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mc:AlternateContent xmlns:mc="http://schemas.openxmlformats.org/markup-compatibility/2006">
    <mc:Choice Requires="x15">
      <x15ac:absPath xmlns:x15ac="http://schemas.microsoft.com/office/spreadsheetml/2010/11/ac" url="D:\RT EVALUACION POI 2024\"/>
    </mc:Choice>
  </mc:AlternateContent>
  <xr:revisionPtr revIDLastSave="0" documentId="13_ncr:1_{00A950D7-9ED3-41D5-9970-E61916040F2F}" xr6:coauthVersionLast="37" xr6:coauthVersionMax="47" xr10:uidLastSave="{00000000-0000-0000-0000-000000000000}"/>
  <bookViews>
    <workbookView xWindow="330" yWindow="165" windowWidth="2190" windowHeight="8595" xr2:uid="{00000000-000D-0000-FFFF-FFFF00000000}"/>
  </bookViews>
  <sheets>
    <sheet name="UE409" sheetId="1" r:id="rId1"/>
    <sheet name="Hoja3" sheetId="14" r:id="rId2"/>
    <sheet name="UE409 abr" sheetId="13" r:id="rId3"/>
    <sheet name="UE409 mar" sheetId="12" r:id="rId4"/>
    <sheet name="Hoja1" sheetId="2" r:id="rId5"/>
    <sheet name="UE409 feb" sheetId="11" r:id="rId6"/>
    <sheet name="Hoja2" sheetId="8" r:id="rId7"/>
    <sheet name="I Sem cuadros" sheetId="10" r:id="rId8"/>
  </sheets>
  <externalReferences>
    <externalReference r:id="rId9"/>
    <externalReference r:id="rId10"/>
  </externalReferences>
  <definedNames>
    <definedName name="_xlnm._FilterDatabase" localSheetId="0" hidden="1">'UE409'!$A$1:$AY$527</definedName>
    <definedName name="_xlnm._FilterDatabase" localSheetId="2" hidden="1">'UE409 abr'!$A$1:$AY$511</definedName>
    <definedName name="_xlnm._FilterDatabase" localSheetId="5" hidden="1">'UE409 feb'!$A$1:$AY$511</definedName>
    <definedName name="_xlnm._FilterDatabase" localSheetId="3" hidden="1">'UE409 mar'!$A$1:$AY$511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460" i="1" l="1"/>
  <c r="U458" i="1"/>
  <c r="U395" i="1"/>
  <c r="U393" i="1"/>
  <c r="U390" i="1" s="1"/>
  <c r="U346" i="1"/>
  <c r="U337" i="1"/>
  <c r="U330" i="1"/>
  <c r="U137" i="1"/>
  <c r="U135" i="1"/>
  <c r="U133" i="1"/>
  <c r="CB561" i="1" l="1"/>
  <c r="CC561" i="1" s="1"/>
  <c r="BA561" i="1"/>
  <c r="CF561" i="1" s="1"/>
  <c r="BB561" i="1"/>
  <c r="CG561" i="1" s="1"/>
  <c r="CJ533" i="1"/>
  <c r="CI533" i="1"/>
  <c r="U521" i="1" l="1"/>
  <c r="U520" i="1" s="1"/>
  <c r="U507" i="1"/>
  <c r="U503" i="1"/>
  <c r="U499" i="1"/>
  <c r="U274" i="1"/>
  <c r="U267" i="1"/>
  <c r="U219" i="1"/>
  <c r="U199" i="1"/>
  <c r="U171" i="1"/>
  <c r="U170" i="1" s="1"/>
  <c r="U114" i="1"/>
  <c r="U100" i="1"/>
  <c r="L628" i="1" l="1"/>
  <c r="O588" i="1"/>
  <c r="K523" i="1" l="1"/>
  <c r="L523" i="1"/>
  <c r="L520" i="1" s="1"/>
  <c r="M523" i="1"/>
  <c r="N523" i="1"/>
  <c r="N520" i="1" s="1"/>
  <c r="O523" i="1"/>
  <c r="P523" i="1"/>
  <c r="Q523" i="1"/>
  <c r="R523" i="1"/>
  <c r="S523" i="1"/>
  <c r="T523" i="1"/>
  <c r="M520" i="1"/>
  <c r="K521" i="1"/>
  <c r="K520" i="1" s="1"/>
  <c r="L521" i="1"/>
  <c r="M521" i="1"/>
  <c r="N521" i="1"/>
  <c r="O521" i="1"/>
  <c r="P521" i="1"/>
  <c r="Q521" i="1"/>
  <c r="Q520" i="1" s="1"/>
  <c r="R521" i="1"/>
  <c r="R520" i="1" s="1"/>
  <c r="S521" i="1"/>
  <c r="T521" i="1"/>
  <c r="K518" i="1"/>
  <c r="L518" i="1"/>
  <c r="M518" i="1"/>
  <c r="N518" i="1"/>
  <c r="O518" i="1"/>
  <c r="P518" i="1"/>
  <c r="Q518" i="1"/>
  <c r="R518" i="1"/>
  <c r="S518" i="1"/>
  <c r="T518" i="1"/>
  <c r="K515" i="1"/>
  <c r="L515" i="1"/>
  <c r="M515" i="1"/>
  <c r="N515" i="1"/>
  <c r="O515" i="1"/>
  <c r="P515" i="1"/>
  <c r="Q515" i="1"/>
  <c r="R515" i="1"/>
  <c r="S515" i="1"/>
  <c r="T515" i="1"/>
  <c r="K513" i="1"/>
  <c r="L513" i="1"/>
  <c r="M513" i="1"/>
  <c r="N513" i="1"/>
  <c r="O513" i="1"/>
  <c r="P513" i="1"/>
  <c r="Q513" i="1"/>
  <c r="R513" i="1"/>
  <c r="S513" i="1"/>
  <c r="T513" i="1"/>
  <c r="K511" i="1"/>
  <c r="L511" i="1"/>
  <c r="M511" i="1"/>
  <c r="N511" i="1"/>
  <c r="O511" i="1"/>
  <c r="P511" i="1"/>
  <c r="Q511" i="1"/>
  <c r="R511" i="1"/>
  <c r="S511" i="1"/>
  <c r="T511" i="1"/>
  <c r="K507" i="1"/>
  <c r="L507" i="1"/>
  <c r="M507" i="1"/>
  <c r="N507" i="1"/>
  <c r="O507" i="1"/>
  <c r="P507" i="1"/>
  <c r="Q507" i="1"/>
  <c r="R507" i="1"/>
  <c r="S507" i="1"/>
  <c r="T507" i="1"/>
  <c r="K505" i="1"/>
  <c r="L505" i="1"/>
  <c r="M505" i="1"/>
  <c r="N505" i="1"/>
  <c r="O505" i="1"/>
  <c r="P505" i="1"/>
  <c r="Q505" i="1"/>
  <c r="R505" i="1"/>
  <c r="S505" i="1"/>
  <c r="T505" i="1"/>
  <c r="K503" i="1"/>
  <c r="L503" i="1"/>
  <c r="M503" i="1"/>
  <c r="N503" i="1"/>
  <c r="O503" i="1"/>
  <c r="P503" i="1"/>
  <c r="Q503" i="1"/>
  <c r="R503" i="1"/>
  <c r="S503" i="1"/>
  <c r="T503" i="1"/>
  <c r="K501" i="1"/>
  <c r="L501" i="1"/>
  <c r="M501" i="1"/>
  <c r="N501" i="1"/>
  <c r="O501" i="1"/>
  <c r="P501" i="1"/>
  <c r="Q501" i="1"/>
  <c r="R501" i="1"/>
  <c r="S501" i="1"/>
  <c r="T501" i="1"/>
  <c r="K499" i="1"/>
  <c r="L499" i="1"/>
  <c r="M499" i="1"/>
  <c r="N499" i="1"/>
  <c r="O499" i="1"/>
  <c r="P499" i="1"/>
  <c r="Q499" i="1"/>
  <c r="R499" i="1"/>
  <c r="S499" i="1"/>
  <c r="T499" i="1"/>
  <c r="K497" i="1"/>
  <c r="K493" i="1" s="1"/>
  <c r="L497" i="1"/>
  <c r="M497" i="1"/>
  <c r="N497" i="1"/>
  <c r="O497" i="1"/>
  <c r="P497" i="1"/>
  <c r="Q497" i="1"/>
  <c r="R497" i="1"/>
  <c r="S497" i="1"/>
  <c r="T497" i="1"/>
  <c r="N493" i="1"/>
  <c r="K494" i="1"/>
  <c r="L494" i="1"/>
  <c r="L493" i="1" s="1"/>
  <c r="M494" i="1"/>
  <c r="N494" i="1"/>
  <c r="O494" i="1"/>
  <c r="P494" i="1"/>
  <c r="Q494" i="1"/>
  <c r="Q493" i="1" s="1"/>
  <c r="R494" i="1"/>
  <c r="S494" i="1"/>
  <c r="T494" i="1"/>
  <c r="K489" i="1"/>
  <c r="L489" i="1"/>
  <c r="M489" i="1"/>
  <c r="N489" i="1"/>
  <c r="O489" i="1"/>
  <c r="P489" i="1"/>
  <c r="Q489" i="1"/>
  <c r="R489" i="1"/>
  <c r="S489" i="1"/>
  <c r="T489" i="1"/>
  <c r="K474" i="1"/>
  <c r="L474" i="1"/>
  <c r="L471" i="1" s="1"/>
  <c r="M474" i="1"/>
  <c r="N474" i="1"/>
  <c r="O474" i="1"/>
  <c r="P474" i="1"/>
  <c r="Q474" i="1"/>
  <c r="R474" i="1"/>
  <c r="R471" i="1" s="1"/>
  <c r="S474" i="1"/>
  <c r="T474" i="1"/>
  <c r="K472" i="1"/>
  <c r="K471" i="1" s="1"/>
  <c r="L472" i="1"/>
  <c r="M472" i="1"/>
  <c r="N472" i="1"/>
  <c r="O472" i="1"/>
  <c r="P472" i="1"/>
  <c r="Q472" i="1"/>
  <c r="R472" i="1"/>
  <c r="S472" i="1"/>
  <c r="S471" i="1" s="1"/>
  <c r="T472" i="1"/>
  <c r="K460" i="1"/>
  <c r="L460" i="1"/>
  <c r="M460" i="1"/>
  <c r="N460" i="1"/>
  <c r="O460" i="1"/>
  <c r="P460" i="1"/>
  <c r="Q460" i="1"/>
  <c r="R460" i="1"/>
  <c r="S460" i="1"/>
  <c r="T460" i="1"/>
  <c r="K458" i="1"/>
  <c r="L458" i="1"/>
  <c r="M458" i="1"/>
  <c r="N458" i="1"/>
  <c r="O458" i="1"/>
  <c r="P458" i="1"/>
  <c r="Q458" i="1"/>
  <c r="R458" i="1"/>
  <c r="S458" i="1"/>
  <c r="T458" i="1"/>
  <c r="K456" i="1"/>
  <c r="L456" i="1"/>
  <c r="M456" i="1"/>
  <c r="N456" i="1"/>
  <c r="O456" i="1"/>
  <c r="P456" i="1"/>
  <c r="Q456" i="1"/>
  <c r="R456" i="1"/>
  <c r="S456" i="1"/>
  <c r="T456" i="1"/>
  <c r="K442" i="1"/>
  <c r="L442" i="1"/>
  <c r="M442" i="1"/>
  <c r="N442" i="1"/>
  <c r="O442" i="1"/>
  <c r="P442" i="1"/>
  <c r="Q442" i="1"/>
  <c r="R442" i="1"/>
  <c r="S442" i="1"/>
  <c r="T442" i="1"/>
  <c r="K440" i="1"/>
  <c r="L440" i="1"/>
  <c r="M440" i="1"/>
  <c r="N440" i="1"/>
  <c r="O440" i="1"/>
  <c r="P440" i="1"/>
  <c r="Q440" i="1"/>
  <c r="R440" i="1"/>
  <c r="S440" i="1"/>
  <c r="T440" i="1"/>
  <c r="K438" i="1"/>
  <c r="L438" i="1"/>
  <c r="M438" i="1"/>
  <c r="N438" i="1"/>
  <c r="O438" i="1"/>
  <c r="P438" i="1"/>
  <c r="Q438" i="1"/>
  <c r="R438" i="1"/>
  <c r="S438" i="1"/>
  <c r="T438" i="1"/>
  <c r="K436" i="1"/>
  <c r="L436" i="1"/>
  <c r="M436" i="1"/>
  <c r="N436" i="1"/>
  <c r="O436" i="1"/>
  <c r="P436" i="1"/>
  <c r="Q436" i="1"/>
  <c r="R436" i="1"/>
  <c r="S436" i="1"/>
  <c r="T436" i="1"/>
  <c r="K434" i="1"/>
  <c r="L434" i="1"/>
  <c r="M434" i="1"/>
  <c r="N434" i="1"/>
  <c r="O434" i="1"/>
  <c r="P434" i="1"/>
  <c r="Q434" i="1"/>
  <c r="R434" i="1"/>
  <c r="S434" i="1"/>
  <c r="T434" i="1"/>
  <c r="K432" i="1"/>
  <c r="L432" i="1"/>
  <c r="M432" i="1"/>
  <c r="M427" i="1" s="1"/>
  <c r="N432" i="1"/>
  <c r="O432" i="1"/>
  <c r="P432" i="1"/>
  <c r="Q432" i="1"/>
  <c r="R432" i="1"/>
  <c r="S432" i="1"/>
  <c r="T432" i="1"/>
  <c r="K430" i="1"/>
  <c r="L430" i="1"/>
  <c r="M430" i="1"/>
  <c r="N430" i="1"/>
  <c r="O430" i="1"/>
  <c r="P430" i="1"/>
  <c r="Q430" i="1"/>
  <c r="R430" i="1"/>
  <c r="S430" i="1"/>
  <c r="T430" i="1"/>
  <c r="K428" i="1"/>
  <c r="L428" i="1"/>
  <c r="M428" i="1"/>
  <c r="N428" i="1"/>
  <c r="O428" i="1"/>
  <c r="P428" i="1"/>
  <c r="Q428" i="1"/>
  <c r="R428" i="1"/>
  <c r="R427" i="1" s="1"/>
  <c r="S428" i="1"/>
  <c r="T428" i="1"/>
  <c r="K425" i="1"/>
  <c r="L425" i="1"/>
  <c r="M425" i="1"/>
  <c r="N425" i="1"/>
  <c r="O425" i="1"/>
  <c r="P425" i="1"/>
  <c r="Q425" i="1"/>
  <c r="R425" i="1"/>
  <c r="R422" i="1" s="1"/>
  <c r="S425" i="1"/>
  <c r="T425" i="1"/>
  <c r="L422" i="1"/>
  <c r="K423" i="1"/>
  <c r="K422" i="1" s="1"/>
  <c r="L423" i="1"/>
  <c r="M423" i="1"/>
  <c r="N423" i="1"/>
  <c r="O423" i="1"/>
  <c r="O422" i="1" s="1"/>
  <c r="P423" i="1"/>
  <c r="Q423" i="1"/>
  <c r="Q422" i="1" s="1"/>
  <c r="R423" i="1"/>
  <c r="S423" i="1"/>
  <c r="S422" i="1" s="1"/>
  <c r="T423" i="1"/>
  <c r="T422" i="1" s="1"/>
  <c r="K409" i="1"/>
  <c r="L409" i="1"/>
  <c r="M409" i="1"/>
  <c r="M406" i="1" s="1"/>
  <c r="N409" i="1"/>
  <c r="N406" i="1" s="1"/>
  <c r="O409" i="1"/>
  <c r="P409" i="1"/>
  <c r="P406" i="1" s="1"/>
  <c r="Q409" i="1"/>
  <c r="Q406" i="1" s="1"/>
  <c r="R409" i="1"/>
  <c r="S409" i="1"/>
  <c r="T409" i="1"/>
  <c r="K407" i="1"/>
  <c r="K406" i="1" s="1"/>
  <c r="L407" i="1"/>
  <c r="L406" i="1" s="1"/>
  <c r="M407" i="1"/>
  <c r="N407" i="1"/>
  <c r="O407" i="1"/>
  <c r="O406" i="1" s="1"/>
  <c r="P407" i="1"/>
  <c r="Q407" i="1"/>
  <c r="R407" i="1"/>
  <c r="S407" i="1"/>
  <c r="S406" i="1" s="1"/>
  <c r="T407" i="1"/>
  <c r="K404" i="1"/>
  <c r="L404" i="1"/>
  <c r="M404" i="1"/>
  <c r="N404" i="1"/>
  <c r="O404" i="1"/>
  <c r="P404" i="1"/>
  <c r="Q404" i="1"/>
  <c r="R404" i="1"/>
  <c r="R399" i="1" s="1"/>
  <c r="S404" i="1"/>
  <c r="T404" i="1"/>
  <c r="K402" i="1"/>
  <c r="L402" i="1"/>
  <c r="M402" i="1"/>
  <c r="N402" i="1"/>
  <c r="O402" i="1"/>
  <c r="P402" i="1"/>
  <c r="Q402" i="1"/>
  <c r="R402" i="1"/>
  <c r="S402" i="1"/>
  <c r="T402" i="1"/>
  <c r="K400" i="1"/>
  <c r="L400" i="1"/>
  <c r="M400" i="1"/>
  <c r="N400" i="1"/>
  <c r="O400" i="1"/>
  <c r="P400" i="1"/>
  <c r="Q400" i="1"/>
  <c r="R400" i="1"/>
  <c r="S400" i="1"/>
  <c r="T400" i="1"/>
  <c r="K395" i="1"/>
  <c r="L395" i="1"/>
  <c r="M395" i="1"/>
  <c r="N395" i="1"/>
  <c r="O395" i="1"/>
  <c r="P395" i="1"/>
  <c r="Q395" i="1"/>
  <c r="R395" i="1"/>
  <c r="S395" i="1"/>
  <c r="T395" i="1"/>
  <c r="K393" i="1"/>
  <c r="L393" i="1"/>
  <c r="M393" i="1"/>
  <c r="M390" i="1" s="1"/>
  <c r="N393" i="1"/>
  <c r="O393" i="1"/>
  <c r="P393" i="1"/>
  <c r="Q393" i="1"/>
  <c r="R393" i="1"/>
  <c r="S393" i="1"/>
  <c r="T393" i="1"/>
  <c r="K391" i="1"/>
  <c r="L391" i="1"/>
  <c r="M391" i="1"/>
  <c r="N391" i="1"/>
  <c r="O391" i="1"/>
  <c r="P391" i="1"/>
  <c r="Q391" i="1"/>
  <c r="R391" i="1"/>
  <c r="S391" i="1"/>
  <c r="S390" i="1" s="1"/>
  <c r="T391" i="1"/>
  <c r="K388" i="1"/>
  <c r="L388" i="1"/>
  <c r="M388" i="1"/>
  <c r="N388" i="1"/>
  <c r="O388" i="1"/>
  <c r="P388" i="1"/>
  <c r="Q388" i="1"/>
  <c r="R388" i="1"/>
  <c r="S388" i="1"/>
  <c r="T388" i="1"/>
  <c r="K385" i="1"/>
  <c r="N385" i="1"/>
  <c r="K386" i="1"/>
  <c r="L386" i="1"/>
  <c r="M386" i="1"/>
  <c r="N386" i="1"/>
  <c r="O386" i="1"/>
  <c r="O385" i="1" s="1"/>
  <c r="P386" i="1"/>
  <c r="Q386" i="1"/>
  <c r="Q385" i="1" s="1"/>
  <c r="R386" i="1"/>
  <c r="R385" i="1" s="1"/>
  <c r="S386" i="1"/>
  <c r="S385" i="1" s="1"/>
  <c r="T386" i="1"/>
  <c r="K383" i="1"/>
  <c r="L383" i="1"/>
  <c r="M383" i="1"/>
  <c r="N383" i="1"/>
  <c r="N380" i="1" s="1"/>
  <c r="O383" i="1"/>
  <c r="P383" i="1"/>
  <c r="Q383" i="1"/>
  <c r="R383" i="1"/>
  <c r="S383" i="1"/>
  <c r="T383" i="1"/>
  <c r="M380" i="1"/>
  <c r="K381" i="1"/>
  <c r="K380" i="1" s="1"/>
  <c r="L381" i="1"/>
  <c r="M381" i="1"/>
  <c r="N381" i="1"/>
  <c r="O381" i="1"/>
  <c r="P381" i="1"/>
  <c r="Q381" i="1"/>
  <c r="Q380" i="1" s="1"/>
  <c r="R381" i="1"/>
  <c r="S381" i="1"/>
  <c r="S380" i="1" s="1"/>
  <c r="T381" i="1"/>
  <c r="K367" i="1"/>
  <c r="L367" i="1"/>
  <c r="M367" i="1"/>
  <c r="N367" i="1"/>
  <c r="O367" i="1"/>
  <c r="P367" i="1"/>
  <c r="Q367" i="1"/>
  <c r="R367" i="1"/>
  <c r="S367" i="1"/>
  <c r="T367" i="1"/>
  <c r="K361" i="1"/>
  <c r="L361" i="1"/>
  <c r="M361" i="1"/>
  <c r="M358" i="1" s="1"/>
  <c r="N361" i="1"/>
  <c r="N358" i="1" s="1"/>
  <c r="O361" i="1"/>
  <c r="O358" i="1" s="1"/>
  <c r="P361" i="1"/>
  <c r="Q361" i="1"/>
  <c r="R361" i="1"/>
  <c r="S361" i="1"/>
  <c r="T361" i="1"/>
  <c r="K358" i="1"/>
  <c r="L358" i="1"/>
  <c r="K359" i="1"/>
  <c r="L359" i="1"/>
  <c r="M359" i="1"/>
  <c r="N359" i="1"/>
  <c r="O359" i="1"/>
  <c r="P359" i="1"/>
  <c r="Q359" i="1"/>
  <c r="Q358" i="1" s="1"/>
  <c r="R359" i="1"/>
  <c r="S359" i="1"/>
  <c r="S358" i="1" s="1"/>
  <c r="T359" i="1"/>
  <c r="K346" i="1"/>
  <c r="L346" i="1"/>
  <c r="M346" i="1"/>
  <c r="N346" i="1"/>
  <c r="O346" i="1"/>
  <c r="P346" i="1"/>
  <c r="Q346" i="1"/>
  <c r="R346" i="1"/>
  <c r="S346" i="1"/>
  <c r="T346" i="1"/>
  <c r="K344" i="1"/>
  <c r="L344" i="1"/>
  <c r="M344" i="1"/>
  <c r="N344" i="1"/>
  <c r="O344" i="1"/>
  <c r="P344" i="1"/>
  <c r="Q344" i="1"/>
  <c r="R344" i="1"/>
  <c r="S344" i="1"/>
  <c r="T344" i="1"/>
  <c r="K342" i="1"/>
  <c r="L342" i="1"/>
  <c r="M342" i="1"/>
  <c r="N342" i="1"/>
  <c r="O342" i="1"/>
  <c r="P342" i="1"/>
  <c r="Q342" i="1"/>
  <c r="R342" i="1"/>
  <c r="S342" i="1"/>
  <c r="T342" i="1"/>
  <c r="K340" i="1"/>
  <c r="L340" i="1"/>
  <c r="M340" i="1"/>
  <c r="N340" i="1"/>
  <c r="O340" i="1"/>
  <c r="P340" i="1"/>
  <c r="Q340" i="1"/>
  <c r="R340" i="1"/>
  <c r="S340" i="1"/>
  <c r="T340" i="1"/>
  <c r="K337" i="1"/>
  <c r="L337" i="1"/>
  <c r="M337" i="1"/>
  <c r="N337" i="1"/>
  <c r="O337" i="1"/>
  <c r="P337" i="1"/>
  <c r="P334" i="1" s="1"/>
  <c r="Q337" i="1"/>
  <c r="Q334" i="1" s="1"/>
  <c r="R337" i="1"/>
  <c r="S337" i="1"/>
  <c r="T337" i="1"/>
  <c r="K335" i="1"/>
  <c r="K334" i="1" s="1"/>
  <c r="L335" i="1"/>
  <c r="M335" i="1"/>
  <c r="N335" i="1"/>
  <c r="O335" i="1"/>
  <c r="P335" i="1"/>
  <c r="Q335" i="1"/>
  <c r="R335" i="1"/>
  <c r="S335" i="1"/>
  <c r="T335" i="1"/>
  <c r="K332" i="1"/>
  <c r="L332" i="1"/>
  <c r="M332" i="1"/>
  <c r="N332" i="1"/>
  <c r="O332" i="1"/>
  <c r="P332" i="1"/>
  <c r="Q332" i="1"/>
  <c r="R332" i="1"/>
  <c r="S332" i="1"/>
  <c r="T332" i="1"/>
  <c r="K330" i="1"/>
  <c r="L330" i="1"/>
  <c r="M330" i="1"/>
  <c r="N330" i="1"/>
  <c r="O330" i="1"/>
  <c r="P330" i="1"/>
  <c r="Q330" i="1"/>
  <c r="R330" i="1"/>
  <c r="S330" i="1"/>
  <c r="T330" i="1"/>
  <c r="K328" i="1"/>
  <c r="L328" i="1"/>
  <c r="M328" i="1"/>
  <c r="N328" i="1"/>
  <c r="O328" i="1"/>
  <c r="P328" i="1"/>
  <c r="Q328" i="1"/>
  <c r="R328" i="1"/>
  <c r="S328" i="1"/>
  <c r="T328" i="1"/>
  <c r="K326" i="1"/>
  <c r="L326" i="1"/>
  <c r="L325" i="1" s="1"/>
  <c r="M326" i="1"/>
  <c r="N326" i="1"/>
  <c r="O326" i="1"/>
  <c r="P326" i="1"/>
  <c r="Q326" i="1"/>
  <c r="R326" i="1"/>
  <c r="S326" i="1"/>
  <c r="T326" i="1"/>
  <c r="K323" i="1"/>
  <c r="L323" i="1"/>
  <c r="M323" i="1"/>
  <c r="N323" i="1"/>
  <c r="O323" i="1"/>
  <c r="P323" i="1"/>
  <c r="Q323" i="1"/>
  <c r="R323" i="1"/>
  <c r="S323" i="1"/>
  <c r="T323" i="1"/>
  <c r="K312" i="1"/>
  <c r="L312" i="1"/>
  <c r="M312" i="1"/>
  <c r="N312" i="1"/>
  <c r="O312" i="1"/>
  <c r="P312" i="1"/>
  <c r="Q312" i="1"/>
  <c r="R312" i="1"/>
  <c r="S312" i="1"/>
  <c r="T312" i="1"/>
  <c r="K310" i="1"/>
  <c r="L310" i="1"/>
  <c r="M310" i="1"/>
  <c r="N310" i="1"/>
  <c r="O310" i="1"/>
  <c r="P310" i="1"/>
  <c r="Q310" i="1"/>
  <c r="R310" i="1"/>
  <c r="S310" i="1"/>
  <c r="T310" i="1"/>
  <c r="K305" i="1"/>
  <c r="L305" i="1"/>
  <c r="M305" i="1"/>
  <c r="N305" i="1"/>
  <c r="O305" i="1"/>
  <c r="P305" i="1"/>
  <c r="Q305" i="1"/>
  <c r="R305" i="1"/>
  <c r="S305" i="1"/>
  <c r="T305" i="1"/>
  <c r="K302" i="1"/>
  <c r="L302" i="1"/>
  <c r="M302" i="1"/>
  <c r="N302" i="1"/>
  <c r="O302" i="1"/>
  <c r="P302" i="1"/>
  <c r="Q302" i="1"/>
  <c r="R302" i="1"/>
  <c r="S302" i="1"/>
  <c r="T302" i="1"/>
  <c r="K296" i="1"/>
  <c r="L296" i="1"/>
  <c r="M296" i="1"/>
  <c r="N296" i="1"/>
  <c r="O296" i="1"/>
  <c r="P296" i="1"/>
  <c r="Q296" i="1"/>
  <c r="R296" i="1"/>
  <c r="S296" i="1"/>
  <c r="T296" i="1"/>
  <c r="K288" i="1"/>
  <c r="L288" i="1"/>
  <c r="M288" i="1"/>
  <c r="N288" i="1"/>
  <c r="O288" i="1"/>
  <c r="P288" i="1"/>
  <c r="Q288" i="1"/>
  <c r="R288" i="1"/>
  <c r="S288" i="1"/>
  <c r="T288" i="1"/>
  <c r="K281" i="1"/>
  <c r="L281" i="1"/>
  <c r="M281" i="1"/>
  <c r="N281" i="1"/>
  <c r="O281" i="1"/>
  <c r="P281" i="1"/>
  <c r="Q281" i="1"/>
  <c r="R281" i="1"/>
  <c r="S281" i="1"/>
  <c r="T281" i="1"/>
  <c r="K274" i="1"/>
  <c r="L274" i="1"/>
  <c r="M274" i="1"/>
  <c r="N274" i="1"/>
  <c r="O274" i="1"/>
  <c r="P274" i="1"/>
  <c r="Q274" i="1"/>
  <c r="R274" i="1"/>
  <c r="S274" i="1"/>
  <c r="T274" i="1"/>
  <c r="K267" i="1"/>
  <c r="L267" i="1"/>
  <c r="M267" i="1"/>
  <c r="N267" i="1"/>
  <c r="O267" i="1"/>
  <c r="P267" i="1"/>
  <c r="Q267" i="1"/>
  <c r="R267" i="1"/>
  <c r="S267" i="1"/>
  <c r="T267" i="1"/>
  <c r="K265" i="1"/>
  <c r="L265" i="1"/>
  <c r="M265" i="1"/>
  <c r="N265" i="1"/>
  <c r="O265" i="1"/>
  <c r="P265" i="1"/>
  <c r="Q265" i="1"/>
  <c r="R265" i="1"/>
  <c r="S265" i="1"/>
  <c r="T265" i="1"/>
  <c r="K260" i="1"/>
  <c r="L260" i="1"/>
  <c r="M260" i="1"/>
  <c r="N260" i="1"/>
  <c r="O260" i="1"/>
  <c r="P260" i="1"/>
  <c r="Q260" i="1"/>
  <c r="R260" i="1"/>
  <c r="S260" i="1"/>
  <c r="T260" i="1"/>
  <c r="K256" i="1"/>
  <c r="L256" i="1"/>
  <c r="M256" i="1"/>
  <c r="N256" i="1"/>
  <c r="O256" i="1"/>
  <c r="P256" i="1"/>
  <c r="Q256" i="1"/>
  <c r="R256" i="1"/>
  <c r="S256" i="1"/>
  <c r="T256" i="1"/>
  <c r="K250" i="1"/>
  <c r="L250" i="1"/>
  <c r="M250" i="1"/>
  <c r="N250" i="1"/>
  <c r="O250" i="1"/>
  <c r="P250" i="1"/>
  <c r="Q250" i="1"/>
  <c r="R250" i="1"/>
  <c r="S250" i="1"/>
  <c r="T250" i="1"/>
  <c r="K248" i="1"/>
  <c r="L248" i="1"/>
  <c r="M248" i="1"/>
  <c r="N248" i="1"/>
  <c r="O248" i="1"/>
  <c r="P248" i="1"/>
  <c r="Q248" i="1"/>
  <c r="R248" i="1"/>
  <c r="S248" i="1"/>
  <c r="T248" i="1"/>
  <c r="K229" i="1"/>
  <c r="L229" i="1"/>
  <c r="M229" i="1"/>
  <c r="N229" i="1"/>
  <c r="O229" i="1"/>
  <c r="P229" i="1"/>
  <c r="Q229" i="1"/>
  <c r="R229" i="1"/>
  <c r="S229" i="1"/>
  <c r="T229" i="1"/>
  <c r="K219" i="1"/>
  <c r="L219" i="1"/>
  <c r="M219" i="1"/>
  <c r="N219" i="1"/>
  <c r="O219" i="1"/>
  <c r="P219" i="1"/>
  <c r="Q219" i="1"/>
  <c r="R219" i="1"/>
  <c r="S219" i="1"/>
  <c r="T219" i="1"/>
  <c r="K217" i="1"/>
  <c r="L217" i="1"/>
  <c r="M217" i="1"/>
  <c r="N217" i="1"/>
  <c r="O217" i="1"/>
  <c r="P217" i="1"/>
  <c r="Q217" i="1"/>
  <c r="R217" i="1"/>
  <c r="S217" i="1"/>
  <c r="T217" i="1"/>
  <c r="K215" i="1"/>
  <c r="L215" i="1"/>
  <c r="M215" i="1"/>
  <c r="N215" i="1"/>
  <c r="O215" i="1"/>
  <c r="P215" i="1"/>
  <c r="Q215" i="1"/>
  <c r="R215" i="1"/>
  <c r="S215" i="1"/>
  <c r="T215" i="1"/>
  <c r="K201" i="1"/>
  <c r="L201" i="1"/>
  <c r="M201" i="1"/>
  <c r="N201" i="1"/>
  <c r="O201" i="1"/>
  <c r="P201" i="1"/>
  <c r="Q201" i="1"/>
  <c r="R201" i="1"/>
  <c r="S201" i="1"/>
  <c r="T201" i="1"/>
  <c r="K199" i="1"/>
  <c r="L199" i="1"/>
  <c r="M199" i="1"/>
  <c r="N199" i="1"/>
  <c r="O199" i="1"/>
  <c r="P199" i="1"/>
  <c r="Q199" i="1"/>
  <c r="R199" i="1"/>
  <c r="S199" i="1"/>
  <c r="T199" i="1"/>
  <c r="K196" i="1"/>
  <c r="L196" i="1"/>
  <c r="M196" i="1"/>
  <c r="N196" i="1"/>
  <c r="O196" i="1"/>
  <c r="P196" i="1"/>
  <c r="Q196" i="1"/>
  <c r="R196" i="1"/>
  <c r="S196" i="1"/>
  <c r="T196" i="1"/>
  <c r="K194" i="1"/>
  <c r="L194" i="1"/>
  <c r="M194" i="1"/>
  <c r="N194" i="1"/>
  <c r="O194" i="1"/>
  <c r="P194" i="1"/>
  <c r="Q194" i="1"/>
  <c r="R194" i="1"/>
  <c r="S194" i="1"/>
  <c r="T194" i="1"/>
  <c r="K192" i="1"/>
  <c r="L192" i="1"/>
  <c r="M192" i="1"/>
  <c r="N192" i="1"/>
  <c r="O192" i="1"/>
  <c r="P192" i="1"/>
  <c r="Q192" i="1"/>
  <c r="R192" i="1"/>
  <c r="S192" i="1"/>
  <c r="T192" i="1"/>
  <c r="K190" i="1"/>
  <c r="L190" i="1"/>
  <c r="M190" i="1"/>
  <c r="N190" i="1"/>
  <c r="O190" i="1"/>
  <c r="P190" i="1"/>
  <c r="Q190" i="1"/>
  <c r="R190" i="1"/>
  <c r="S190" i="1"/>
  <c r="T190" i="1"/>
  <c r="K187" i="1"/>
  <c r="L187" i="1"/>
  <c r="M187" i="1"/>
  <c r="N187" i="1"/>
  <c r="O187" i="1"/>
  <c r="P187" i="1"/>
  <c r="Q187" i="1"/>
  <c r="R187" i="1"/>
  <c r="S187" i="1"/>
  <c r="T187" i="1"/>
  <c r="K184" i="1"/>
  <c r="L184" i="1"/>
  <c r="M184" i="1"/>
  <c r="N184" i="1"/>
  <c r="O184" i="1"/>
  <c r="P184" i="1"/>
  <c r="Q184" i="1"/>
  <c r="R184" i="1"/>
  <c r="S184" i="1"/>
  <c r="T184" i="1"/>
  <c r="K182" i="1"/>
  <c r="L182" i="1"/>
  <c r="M182" i="1"/>
  <c r="N182" i="1"/>
  <c r="O182" i="1"/>
  <c r="P182" i="1"/>
  <c r="Q182" i="1"/>
  <c r="R182" i="1"/>
  <c r="S182" i="1"/>
  <c r="T182" i="1"/>
  <c r="K180" i="1"/>
  <c r="L180" i="1"/>
  <c r="M180" i="1"/>
  <c r="N180" i="1"/>
  <c r="O180" i="1"/>
  <c r="P180" i="1"/>
  <c r="Q180" i="1"/>
  <c r="R180" i="1"/>
  <c r="S180" i="1"/>
  <c r="T180" i="1"/>
  <c r="K178" i="1"/>
  <c r="L178" i="1"/>
  <c r="M178" i="1"/>
  <c r="N178" i="1"/>
  <c r="O178" i="1"/>
  <c r="P178" i="1"/>
  <c r="Q178" i="1"/>
  <c r="R178" i="1"/>
  <c r="S178" i="1"/>
  <c r="T178" i="1"/>
  <c r="K176" i="1"/>
  <c r="L176" i="1"/>
  <c r="M176" i="1"/>
  <c r="N176" i="1"/>
  <c r="O176" i="1"/>
  <c r="P176" i="1"/>
  <c r="Q176" i="1"/>
  <c r="R176" i="1"/>
  <c r="S176" i="1"/>
  <c r="T176" i="1"/>
  <c r="K171" i="1"/>
  <c r="K170" i="1" s="1"/>
  <c r="L171" i="1"/>
  <c r="M171" i="1"/>
  <c r="N171" i="1"/>
  <c r="O171" i="1"/>
  <c r="P171" i="1"/>
  <c r="Q171" i="1"/>
  <c r="R171" i="1"/>
  <c r="S171" i="1"/>
  <c r="T171" i="1"/>
  <c r="L167" i="1"/>
  <c r="M167" i="1"/>
  <c r="N167" i="1"/>
  <c r="O167" i="1"/>
  <c r="P167" i="1"/>
  <c r="Q167" i="1"/>
  <c r="R167" i="1"/>
  <c r="S167" i="1"/>
  <c r="T167" i="1"/>
  <c r="K165" i="1"/>
  <c r="L165" i="1"/>
  <c r="M165" i="1"/>
  <c r="N165" i="1"/>
  <c r="O165" i="1"/>
  <c r="P165" i="1"/>
  <c r="Q165" i="1"/>
  <c r="R165" i="1"/>
  <c r="S165" i="1"/>
  <c r="T165" i="1"/>
  <c r="K163" i="1"/>
  <c r="L163" i="1"/>
  <c r="M163" i="1"/>
  <c r="N163" i="1"/>
  <c r="O163" i="1"/>
  <c r="O160" i="1" s="1"/>
  <c r="P163" i="1"/>
  <c r="Q163" i="1"/>
  <c r="R163" i="1"/>
  <c r="S163" i="1"/>
  <c r="T163" i="1"/>
  <c r="L160" i="1"/>
  <c r="M160" i="1"/>
  <c r="R160" i="1"/>
  <c r="T160" i="1"/>
  <c r="K161" i="1"/>
  <c r="K160" i="1" s="1"/>
  <c r="L161" i="1"/>
  <c r="M161" i="1"/>
  <c r="N161" i="1"/>
  <c r="O161" i="1"/>
  <c r="P161" i="1"/>
  <c r="Q161" i="1"/>
  <c r="Q160" i="1" s="1"/>
  <c r="R161" i="1"/>
  <c r="S161" i="1"/>
  <c r="S160" i="1" s="1"/>
  <c r="T161" i="1"/>
  <c r="K157" i="1"/>
  <c r="L157" i="1"/>
  <c r="M157" i="1"/>
  <c r="N157" i="1"/>
  <c r="O157" i="1"/>
  <c r="P157" i="1"/>
  <c r="Q157" i="1"/>
  <c r="R157" i="1"/>
  <c r="S157" i="1"/>
  <c r="T157" i="1"/>
  <c r="K154" i="1"/>
  <c r="L154" i="1"/>
  <c r="M154" i="1"/>
  <c r="N154" i="1"/>
  <c r="O154" i="1"/>
  <c r="P154" i="1"/>
  <c r="Q154" i="1"/>
  <c r="R154" i="1"/>
  <c r="S154" i="1"/>
  <c r="T154" i="1"/>
  <c r="K139" i="1"/>
  <c r="L139" i="1"/>
  <c r="M139" i="1"/>
  <c r="N139" i="1"/>
  <c r="O139" i="1"/>
  <c r="P139" i="1"/>
  <c r="Q139" i="1"/>
  <c r="R139" i="1"/>
  <c r="S139" i="1"/>
  <c r="T139" i="1"/>
  <c r="K137" i="1"/>
  <c r="L137" i="1"/>
  <c r="M137" i="1"/>
  <c r="N137" i="1"/>
  <c r="O137" i="1"/>
  <c r="P137" i="1"/>
  <c r="Q137" i="1"/>
  <c r="R137" i="1"/>
  <c r="S137" i="1"/>
  <c r="T137" i="1"/>
  <c r="K135" i="1"/>
  <c r="L135" i="1"/>
  <c r="M135" i="1"/>
  <c r="N135" i="1"/>
  <c r="O135" i="1"/>
  <c r="P135" i="1"/>
  <c r="Q135" i="1"/>
  <c r="R135" i="1"/>
  <c r="S135" i="1"/>
  <c r="T135" i="1"/>
  <c r="K133" i="1"/>
  <c r="L133" i="1"/>
  <c r="M133" i="1"/>
  <c r="N133" i="1"/>
  <c r="O133" i="1"/>
  <c r="P133" i="1"/>
  <c r="Q133" i="1"/>
  <c r="R133" i="1"/>
  <c r="S133" i="1"/>
  <c r="T133" i="1"/>
  <c r="K129" i="1"/>
  <c r="L129" i="1"/>
  <c r="M129" i="1"/>
  <c r="N129" i="1"/>
  <c r="O129" i="1"/>
  <c r="P129" i="1"/>
  <c r="Q129" i="1"/>
  <c r="R129" i="1"/>
  <c r="S129" i="1"/>
  <c r="T129" i="1"/>
  <c r="K127" i="1"/>
  <c r="L127" i="1"/>
  <c r="M127" i="1"/>
  <c r="N127" i="1"/>
  <c r="O127" i="1"/>
  <c r="P127" i="1"/>
  <c r="Q127" i="1"/>
  <c r="R127" i="1"/>
  <c r="S127" i="1"/>
  <c r="T127" i="1"/>
  <c r="K125" i="1"/>
  <c r="L125" i="1"/>
  <c r="M125" i="1"/>
  <c r="N125" i="1"/>
  <c r="O125" i="1"/>
  <c r="P125" i="1"/>
  <c r="Q125" i="1"/>
  <c r="R125" i="1"/>
  <c r="S125" i="1"/>
  <c r="T125" i="1"/>
  <c r="K123" i="1"/>
  <c r="L123" i="1"/>
  <c r="M123" i="1"/>
  <c r="N123" i="1"/>
  <c r="O123" i="1"/>
  <c r="P123" i="1"/>
  <c r="Q123" i="1"/>
  <c r="R123" i="1"/>
  <c r="S123" i="1"/>
  <c r="T123" i="1"/>
  <c r="K114" i="1"/>
  <c r="L114" i="1"/>
  <c r="M114" i="1"/>
  <c r="N114" i="1"/>
  <c r="O114" i="1"/>
  <c r="P114" i="1"/>
  <c r="Q114" i="1"/>
  <c r="R114" i="1"/>
  <c r="S114" i="1"/>
  <c r="T114" i="1"/>
  <c r="K112" i="1"/>
  <c r="L112" i="1"/>
  <c r="M112" i="1"/>
  <c r="N112" i="1"/>
  <c r="O112" i="1"/>
  <c r="P112" i="1"/>
  <c r="Q112" i="1"/>
  <c r="R112" i="1"/>
  <c r="S112" i="1"/>
  <c r="T112" i="1"/>
  <c r="K100" i="1"/>
  <c r="L100" i="1"/>
  <c r="M100" i="1"/>
  <c r="N100" i="1"/>
  <c r="O100" i="1"/>
  <c r="P100" i="1"/>
  <c r="Q100" i="1"/>
  <c r="R100" i="1"/>
  <c r="S100" i="1"/>
  <c r="T100" i="1"/>
  <c r="K91" i="1"/>
  <c r="L91" i="1"/>
  <c r="M91" i="1"/>
  <c r="N91" i="1"/>
  <c r="O91" i="1"/>
  <c r="P91" i="1"/>
  <c r="Q91" i="1"/>
  <c r="R91" i="1"/>
  <c r="S91" i="1"/>
  <c r="T91" i="1"/>
  <c r="K89" i="1"/>
  <c r="L89" i="1"/>
  <c r="M89" i="1"/>
  <c r="N89" i="1"/>
  <c r="O89" i="1"/>
  <c r="P89" i="1"/>
  <c r="Q89" i="1"/>
  <c r="R89" i="1"/>
  <c r="S89" i="1"/>
  <c r="T89" i="1"/>
  <c r="K87" i="1"/>
  <c r="L87" i="1"/>
  <c r="M87" i="1"/>
  <c r="N87" i="1"/>
  <c r="O87" i="1"/>
  <c r="P87" i="1"/>
  <c r="Q87" i="1"/>
  <c r="R87" i="1"/>
  <c r="S87" i="1"/>
  <c r="T87" i="1"/>
  <c r="K84" i="1"/>
  <c r="L84" i="1"/>
  <c r="M84" i="1"/>
  <c r="N84" i="1"/>
  <c r="O84" i="1"/>
  <c r="P84" i="1"/>
  <c r="Q84" i="1"/>
  <c r="R84" i="1"/>
  <c r="S84" i="1"/>
  <c r="T84" i="1"/>
  <c r="K65" i="1"/>
  <c r="L65" i="1"/>
  <c r="M65" i="1"/>
  <c r="N65" i="1"/>
  <c r="O65" i="1"/>
  <c r="P65" i="1"/>
  <c r="Q65" i="1"/>
  <c r="R65" i="1"/>
  <c r="S65" i="1"/>
  <c r="T65" i="1"/>
  <c r="K63" i="1"/>
  <c r="L63" i="1"/>
  <c r="M63" i="1"/>
  <c r="N63" i="1"/>
  <c r="O63" i="1"/>
  <c r="P63" i="1"/>
  <c r="Q63" i="1"/>
  <c r="R63" i="1"/>
  <c r="S63" i="1"/>
  <c r="T63" i="1"/>
  <c r="K59" i="1"/>
  <c r="L59" i="1"/>
  <c r="M59" i="1"/>
  <c r="N59" i="1"/>
  <c r="O59" i="1"/>
  <c r="P59" i="1"/>
  <c r="P54" i="1" s="1"/>
  <c r="Q59" i="1"/>
  <c r="Q54" i="1" s="1"/>
  <c r="R59" i="1"/>
  <c r="S59" i="1"/>
  <c r="T59" i="1"/>
  <c r="K55" i="1"/>
  <c r="L55" i="1"/>
  <c r="L54" i="1" s="1"/>
  <c r="M55" i="1"/>
  <c r="M54" i="1" s="1"/>
  <c r="N55" i="1"/>
  <c r="O55" i="1"/>
  <c r="P55" i="1"/>
  <c r="Q55" i="1"/>
  <c r="R55" i="1"/>
  <c r="S55" i="1"/>
  <c r="S54" i="1" s="1"/>
  <c r="T55" i="1"/>
  <c r="T54" i="1" s="1"/>
  <c r="K45" i="1"/>
  <c r="L45" i="1"/>
  <c r="M45" i="1"/>
  <c r="N45" i="1"/>
  <c r="O45" i="1"/>
  <c r="P45" i="1"/>
  <c r="Q45" i="1"/>
  <c r="R45" i="1"/>
  <c r="S45" i="1"/>
  <c r="T45" i="1"/>
  <c r="K43" i="1"/>
  <c r="L43" i="1"/>
  <c r="M43" i="1"/>
  <c r="N43" i="1"/>
  <c r="O43" i="1"/>
  <c r="P43" i="1"/>
  <c r="Q43" i="1"/>
  <c r="R43" i="1"/>
  <c r="T43" i="1"/>
  <c r="K40" i="1"/>
  <c r="L40" i="1"/>
  <c r="M40" i="1"/>
  <c r="N40" i="1"/>
  <c r="O40" i="1"/>
  <c r="P40" i="1"/>
  <c r="P35" i="1" s="1"/>
  <c r="Q40" i="1"/>
  <c r="R40" i="1"/>
  <c r="S40" i="1"/>
  <c r="T40" i="1"/>
  <c r="T35" i="1"/>
  <c r="K36" i="1"/>
  <c r="L36" i="1"/>
  <c r="L35" i="1" s="1"/>
  <c r="M36" i="1"/>
  <c r="N36" i="1"/>
  <c r="O36" i="1"/>
  <c r="P36" i="1"/>
  <c r="Q36" i="1"/>
  <c r="R36" i="1"/>
  <c r="R35" i="1" s="1"/>
  <c r="S36" i="1"/>
  <c r="S35" i="1" s="1"/>
  <c r="T36" i="1"/>
  <c r="K31" i="1"/>
  <c r="L31" i="1"/>
  <c r="M31" i="1"/>
  <c r="N31" i="1"/>
  <c r="O31" i="1"/>
  <c r="P31" i="1"/>
  <c r="P24" i="1" s="1"/>
  <c r="Q31" i="1"/>
  <c r="R31" i="1"/>
  <c r="S31" i="1"/>
  <c r="T31" i="1"/>
  <c r="L24" i="1"/>
  <c r="M24" i="1"/>
  <c r="N24" i="1"/>
  <c r="O24" i="1"/>
  <c r="K25" i="1"/>
  <c r="K24" i="1" s="1"/>
  <c r="L25" i="1"/>
  <c r="M25" i="1"/>
  <c r="N25" i="1"/>
  <c r="O25" i="1"/>
  <c r="P25" i="1"/>
  <c r="Q25" i="1"/>
  <c r="R25" i="1"/>
  <c r="R24" i="1" s="1"/>
  <c r="S25" i="1"/>
  <c r="T25" i="1"/>
  <c r="T24" i="1" s="1"/>
  <c r="K22" i="1"/>
  <c r="L22" i="1"/>
  <c r="M22" i="1"/>
  <c r="N22" i="1"/>
  <c r="O22" i="1"/>
  <c r="P22" i="1"/>
  <c r="Q22" i="1"/>
  <c r="R22" i="1"/>
  <c r="S22" i="1"/>
  <c r="T22" i="1"/>
  <c r="K20" i="1"/>
  <c r="L20" i="1"/>
  <c r="L17" i="1" s="1"/>
  <c r="M20" i="1"/>
  <c r="M17" i="1" s="1"/>
  <c r="N20" i="1"/>
  <c r="N17" i="1" s="1"/>
  <c r="O20" i="1"/>
  <c r="P20" i="1"/>
  <c r="Q20" i="1"/>
  <c r="R20" i="1"/>
  <c r="S20" i="1"/>
  <c r="T20" i="1"/>
  <c r="R17" i="1"/>
  <c r="K18" i="1"/>
  <c r="L18" i="1"/>
  <c r="M18" i="1"/>
  <c r="N18" i="1"/>
  <c r="O18" i="1"/>
  <c r="P18" i="1"/>
  <c r="Q18" i="1"/>
  <c r="R18" i="1"/>
  <c r="S18" i="1"/>
  <c r="S17" i="1" s="1"/>
  <c r="T18" i="1"/>
  <c r="J505" i="1"/>
  <c r="K17" i="1" l="1"/>
  <c r="O35" i="1"/>
  <c r="R54" i="1"/>
  <c r="T325" i="1"/>
  <c r="L334" i="1"/>
  <c r="P339" i="1"/>
  <c r="O380" i="1"/>
  <c r="O390" i="1"/>
  <c r="S399" i="1"/>
  <c r="M399" i="1"/>
  <c r="M422" i="1"/>
  <c r="S493" i="1"/>
  <c r="P160" i="1"/>
  <c r="T17" i="1"/>
  <c r="Q17" i="1"/>
  <c r="N35" i="1"/>
  <c r="Q325" i="1"/>
  <c r="M339" i="1"/>
  <c r="T385" i="1"/>
  <c r="L385" i="1"/>
  <c r="L390" i="1"/>
  <c r="N390" i="1"/>
  <c r="L427" i="1"/>
  <c r="N471" i="1"/>
  <c r="P493" i="1"/>
  <c r="T520" i="1"/>
  <c r="Q24" i="1"/>
  <c r="P17" i="1"/>
  <c r="M35" i="1"/>
  <c r="L339" i="1"/>
  <c r="O493" i="1"/>
  <c r="P520" i="1"/>
  <c r="O17" i="1"/>
  <c r="S339" i="1"/>
  <c r="K339" i="1"/>
  <c r="P358" i="1"/>
  <c r="P380" i="1"/>
  <c r="P385" i="1"/>
  <c r="R390" i="1"/>
  <c r="O520" i="1"/>
  <c r="Q390" i="1"/>
  <c r="Q399" i="1"/>
  <c r="Q471" i="1"/>
  <c r="N325" i="1"/>
  <c r="N160" i="1"/>
  <c r="M325" i="1"/>
  <c r="T380" i="1"/>
  <c r="T406" i="1"/>
  <c r="N422" i="1"/>
  <c r="P471" i="1"/>
  <c r="O334" i="1"/>
  <c r="R334" i="1"/>
  <c r="M334" i="1"/>
  <c r="R339" i="1"/>
  <c r="P170" i="1"/>
  <c r="O170" i="1"/>
  <c r="N170" i="1"/>
  <c r="N334" i="1"/>
  <c r="Q339" i="1"/>
  <c r="O339" i="1"/>
  <c r="N339" i="1"/>
  <c r="T334" i="1"/>
  <c r="S334" i="1"/>
  <c r="S520" i="1"/>
  <c r="Q35" i="1"/>
  <c r="T493" i="1"/>
  <c r="R493" i="1"/>
  <c r="M493" i="1"/>
  <c r="T471" i="1"/>
  <c r="O471" i="1"/>
  <c r="M471" i="1"/>
  <c r="S427" i="1"/>
  <c r="O427" i="1"/>
  <c r="Q427" i="1"/>
  <c r="N427" i="1"/>
  <c r="K427" i="1"/>
  <c r="P427" i="1"/>
  <c r="T427" i="1"/>
  <c r="P422" i="1"/>
  <c r="R406" i="1"/>
  <c r="O399" i="1"/>
  <c r="N399" i="1"/>
  <c r="L399" i="1"/>
  <c r="T399" i="1"/>
  <c r="P399" i="1"/>
  <c r="K399" i="1"/>
  <c r="K390" i="1"/>
  <c r="T390" i="1"/>
  <c r="P390" i="1"/>
  <c r="M385" i="1"/>
  <c r="R380" i="1"/>
  <c r="L380" i="1"/>
  <c r="T358" i="1"/>
  <c r="R358" i="1"/>
  <c r="T339" i="1"/>
  <c r="P325" i="1"/>
  <c r="K325" i="1"/>
  <c r="S325" i="1"/>
  <c r="R325" i="1"/>
  <c r="O325" i="1"/>
  <c r="T170" i="1"/>
  <c r="S170" i="1"/>
  <c r="M170" i="1"/>
  <c r="L170" i="1"/>
  <c r="R170" i="1"/>
  <c r="Q170" i="1"/>
  <c r="K54" i="1"/>
  <c r="O54" i="1"/>
  <c r="N54" i="1"/>
  <c r="K35" i="1"/>
  <c r="S24" i="1"/>
  <c r="CF17" i="1" l="1"/>
  <c r="CF24" i="1"/>
  <c r="CF35" i="1"/>
  <c r="CF54" i="1"/>
  <c r="S44" i="1" l="1"/>
  <c r="S43" i="1" s="1"/>
  <c r="BA560" i="1" l="1"/>
  <c r="CF560" i="1" s="1"/>
  <c r="BB560" i="1"/>
  <c r="CG560" i="1" s="1"/>
  <c r="CG24" i="1" l="1"/>
  <c r="CG35" i="1"/>
  <c r="CG54" i="1"/>
  <c r="Y67" i="1" l="1"/>
  <c r="Y68" i="1"/>
  <c r="Y69" i="1"/>
  <c r="Y70" i="1"/>
  <c r="Y71" i="1"/>
  <c r="Y72" i="1"/>
  <c r="Y73" i="1"/>
  <c r="Y74" i="1"/>
  <c r="Y75" i="1"/>
  <c r="Y76" i="1"/>
  <c r="Y77" i="1"/>
  <c r="Y78" i="1"/>
  <c r="Y79" i="1"/>
  <c r="Y80" i="1"/>
  <c r="Y81" i="1"/>
  <c r="Y82" i="1"/>
  <c r="Y83" i="1"/>
  <c r="Y141" i="1"/>
  <c r="Y142" i="1"/>
  <c r="Y143" i="1"/>
  <c r="Y144" i="1"/>
  <c r="Y145" i="1"/>
  <c r="Y146" i="1"/>
  <c r="Y147" i="1"/>
  <c r="Y148" i="1"/>
  <c r="Y149" i="1"/>
  <c r="Y150" i="1"/>
  <c r="Y151" i="1"/>
  <c r="Y152" i="1"/>
  <c r="Y153" i="1"/>
  <c r="Y203" i="1"/>
  <c r="Y204" i="1"/>
  <c r="Y205" i="1"/>
  <c r="Y206" i="1"/>
  <c r="Y207" i="1"/>
  <c r="Y208" i="1"/>
  <c r="Y209" i="1"/>
  <c r="Y210" i="1"/>
  <c r="Y211" i="1"/>
  <c r="Y212" i="1"/>
  <c r="Y213" i="1"/>
  <c r="Y214" i="1"/>
  <c r="Y237" i="1"/>
  <c r="Y238" i="1"/>
  <c r="Y239" i="1"/>
  <c r="Y240" i="1"/>
  <c r="Y241" i="1"/>
  <c r="Y242" i="1"/>
  <c r="Y243" i="1"/>
  <c r="Y244" i="1"/>
  <c r="Y245" i="1"/>
  <c r="Y246" i="1"/>
  <c r="Y247" i="1"/>
  <c r="Y314" i="1"/>
  <c r="Y315" i="1"/>
  <c r="Y316" i="1"/>
  <c r="Y317" i="1"/>
  <c r="Y318" i="1"/>
  <c r="Y319" i="1"/>
  <c r="Y320" i="1"/>
  <c r="Y321" i="1"/>
  <c r="Y322" i="1"/>
  <c r="Y348" i="1"/>
  <c r="Y349" i="1"/>
  <c r="Y350" i="1"/>
  <c r="Y351" i="1"/>
  <c r="Y352" i="1"/>
  <c r="Y353" i="1"/>
  <c r="Y354" i="1"/>
  <c r="Y355" i="1"/>
  <c r="Y356" i="1"/>
  <c r="Y357" i="1"/>
  <c r="Y369" i="1"/>
  <c r="Y370" i="1"/>
  <c r="Y371" i="1"/>
  <c r="Y372" i="1"/>
  <c r="Y373" i="1"/>
  <c r="Y374" i="1"/>
  <c r="Y375" i="1"/>
  <c r="Y376" i="1"/>
  <c r="Y377" i="1"/>
  <c r="Y378" i="1"/>
  <c r="Y379" i="1"/>
  <c r="Y411" i="1"/>
  <c r="Y412" i="1"/>
  <c r="Y413" i="1"/>
  <c r="Y414" i="1"/>
  <c r="Y415" i="1"/>
  <c r="Y416" i="1"/>
  <c r="Y417" i="1"/>
  <c r="Y418" i="1"/>
  <c r="Y419" i="1"/>
  <c r="Y420" i="1"/>
  <c r="Y421" i="1"/>
  <c r="Y444" i="1"/>
  <c r="Y445" i="1"/>
  <c r="Y446" i="1"/>
  <c r="Y447" i="1"/>
  <c r="Y448" i="1"/>
  <c r="Y449" i="1"/>
  <c r="Y450" i="1"/>
  <c r="Y451" i="1"/>
  <c r="Y452" i="1"/>
  <c r="Y453" i="1"/>
  <c r="Y454" i="1"/>
  <c r="Y455" i="1"/>
  <c r="Y462" i="1"/>
  <c r="Y463" i="1"/>
  <c r="Y464" i="1"/>
  <c r="Y465" i="1"/>
  <c r="Y466" i="1"/>
  <c r="Y467" i="1"/>
  <c r="Y468" i="1"/>
  <c r="Y469" i="1"/>
  <c r="Y470" i="1"/>
  <c r="Y476" i="1"/>
  <c r="Y477" i="1"/>
  <c r="Y478" i="1"/>
  <c r="Y479" i="1"/>
  <c r="Y480" i="1"/>
  <c r="Y481" i="1"/>
  <c r="Y482" i="1"/>
  <c r="Y483" i="1"/>
  <c r="Y484" i="1"/>
  <c r="Y485" i="1"/>
  <c r="Y486" i="1"/>
  <c r="Y487" i="1"/>
  <c r="Y488" i="1"/>
  <c r="K167" i="1" l="1"/>
  <c r="CG17" i="1" l="1"/>
  <c r="O628" i="1"/>
  <c r="BA18" i="1" l="1"/>
  <c r="CF18" i="1" s="1"/>
  <c r="CB505" i="1" l="1"/>
  <c r="BB505" i="1"/>
  <c r="CG505" i="1" s="1"/>
  <c r="BA505" i="1"/>
  <c r="CF505" i="1" s="1"/>
  <c r="CB310" i="1"/>
  <c r="BB310" i="1"/>
  <c r="CG310" i="1" s="1"/>
  <c r="BA310" i="1"/>
  <c r="CF310" i="1" s="1"/>
  <c r="CB217" i="1"/>
  <c r="BB217" i="1"/>
  <c r="CG217" i="1" s="1"/>
  <c r="BA217" i="1"/>
  <c r="CF217" i="1" s="1"/>
  <c r="CB199" i="1"/>
  <c r="BB199" i="1"/>
  <c r="CG199" i="1" s="1"/>
  <c r="BA199" i="1"/>
  <c r="CF199" i="1" s="1"/>
  <c r="CB182" i="1"/>
  <c r="BB182" i="1"/>
  <c r="CG182" i="1" s="1"/>
  <c r="BA182" i="1"/>
  <c r="CF182" i="1" s="1"/>
  <c r="CB133" i="1"/>
  <c r="CB134" i="1"/>
  <c r="CC134" i="1" s="1"/>
  <c r="CB135" i="1"/>
  <c r="CB136" i="1"/>
  <c r="CC136" i="1" s="1"/>
  <c r="CB137" i="1"/>
  <c r="CB138" i="1"/>
  <c r="CC138" i="1" s="1"/>
  <c r="BB137" i="1"/>
  <c r="CG137" i="1" s="1"/>
  <c r="BA137" i="1"/>
  <c r="CF137" i="1" s="1"/>
  <c r="BB135" i="1"/>
  <c r="CG135" i="1" s="1"/>
  <c r="BA135" i="1"/>
  <c r="CF135" i="1" s="1"/>
  <c r="BB133" i="1"/>
  <c r="CG133" i="1" s="1"/>
  <c r="BA133" i="1"/>
  <c r="CF133" i="1" s="1"/>
  <c r="J114" i="1"/>
  <c r="J100" i="1"/>
  <c r="J523" i="1"/>
  <c r="J521" i="1"/>
  <c r="J518" i="1"/>
  <c r="J515" i="1"/>
  <c r="J513" i="1"/>
  <c r="J511" i="1"/>
  <c r="J507" i="1"/>
  <c r="J503" i="1"/>
  <c r="J501" i="1"/>
  <c r="J499" i="1"/>
  <c r="J497" i="1"/>
  <c r="J494" i="1"/>
  <c r="J493" i="1" s="1"/>
  <c r="J489" i="1"/>
  <c r="J474" i="1"/>
  <c r="J472" i="1"/>
  <c r="J460" i="1"/>
  <c r="J458" i="1"/>
  <c r="J456" i="1"/>
  <c r="J442" i="1"/>
  <c r="J440" i="1"/>
  <c r="J438" i="1"/>
  <c r="J436" i="1"/>
  <c r="J434" i="1"/>
  <c r="J432" i="1"/>
  <c r="J430" i="1"/>
  <c r="J428" i="1"/>
  <c r="J425" i="1"/>
  <c r="J423" i="1"/>
  <c r="J422" i="1"/>
  <c r="J409" i="1"/>
  <c r="J407" i="1"/>
  <c r="J404" i="1"/>
  <c r="J402" i="1"/>
  <c r="J400" i="1"/>
  <c r="J395" i="1"/>
  <c r="J393" i="1"/>
  <c r="J391" i="1"/>
  <c r="J390" i="1" s="1"/>
  <c r="J388" i="1"/>
  <c r="J386" i="1"/>
  <c r="J383" i="1"/>
  <c r="J381" i="1"/>
  <c r="J367" i="1"/>
  <c r="J361" i="1"/>
  <c r="J359" i="1"/>
  <c r="J358" i="1" s="1"/>
  <c r="J346" i="1"/>
  <c r="J344" i="1"/>
  <c r="J342" i="1"/>
  <c r="J340" i="1"/>
  <c r="J339" i="1" s="1"/>
  <c r="J337" i="1"/>
  <c r="J335" i="1"/>
  <c r="J332" i="1"/>
  <c r="J330" i="1"/>
  <c r="J328" i="1"/>
  <c r="J326" i="1"/>
  <c r="J323" i="1"/>
  <c r="J310" i="1"/>
  <c r="V310" i="1" s="1"/>
  <c r="G310" i="1"/>
  <c r="H310" i="1"/>
  <c r="I310" i="1"/>
  <c r="J312" i="1"/>
  <c r="J305" i="1"/>
  <c r="J302" i="1"/>
  <c r="J296" i="1"/>
  <c r="J288" i="1"/>
  <c r="J281" i="1"/>
  <c r="J274" i="1"/>
  <c r="J267" i="1"/>
  <c r="J265" i="1"/>
  <c r="J260" i="1"/>
  <c r="J256" i="1"/>
  <c r="J250" i="1"/>
  <c r="J248" i="1"/>
  <c r="J229" i="1"/>
  <c r="J219" i="1"/>
  <c r="J217" i="1"/>
  <c r="G217" i="1"/>
  <c r="H217" i="1"/>
  <c r="I217" i="1"/>
  <c r="J215" i="1"/>
  <c r="J201" i="1"/>
  <c r="J199" i="1"/>
  <c r="G199" i="1"/>
  <c r="H199" i="1"/>
  <c r="I199" i="1"/>
  <c r="J196" i="1"/>
  <c r="J194" i="1"/>
  <c r="J192" i="1"/>
  <c r="J190" i="1"/>
  <c r="J187" i="1"/>
  <c r="J184" i="1"/>
  <c r="J182" i="1"/>
  <c r="G182" i="1"/>
  <c r="H182" i="1"/>
  <c r="I182" i="1"/>
  <c r="J180" i="1"/>
  <c r="J178" i="1"/>
  <c r="J176" i="1"/>
  <c r="J171" i="1"/>
  <c r="J167" i="1"/>
  <c r="J165" i="1"/>
  <c r="J163" i="1"/>
  <c r="J161" i="1"/>
  <c r="J160" i="1" s="1"/>
  <c r="J157" i="1"/>
  <c r="J154" i="1"/>
  <c r="J129" i="1"/>
  <c r="J127" i="1"/>
  <c r="J125" i="1"/>
  <c r="J123" i="1"/>
  <c r="J112" i="1"/>
  <c r="J91" i="1"/>
  <c r="J89" i="1"/>
  <c r="J87" i="1"/>
  <c r="J84" i="1"/>
  <c r="V490" i="1"/>
  <c r="V491" i="1"/>
  <c r="V492" i="1"/>
  <c r="V495" i="1"/>
  <c r="V496" i="1"/>
  <c r="V498" i="1"/>
  <c r="V500" i="1"/>
  <c r="V502" i="1"/>
  <c r="V504" i="1"/>
  <c r="V505" i="1"/>
  <c r="V506" i="1"/>
  <c r="V508" i="1"/>
  <c r="V509" i="1"/>
  <c r="V510" i="1"/>
  <c r="V512" i="1"/>
  <c r="V514" i="1"/>
  <c r="V516" i="1"/>
  <c r="V517" i="1"/>
  <c r="V519" i="1"/>
  <c r="V522" i="1"/>
  <c r="V524" i="1"/>
  <c r="V473" i="1"/>
  <c r="V475" i="1"/>
  <c r="V457" i="1"/>
  <c r="V459" i="1"/>
  <c r="V461" i="1"/>
  <c r="V424" i="1"/>
  <c r="V426" i="1"/>
  <c r="V429" i="1"/>
  <c r="V431" i="1"/>
  <c r="V433" i="1"/>
  <c r="V435" i="1"/>
  <c r="V437" i="1"/>
  <c r="V439" i="1"/>
  <c r="V441" i="1"/>
  <c r="V443" i="1"/>
  <c r="V382" i="1"/>
  <c r="V384" i="1"/>
  <c r="V387" i="1"/>
  <c r="V389" i="1"/>
  <c r="V392" i="1"/>
  <c r="V394" i="1"/>
  <c r="V396" i="1"/>
  <c r="V397" i="1"/>
  <c r="V398" i="1"/>
  <c r="V401" i="1"/>
  <c r="V403" i="1"/>
  <c r="V405" i="1"/>
  <c r="V408" i="1"/>
  <c r="V410" i="1"/>
  <c r="V360" i="1"/>
  <c r="V362" i="1"/>
  <c r="V363" i="1"/>
  <c r="V364" i="1"/>
  <c r="V365" i="1"/>
  <c r="V366" i="1"/>
  <c r="V368" i="1"/>
  <c r="V324" i="1"/>
  <c r="V327" i="1"/>
  <c r="V329" i="1"/>
  <c r="V331" i="1"/>
  <c r="V333" i="1"/>
  <c r="V336" i="1"/>
  <c r="V338" i="1"/>
  <c r="V341" i="1"/>
  <c r="V343" i="1"/>
  <c r="V345" i="1"/>
  <c r="V347" i="1"/>
  <c r="V249" i="1"/>
  <c r="V251" i="1"/>
  <c r="V252" i="1"/>
  <c r="V253" i="1"/>
  <c r="V254" i="1"/>
  <c r="V255" i="1"/>
  <c r="V257" i="1"/>
  <c r="V258" i="1"/>
  <c r="V259" i="1"/>
  <c r="V261" i="1"/>
  <c r="V262" i="1"/>
  <c r="V263" i="1"/>
  <c r="V264" i="1"/>
  <c r="V266" i="1"/>
  <c r="V268" i="1"/>
  <c r="V269" i="1"/>
  <c r="V270" i="1"/>
  <c r="V271" i="1"/>
  <c r="V272" i="1"/>
  <c r="V273" i="1"/>
  <c r="V275" i="1"/>
  <c r="V276" i="1"/>
  <c r="V277" i="1"/>
  <c r="V278" i="1"/>
  <c r="V279" i="1"/>
  <c r="V280" i="1"/>
  <c r="V282" i="1"/>
  <c r="V283" i="1"/>
  <c r="V284" i="1"/>
  <c r="V285" i="1"/>
  <c r="V286" i="1"/>
  <c r="V287" i="1"/>
  <c r="V289" i="1"/>
  <c r="V290" i="1"/>
  <c r="V291" i="1"/>
  <c r="V292" i="1"/>
  <c r="V293" i="1"/>
  <c r="V294" i="1"/>
  <c r="V295" i="1"/>
  <c r="V297" i="1"/>
  <c r="V298" i="1"/>
  <c r="V299" i="1"/>
  <c r="V300" i="1"/>
  <c r="V301" i="1"/>
  <c r="V303" i="1"/>
  <c r="V304" i="1"/>
  <c r="V306" i="1"/>
  <c r="V307" i="1"/>
  <c r="V308" i="1"/>
  <c r="V309" i="1"/>
  <c r="V311" i="1"/>
  <c r="V313" i="1"/>
  <c r="V216" i="1"/>
  <c r="V218" i="1"/>
  <c r="V220" i="1"/>
  <c r="V221" i="1"/>
  <c r="V222" i="1"/>
  <c r="V223" i="1"/>
  <c r="V224" i="1"/>
  <c r="V225" i="1"/>
  <c r="V226" i="1"/>
  <c r="V227" i="1"/>
  <c r="V228" i="1"/>
  <c r="V230" i="1"/>
  <c r="V231" i="1"/>
  <c r="V232" i="1"/>
  <c r="V233" i="1"/>
  <c r="V234" i="1"/>
  <c r="V235" i="1"/>
  <c r="V236" i="1"/>
  <c r="V155" i="1"/>
  <c r="V156" i="1"/>
  <c r="V158" i="1"/>
  <c r="V159" i="1"/>
  <c r="V162" i="1"/>
  <c r="V164" i="1"/>
  <c r="V166" i="1"/>
  <c r="V168" i="1"/>
  <c r="V169" i="1"/>
  <c r="V172" i="1"/>
  <c r="V173" i="1"/>
  <c r="V174" i="1"/>
  <c r="V175" i="1"/>
  <c r="V177" i="1"/>
  <c r="V179" i="1"/>
  <c r="V181" i="1"/>
  <c r="V183" i="1"/>
  <c r="V185" i="1"/>
  <c r="V186" i="1"/>
  <c r="V188" i="1"/>
  <c r="V189" i="1"/>
  <c r="V191" i="1"/>
  <c r="V193" i="1"/>
  <c r="V195" i="1"/>
  <c r="V197" i="1"/>
  <c r="V198" i="1"/>
  <c r="V200" i="1"/>
  <c r="V202" i="1"/>
  <c r="V85" i="1"/>
  <c r="V86" i="1"/>
  <c r="V88" i="1"/>
  <c r="V90" i="1"/>
  <c r="V92" i="1"/>
  <c r="V93" i="1"/>
  <c r="V94" i="1"/>
  <c r="V95" i="1"/>
  <c r="V96" i="1"/>
  <c r="V97" i="1"/>
  <c r="V98" i="1"/>
  <c r="V99" i="1"/>
  <c r="V101" i="1"/>
  <c r="V102" i="1"/>
  <c r="V103" i="1"/>
  <c r="V104" i="1"/>
  <c r="V105" i="1"/>
  <c r="V106" i="1"/>
  <c r="V107" i="1"/>
  <c r="V108" i="1"/>
  <c r="V109" i="1"/>
  <c r="V110" i="1"/>
  <c r="V111" i="1"/>
  <c r="V113" i="1"/>
  <c r="V115" i="1"/>
  <c r="V116" i="1"/>
  <c r="V117" i="1"/>
  <c r="V118" i="1"/>
  <c r="V119" i="1"/>
  <c r="V120" i="1"/>
  <c r="V121" i="1"/>
  <c r="V122" i="1"/>
  <c r="V124" i="1"/>
  <c r="V126" i="1"/>
  <c r="V128" i="1"/>
  <c r="V130" i="1"/>
  <c r="V131" i="1"/>
  <c r="V132" i="1"/>
  <c r="V134" i="1"/>
  <c r="V136" i="1"/>
  <c r="V138" i="1"/>
  <c r="V140" i="1"/>
  <c r="J139" i="1"/>
  <c r="J137" i="1"/>
  <c r="J135" i="1"/>
  <c r="J133" i="1"/>
  <c r="J65" i="1"/>
  <c r="J63" i="1"/>
  <c r="J59" i="1"/>
  <c r="J55" i="1"/>
  <c r="J45" i="1"/>
  <c r="J43" i="1"/>
  <c r="J40" i="1"/>
  <c r="J36" i="1"/>
  <c r="J31" i="1"/>
  <c r="J25" i="1"/>
  <c r="J22" i="1"/>
  <c r="J20" i="1"/>
  <c r="J18" i="1"/>
  <c r="J35" i="1" l="1"/>
  <c r="J334" i="1"/>
  <c r="J380" i="1"/>
  <c r="J385" i="1"/>
  <c r="J170" i="1"/>
  <c r="CC310" i="1"/>
  <c r="CC217" i="1"/>
  <c r="CC135" i="1"/>
  <c r="CC199" i="1"/>
  <c r="V133" i="1"/>
  <c r="V139" i="1"/>
  <c r="V199" i="1"/>
  <c r="J427" i="1"/>
  <c r="V137" i="1"/>
  <c r="J471" i="1"/>
  <c r="V135" i="1"/>
  <c r="V182" i="1"/>
  <c r="J406" i="1"/>
  <c r="CC505" i="1"/>
  <c r="CC182" i="1"/>
  <c r="CC137" i="1"/>
  <c r="CC133" i="1"/>
  <c r="J520" i="1"/>
  <c r="J399" i="1"/>
  <c r="J325" i="1"/>
  <c r="V217" i="1"/>
  <c r="J54" i="1"/>
  <c r="J24" i="1"/>
  <c r="J17" i="1"/>
  <c r="F505" i="1"/>
  <c r="F506" i="1"/>
  <c r="G506" i="1"/>
  <c r="H506" i="1"/>
  <c r="I506" i="1"/>
  <c r="F507" i="1"/>
  <c r="Y507" i="1" s="1"/>
  <c r="G507" i="1"/>
  <c r="H507" i="1"/>
  <c r="I507" i="1"/>
  <c r="F508" i="1"/>
  <c r="G508" i="1"/>
  <c r="H508" i="1"/>
  <c r="I508" i="1"/>
  <c r="F509" i="1"/>
  <c r="G509" i="1"/>
  <c r="H509" i="1"/>
  <c r="I509" i="1"/>
  <c r="F510" i="1"/>
  <c r="G510" i="1"/>
  <c r="H510" i="1"/>
  <c r="I510" i="1"/>
  <c r="F511" i="1"/>
  <c r="Y511" i="1" s="1"/>
  <c r="G511" i="1"/>
  <c r="H511" i="1"/>
  <c r="I511" i="1"/>
  <c r="F512" i="1"/>
  <c r="G512" i="1"/>
  <c r="H512" i="1"/>
  <c r="I512" i="1"/>
  <c r="F513" i="1"/>
  <c r="Y513" i="1" s="1"/>
  <c r="G513" i="1"/>
  <c r="H513" i="1"/>
  <c r="I513" i="1"/>
  <c r="F514" i="1"/>
  <c r="G514" i="1"/>
  <c r="H514" i="1"/>
  <c r="I514" i="1"/>
  <c r="F515" i="1"/>
  <c r="Y515" i="1" s="1"/>
  <c r="G515" i="1"/>
  <c r="H515" i="1"/>
  <c r="I515" i="1"/>
  <c r="F516" i="1"/>
  <c r="G516" i="1"/>
  <c r="H516" i="1"/>
  <c r="I516" i="1"/>
  <c r="F517" i="1"/>
  <c r="G517" i="1"/>
  <c r="H517" i="1"/>
  <c r="I517" i="1"/>
  <c r="F518" i="1"/>
  <c r="Y518" i="1" s="1"/>
  <c r="G518" i="1"/>
  <c r="H518" i="1"/>
  <c r="I518" i="1"/>
  <c r="F519" i="1"/>
  <c r="G519" i="1"/>
  <c r="H519" i="1"/>
  <c r="I519" i="1"/>
  <c r="F520" i="1"/>
  <c r="Y520" i="1" s="1"/>
  <c r="G520" i="1"/>
  <c r="H520" i="1"/>
  <c r="I520" i="1"/>
  <c r="F521" i="1"/>
  <c r="Y521" i="1" s="1"/>
  <c r="G521" i="1"/>
  <c r="H521" i="1"/>
  <c r="I521" i="1"/>
  <c r="F522" i="1"/>
  <c r="G522" i="1"/>
  <c r="H522" i="1"/>
  <c r="I522" i="1"/>
  <c r="F523" i="1"/>
  <c r="Y523" i="1" s="1"/>
  <c r="G523" i="1"/>
  <c r="H523" i="1"/>
  <c r="I523" i="1"/>
  <c r="F524" i="1"/>
  <c r="G524" i="1"/>
  <c r="H524" i="1"/>
  <c r="I524" i="1"/>
  <c r="G489" i="1"/>
  <c r="H489" i="1"/>
  <c r="I489" i="1"/>
  <c r="G490" i="1"/>
  <c r="H490" i="1"/>
  <c r="I490" i="1"/>
  <c r="G491" i="1"/>
  <c r="H491" i="1"/>
  <c r="I491" i="1"/>
  <c r="G492" i="1"/>
  <c r="H492" i="1"/>
  <c r="I492" i="1"/>
  <c r="G493" i="1"/>
  <c r="H493" i="1"/>
  <c r="I493" i="1"/>
  <c r="G494" i="1"/>
  <c r="H494" i="1"/>
  <c r="I494" i="1"/>
  <c r="G495" i="1"/>
  <c r="H495" i="1"/>
  <c r="I495" i="1"/>
  <c r="G496" i="1"/>
  <c r="H496" i="1"/>
  <c r="I496" i="1"/>
  <c r="G497" i="1"/>
  <c r="H497" i="1"/>
  <c r="I497" i="1"/>
  <c r="G498" i="1"/>
  <c r="H498" i="1"/>
  <c r="I498" i="1"/>
  <c r="G499" i="1"/>
  <c r="H499" i="1"/>
  <c r="I499" i="1"/>
  <c r="G500" i="1"/>
  <c r="H500" i="1"/>
  <c r="I500" i="1"/>
  <c r="G502" i="1"/>
  <c r="H502" i="1"/>
  <c r="I502" i="1"/>
  <c r="G503" i="1"/>
  <c r="H503" i="1"/>
  <c r="I503" i="1"/>
  <c r="G504" i="1"/>
  <c r="H504" i="1"/>
  <c r="I504" i="1"/>
  <c r="G471" i="1"/>
  <c r="H471" i="1"/>
  <c r="I471" i="1"/>
  <c r="G472" i="1"/>
  <c r="H472" i="1"/>
  <c r="I472" i="1"/>
  <c r="G473" i="1"/>
  <c r="H473" i="1"/>
  <c r="I473" i="1"/>
  <c r="G474" i="1"/>
  <c r="H474" i="1"/>
  <c r="I474" i="1"/>
  <c r="G475" i="1"/>
  <c r="H475" i="1"/>
  <c r="I475" i="1"/>
  <c r="F310" i="1"/>
  <c r="F311" i="1"/>
  <c r="G311" i="1"/>
  <c r="H311" i="1"/>
  <c r="I311" i="1"/>
  <c r="G218" i="1"/>
  <c r="H218" i="1"/>
  <c r="I218" i="1"/>
  <c r="F217" i="1"/>
  <c r="Y217" i="1" s="1"/>
  <c r="F218" i="1"/>
  <c r="F199" i="1"/>
  <c r="Y199" i="1" s="1"/>
  <c r="F200" i="1"/>
  <c r="G200" i="1"/>
  <c r="H200" i="1"/>
  <c r="I200" i="1"/>
  <c r="F182" i="1"/>
  <c r="Y182" i="1" s="1"/>
  <c r="F183" i="1"/>
  <c r="G183" i="1"/>
  <c r="H183" i="1"/>
  <c r="I183" i="1"/>
  <c r="F133" i="1"/>
  <c r="Y133" i="1" s="1"/>
  <c r="F134" i="1"/>
  <c r="G134" i="1"/>
  <c r="H134" i="1"/>
  <c r="I134" i="1"/>
  <c r="F135" i="1"/>
  <c r="Y135" i="1" s="1"/>
  <c r="F136" i="1"/>
  <c r="G136" i="1"/>
  <c r="H136" i="1"/>
  <c r="I136" i="1"/>
  <c r="F137" i="1"/>
  <c r="Y137" i="1" s="1"/>
  <c r="F138" i="1"/>
  <c r="G138" i="1"/>
  <c r="H138" i="1"/>
  <c r="I138" i="1"/>
  <c r="W183" i="1" l="1"/>
  <c r="Y183" i="1"/>
  <c r="W508" i="1"/>
  <c r="Y508" i="1"/>
  <c r="W522" i="1"/>
  <c r="Y522" i="1"/>
  <c r="W514" i="1"/>
  <c r="Y514" i="1"/>
  <c r="W510" i="1"/>
  <c r="Y510" i="1"/>
  <c r="W506" i="1"/>
  <c r="Y506" i="1"/>
  <c r="W516" i="1"/>
  <c r="Y516" i="1"/>
  <c r="W136" i="1"/>
  <c r="Y136" i="1"/>
  <c r="W218" i="1"/>
  <c r="Y218" i="1"/>
  <c r="W505" i="1"/>
  <c r="Y505" i="1"/>
  <c r="W310" i="1"/>
  <c r="Y310" i="1"/>
  <c r="W138" i="1"/>
  <c r="Y138" i="1"/>
  <c r="W134" i="1"/>
  <c r="Y134" i="1"/>
  <c r="W512" i="1"/>
  <c r="Y512" i="1"/>
  <c r="W200" i="1"/>
  <c r="Y200" i="1"/>
  <c r="W517" i="1"/>
  <c r="Y517" i="1"/>
  <c r="W509" i="1"/>
  <c r="Y509" i="1"/>
  <c r="W524" i="1"/>
  <c r="Y524" i="1"/>
  <c r="W519" i="1"/>
  <c r="Y519" i="1"/>
  <c r="W311" i="1"/>
  <c r="Y311" i="1"/>
  <c r="W199" i="1"/>
  <c r="W137" i="1"/>
  <c r="W182" i="1"/>
  <c r="W133" i="1"/>
  <c r="W135" i="1"/>
  <c r="W217" i="1"/>
  <c r="O609" i="13" l="1"/>
  <c r="L609" i="13"/>
  <c r="E603" i="13"/>
  <c r="E604" i="13" s="1"/>
  <c r="G594" i="13"/>
  <c r="I588" i="13"/>
  <c r="E579" i="13"/>
  <c r="I574" i="13"/>
  <c r="O572" i="13"/>
  <c r="L572" i="13"/>
  <c r="E572" i="13"/>
  <c r="CB544" i="13"/>
  <c r="CC544" i="13" s="1"/>
  <c r="CB543" i="13"/>
  <c r="BB543" i="13"/>
  <c r="I595" i="13" s="1"/>
  <c r="BA543" i="13"/>
  <c r="G595" i="13" s="1"/>
  <c r="CF542" i="13"/>
  <c r="CB542" i="13"/>
  <c r="CC542" i="13" s="1"/>
  <c r="BB542" i="13"/>
  <c r="I594" i="13" s="1"/>
  <c r="BA542" i="13"/>
  <c r="CB541" i="13"/>
  <c r="BB541" i="13"/>
  <c r="CG541" i="13" s="1"/>
  <c r="BA541" i="13"/>
  <c r="CF541" i="13" s="1"/>
  <c r="CF540" i="13"/>
  <c r="CB540" i="13"/>
  <c r="BB540" i="13"/>
  <c r="I593" i="13" s="1"/>
  <c r="BA540" i="13"/>
  <c r="G593" i="13" s="1"/>
  <c r="BK539" i="13"/>
  <c r="CB539" i="13" s="1"/>
  <c r="BJ539" i="13"/>
  <c r="BA539" i="13" s="1"/>
  <c r="CF539" i="13" s="1"/>
  <c r="CB538" i="13"/>
  <c r="CC538" i="13" s="1"/>
  <c r="BB538" i="13"/>
  <c r="I592" i="13" s="1"/>
  <c r="BA538" i="13"/>
  <c r="G592" i="13" s="1"/>
  <c r="CG537" i="13"/>
  <c r="CF537" i="13"/>
  <c r="CB537" i="13"/>
  <c r="CC537" i="13" s="1"/>
  <c r="BB537" i="13"/>
  <c r="BA537" i="13"/>
  <c r="CG536" i="13"/>
  <c r="CB536" i="13"/>
  <c r="CC536" i="13" s="1"/>
  <c r="BB536" i="13"/>
  <c r="I591" i="13" s="1"/>
  <c r="BA536" i="13"/>
  <c r="G591" i="13" s="1"/>
  <c r="CB535" i="13"/>
  <c r="BB535" i="13"/>
  <c r="CG535" i="13" s="1"/>
  <c r="BA535" i="13"/>
  <c r="G590" i="13" s="1"/>
  <c r="CB534" i="13"/>
  <c r="BB534" i="13"/>
  <c r="CG534" i="13" s="1"/>
  <c r="BA534" i="13"/>
  <c r="CG533" i="13"/>
  <c r="CB533" i="13"/>
  <c r="BB533" i="13"/>
  <c r="I589" i="13" s="1"/>
  <c r="BA533" i="13"/>
  <c r="G589" i="13" s="1"/>
  <c r="CG532" i="13"/>
  <c r="CB532" i="13"/>
  <c r="BB532" i="13"/>
  <c r="BA532" i="13"/>
  <c r="CF532" i="13" s="1"/>
  <c r="CB531" i="13"/>
  <c r="BD531" i="13"/>
  <c r="BA531" i="13" s="1"/>
  <c r="BB531" i="13"/>
  <c r="CG531" i="13" s="1"/>
  <c r="CG530" i="13"/>
  <c r="CB530" i="13"/>
  <c r="BB530" i="13"/>
  <c r="BA530" i="13"/>
  <c r="CF530" i="13" s="1"/>
  <c r="CB529" i="13"/>
  <c r="CC529" i="13" s="1"/>
  <c r="BB529" i="13"/>
  <c r="CG529" i="13" s="1"/>
  <c r="BA529" i="13"/>
  <c r="CF529" i="13" s="1"/>
  <c r="CB528" i="13"/>
  <c r="CC528" i="13" s="1"/>
  <c r="BB528" i="13"/>
  <c r="I586" i="13" s="1"/>
  <c r="BA528" i="13"/>
  <c r="G586" i="13" s="1"/>
  <c r="CG527" i="13"/>
  <c r="CB527" i="13"/>
  <c r="BB527" i="13"/>
  <c r="I585" i="13" s="1"/>
  <c r="BA527" i="13"/>
  <c r="G585" i="13" s="1"/>
  <c r="CB526" i="13"/>
  <c r="CC526" i="13" s="1"/>
  <c r="BB526" i="13"/>
  <c r="BA526" i="13"/>
  <c r="G584" i="13" s="1"/>
  <c r="CB525" i="13"/>
  <c r="CC525" i="13" s="1"/>
  <c r="BB525" i="13"/>
  <c r="I582" i="13" s="1"/>
  <c r="BA525" i="13"/>
  <c r="G582" i="13" s="1"/>
  <c r="CC524" i="13"/>
  <c r="CB524" i="13"/>
  <c r="BB524" i="13"/>
  <c r="CG524" i="13" s="1"/>
  <c r="BA524" i="13"/>
  <c r="G581" i="13" s="1"/>
  <c r="CB523" i="13"/>
  <c r="CC523" i="13" s="1"/>
  <c r="BB523" i="13"/>
  <c r="CG523" i="13" s="1"/>
  <c r="BA523" i="13"/>
  <c r="CF523" i="13" s="1"/>
  <c r="CB522" i="13"/>
  <c r="CC522" i="13" s="1"/>
  <c r="CF521" i="13"/>
  <c r="CB521" i="13"/>
  <c r="CC521" i="13" s="1"/>
  <c r="BB521" i="13"/>
  <c r="CG521" i="13" s="1"/>
  <c r="BA521" i="13"/>
  <c r="G583" i="13" s="1"/>
  <c r="CB520" i="13"/>
  <c r="CC520" i="13" s="1"/>
  <c r="BB520" i="13"/>
  <c r="BA520" i="13"/>
  <c r="G576" i="13" s="1"/>
  <c r="CG519" i="13"/>
  <c r="CB519" i="13"/>
  <c r="BD519" i="13"/>
  <c r="BA519" i="13" s="1"/>
  <c r="BB519" i="13"/>
  <c r="I575" i="13" s="1"/>
  <c r="CG518" i="13"/>
  <c r="CF518" i="13"/>
  <c r="CB518" i="13"/>
  <c r="CC518" i="13" s="1"/>
  <c r="BB518" i="13"/>
  <c r="BA518" i="13"/>
  <c r="G574" i="13" s="1"/>
  <c r="CB517" i="13"/>
  <c r="BD517" i="13"/>
  <c r="BB517" i="13"/>
  <c r="I573" i="13" s="1"/>
  <c r="BA517" i="13"/>
  <c r="G573" i="13" s="1"/>
  <c r="CB508" i="13"/>
  <c r="CC508" i="13" s="1"/>
  <c r="V508" i="13"/>
  <c r="I508" i="13"/>
  <c r="H508" i="13"/>
  <c r="G508" i="13"/>
  <c r="F508" i="13"/>
  <c r="CG507" i="13"/>
  <c r="CB507" i="13"/>
  <c r="CC507" i="13" s="1"/>
  <c r="BB507" i="13"/>
  <c r="BA507" i="13"/>
  <c r="CF507" i="13" s="1"/>
  <c r="U507" i="13"/>
  <c r="T507" i="13"/>
  <c r="S507" i="13"/>
  <c r="R507" i="13"/>
  <c r="Q507" i="13"/>
  <c r="P507" i="13"/>
  <c r="O507" i="13"/>
  <c r="N507" i="13"/>
  <c r="I507" i="13"/>
  <c r="H507" i="13"/>
  <c r="G507" i="13"/>
  <c r="F507" i="13"/>
  <c r="CB506" i="13"/>
  <c r="CC506" i="13" s="1"/>
  <c r="V506" i="13"/>
  <c r="I506" i="13"/>
  <c r="H506" i="13"/>
  <c r="G506" i="13"/>
  <c r="F506" i="13"/>
  <c r="W506" i="13" s="1"/>
  <c r="CB505" i="13"/>
  <c r="BB505" i="13"/>
  <c r="CG505" i="13" s="1"/>
  <c r="BA505" i="13"/>
  <c r="CF505" i="13" s="1"/>
  <c r="U505" i="13"/>
  <c r="T505" i="13"/>
  <c r="S505" i="13"/>
  <c r="S504" i="13" s="1"/>
  <c r="R505" i="13"/>
  <c r="R504" i="13" s="1"/>
  <c r="Q505" i="13"/>
  <c r="Q504" i="13" s="1"/>
  <c r="P505" i="13"/>
  <c r="O505" i="13"/>
  <c r="N505" i="13"/>
  <c r="I505" i="13"/>
  <c r="H505" i="13"/>
  <c r="G505" i="13"/>
  <c r="F505" i="13"/>
  <c r="U504" i="13"/>
  <c r="P504" i="13"/>
  <c r="N504" i="13"/>
  <c r="I504" i="13"/>
  <c r="H504" i="13"/>
  <c r="G504" i="13"/>
  <c r="F504" i="13"/>
  <c r="CB503" i="13"/>
  <c r="CC503" i="13" s="1"/>
  <c r="V503" i="13"/>
  <c r="I503" i="13"/>
  <c r="H503" i="13"/>
  <c r="G503" i="13"/>
  <c r="F503" i="13"/>
  <c r="CF502" i="13"/>
  <c r="CB502" i="13"/>
  <c r="CC502" i="13" s="1"/>
  <c r="BB502" i="13"/>
  <c r="CG502" i="13" s="1"/>
  <c r="BA502" i="13"/>
  <c r="U502" i="13"/>
  <c r="T502" i="13"/>
  <c r="S502" i="13"/>
  <c r="R502" i="13"/>
  <c r="Q502" i="13"/>
  <c r="P502" i="13"/>
  <c r="O502" i="13"/>
  <c r="N502" i="13"/>
  <c r="I502" i="13"/>
  <c r="H502" i="13"/>
  <c r="G502" i="13"/>
  <c r="F502" i="13"/>
  <c r="CB501" i="13"/>
  <c r="CC501" i="13" s="1"/>
  <c r="V501" i="13"/>
  <c r="I501" i="13"/>
  <c r="H501" i="13"/>
  <c r="G501" i="13"/>
  <c r="F501" i="13"/>
  <c r="CB500" i="13"/>
  <c r="CC500" i="13" s="1"/>
  <c r="V500" i="13"/>
  <c r="I500" i="13"/>
  <c r="H500" i="13"/>
  <c r="G500" i="13"/>
  <c r="F500" i="13"/>
  <c r="CB499" i="13"/>
  <c r="BB499" i="13"/>
  <c r="CG499" i="13" s="1"/>
  <c r="BA499" i="13"/>
  <c r="CF499" i="13" s="1"/>
  <c r="U499" i="13"/>
  <c r="T499" i="13"/>
  <c r="S499" i="13"/>
  <c r="R499" i="13"/>
  <c r="Q499" i="13"/>
  <c r="P499" i="13"/>
  <c r="O499" i="13"/>
  <c r="N499" i="13"/>
  <c r="V499" i="13" s="1"/>
  <c r="I499" i="13"/>
  <c r="H499" i="13"/>
  <c r="G499" i="13"/>
  <c r="F499" i="13"/>
  <c r="CB498" i="13"/>
  <c r="CC498" i="13" s="1"/>
  <c r="V498" i="13"/>
  <c r="I498" i="13"/>
  <c r="H498" i="13"/>
  <c r="G498" i="13"/>
  <c r="F498" i="13"/>
  <c r="W498" i="13" s="1"/>
  <c r="CB497" i="13"/>
  <c r="CC497" i="13" s="1"/>
  <c r="BB497" i="13"/>
  <c r="CG497" i="13" s="1"/>
  <c r="BA497" i="13"/>
  <c r="CF497" i="13" s="1"/>
  <c r="U497" i="13"/>
  <c r="T497" i="13"/>
  <c r="S497" i="13"/>
  <c r="R497" i="13"/>
  <c r="Q497" i="13"/>
  <c r="P497" i="13"/>
  <c r="O497" i="13"/>
  <c r="N497" i="13"/>
  <c r="I497" i="13"/>
  <c r="H497" i="13"/>
  <c r="G497" i="13"/>
  <c r="F497" i="13"/>
  <c r="CB496" i="13"/>
  <c r="CC496" i="13" s="1"/>
  <c r="V496" i="13"/>
  <c r="I496" i="13"/>
  <c r="H496" i="13"/>
  <c r="G496" i="13"/>
  <c r="F496" i="13"/>
  <c r="W496" i="13" s="1"/>
  <c r="CB495" i="13"/>
  <c r="CC495" i="13" s="1"/>
  <c r="BB495" i="13"/>
  <c r="CG495" i="13" s="1"/>
  <c r="BA495" i="13"/>
  <c r="CF495" i="13" s="1"/>
  <c r="U495" i="13"/>
  <c r="T495" i="13"/>
  <c r="S495" i="13"/>
  <c r="R495" i="13"/>
  <c r="Q495" i="13"/>
  <c r="P495" i="13"/>
  <c r="O495" i="13"/>
  <c r="N495" i="13"/>
  <c r="I495" i="13"/>
  <c r="H495" i="13"/>
  <c r="G495" i="13"/>
  <c r="F495" i="13"/>
  <c r="CB494" i="13"/>
  <c r="CC494" i="13" s="1"/>
  <c r="V494" i="13"/>
  <c r="I494" i="13"/>
  <c r="H494" i="13"/>
  <c r="G494" i="13"/>
  <c r="F494" i="13"/>
  <c r="W494" i="13" s="1"/>
  <c r="CB493" i="13"/>
  <c r="CC493" i="13" s="1"/>
  <c r="V493" i="13"/>
  <c r="I493" i="13"/>
  <c r="H493" i="13"/>
  <c r="G493" i="13"/>
  <c r="F493" i="13"/>
  <c r="W493" i="13" s="1"/>
  <c r="CB492" i="13"/>
  <c r="CC492" i="13" s="1"/>
  <c r="V492" i="13"/>
  <c r="I492" i="13"/>
  <c r="H492" i="13"/>
  <c r="G492" i="13"/>
  <c r="F492" i="13"/>
  <c r="CC491" i="13"/>
  <c r="CB491" i="13"/>
  <c r="BB491" i="13"/>
  <c r="CG491" i="13" s="1"/>
  <c r="BA491" i="13"/>
  <c r="CF491" i="13" s="1"/>
  <c r="U491" i="13"/>
  <c r="T491" i="13"/>
  <c r="S491" i="13"/>
  <c r="R491" i="13"/>
  <c r="Q491" i="13"/>
  <c r="P491" i="13"/>
  <c r="O491" i="13"/>
  <c r="N491" i="13"/>
  <c r="I491" i="13"/>
  <c r="H491" i="13"/>
  <c r="G491" i="13"/>
  <c r="F491" i="13"/>
  <c r="CC490" i="13"/>
  <c r="CB490" i="13"/>
  <c r="V490" i="13"/>
  <c r="I490" i="13"/>
  <c r="H490" i="13"/>
  <c r="G490" i="13"/>
  <c r="F490" i="13"/>
  <c r="CG489" i="13"/>
  <c r="CB489" i="13"/>
  <c r="BB489" i="13"/>
  <c r="BA489" i="13"/>
  <c r="CF489" i="13" s="1"/>
  <c r="U489" i="13"/>
  <c r="T489" i="13"/>
  <c r="S489" i="13"/>
  <c r="R489" i="13"/>
  <c r="Q489" i="13"/>
  <c r="P489" i="13"/>
  <c r="O489" i="13"/>
  <c r="N489" i="13"/>
  <c r="V489" i="13" s="1"/>
  <c r="F489" i="13"/>
  <c r="CB488" i="13"/>
  <c r="CC488" i="13" s="1"/>
  <c r="V488" i="13"/>
  <c r="I488" i="13"/>
  <c r="H488" i="13"/>
  <c r="G488" i="13"/>
  <c r="F488" i="13"/>
  <c r="W488" i="13" s="1"/>
  <c r="CF487" i="13"/>
  <c r="CB487" i="13"/>
  <c r="BB487" i="13"/>
  <c r="CG487" i="13" s="1"/>
  <c r="BA487" i="13"/>
  <c r="CC487" i="13" s="1"/>
  <c r="U487" i="13"/>
  <c r="T487" i="13"/>
  <c r="S487" i="13"/>
  <c r="R487" i="13"/>
  <c r="Q487" i="13"/>
  <c r="P487" i="13"/>
  <c r="O487" i="13"/>
  <c r="N487" i="13"/>
  <c r="I487" i="13"/>
  <c r="H487" i="13"/>
  <c r="G487" i="13"/>
  <c r="F487" i="13"/>
  <c r="CC486" i="13"/>
  <c r="CB486" i="13"/>
  <c r="V486" i="13"/>
  <c r="I486" i="13"/>
  <c r="H486" i="13"/>
  <c r="G486" i="13"/>
  <c r="F486" i="13"/>
  <c r="W486" i="13" s="1"/>
  <c r="CG485" i="13"/>
  <c r="CB485" i="13"/>
  <c r="BB485" i="13"/>
  <c r="BA485" i="13"/>
  <c r="CF485" i="13" s="1"/>
  <c r="U485" i="13"/>
  <c r="T485" i="13"/>
  <c r="S485" i="13"/>
  <c r="R485" i="13"/>
  <c r="Q485" i="13"/>
  <c r="P485" i="13"/>
  <c r="O485" i="13"/>
  <c r="N485" i="13"/>
  <c r="I485" i="13"/>
  <c r="H485" i="13"/>
  <c r="G485" i="13"/>
  <c r="F485" i="13"/>
  <c r="CB484" i="13"/>
  <c r="CC484" i="13" s="1"/>
  <c r="V484" i="13"/>
  <c r="I484" i="13"/>
  <c r="H484" i="13"/>
  <c r="G484" i="13"/>
  <c r="F484" i="13"/>
  <c r="CF483" i="13"/>
  <c r="CB483" i="13"/>
  <c r="CC483" i="13" s="1"/>
  <c r="BB483" i="13"/>
  <c r="CG483" i="13" s="1"/>
  <c r="BA483" i="13"/>
  <c r="U483" i="13"/>
  <c r="T483" i="13"/>
  <c r="S483" i="13"/>
  <c r="R483" i="13"/>
  <c r="Q483" i="13"/>
  <c r="P483" i="13"/>
  <c r="O483" i="13"/>
  <c r="N483" i="13"/>
  <c r="I483" i="13"/>
  <c r="H483" i="13"/>
  <c r="G483" i="13"/>
  <c r="F483" i="13"/>
  <c r="CB482" i="13"/>
  <c r="CC482" i="13" s="1"/>
  <c r="V482" i="13"/>
  <c r="I482" i="13"/>
  <c r="H482" i="13"/>
  <c r="G482" i="13"/>
  <c r="F482" i="13"/>
  <c r="CB481" i="13"/>
  <c r="CC481" i="13" s="1"/>
  <c r="V481" i="13"/>
  <c r="I481" i="13"/>
  <c r="H481" i="13"/>
  <c r="G481" i="13"/>
  <c r="F481" i="13"/>
  <c r="CG480" i="13"/>
  <c r="CB480" i="13"/>
  <c r="BB480" i="13"/>
  <c r="BA480" i="13"/>
  <c r="CF480" i="13" s="1"/>
  <c r="U480" i="13"/>
  <c r="U479" i="13" s="1"/>
  <c r="T480" i="13"/>
  <c r="S480" i="13"/>
  <c r="S479" i="13" s="1"/>
  <c r="R480" i="13"/>
  <c r="R479" i="13" s="1"/>
  <c r="Q480" i="13"/>
  <c r="P480" i="13"/>
  <c r="O480" i="13"/>
  <c r="N480" i="13"/>
  <c r="V480" i="13" s="1"/>
  <c r="I480" i="13"/>
  <c r="H480" i="13"/>
  <c r="G480" i="13"/>
  <c r="F480" i="13"/>
  <c r="T479" i="13"/>
  <c r="I479" i="13"/>
  <c r="H479" i="13"/>
  <c r="G479" i="13"/>
  <c r="F479" i="13"/>
  <c r="CB478" i="13"/>
  <c r="CC478" i="13" s="1"/>
  <c r="V478" i="13"/>
  <c r="I478" i="13"/>
  <c r="H478" i="13"/>
  <c r="G478" i="13"/>
  <c r="F478" i="13"/>
  <c r="CB477" i="13"/>
  <c r="CC477" i="13" s="1"/>
  <c r="V477" i="13"/>
  <c r="I477" i="13"/>
  <c r="H477" i="13"/>
  <c r="G477" i="13"/>
  <c r="F477" i="13"/>
  <c r="CC476" i="13"/>
  <c r="CB476" i="13"/>
  <c r="V476" i="13"/>
  <c r="I476" i="13"/>
  <c r="H476" i="13"/>
  <c r="G476" i="13"/>
  <c r="F476" i="13"/>
  <c r="CB475" i="13"/>
  <c r="CC475" i="13" s="1"/>
  <c r="BB475" i="13"/>
  <c r="BA475" i="13"/>
  <c r="U475" i="13"/>
  <c r="T475" i="13"/>
  <c r="S475" i="13"/>
  <c r="R475" i="13"/>
  <c r="Q475" i="13"/>
  <c r="P475" i="13"/>
  <c r="O475" i="13"/>
  <c r="N475" i="13"/>
  <c r="I475" i="13"/>
  <c r="H475" i="13"/>
  <c r="G475" i="13"/>
  <c r="F475" i="13"/>
  <c r="CB461" i="13"/>
  <c r="CC461" i="13" s="1"/>
  <c r="V461" i="13"/>
  <c r="I461" i="13"/>
  <c r="H461" i="13"/>
  <c r="G461" i="13"/>
  <c r="F461" i="13"/>
  <c r="CF460" i="13"/>
  <c r="CB460" i="13"/>
  <c r="CC460" i="13" s="1"/>
  <c r="BB460" i="13"/>
  <c r="CG460" i="13" s="1"/>
  <c r="BA460" i="13"/>
  <c r="AZ460" i="13"/>
  <c r="G569" i="13" s="1"/>
  <c r="M569" i="13" s="1"/>
  <c r="U460" i="13"/>
  <c r="U457" i="13" s="1"/>
  <c r="T460" i="13"/>
  <c r="S460" i="13"/>
  <c r="R460" i="13"/>
  <c r="Q460" i="13"/>
  <c r="Q457" i="13" s="1"/>
  <c r="P460" i="13"/>
  <c r="O460" i="13"/>
  <c r="N460" i="13"/>
  <c r="V460" i="13" s="1"/>
  <c r="I460" i="13"/>
  <c r="H460" i="13"/>
  <c r="G460" i="13"/>
  <c r="F460" i="13"/>
  <c r="CB459" i="13"/>
  <c r="CC459" i="13" s="1"/>
  <c r="V459" i="13"/>
  <c r="I459" i="13"/>
  <c r="H459" i="13"/>
  <c r="G459" i="13"/>
  <c r="F459" i="13"/>
  <c r="W459" i="13" s="1"/>
  <c r="CF458" i="13"/>
  <c r="CB458" i="13"/>
  <c r="CC458" i="13" s="1"/>
  <c r="BB458" i="13"/>
  <c r="CG458" i="13" s="1"/>
  <c r="BA458" i="13"/>
  <c r="U458" i="13"/>
  <c r="T458" i="13"/>
  <c r="T457" i="13" s="1"/>
  <c r="S458" i="13"/>
  <c r="S457" i="13" s="1"/>
  <c r="R458" i="13"/>
  <c r="Q458" i="13"/>
  <c r="P458" i="13"/>
  <c r="O458" i="13"/>
  <c r="N458" i="13"/>
  <c r="I458" i="13"/>
  <c r="H458" i="13"/>
  <c r="G458" i="13"/>
  <c r="F458" i="13"/>
  <c r="P457" i="13"/>
  <c r="O457" i="13"/>
  <c r="I457" i="13"/>
  <c r="H457" i="13"/>
  <c r="G457" i="13"/>
  <c r="F457" i="13"/>
  <c r="CB447" i="13"/>
  <c r="CC447" i="13" s="1"/>
  <c r="V447" i="13"/>
  <c r="I447" i="13"/>
  <c r="H447" i="13"/>
  <c r="G447" i="13"/>
  <c r="F447" i="13"/>
  <c r="W447" i="13" s="1"/>
  <c r="CB446" i="13"/>
  <c r="CC446" i="13" s="1"/>
  <c r="BB446" i="13"/>
  <c r="CG446" i="13" s="1"/>
  <c r="BA446" i="13"/>
  <c r="CF446" i="13" s="1"/>
  <c r="U446" i="13"/>
  <c r="T446" i="13"/>
  <c r="S446" i="13"/>
  <c r="R446" i="13"/>
  <c r="Q446" i="13"/>
  <c r="P446" i="13"/>
  <c r="O446" i="13"/>
  <c r="N446" i="13"/>
  <c r="M446" i="13"/>
  <c r="L446" i="13"/>
  <c r="K446" i="13"/>
  <c r="J446" i="13"/>
  <c r="I446" i="13"/>
  <c r="H446" i="13"/>
  <c r="G446" i="13"/>
  <c r="F446" i="13"/>
  <c r="V445" i="13"/>
  <c r="I445" i="13"/>
  <c r="H445" i="13"/>
  <c r="G445" i="13"/>
  <c r="F445" i="13"/>
  <c r="W445" i="13" s="1"/>
  <c r="CF444" i="13"/>
  <c r="CC444" i="13"/>
  <c r="CB444" i="13"/>
  <c r="BB444" i="13"/>
  <c r="CG444" i="13" s="1"/>
  <c r="BA444" i="13"/>
  <c r="U444" i="13"/>
  <c r="T444" i="13"/>
  <c r="S444" i="13"/>
  <c r="R444" i="13"/>
  <c r="Q444" i="13"/>
  <c r="P444" i="13"/>
  <c r="O444" i="13"/>
  <c r="N444" i="13"/>
  <c r="J444" i="13"/>
  <c r="I444" i="13"/>
  <c r="H444" i="13"/>
  <c r="G444" i="13"/>
  <c r="F444" i="13"/>
  <c r="CB443" i="13"/>
  <c r="CC443" i="13" s="1"/>
  <c r="V443" i="13"/>
  <c r="I443" i="13"/>
  <c r="H443" i="13"/>
  <c r="G443" i="13"/>
  <c r="F443" i="13"/>
  <c r="CB442" i="13"/>
  <c r="CC442" i="13" s="1"/>
  <c r="BB442" i="13"/>
  <c r="BA442" i="13"/>
  <c r="U442" i="13"/>
  <c r="T442" i="13"/>
  <c r="S442" i="13"/>
  <c r="R442" i="13"/>
  <c r="Q442" i="13"/>
  <c r="P442" i="13"/>
  <c r="V442" i="13" s="1"/>
  <c r="O442" i="13"/>
  <c r="N442" i="13"/>
  <c r="J442" i="13"/>
  <c r="I442" i="13"/>
  <c r="H442" i="13"/>
  <c r="G442" i="13"/>
  <c r="F442" i="13"/>
  <c r="CC429" i="13"/>
  <c r="CB429" i="13"/>
  <c r="V429" i="13"/>
  <c r="I429" i="13"/>
  <c r="H429" i="13"/>
  <c r="G429" i="13"/>
  <c r="F429" i="13"/>
  <c r="CB428" i="13"/>
  <c r="BB428" i="13"/>
  <c r="CG428" i="13" s="1"/>
  <c r="BA428" i="13"/>
  <c r="U428" i="13"/>
  <c r="T428" i="13"/>
  <c r="S428" i="13"/>
  <c r="R428" i="13"/>
  <c r="Q428" i="13"/>
  <c r="P428" i="13"/>
  <c r="O428" i="13"/>
  <c r="V428" i="13" s="1"/>
  <c r="N428" i="13"/>
  <c r="I428" i="13"/>
  <c r="H428" i="13"/>
  <c r="G428" i="13"/>
  <c r="F428" i="13"/>
  <c r="CB427" i="13"/>
  <c r="CC427" i="13" s="1"/>
  <c r="V427" i="13"/>
  <c r="I427" i="13"/>
  <c r="H427" i="13"/>
  <c r="G427" i="13"/>
  <c r="F427" i="13"/>
  <c r="CB426" i="13"/>
  <c r="CC426" i="13" s="1"/>
  <c r="BB426" i="13"/>
  <c r="CG426" i="13" s="1"/>
  <c r="BA426" i="13"/>
  <c r="CF426" i="13" s="1"/>
  <c r="U426" i="13"/>
  <c r="T426" i="13"/>
  <c r="S426" i="13"/>
  <c r="R426" i="13"/>
  <c r="Q426" i="13"/>
  <c r="P426" i="13"/>
  <c r="O426" i="13"/>
  <c r="N426" i="13"/>
  <c r="I426" i="13"/>
  <c r="H426" i="13"/>
  <c r="G426" i="13"/>
  <c r="F426" i="13"/>
  <c r="CB425" i="13"/>
  <c r="CC425" i="13" s="1"/>
  <c r="V425" i="13"/>
  <c r="I425" i="13"/>
  <c r="H425" i="13"/>
  <c r="G425" i="13"/>
  <c r="F425" i="13"/>
  <c r="CB424" i="13"/>
  <c r="BB424" i="13"/>
  <c r="CG424" i="13" s="1"/>
  <c r="BA424" i="13"/>
  <c r="CF424" i="13" s="1"/>
  <c r="U424" i="13"/>
  <c r="T424" i="13"/>
  <c r="S424" i="13"/>
  <c r="R424" i="13"/>
  <c r="Q424" i="13"/>
  <c r="P424" i="13"/>
  <c r="O424" i="13"/>
  <c r="N424" i="13"/>
  <c r="V424" i="13" s="1"/>
  <c r="I424" i="13"/>
  <c r="H424" i="13"/>
  <c r="G424" i="13"/>
  <c r="F424" i="13"/>
  <c r="CB423" i="13"/>
  <c r="CC423" i="13" s="1"/>
  <c r="V423" i="13"/>
  <c r="I423" i="13"/>
  <c r="H423" i="13"/>
  <c r="G423" i="13"/>
  <c r="F423" i="13"/>
  <c r="CB422" i="13"/>
  <c r="BB422" i="13"/>
  <c r="CG422" i="13" s="1"/>
  <c r="BA422" i="13"/>
  <c r="CF422" i="13" s="1"/>
  <c r="U422" i="13"/>
  <c r="T422" i="13"/>
  <c r="S422" i="13"/>
  <c r="R422" i="13"/>
  <c r="Q422" i="13"/>
  <c r="P422" i="13"/>
  <c r="O422" i="13"/>
  <c r="N422" i="13"/>
  <c r="V422" i="13" s="1"/>
  <c r="I422" i="13"/>
  <c r="H422" i="13"/>
  <c r="G422" i="13"/>
  <c r="F422" i="13"/>
  <c r="CC421" i="13"/>
  <c r="CB421" i="13"/>
  <c r="V421" i="13"/>
  <c r="I421" i="13"/>
  <c r="H421" i="13"/>
  <c r="G421" i="13"/>
  <c r="F421" i="13"/>
  <c r="CB420" i="13"/>
  <c r="CC420" i="13" s="1"/>
  <c r="BB420" i="13"/>
  <c r="CG420" i="13" s="1"/>
  <c r="BA420" i="13"/>
  <c r="CF420" i="13" s="1"/>
  <c r="U420" i="13"/>
  <c r="T420" i="13"/>
  <c r="S420" i="13"/>
  <c r="R420" i="13"/>
  <c r="Q420" i="13"/>
  <c r="P420" i="13"/>
  <c r="O420" i="13"/>
  <c r="N420" i="13"/>
  <c r="I420" i="13"/>
  <c r="H420" i="13"/>
  <c r="G420" i="13"/>
  <c r="F420" i="13"/>
  <c r="CB419" i="13"/>
  <c r="CC419" i="13" s="1"/>
  <c r="V419" i="13"/>
  <c r="I419" i="13"/>
  <c r="H419" i="13"/>
  <c r="G419" i="13"/>
  <c r="F419" i="13"/>
  <c r="W419" i="13" s="1"/>
  <c r="CB418" i="13"/>
  <c r="CC418" i="13" s="1"/>
  <c r="BB418" i="13"/>
  <c r="CG418" i="13" s="1"/>
  <c r="BA418" i="13"/>
  <c r="CF418" i="13" s="1"/>
  <c r="U418" i="13"/>
  <c r="U413" i="13" s="1"/>
  <c r="T418" i="13"/>
  <c r="S418" i="13"/>
  <c r="R418" i="13"/>
  <c r="Q418" i="13"/>
  <c r="P418" i="13"/>
  <c r="O418" i="13"/>
  <c r="N418" i="13"/>
  <c r="I418" i="13"/>
  <c r="H418" i="13"/>
  <c r="G418" i="13"/>
  <c r="F418" i="13"/>
  <c r="CB417" i="13"/>
  <c r="CC417" i="13" s="1"/>
  <c r="V417" i="13"/>
  <c r="I417" i="13"/>
  <c r="H417" i="13"/>
  <c r="G417" i="13"/>
  <c r="F417" i="13"/>
  <c r="CB416" i="13"/>
  <c r="BB416" i="13"/>
  <c r="CG416" i="13" s="1"/>
  <c r="BA416" i="13"/>
  <c r="CF416" i="13" s="1"/>
  <c r="U416" i="13"/>
  <c r="T416" i="13"/>
  <c r="S416" i="13"/>
  <c r="R416" i="13"/>
  <c r="Q416" i="13"/>
  <c r="P416" i="13"/>
  <c r="O416" i="13"/>
  <c r="N416" i="13"/>
  <c r="I416" i="13"/>
  <c r="H416" i="13"/>
  <c r="G416" i="13"/>
  <c r="F416" i="13"/>
  <c r="CB415" i="13"/>
  <c r="CC415" i="13" s="1"/>
  <c r="V415" i="13"/>
  <c r="I415" i="13"/>
  <c r="H415" i="13"/>
  <c r="G415" i="13"/>
  <c r="F415" i="13"/>
  <c r="W415" i="13" s="1"/>
  <c r="CG414" i="13"/>
  <c r="CF414" i="13"/>
  <c r="CB414" i="13"/>
  <c r="CC414" i="13" s="1"/>
  <c r="BB414" i="13"/>
  <c r="BA414" i="13"/>
  <c r="U414" i="13"/>
  <c r="T414" i="13"/>
  <c r="S414" i="13"/>
  <c r="S413" i="13" s="1"/>
  <c r="R414" i="13"/>
  <c r="Q414" i="13"/>
  <c r="P414" i="13"/>
  <c r="O414" i="13"/>
  <c r="N414" i="13"/>
  <c r="I414" i="13"/>
  <c r="H414" i="13"/>
  <c r="G414" i="13"/>
  <c r="F414" i="13"/>
  <c r="CB413" i="13"/>
  <c r="CC413" i="13" s="1"/>
  <c r="N413" i="13"/>
  <c r="I413" i="13"/>
  <c r="H413" i="13"/>
  <c r="G413" i="13"/>
  <c r="F413" i="13"/>
  <c r="CB412" i="13"/>
  <c r="CC412" i="13" s="1"/>
  <c r="V412" i="13"/>
  <c r="I412" i="13"/>
  <c r="H412" i="13"/>
  <c r="G412" i="13"/>
  <c r="F412" i="13"/>
  <c r="CB411" i="13"/>
  <c r="CC411" i="13" s="1"/>
  <c r="BB411" i="13"/>
  <c r="CG411" i="13" s="1"/>
  <c r="BA411" i="13"/>
  <c r="CF411" i="13" s="1"/>
  <c r="U411" i="13"/>
  <c r="T411" i="13"/>
  <c r="S411" i="13"/>
  <c r="R411" i="13"/>
  <c r="Q411" i="13"/>
  <c r="P411" i="13"/>
  <c r="O411" i="13"/>
  <c r="N411" i="13"/>
  <c r="I411" i="13"/>
  <c r="H411" i="13"/>
  <c r="G411" i="13"/>
  <c r="F411" i="13"/>
  <c r="CC410" i="13"/>
  <c r="CB410" i="13"/>
  <c r="V410" i="13"/>
  <c r="I410" i="13"/>
  <c r="H410" i="13"/>
  <c r="G410" i="13"/>
  <c r="F410" i="13"/>
  <c r="CF409" i="13"/>
  <c r="CC409" i="13"/>
  <c r="CB409" i="13"/>
  <c r="BB409" i="13"/>
  <c r="BA409" i="13"/>
  <c r="U409" i="13"/>
  <c r="U408" i="13" s="1"/>
  <c r="T409" i="13"/>
  <c r="S409" i="13"/>
  <c r="R409" i="13"/>
  <c r="R408" i="13" s="1"/>
  <c r="Q409" i="13"/>
  <c r="Q408" i="13" s="1"/>
  <c r="P409" i="13"/>
  <c r="O409" i="13"/>
  <c r="N409" i="13"/>
  <c r="N408" i="13" s="1"/>
  <c r="I409" i="13"/>
  <c r="H409" i="13"/>
  <c r="G409" i="13"/>
  <c r="F409" i="13"/>
  <c r="S408" i="13"/>
  <c r="O408" i="13"/>
  <c r="I408" i="13"/>
  <c r="H408" i="13"/>
  <c r="G408" i="13"/>
  <c r="F408" i="13"/>
  <c r="CC396" i="13"/>
  <c r="CB396" i="13"/>
  <c r="V396" i="13"/>
  <c r="I396" i="13"/>
  <c r="H396" i="13"/>
  <c r="G396" i="13"/>
  <c r="F396" i="13"/>
  <c r="CB395" i="13"/>
  <c r="CC395" i="13" s="1"/>
  <c r="BB395" i="13"/>
  <c r="CG395" i="13" s="1"/>
  <c r="BA395" i="13"/>
  <c r="CF395" i="13" s="1"/>
  <c r="U395" i="13"/>
  <c r="T395" i="13"/>
  <c r="S395" i="13"/>
  <c r="R395" i="13"/>
  <c r="Q395" i="13"/>
  <c r="P395" i="13"/>
  <c r="O395" i="13"/>
  <c r="N395" i="13"/>
  <c r="I395" i="13"/>
  <c r="H395" i="13"/>
  <c r="G395" i="13"/>
  <c r="F395" i="13"/>
  <c r="CB394" i="13"/>
  <c r="CC394" i="13" s="1"/>
  <c r="V394" i="13"/>
  <c r="I394" i="13"/>
  <c r="H394" i="13"/>
  <c r="G394" i="13"/>
  <c r="F394" i="13"/>
  <c r="CB393" i="13"/>
  <c r="CC393" i="13" s="1"/>
  <c r="BB393" i="13"/>
  <c r="CG393" i="13" s="1"/>
  <c r="BA393" i="13"/>
  <c r="CF393" i="13" s="1"/>
  <c r="U393" i="13"/>
  <c r="T393" i="13"/>
  <c r="T392" i="13" s="1"/>
  <c r="S393" i="13"/>
  <c r="S392" i="13" s="1"/>
  <c r="R393" i="13"/>
  <c r="Q393" i="13"/>
  <c r="P393" i="13"/>
  <c r="O393" i="13"/>
  <c r="N393" i="13"/>
  <c r="I393" i="13"/>
  <c r="H393" i="13"/>
  <c r="G393" i="13"/>
  <c r="F393" i="13"/>
  <c r="CB392" i="13"/>
  <c r="CC392" i="13" s="1"/>
  <c r="U392" i="13"/>
  <c r="N392" i="13"/>
  <c r="I392" i="13"/>
  <c r="H392" i="13"/>
  <c r="G392" i="13"/>
  <c r="F392" i="13"/>
  <c r="CC391" i="13"/>
  <c r="CB391" i="13"/>
  <c r="V391" i="13"/>
  <c r="I391" i="13"/>
  <c r="H391" i="13"/>
  <c r="G391" i="13"/>
  <c r="F391" i="13"/>
  <c r="CB390" i="13"/>
  <c r="CC390" i="13" s="1"/>
  <c r="BB390" i="13"/>
  <c r="CG390" i="13" s="1"/>
  <c r="BA390" i="13"/>
  <c r="CF390" i="13" s="1"/>
  <c r="U390" i="13"/>
  <c r="T390" i="13"/>
  <c r="S390" i="13"/>
  <c r="S385" i="13" s="1"/>
  <c r="R390" i="13"/>
  <c r="Q390" i="13"/>
  <c r="P390" i="13"/>
  <c r="P385" i="13" s="1"/>
  <c r="O390" i="13"/>
  <c r="N390" i="13"/>
  <c r="I390" i="13"/>
  <c r="H390" i="13"/>
  <c r="G390" i="13"/>
  <c r="F390" i="13"/>
  <c r="CB389" i="13"/>
  <c r="CC389" i="13" s="1"/>
  <c r="V389" i="13"/>
  <c r="I389" i="13"/>
  <c r="H389" i="13"/>
  <c r="G389" i="13"/>
  <c r="F389" i="13"/>
  <c r="CC388" i="13"/>
  <c r="CB388" i="13"/>
  <c r="BB388" i="13"/>
  <c r="CG388" i="13" s="1"/>
  <c r="BA388" i="13"/>
  <c r="CF388" i="13" s="1"/>
  <c r="U388" i="13"/>
  <c r="U385" i="13" s="1"/>
  <c r="T388" i="13"/>
  <c r="S388" i="13"/>
  <c r="R388" i="13"/>
  <c r="Q388" i="13"/>
  <c r="P388" i="13"/>
  <c r="O388" i="13"/>
  <c r="N388" i="13"/>
  <c r="I388" i="13"/>
  <c r="H388" i="13"/>
  <c r="G388" i="13"/>
  <c r="F388" i="13"/>
  <c r="CC387" i="13"/>
  <c r="CB387" i="13"/>
  <c r="V387" i="13"/>
  <c r="I387" i="13"/>
  <c r="H387" i="13"/>
  <c r="G387" i="13"/>
  <c r="F387" i="13"/>
  <c r="CB386" i="13"/>
  <c r="BB386" i="13"/>
  <c r="CG386" i="13" s="1"/>
  <c r="BA386" i="13"/>
  <c r="CF386" i="13" s="1"/>
  <c r="U386" i="13"/>
  <c r="T386" i="13"/>
  <c r="S386" i="13"/>
  <c r="R386" i="13"/>
  <c r="R385" i="13" s="1"/>
  <c r="Q386" i="13"/>
  <c r="P386" i="13"/>
  <c r="O386" i="13"/>
  <c r="O385" i="13" s="1"/>
  <c r="N386" i="13"/>
  <c r="I386" i="13"/>
  <c r="H386" i="13"/>
  <c r="G386" i="13"/>
  <c r="F386" i="13"/>
  <c r="CB385" i="13"/>
  <c r="CC385" i="13" s="1"/>
  <c r="Q385" i="13"/>
  <c r="I385" i="13"/>
  <c r="H385" i="13"/>
  <c r="G385" i="13"/>
  <c r="F385" i="13"/>
  <c r="CB384" i="13"/>
  <c r="CC384" i="13" s="1"/>
  <c r="V384" i="13"/>
  <c r="I384" i="13"/>
  <c r="H384" i="13"/>
  <c r="G384" i="13"/>
  <c r="F384" i="13"/>
  <c r="CC383" i="13"/>
  <c r="CB383" i="13"/>
  <c r="V383" i="13"/>
  <c r="I383" i="13"/>
  <c r="H383" i="13"/>
  <c r="G383" i="13"/>
  <c r="F383" i="13"/>
  <c r="CB382" i="13"/>
  <c r="CC382" i="13" s="1"/>
  <c r="V382" i="13"/>
  <c r="I382" i="13"/>
  <c r="H382" i="13"/>
  <c r="G382" i="13"/>
  <c r="F382" i="13"/>
  <c r="W382" i="13" s="1"/>
  <c r="CG381" i="13"/>
  <c r="CB381" i="13"/>
  <c r="CC381" i="13" s="1"/>
  <c r="BB381" i="13"/>
  <c r="BA381" i="13"/>
  <c r="CF381" i="13" s="1"/>
  <c r="U381" i="13"/>
  <c r="T381" i="13"/>
  <c r="S381" i="13"/>
  <c r="R381" i="13"/>
  <c r="Q381" i="13"/>
  <c r="P381" i="13"/>
  <c r="O381" i="13"/>
  <c r="N381" i="13"/>
  <c r="I381" i="13"/>
  <c r="H381" i="13"/>
  <c r="G381" i="13"/>
  <c r="F381" i="13"/>
  <c r="CB380" i="13"/>
  <c r="CC380" i="13" s="1"/>
  <c r="V380" i="13"/>
  <c r="I380" i="13"/>
  <c r="H380" i="13"/>
  <c r="G380" i="13"/>
  <c r="F380" i="13"/>
  <c r="CB379" i="13"/>
  <c r="BB379" i="13"/>
  <c r="CG379" i="13" s="1"/>
  <c r="BA379" i="13"/>
  <c r="CF379" i="13" s="1"/>
  <c r="U379" i="13"/>
  <c r="T379" i="13"/>
  <c r="S379" i="13"/>
  <c r="S376" i="13" s="1"/>
  <c r="R379" i="13"/>
  <c r="R376" i="13" s="1"/>
  <c r="Q379" i="13"/>
  <c r="P379" i="13"/>
  <c r="O379" i="13"/>
  <c r="N379" i="13"/>
  <c r="I379" i="13"/>
  <c r="H379" i="13"/>
  <c r="G379" i="13"/>
  <c r="F379" i="13"/>
  <c r="CB378" i="13"/>
  <c r="CC378" i="13" s="1"/>
  <c r="V378" i="13"/>
  <c r="I378" i="13"/>
  <c r="H378" i="13"/>
  <c r="G378" i="13"/>
  <c r="F378" i="13"/>
  <c r="W378" i="13" s="1"/>
  <c r="CG377" i="13"/>
  <c r="CB377" i="13"/>
  <c r="CC377" i="13" s="1"/>
  <c r="BB377" i="13"/>
  <c r="BA377" i="13"/>
  <c r="CF377" i="13" s="1"/>
  <c r="U377" i="13"/>
  <c r="T377" i="13"/>
  <c r="V377" i="13" s="1"/>
  <c r="S377" i="13"/>
  <c r="R377" i="13"/>
  <c r="Q377" i="13"/>
  <c r="Q376" i="13" s="1"/>
  <c r="P377" i="13"/>
  <c r="O377" i="13"/>
  <c r="N377" i="13"/>
  <c r="I377" i="13"/>
  <c r="H377" i="13"/>
  <c r="G377" i="13"/>
  <c r="F377" i="13"/>
  <c r="CB376" i="13"/>
  <c r="CC376" i="13" s="1"/>
  <c r="U376" i="13"/>
  <c r="O376" i="13"/>
  <c r="N376" i="13"/>
  <c r="I376" i="13"/>
  <c r="H376" i="13"/>
  <c r="G376" i="13"/>
  <c r="F376" i="13"/>
  <c r="CB375" i="13"/>
  <c r="CC375" i="13" s="1"/>
  <c r="V375" i="13"/>
  <c r="I375" i="13"/>
  <c r="H375" i="13"/>
  <c r="G375" i="13"/>
  <c r="F375" i="13"/>
  <c r="CB374" i="13"/>
  <c r="CC374" i="13" s="1"/>
  <c r="BB374" i="13"/>
  <c r="CG374" i="13" s="1"/>
  <c r="BA374" i="13"/>
  <c r="CF374" i="13" s="1"/>
  <c r="U374" i="13"/>
  <c r="T374" i="13"/>
  <c r="S374" i="13"/>
  <c r="R374" i="13"/>
  <c r="Q374" i="13"/>
  <c r="P374" i="13"/>
  <c r="O374" i="13"/>
  <c r="N374" i="13"/>
  <c r="I374" i="13"/>
  <c r="H374" i="13"/>
  <c r="G374" i="13"/>
  <c r="F374" i="13"/>
  <c r="CB373" i="13"/>
  <c r="CC373" i="13" s="1"/>
  <c r="V373" i="13"/>
  <c r="I373" i="13"/>
  <c r="H373" i="13"/>
  <c r="G373" i="13"/>
  <c r="F373" i="13"/>
  <c r="W373" i="13" s="1"/>
  <c r="CB372" i="13"/>
  <c r="CC372" i="13" s="1"/>
  <c r="BB372" i="13"/>
  <c r="CG372" i="13" s="1"/>
  <c r="BA372" i="13"/>
  <c r="CF372" i="13" s="1"/>
  <c r="U372" i="13"/>
  <c r="U371" i="13" s="1"/>
  <c r="T372" i="13"/>
  <c r="T371" i="13" s="1"/>
  <c r="S372" i="13"/>
  <c r="R372" i="13"/>
  <c r="Q372" i="13"/>
  <c r="P372" i="13"/>
  <c r="O372" i="13"/>
  <c r="N372" i="13"/>
  <c r="I372" i="13"/>
  <c r="H372" i="13"/>
  <c r="G372" i="13"/>
  <c r="F372" i="13"/>
  <c r="CB371" i="13"/>
  <c r="CC371" i="13" s="1"/>
  <c r="S371" i="13"/>
  <c r="N371" i="13"/>
  <c r="I371" i="13"/>
  <c r="H371" i="13"/>
  <c r="G371" i="13"/>
  <c r="F371" i="13"/>
  <c r="CB370" i="13"/>
  <c r="CC370" i="13" s="1"/>
  <c r="V370" i="13"/>
  <c r="I370" i="13"/>
  <c r="H370" i="13"/>
  <c r="G370" i="13"/>
  <c r="F370" i="13"/>
  <c r="CB369" i="13"/>
  <c r="CC369" i="13" s="1"/>
  <c r="BB369" i="13"/>
  <c r="BA369" i="13"/>
  <c r="CF369" i="13" s="1"/>
  <c r="U369" i="13"/>
  <c r="T369" i="13"/>
  <c r="S369" i="13"/>
  <c r="R369" i="13"/>
  <c r="Q369" i="13"/>
  <c r="P369" i="13"/>
  <c r="O369" i="13"/>
  <c r="N369" i="13"/>
  <c r="I369" i="13"/>
  <c r="H369" i="13"/>
  <c r="G369" i="13"/>
  <c r="F369" i="13"/>
  <c r="CB368" i="13"/>
  <c r="CC368" i="13" s="1"/>
  <c r="V368" i="13"/>
  <c r="I368" i="13"/>
  <c r="H368" i="13"/>
  <c r="G368" i="13"/>
  <c r="F368" i="13"/>
  <c r="CG367" i="13"/>
  <c r="CB367" i="13"/>
  <c r="BC367" i="13"/>
  <c r="BA367" i="13" s="1"/>
  <c r="BB367" i="13"/>
  <c r="U367" i="13"/>
  <c r="U366" i="13" s="1"/>
  <c r="T367" i="13"/>
  <c r="T366" i="13" s="1"/>
  <c r="S367" i="13"/>
  <c r="R367" i="13"/>
  <c r="R366" i="13" s="1"/>
  <c r="Q367" i="13"/>
  <c r="Q366" i="13" s="1"/>
  <c r="P367" i="13"/>
  <c r="O367" i="13"/>
  <c r="O366" i="13" s="1"/>
  <c r="N367" i="13"/>
  <c r="V367" i="13" s="1"/>
  <c r="I367" i="13"/>
  <c r="H367" i="13"/>
  <c r="G367" i="13"/>
  <c r="F367" i="13"/>
  <c r="S366" i="13"/>
  <c r="I366" i="13"/>
  <c r="H366" i="13"/>
  <c r="G366" i="13"/>
  <c r="F366" i="13"/>
  <c r="CB354" i="13"/>
  <c r="CC354" i="13" s="1"/>
  <c r="V354" i="13"/>
  <c r="I354" i="13"/>
  <c r="H354" i="13"/>
  <c r="G354" i="13"/>
  <c r="F354" i="13"/>
  <c r="CB353" i="13"/>
  <c r="CC353" i="13" s="1"/>
  <c r="BB353" i="13"/>
  <c r="CG353" i="13" s="1"/>
  <c r="BA353" i="13"/>
  <c r="CF353" i="13" s="1"/>
  <c r="U353" i="13"/>
  <c r="T353" i="13"/>
  <c r="S353" i="13"/>
  <c r="R353" i="13"/>
  <c r="Q353" i="13"/>
  <c r="P353" i="13"/>
  <c r="O353" i="13"/>
  <c r="N353" i="13"/>
  <c r="I353" i="13"/>
  <c r="H353" i="13"/>
  <c r="G353" i="13"/>
  <c r="F353" i="13"/>
  <c r="CC352" i="13"/>
  <c r="CB352" i="13"/>
  <c r="V352" i="13"/>
  <c r="I352" i="13"/>
  <c r="H352" i="13"/>
  <c r="G352" i="13"/>
  <c r="F352" i="13"/>
  <c r="CB351" i="13"/>
  <c r="CC351" i="13" s="1"/>
  <c r="V351" i="13"/>
  <c r="I351" i="13"/>
  <c r="H351" i="13"/>
  <c r="G351" i="13"/>
  <c r="F351" i="13"/>
  <c r="CB350" i="13"/>
  <c r="CC350" i="13" s="1"/>
  <c r="V350" i="13"/>
  <c r="I350" i="13"/>
  <c r="H350" i="13"/>
  <c r="G350" i="13"/>
  <c r="F350" i="13"/>
  <c r="CC349" i="13"/>
  <c r="CB349" i="13"/>
  <c r="V349" i="13"/>
  <c r="I349" i="13"/>
  <c r="H349" i="13"/>
  <c r="G349" i="13"/>
  <c r="F349" i="13"/>
  <c r="CB348" i="13"/>
  <c r="CC348" i="13" s="1"/>
  <c r="V348" i="13"/>
  <c r="I348" i="13"/>
  <c r="H348" i="13"/>
  <c r="G348" i="13"/>
  <c r="F348" i="13"/>
  <c r="CB347" i="13"/>
  <c r="CC347" i="13" s="1"/>
  <c r="BB347" i="13"/>
  <c r="CG347" i="13" s="1"/>
  <c r="BA347" i="13"/>
  <c r="CF347" i="13" s="1"/>
  <c r="U347" i="13"/>
  <c r="T347" i="13"/>
  <c r="T344" i="13" s="1"/>
  <c r="S347" i="13"/>
  <c r="R347" i="13"/>
  <c r="Q347" i="13"/>
  <c r="P347" i="13"/>
  <c r="O347" i="13"/>
  <c r="O344" i="13" s="1"/>
  <c r="N347" i="13"/>
  <c r="I347" i="13"/>
  <c r="H347" i="13"/>
  <c r="G347" i="13"/>
  <c r="F347" i="13"/>
  <c r="CB346" i="13"/>
  <c r="CC346" i="13" s="1"/>
  <c r="V346" i="13"/>
  <c r="I346" i="13"/>
  <c r="H346" i="13"/>
  <c r="G346" i="13"/>
  <c r="F346" i="13"/>
  <c r="W346" i="13" s="1"/>
  <c r="CB345" i="13"/>
  <c r="CC345" i="13" s="1"/>
  <c r="BB345" i="13"/>
  <c r="BA345" i="13"/>
  <c r="AZ353" i="13" s="1"/>
  <c r="G566" i="13" s="1"/>
  <c r="M566" i="13" s="1"/>
  <c r="U345" i="13"/>
  <c r="T345" i="13"/>
  <c r="S345" i="13"/>
  <c r="R345" i="13"/>
  <c r="R344" i="13" s="1"/>
  <c r="Q345" i="13"/>
  <c r="Q344" i="13" s="1"/>
  <c r="P345" i="13"/>
  <c r="P344" i="13" s="1"/>
  <c r="O345" i="13"/>
  <c r="N345" i="13"/>
  <c r="I345" i="13"/>
  <c r="H345" i="13"/>
  <c r="G345" i="13"/>
  <c r="F345" i="13"/>
  <c r="CG344" i="13"/>
  <c r="CB344" i="13"/>
  <c r="CC344" i="13" s="1"/>
  <c r="BB344" i="13"/>
  <c r="BA344" i="13"/>
  <c r="CF344" i="13" s="1"/>
  <c r="U344" i="13"/>
  <c r="N344" i="13"/>
  <c r="I344" i="13"/>
  <c r="H344" i="13"/>
  <c r="G344" i="13"/>
  <c r="F344" i="13"/>
  <c r="CB333" i="13"/>
  <c r="CC333" i="13" s="1"/>
  <c r="V333" i="13"/>
  <c r="I333" i="13"/>
  <c r="H333" i="13"/>
  <c r="G333" i="13"/>
  <c r="F333" i="13"/>
  <c r="CF332" i="13"/>
  <c r="CB332" i="13"/>
  <c r="CC332" i="13" s="1"/>
  <c r="BB332" i="13"/>
  <c r="CG332" i="13" s="1"/>
  <c r="BA332" i="13"/>
  <c r="U332" i="13"/>
  <c r="T332" i="13"/>
  <c r="S332" i="13"/>
  <c r="R332" i="13"/>
  <c r="Q332" i="13"/>
  <c r="P332" i="13"/>
  <c r="O332" i="13"/>
  <c r="N332" i="13"/>
  <c r="I332" i="13"/>
  <c r="H332" i="13"/>
  <c r="G332" i="13"/>
  <c r="F332" i="13"/>
  <c r="CB331" i="13"/>
  <c r="CC331" i="13" s="1"/>
  <c r="V331" i="13"/>
  <c r="I331" i="13"/>
  <c r="H331" i="13"/>
  <c r="G331" i="13"/>
  <c r="F331" i="13"/>
  <c r="CB330" i="13"/>
  <c r="BB330" i="13"/>
  <c r="CG330" i="13" s="1"/>
  <c r="BA330" i="13"/>
  <c r="U330" i="13"/>
  <c r="T330" i="13"/>
  <c r="S330" i="13"/>
  <c r="R330" i="13"/>
  <c r="Q330" i="13"/>
  <c r="P330" i="13"/>
  <c r="O330" i="13"/>
  <c r="N330" i="13"/>
  <c r="I330" i="13"/>
  <c r="H330" i="13"/>
  <c r="G330" i="13"/>
  <c r="F330" i="13"/>
  <c r="CB329" i="13"/>
  <c r="CC329" i="13" s="1"/>
  <c r="V329" i="13"/>
  <c r="I329" i="13"/>
  <c r="H329" i="13"/>
  <c r="G329" i="13"/>
  <c r="F329" i="13"/>
  <c r="W329" i="13" s="1"/>
  <c r="CG328" i="13"/>
  <c r="CC328" i="13"/>
  <c r="CB328" i="13"/>
  <c r="BB328" i="13"/>
  <c r="BA328" i="13"/>
  <c r="CF328" i="13" s="1"/>
  <c r="U328" i="13"/>
  <c r="U325" i="13" s="1"/>
  <c r="T328" i="13"/>
  <c r="T325" i="13" s="1"/>
  <c r="S328" i="13"/>
  <c r="R328" i="13"/>
  <c r="Q328" i="13"/>
  <c r="P328" i="13"/>
  <c r="O328" i="13"/>
  <c r="N328" i="13"/>
  <c r="I328" i="13"/>
  <c r="H328" i="13"/>
  <c r="G328" i="13"/>
  <c r="F328" i="13"/>
  <c r="CB327" i="13"/>
  <c r="CC327" i="13" s="1"/>
  <c r="V327" i="13"/>
  <c r="I327" i="13"/>
  <c r="H327" i="13"/>
  <c r="G327" i="13"/>
  <c r="F327" i="13"/>
  <c r="CB326" i="13"/>
  <c r="BB326" i="13"/>
  <c r="CG326" i="13" s="1"/>
  <c r="BA326" i="13"/>
  <c r="CF326" i="13" s="1"/>
  <c r="U326" i="13"/>
  <c r="T326" i="13"/>
  <c r="S326" i="13"/>
  <c r="R326" i="13"/>
  <c r="Q326" i="13"/>
  <c r="P326" i="13"/>
  <c r="O326" i="13"/>
  <c r="O325" i="13" s="1"/>
  <c r="N326" i="13"/>
  <c r="I326" i="13"/>
  <c r="H326" i="13"/>
  <c r="G326" i="13"/>
  <c r="F326" i="13"/>
  <c r="CB325" i="13"/>
  <c r="CC325" i="13" s="1"/>
  <c r="Q325" i="13"/>
  <c r="P325" i="13"/>
  <c r="I325" i="13"/>
  <c r="H325" i="13"/>
  <c r="G325" i="13"/>
  <c r="F325" i="13"/>
  <c r="CB324" i="13"/>
  <c r="CC324" i="13" s="1"/>
  <c r="V324" i="13"/>
  <c r="I324" i="13"/>
  <c r="H324" i="13"/>
  <c r="G324" i="13"/>
  <c r="F324" i="13"/>
  <c r="CF323" i="13"/>
  <c r="CB323" i="13"/>
  <c r="CC323" i="13" s="1"/>
  <c r="BB323" i="13"/>
  <c r="CG323" i="13" s="1"/>
  <c r="BA323" i="13"/>
  <c r="U323" i="13"/>
  <c r="T323" i="13"/>
  <c r="S323" i="13"/>
  <c r="R323" i="13"/>
  <c r="Q323" i="13"/>
  <c r="P323" i="13"/>
  <c r="O323" i="13"/>
  <c r="N323" i="13"/>
  <c r="I323" i="13"/>
  <c r="H323" i="13"/>
  <c r="G323" i="13"/>
  <c r="F323" i="13"/>
  <c r="CB322" i="13"/>
  <c r="CC322" i="13" s="1"/>
  <c r="V322" i="13"/>
  <c r="I322" i="13"/>
  <c r="H322" i="13"/>
  <c r="G322" i="13"/>
  <c r="F322" i="13"/>
  <c r="CB321" i="13"/>
  <c r="BB321" i="13"/>
  <c r="CG321" i="13" s="1"/>
  <c r="BA321" i="13"/>
  <c r="U321" i="13"/>
  <c r="T321" i="13"/>
  <c r="T320" i="13" s="1"/>
  <c r="S321" i="13"/>
  <c r="R321" i="13"/>
  <c r="R320" i="13" s="1"/>
  <c r="Q321" i="13"/>
  <c r="Q320" i="13" s="1"/>
  <c r="P321" i="13"/>
  <c r="O321" i="13"/>
  <c r="N321" i="13"/>
  <c r="N320" i="13" s="1"/>
  <c r="I321" i="13"/>
  <c r="H321" i="13"/>
  <c r="G321" i="13"/>
  <c r="F321" i="13"/>
  <c r="CB320" i="13"/>
  <c r="CC320" i="13" s="1"/>
  <c r="P320" i="13"/>
  <c r="O320" i="13"/>
  <c r="I320" i="13"/>
  <c r="H320" i="13"/>
  <c r="G320" i="13"/>
  <c r="F320" i="13"/>
  <c r="CB319" i="13"/>
  <c r="CC319" i="13" s="1"/>
  <c r="V319" i="13"/>
  <c r="I319" i="13"/>
  <c r="H319" i="13"/>
  <c r="G319" i="13"/>
  <c r="F319" i="13"/>
  <c r="CB318" i="13"/>
  <c r="CC318" i="13" s="1"/>
  <c r="BB318" i="13"/>
  <c r="CG318" i="13" s="1"/>
  <c r="BA318" i="13"/>
  <c r="CF318" i="13" s="1"/>
  <c r="U318" i="13"/>
  <c r="T318" i="13"/>
  <c r="S318" i="13"/>
  <c r="R318" i="13"/>
  <c r="Q318" i="13"/>
  <c r="P318" i="13"/>
  <c r="O318" i="13"/>
  <c r="N318" i="13"/>
  <c r="I318" i="13"/>
  <c r="H318" i="13"/>
  <c r="G318" i="13"/>
  <c r="F318" i="13"/>
  <c r="CB317" i="13"/>
  <c r="CC317" i="13" s="1"/>
  <c r="V317" i="13"/>
  <c r="I317" i="13"/>
  <c r="H317" i="13"/>
  <c r="G317" i="13"/>
  <c r="F317" i="13"/>
  <c r="CB316" i="13"/>
  <c r="CC316" i="13" s="1"/>
  <c r="BB316" i="13"/>
  <c r="CG316" i="13" s="1"/>
  <c r="BA316" i="13"/>
  <c r="CF316" i="13" s="1"/>
  <c r="U316" i="13"/>
  <c r="T316" i="13"/>
  <c r="S316" i="13"/>
  <c r="R316" i="13"/>
  <c r="Q316" i="13"/>
  <c r="P316" i="13"/>
  <c r="O316" i="13"/>
  <c r="N316" i="13"/>
  <c r="I316" i="13"/>
  <c r="H316" i="13"/>
  <c r="G316" i="13"/>
  <c r="F316" i="13"/>
  <c r="CB315" i="13"/>
  <c r="CC315" i="13" s="1"/>
  <c r="V315" i="13"/>
  <c r="I315" i="13"/>
  <c r="H315" i="13"/>
  <c r="G315" i="13"/>
  <c r="F315" i="13"/>
  <c r="W315" i="13" s="1"/>
  <c r="CB314" i="13"/>
  <c r="CC314" i="13" s="1"/>
  <c r="BB314" i="13"/>
  <c r="CG314" i="13" s="1"/>
  <c r="BA314" i="13"/>
  <c r="CF314" i="13" s="1"/>
  <c r="U314" i="13"/>
  <c r="U311" i="13" s="1"/>
  <c r="T314" i="13"/>
  <c r="S314" i="13"/>
  <c r="R314" i="13"/>
  <c r="Q314" i="13"/>
  <c r="P314" i="13"/>
  <c r="O314" i="13"/>
  <c r="N314" i="13"/>
  <c r="I314" i="13"/>
  <c r="H314" i="13"/>
  <c r="G314" i="13"/>
  <c r="F314" i="13"/>
  <c r="CB313" i="13"/>
  <c r="CC313" i="13" s="1"/>
  <c r="V313" i="13"/>
  <c r="I313" i="13"/>
  <c r="H313" i="13"/>
  <c r="G313" i="13"/>
  <c r="F313" i="13"/>
  <c r="CB312" i="13"/>
  <c r="BB312" i="13"/>
  <c r="BA312" i="13"/>
  <c r="U312" i="13"/>
  <c r="T312" i="13"/>
  <c r="T311" i="13" s="1"/>
  <c r="S312" i="13"/>
  <c r="R312" i="13"/>
  <c r="R311" i="13" s="1"/>
  <c r="Q312" i="13"/>
  <c r="Q311" i="13" s="1"/>
  <c r="P312" i="13"/>
  <c r="O312" i="13"/>
  <c r="O311" i="13" s="1"/>
  <c r="N312" i="13"/>
  <c r="I312" i="13"/>
  <c r="H312" i="13"/>
  <c r="G312" i="13"/>
  <c r="F312" i="13"/>
  <c r="CB311" i="13"/>
  <c r="CC311" i="13" s="1"/>
  <c r="P311" i="13"/>
  <c r="I311" i="13"/>
  <c r="H311" i="13"/>
  <c r="G311" i="13"/>
  <c r="F311" i="13"/>
  <c r="CB310" i="13"/>
  <c r="CC310" i="13" s="1"/>
  <c r="V310" i="13"/>
  <c r="I310" i="13"/>
  <c r="H310" i="13"/>
  <c r="G310" i="13"/>
  <c r="F310" i="13"/>
  <c r="W310" i="13" s="1"/>
  <c r="CB309" i="13"/>
  <c r="CC309" i="13" s="1"/>
  <c r="BB309" i="13"/>
  <c r="CG309" i="13" s="1"/>
  <c r="BA309" i="13"/>
  <c r="CF309" i="13" s="1"/>
  <c r="U309" i="13"/>
  <c r="T309" i="13"/>
  <c r="S309" i="13"/>
  <c r="R309" i="13"/>
  <c r="Q309" i="13"/>
  <c r="P309" i="13"/>
  <c r="O309" i="13"/>
  <c r="N309" i="13"/>
  <c r="I309" i="13"/>
  <c r="H309" i="13"/>
  <c r="G309" i="13"/>
  <c r="F309" i="13"/>
  <c r="CB300" i="13"/>
  <c r="CC300" i="13" s="1"/>
  <c r="CB299" i="13"/>
  <c r="CC299" i="13" s="1"/>
  <c r="V299" i="13"/>
  <c r="I299" i="13"/>
  <c r="H299" i="13"/>
  <c r="G299" i="13"/>
  <c r="F299" i="13"/>
  <c r="W299" i="13" s="1"/>
  <c r="CB298" i="13"/>
  <c r="CC298" i="13" s="1"/>
  <c r="BB298" i="13"/>
  <c r="CG298" i="13" s="1"/>
  <c r="BA298" i="13"/>
  <c r="CF298" i="13" s="1"/>
  <c r="U298" i="13"/>
  <c r="T298" i="13"/>
  <c r="S298" i="13"/>
  <c r="R298" i="13"/>
  <c r="Q298" i="13"/>
  <c r="P298" i="13"/>
  <c r="O298" i="13"/>
  <c r="N298" i="13"/>
  <c r="I298" i="13"/>
  <c r="H298" i="13"/>
  <c r="G298" i="13"/>
  <c r="F298" i="13"/>
  <c r="CB297" i="13"/>
  <c r="CC297" i="13" s="1"/>
  <c r="V297" i="13"/>
  <c r="I297" i="13"/>
  <c r="H297" i="13"/>
  <c r="G297" i="13"/>
  <c r="F297" i="13"/>
  <c r="W297" i="13" s="1"/>
  <c r="CB296" i="13"/>
  <c r="CC296" i="13" s="1"/>
  <c r="V296" i="13"/>
  <c r="I296" i="13"/>
  <c r="H296" i="13"/>
  <c r="G296" i="13"/>
  <c r="F296" i="13"/>
  <c r="CB295" i="13"/>
  <c r="CC295" i="13" s="1"/>
  <c r="V295" i="13"/>
  <c r="I295" i="13"/>
  <c r="H295" i="13"/>
  <c r="G295" i="13"/>
  <c r="F295" i="13"/>
  <c r="CB294" i="13"/>
  <c r="CC294" i="13" s="1"/>
  <c r="V294" i="13"/>
  <c r="I294" i="13"/>
  <c r="H294" i="13"/>
  <c r="G294" i="13"/>
  <c r="F294" i="13"/>
  <c r="CB293" i="13"/>
  <c r="BB293" i="13"/>
  <c r="CG293" i="13" s="1"/>
  <c r="BA293" i="13"/>
  <c r="CC293" i="13" s="1"/>
  <c r="U293" i="13"/>
  <c r="T293" i="13"/>
  <c r="S293" i="13"/>
  <c r="R293" i="13"/>
  <c r="Q293" i="13"/>
  <c r="P293" i="13"/>
  <c r="O293" i="13"/>
  <c r="N293" i="13"/>
  <c r="I293" i="13"/>
  <c r="H293" i="13"/>
  <c r="G293" i="13"/>
  <c r="F293" i="13"/>
  <c r="CB292" i="13"/>
  <c r="CC292" i="13" s="1"/>
  <c r="V292" i="13"/>
  <c r="I292" i="13"/>
  <c r="H292" i="13"/>
  <c r="G292" i="13"/>
  <c r="F292" i="13"/>
  <c r="CB291" i="13"/>
  <c r="CC291" i="13" s="1"/>
  <c r="V291" i="13"/>
  <c r="I291" i="13"/>
  <c r="H291" i="13"/>
  <c r="G291" i="13"/>
  <c r="F291" i="13"/>
  <c r="W291" i="13" s="1"/>
  <c r="CB290" i="13"/>
  <c r="BB290" i="13"/>
  <c r="CG290" i="13" s="1"/>
  <c r="BA290" i="13"/>
  <c r="CF290" i="13" s="1"/>
  <c r="U290" i="13"/>
  <c r="T290" i="13"/>
  <c r="S290" i="13"/>
  <c r="R290" i="13"/>
  <c r="Q290" i="13"/>
  <c r="P290" i="13"/>
  <c r="O290" i="13"/>
  <c r="N290" i="13"/>
  <c r="I290" i="13"/>
  <c r="H290" i="13"/>
  <c r="G290" i="13"/>
  <c r="F290" i="13"/>
  <c r="CB289" i="13"/>
  <c r="CC289" i="13" s="1"/>
  <c r="V289" i="13"/>
  <c r="I289" i="13"/>
  <c r="H289" i="13"/>
  <c r="G289" i="13"/>
  <c r="F289" i="13"/>
  <c r="CB288" i="13"/>
  <c r="CC288" i="13" s="1"/>
  <c r="V288" i="13"/>
  <c r="I288" i="13"/>
  <c r="H288" i="13"/>
  <c r="G288" i="13"/>
  <c r="F288" i="13"/>
  <c r="CB287" i="13"/>
  <c r="CC287" i="13" s="1"/>
  <c r="V287" i="13"/>
  <c r="I287" i="13"/>
  <c r="H287" i="13"/>
  <c r="G287" i="13"/>
  <c r="F287" i="13"/>
  <c r="CB286" i="13"/>
  <c r="CC286" i="13" s="1"/>
  <c r="V286" i="13"/>
  <c r="I286" i="13"/>
  <c r="H286" i="13"/>
  <c r="G286" i="13"/>
  <c r="F286" i="13"/>
  <c r="W286" i="13" s="1"/>
  <c r="CB285" i="13"/>
  <c r="CC285" i="13" s="1"/>
  <c r="V285" i="13"/>
  <c r="I285" i="13"/>
  <c r="H285" i="13"/>
  <c r="G285" i="13"/>
  <c r="F285" i="13"/>
  <c r="CF284" i="13"/>
  <c r="CB284" i="13"/>
  <c r="BB284" i="13"/>
  <c r="CG284" i="13" s="1"/>
  <c r="BA284" i="13"/>
  <c r="U284" i="13"/>
  <c r="T284" i="13"/>
  <c r="S284" i="13"/>
  <c r="R284" i="13"/>
  <c r="Q284" i="13"/>
  <c r="P284" i="13"/>
  <c r="O284" i="13"/>
  <c r="N284" i="13"/>
  <c r="I284" i="13"/>
  <c r="H284" i="13"/>
  <c r="G284" i="13"/>
  <c r="F284" i="13"/>
  <c r="CB283" i="13"/>
  <c r="CC283" i="13" s="1"/>
  <c r="V283" i="13"/>
  <c r="I283" i="13"/>
  <c r="H283" i="13"/>
  <c r="G283" i="13"/>
  <c r="F283" i="13"/>
  <c r="CB282" i="13"/>
  <c r="CC282" i="13" s="1"/>
  <c r="V282" i="13"/>
  <c r="I282" i="13"/>
  <c r="H282" i="13"/>
  <c r="G282" i="13"/>
  <c r="F282" i="13"/>
  <c r="W282" i="13" s="1"/>
  <c r="CB281" i="13"/>
  <c r="CC281" i="13" s="1"/>
  <c r="V281" i="13"/>
  <c r="I281" i="13"/>
  <c r="H281" i="13"/>
  <c r="G281" i="13"/>
  <c r="F281" i="13"/>
  <c r="W281" i="13" s="1"/>
  <c r="CB280" i="13"/>
  <c r="CC280" i="13" s="1"/>
  <c r="V280" i="13"/>
  <c r="I280" i="13"/>
  <c r="H280" i="13"/>
  <c r="G280" i="13"/>
  <c r="F280" i="13"/>
  <c r="W280" i="13" s="1"/>
  <c r="CB279" i="13"/>
  <c r="CC279" i="13" s="1"/>
  <c r="V279" i="13"/>
  <c r="I279" i="13"/>
  <c r="H279" i="13"/>
  <c r="G279" i="13"/>
  <c r="F279" i="13"/>
  <c r="W279" i="13" s="1"/>
  <c r="CB278" i="13"/>
  <c r="CC278" i="13" s="1"/>
  <c r="V278" i="13"/>
  <c r="I278" i="13"/>
  <c r="H278" i="13"/>
  <c r="G278" i="13"/>
  <c r="F278" i="13"/>
  <c r="CB277" i="13"/>
  <c r="CC277" i="13" s="1"/>
  <c r="V277" i="13"/>
  <c r="I277" i="13"/>
  <c r="H277" i="13"/>
  <c r="G277" i="13"/>
  <c r="F277" i="13"/>
  <c r="W277" i="13" s="1"/>
  <c r="CB276" i="13"/>
  <c r="CC276" i="13" s="1"/>
  <c r="BD276" i="13"/>
  <c r="BA276" i="13" s="1"/>
  <c r="CF276" i="13" s="1"/>
  <c r="BB276" i="13"/>
  <c r="CG276" i="13" s="1"/>
  <c r="U276" i="13"/>
  <c r="T276" i="13"/>
  <c r="S276" i="13"/>
  <c r="R276" i="13"/>
  <c r="Q276" i="13"/>
  <c r="P276" i="13"/>
  <c r="O276" i="13"/>
  <c r="N276" i="13"/>
  <c r="I276" i="13"/>
  <c r="H276" i="13"/>
  <c r="G276" i="13"/>
  <c r="F276" i="13"/>
  <c r="CB275" i="13"/>
  <c r="CC275" i="13" s="1"/>
  <c r="V275" i="13"/>
  <c r="I275" i="13"/>
  <c r="H275" i="13"/>
  <c r="G275" i="13"/>
  <c r="F275" i="13"/>
  <c r="CB274" i="13"/>
  <c r="CC274" i="13" s="1"/>
  <c r="V274" i="13"/>
  <c r="I274" i="13"/>
  <c r="H274" i="13"/>
  <c r="G274" i="13"/>
  <c r="F274" i="13"/>
  <c r="CC273" i="13"/>
  <c r="CB273" i="13"/>
  <c r="V273" i="13"/>
  <c r="I273" i="13"/>
  <c r="H273" i="13"/>
  <c r="G273" i="13"/>
  <c r="F273" i="13"/>
  <c r="CC272" i="13"/>
  <c r="CB272" i="13"/>
  <c r="V272" i="13"/>
  <c r="I272" i="13"/>
  <c r="H272" i="13"/>
  <c r="G272" i="13"/>
  <c r="F272" i="13"/>
  <c r="CB271" i="13"/>
  <c r="CC271" i="13" s="1"/>
  <c r="V271" i="13"/>
  <c r="I271" i="13"/>
  <c r="H271" i="13"/>
  <c r="G271" i="13"/>
  <c r="F271" i="13"/>
  <c r="CB270" i="13"/>
  <c r="CC270" i="13" s="1"/>
  <c r="V270" i="13"/>
  <c r="I270" i="13"/>
  <c r="H270" i="13"/>
  <c r="G270" i="13"/>
  <c r="F270" i="13"/>
  <c r="CG269" i="13"/>
  <c r="CB269" i="13"/>
  <c r="BB269" i="13"/>
  <c r="BA269" i="13"/>
  <c r="CF269" i="13" s="1"/>
  <c r="U269" i="13"/>
  <c r="T269" i="13"/>
  <c r="S269" i="13"/>
  <c r="R269" i="13"/>
  <c r="Q269" i="13"/>
  <c r="P269" i="13"/>
  <c r="O269" i="13"/>
  <c r="N269" i="13"/>
  <c r="I269" i="13"/>
  <c r="H269" i="13"/>
  <c r="G269" i="13"/>
  <c r="F269" i="13"/>
  <c r="CC268" i="13"/>
  <c r="CB268" i="13"/>
  <c r="V268" i="13"/>
  <c r="I268" i="13"/>
  <c r="H268" i="13"/>
  <c r="G268" i="13"/>
  <c r="F268" i="13"/>
  <c r="W268" i="13" s="1"/>
  <c r="CB267" i="13"/>
  <c r="CC267" i="13" s="1"/>
  <c r="V267" i="13"/>
  <c r="I267" i="13"/>
  <c r="H267" i="13"/>
  <c r="G267" i="13"/>
  <c r="F267" i="13"/>
  <c r="CB266" i="13"/>
  <c r="CC266" i="13" s="1"/>
  <c r="V266" i="13"/>
  <c r="I266" i="13"/>
  <c r="H266" i="13"/>
  <c r="G266" i="13"/>
  <c r="F266" i="13"/>
  <c r="CB265" i="13"/>
  <c r="CC265" i="13" s="1"/>
  <c r="V265" i="13"/>
  <c r="I265" i="13"/>
  <c r="H265" i="13"/>
  <c r="G265" i="13"/>
  <c r="F265" i="13"/>
  <c r="W265" i="13" s="1"/>
  <c r="CC264" i="13"/>
  <c r="CB264" i="13"/>
  <c r="V264" i="13"/>
  <c r="I264" i="13"/>
  <c r="H264" i="13"/>
  <c r="G264" i="13"/>
  <c r="F264" i="13"/>
  <c r="CC263" i="13"/>
  <c r="CB263" i="13"/>
  <c r="V263" i="13"/>
  <c r="I263" i="13"/>
  <c r="H263" i="13"/>
  <c r="G263" i="13"/>
  <c r="F263" i="13"/>
  <c r="W263" i="13" s="1"/>
  <c r="CF262" i="13"/>
  <c r="CB262" i="13"/>
  <c r="BB262" i="13"/>
  <c r="CG262" i="13" s="1"/>
  <c r="BA262" i="13"/>
  <c r="CC262" i="13" s="1"/>
  <c r="U262" i="13"/>
  <c r="T262" i="13"/>
  <c r="S262" i="13"/>
  <c r="R262" i="13"/>
  <c r="Q262" i="13"/>
  <c r="P262" i="13"/>
  <c r="O262" i="13"/>
  <c r="N262" i="13"/>
  <c r="I262" i="13"/>
  <c r="H262" i="13"/>
  <c r="G262" i="13"/>
  <c r="F262" i="13"/>
  <c r="CC261" i="13"/>
  <c r="CB261" i="13"/>
  <c r="V261" i="13"/>
  <c r="I261" i="13"/>
  <c r="H261" i="13"/>
  <c r="G261" i="13"/>
  <c r="F261" i="13"/>
  <c r="CC260" i="13"/>
  <c r="CB260" i="13"/>
  <c r="V260" i="13"/>
  <c r="I260" i="13"/>
  <c r="H260" i="13"/>
  <c r="G260" i="13"/>
  <c r="F260" i="13"/>
  <c r="CB259" i="13"/>
  <c r="CC259" i="13" s="1"/>
  <c r="V259" i="13"/>
  <c r="I259" i="13"/>
  <c r="H259" i="13"/>
  <c r="G259" i="13"/>
  <c r="F259" i="13"/>
  <c r="CC258" i="13"/>
  <c r="CB258" i="13"/>
  <c r="V258" i="13"/>
  <c r="I258" i="13"/>
  <c r="H258" i="13"/>
  <c r="G258" i="13"/>
  <c r="F258" i="13"/>
  <c r="CB257" i="13"/>
  <c r="CC257" i="13" s="1"/>
  <c r="V257" i="13"/>
  <c r="I257" i="13"/>
  <c r="H257" i="13"/>
  <c r="G257" i="13"/>
  <c r="F257" i="13"/>
  <c r="W257" i="13" s="1"/>
  <c r="CB256" i="13"/>
  <c r="CC256" i="13" s="1"/>
  <c r="V256" i="13"/>
  <c r="I256" i="13"/>
  <c r="H256" i="13"/>
  <c r="G256" i="13"/>
  <c r="F256" i="13"/>
  <c r="CB255" i="13"/>
  <c r="CC255" i="13" s="1"/>
  <c r="BB255" i="13"/>
  <c r="CG255" i="13" s="1"/>
  <c r="BA255" i="13"/>
  <c r="CF255" i="13" s="1"/>
  <c r="U255" i="13"/>
  <c r="T255" i="13"/>
  <c r="S255" i="13"/>
  <c r="R255" i="13"/>
  <c r="Q255" i="13"/>
  <c r="P255" i="13"/>
  <c r="O255" i="13"/>
  <c r="N255" i="13"/>
  <c r="I255" i="13"/>
  <c r="H255" i="13"/>
  <c r="G255" i="13"/>
  <c r="F255" i="13"/>
  <c r="V254" i="13"/>
  <c r="I254" i="13"/>
  <c r="H254" i="13"/>
  <c r="G254" i="13"/>
  <c r="F254" i="13"/>
  <c r="W254" i="13" s="1"/>
  <c r="CF253" i="13"/>
  <c r="CB253" i="13"/>
  <c r="BB253" i="13"/>
  <c r="CG253" i="13" s="1"/>
  <c r="BA253" i="13"/>
  <c r="U253" i="13"/>
  <c r="T253" i="13"/>
  <c r="S253" i="13"/>
  <c r="R253" i="13"/>
  <c r="Q253" i="13"/>
  <c r="P253" i="13"/>
  <c r="O253" i="13"/>
  <c r="N253" i="13"/>
  <c r="I253" i="13"/>
  <c r="H253" i="13"/>
  <c r="G253" i="13"/>
  <c r="F253" i="13"/>
  <c r="CC252" i="13"/>
  <c r="CB252" i="13"/>
  <c r="V252" i="13"/>
  <c r="I252" i="13"/>
  <c r="H252" i="13"/>
  <c r="G252" i="13"/>
  <c r="F252" i="13"/>
  <c r="CB251" i="13"/>
  <c r="CC251" i="13" s="1"/>
  <c r="V251" i="13"/>
  <c r="I251" i="13"/>
  <c r="H251" i="13"/>
  <c r="G251" i="13"/>
  <c r="F251" i="13"/>
  <c r="CB250" i="13"/>
  <c r="CC250" i="13" s="1"/>
  <c r="V250" i="13"/>
  <c r="I250" i="13"/>
  <c r="H250" i="13"/>
  <c r="G250" i="13"/>
  <c r="F250" i="13"/>
  <c r="CB249" i="13"/>
  <c r="CC249" i="13" s="1"/>
  <c r="V249" i="13"/>
  <c r="I249" i="13"/>
  <c r="H249" i="13"/>
  <c r="G249" i="13"/>
  <c r="F249" i="13"/>
  <c r="CC248" i="13"/>
  <c r="CB248" i="13"/>
  <c r="BB248" i="13"/>
  <c r="CG248" i="13" s="1"/>
  <c r="BA248" i="13"/>
  <c r="CF248" i="13" s="1"/>
  <c r="U248" i="13"/>
  <c r="T248" i="13"/>
  <c r="S248" i="13"/>
  <c r="R248" i="13"/>
  <c r="Q248" i="13"/>
  <c r="P248" i="13"/>
  <c r="O248" i="13"/>
  <c r="N248" i="13"/>
  <c r="I248" i="13"/>
  <c r="H248" i="13"/>
  <c r="G248" i="13"/>
  <c r="F248" i="13"/>
  <c r="CC247" i="13"/>
  <c r="CB247" i="13"/>
  <c r="V247" i="13"/>
  <c r="I247" i="13"/>
  <c r="H247" i="13"/>
  <c r="G247" i="13"/>
  <c r="F247" i="13"/>
  <c r="CB246" i="13"/>
  <c r="CC246" i="13" s="1"/>
  <c r="V246" i="13"/>
  <c r="I246" i="13"/>
  <c r="H246" i="13"/>
  <c r="G246" i="13"/>
  <c r="F246" i="13"/>
  <c r="W246" i="13" s="1"/>
  <c r="CB245" i="13"/>
  <c r="CC245" i="13" s="1"/>
  <c r="V245" i="13"/>
  <c r="I245" i="13"/>
  <c r="H245" i="13"/>
  <c r="G245" i="13"/>
  <c r="F245" i="13"/>
  <c r="CC244" i="13"/>
  <c r="CB244" i="13"/>
  <c r="BB244" i="13"/>
  <c r="CG244" i="13" s="1"/>
  <c r="BA244" i="13"/>
  <c r="CF244" i="13" s="1"/>
  <c r="U244" i="13"/>
  <c r="T244" i="13"/>
  <c r="S244" i="13"/>
  <c r="R244" i="13"/>
  <c r="Q244" i="13"/>
  <c r="P244" i="13"/>
  <c r="O244" i="13"/>
  <c r="N244" i="13"/>
  <c r="I244" i="13"/>
  <c r="H244" i="13"/>
  <c r="G244" i="13"/>
  <c r="F244" i="13"/>
  <c r="CC243" i="13"/>
  <c r="CB243" i="13"/>
  <c r="V243" i="13"/>
  <c r="I243" i="13"/>
  <c r="H243" i="13"/>
  <c r="G243" i="13"/>
  <c r="F243" i="13"/>
  <c r="CB242" i="13"/>
  <c r="CC242" i="13" s="1"/>
  <c r="V242" i="13"/>
  <c r="I242" i="13"/>
  <c r="H242" i="13"/>
  <c r="G242" i="13"/>
  <c r="F242" i="13"/>
  <c r="CB241" i="13"/>
  <c r="CC241" i="13" s="1"/>
  <c r="V241" i="13"/>
  <c r="I241" i="13"/>
  <c r="H241" i="13"/>
  <c r="G241" i="13"/>
  <c r="F241" i="13"/>
  <c r="CB240" i="13"/>
  <c r="CC240" i="13" s="1"/>
  <c r="V240" i="13"/>
  <c r="I240" i="13"/>
  <c r="H240" i="13"/>
  <c r="G240" i="13"/>
  <c r="F240" i="13"/>
  <c r="CC239" i="13"/>
  <c r="CB239" i="13"/>
  <c r="V239" i="13"/>
  <c r="I239" i="13"/>
  <c r="H239" i="13"/>
  <c r="G239" i="13"/>
  <c r="F239" i="13"/>
  <c r="CG238" i="13"/>
  <c r="CC238" i="13"/>
  <c r="CB238" i="13"/>
  <c r="BB238" i="13"/>
  <c r="BA238" i="13"/>
  <c r="CF238" i="13" s="1"/>
  <c r="U238" i="13"/>
  <c r="T238" i="13"/>
  <c r="S238" i="13"/>
  <c r="R238" i="13"/>
  <c r="Q238" i="13"/>
  <c r="P238" i="13"/>
  <c r="O238" i="13"/>
  <c r="N238" i="13"/>
  <c r="V238" i="13" s="1"/>
  <c r="I238" i="13"/>
  <c r="H238" i="13"/>
  <c r="G238" i="13"/>
  <c r="F238" i="13"/>
  <c r="CB237" i="13"/>
  <c r="CC237" i="13" s="1"/>
  <c r="V237" i="13"/>
  <c r="I237" i="13"/>
  <c r="H237" i="13"/>
  <c r="G237" i="13"/>
  <c r="F237" i="13"/>
  <c r="CB236" i="13"/>
  <c r="BB236" i="13"/>
  <c r="AZ300" i="13" s="1"/>
  <c r="I562" i="13" s="1"/>
  <c r="Q562" i="13" s="1"/>
  <c r="BA236" i="13"/>
  <c r="CF236" i="13" s="1"/>
  <c r="U236" i="13"/>
  <c r="T236" i="13"/>
  <c r="S236" i="13"/>
  <c r="R236" i="13"/>
  <c r="Q236" i="13"/>
  <c r="P236" i="13"/>
  <c r="O236" i="13"/>
  <c r="N236" i="13"/>
  <c r="I236" i="13"/>
  <c r="H236" i="13"/>
  <c r="G236" i="13"/>
  <c r="F236" i="13"/>
  <c r="CC224" i="13"/>
  <c r="CB224" i="13"/>
  <c r="V224" i="13"/>
  <c r="I224" i="13"/>
  <c r="H224" i="13"/>
  <c r="G224" i="13"/>
  <c r="F224" i="13"/>
  <c r="CB223" i="13"/>
  <c r="CC223" i="13" s="1"/>
  <c r="V223" i="13"/>
  <c r="I223" i="13"/>
  <c r="H223" i="13"/>
  <c r="G223" i="13"/>
  <c r="F223" i="13"/>
  <c r="W223" i="13" s="1"/>
  <c r="CB222" i="13"/>
  <c r="CC222" i="13" s="1"/>
  <c r="V222" i="13"/>
  <c r="I222" i="13"/>
  <c r="H222" i="13"/>
  <c r="G222" i="13"/>
  <c r="F222" i="13"/>
  <c r="CB221" i="13"/>
  <c r="CC221" i="13" s="1"/>
  <c r="V221" i="13"/>
  <c r="I221" i="13"/>
  <c r="H221" i="13"/>
  <c r="G221" i="13"/>
  <c r="F221" i="13"/>
  <c r="W221" i="13" s="1"/>
  <c r="CB220" i="13"/>
  <c r="CC220" i="13" s="1"/>
  <c r="V220" i="13"/>
  <c r="I220" i="13"/>
  <c r="H220" i="13"/>
  <c r="G220" i="13"/>
  <c r="F220" i="13"/>
  <c r="CB219" i="13"/>
  <c r="CC219" i="13" s="1"/>
  <c r="V219" i="13"/>
  <c r="I219" i="13"/>
  <c r="H219" i="13"/>
  <c r="G219" i="13"/>
  <c r="F219" i="13"/>
  <c r="CB218" i="13"/>
  <c r="CC218" i="13" s="1"/>
  <c r="V218" i="13"/>
  <c r="I218" i="13"/>
  <c r="H218" i="13"/>
  <c r="G218" i="13"/>
  <c r="F218" i="13"/>
  <c r="CB217" i="13"/>
  <c r="CC217" i="13" s="1"/>
  <c r="BB217" i="13"/>
  <c r="CG217" i="13" s="1"/>
  <c r="BA217" i="13"/>
  <c r="CF217" i="13" s="1"/>
  <c r="U217" i="13"/>
  <c r="T217" i="13"/>
  <c r="S217" i="13"/>
  <c r="R217" i="13"/>
  <c r="Q217" i="13"/>
  <c r="P217" i="13"/>
  <c r="O217" i="13"/>
  <c r="N217" i="13"/>
  <c r="I217" i="13"/>
  <c r="H217" i="13"/>
  <c r="G217" i="13"/>
  <c r="F217" i="13"/>
  <c r="CB216" i="13"/>
  <c r="CC216" i="13" s="1"/>
  <c r="V216" i="13"/>
  <c r="I216" i="13"/>
  <c r="H216" i="13"/>
  <c r="G216" i="13"/>
  <c r="F216" i="13"/>
  <c r="CB215" i="13"/>
  <c r="CC215" i="13" s="1"/>
  <c r="V215" i="13"/>
  <c r="I215" i="13"/>
  <c r="H215" i="13"/>
  <c r="G215" i="13"/>
  <c r="F215" i="13"/>
  <c r="W215" i="13" s="1"/>
  <c r="CB214" i="13"/>
  <c r="CC214" i="13" s="1"/>
  <c r="V214" i="13"/>
  <c r="I214" i="13"/>
  <c r="H214" i="13"/>
  <c r="G214" i="13"/>
  <c r="F214" i="13"/>
  <c r="W214" i="13" s="1"/>
  <c r="CB213" i="13"/>
  <c r="CC213" i="13" s="1"/>
  <c r="V213" i="13"/>
  <c r="I213" i="13"/>
  <c r="H213" i="13"/>
  <c r="G213" i="13"/>
  <c r="F213" i="13"/>
  <c r="CB212" i="13"/>
  <c r="CC212" i="13" s="1"/>
  <c r="V212" i="13"/>
  <c r="I212" i="13"/>
  <c r="H212" i="13"/>
  <c r="G212" i="13"/>
  <c r="F212" i="13"/>
  <c r="CB211" i="13"/>
  <c r="CC211" i="13" s="1"/>
  <c r="V211" i="13"/>
  <c r="I211" i="13"/>
  <c r="H211" i="13"/>
  <c r="G211" i="13"/>
  <c r="F211" i="13"/>
  <c r="W211" i="13" s="1"/>
  <c r="CB210" i="13"/>
  <c r="CC210" i="13" s="1"/>
  <c r="V210" i="13"/>
  <c r="I210" i="13"/>
  <c r="H210" i="13"/>
  <c r="G210" i="13"/>
  <c r="F210" i="13"/>
  <c r="W210" i="13" s="1"/>
  <c r="CB209" i="13"/>
  <c r="CC209" i="13" s="1"/>
  <c r="V209" i="13"/>
  <c r="I209" i="13"/>
  <c r="H209" i="13"/>
  <c r="G209" i="13"/>
  <c r="F209" i="13"/>
  <c r="CB208" i="13"/>
  <c r="CC208" i="13" s="1"/>
  <c r="V208" i="13"/>
  <c r="I208" i="13"/>
  <c r="H208" i="13"/>
  <c r="G208" i="13"/>
  <c r="F208" i="13"/>
  <c r="CB207" i="13"/>
  <c r="BB207" i="13"/>
  <c r="CG207" i="13" s="1"/>
  <c r="BA207" i="13"/>
  <c r="CC207" i="13" s="1"/>
  <c r="U207" i="13"/>
  <c r="T207" i="13"/>
  <c r="S207" i="13"/>
  <c r="R207" i="13"/>
  <c r="Q207" i="13"/>
  <c r="P207" i="13"/>
  <c r="O207" i="13"/>
  <c r="N207" i="13"/>
  <c r="I207" i="13"/>
  <c r="H207" i="13"/>
  <c r="G207" i="13"/>
  <c r="F207" i="13"/>
  <c r="CB206" i="13"/>
  <c r="CC206" i="13" s="1"/>
  <c r="V206" i="13"/>
  <c r="I206" i="13"/>
  <c r="H206" i="13"/>
  <c r="G206" i="13"/>
  <c r="F206" i="13"/>
  <c r="W206" i="13" s="1"/>
  <c r="CB205" i="13"/>
  <c r="CC205" i="13" s="1"/>
  <c r="BB205" i="13"/>
  <c r="CG205" i="13" s="1"/>
  <c r="BA205" i="13"/>
  <c r="CF205" i="13" s="1"/>
  <c r="U205" i="13"/>
  <c r="T205" i="13"/>
  <c r="S205" i="13"/>
  <c r="R205" i="13"/>
  <c r="Q205" i="13"/>
  <c r="P205" i="13"/>
  <c r="O205" i="13"/>
  <c r="N205" i="13"/>
  <c r="I205" i="13"/>
  <c r="H205" i="13"/>
  <c r="G205" i="13"/>
  <c r="F205" i="13"/>
  <c r="CB192" i="13"/>
  <c r="CC192" i="13" s="1"/>
  <c r="V192" i="13"/>
  <c r="I192" i="13"/>
  <c r="H192" i="13"/>
  <c r="G192" i="13"/>
  <c r="F192" i="13"/>
  <c r="CB191" i="13"/>
  <c r="BB191" i="13"/>
  <c r="CG191" i="13" s="1"/>
  <c r="BA191" i="13"/>
  <c r="CF191" i="13" s="1"/>
  <c r="U191" i="13"/>
  <c r="T191" i="13"/>
  <c r="S191" i="13"/>
  <c r="R191" i="13"/>
  <c r="Q191" i="13"/>
  <c r="P191" i="13"/>
  <c r="O191" i="13"/>
  <c r="N191" i="13"/>
  <c r="I191" i="13"/>
  <c r="H191" i="13"/>
  <c r="G191" i="13"/>
  <c r="F191" i="13"/>
  <c r="CB190" i="13"/>
  <c r="CC190" i="13" s="1"/>
  <c r="V190" i="13"/>
  <c r="I190" i="13"/>
  <c r="H190" i="13"/>
  <c r="G190" i="13"/>
  <c r="F190" i="13"/>
  <c r="CB189" i="13"/>
  <c r="CC189" i="13" s="1"/>
  <c r="V189" i="13"/>
  <c r="I189" i="13"/>
  <c r="H189" i="13"/>
  <c r="G189" i="13"/>
  <c r="F189" i="13"/>
  <c r="CF188" i="13"/>
  <c r="CB188" i="13"/>
  <c r="CC188" i="13" s="1"/>
  <c r="BB188" i="13"/>
  <c r="CG188" i="13" s="1"/>
  <c r="BA188" i="13"/>
  <c r="U188" i="13"/>
  <c r="T188" i="13"/>
  <c r="S188" i="13"/>
  <c r="R188" i="13"/>
  <c r="Q188" i="13"/>
  <c r="P188" i="13"/>
  <c r="O188" i="13"/>
  <c r="N188" i="13"/>
  <c r="I188" i="13"/>
  <c r="H188" i="13"/>
  <c r="G188" i="13"/>
  <c r="F188" i="13"/>
  <c r="CB187" i="13"/>
  <c r="CC187" i="13" s="1"/>
  <c r="V187" i="13"/>
  <c r="I187" i="13"/>
  <c r="H187" i="13"/>
  <c r="G187" i="13"/>
  <c r="F187" i="13"/>
  <c r="CB186" i="13"/>
  <c r="CC186" i="13" s="1"/>
  <c r="BB186" i="13"/>
  <c r="CG186" i="13" s="1"/>
  <c r="BA186" i="13"/>
  <c r="CF186" i="13" s="1"/>
  <c r="U186" i="13"/>
  <c r="T186" i="13"/>
  <c r="S186" i="13"/>
  <c r="R186" i="13"/>
  <c r="Q186" i="13"/>
  <c r="P186" i="13"/>
  <c r="O186" i="13"/>
  <c r="N186" i="13"/>
  <c r="V186" i="13" s="1"/>
  <c r="I186" i="13"/>
  <c r="H186" i="13"/>
  <c r="G186" i="13"/>
  <c r="F186" i="13"/>
  <c r="CB185" i="13"/>
  <c r="CC185" i="13" s="1"/>
  <c r="V185" i="13"/>
  <c r="I185" i="13"/>
  <c r="H185" i="13"/>
  <c r="G185" i="13"/>
  <c r="F185" i="13"/>
  <c r="CF184" i="13"/>
  <c r="CB184" i="13"/>
  <c r="CC184" i="13" s="1"/>
  <c r="BB184" i="13"/>
  <c r="CG184" i="13" s="1"/>
  <c r="BA184" i="13"/>
  <c r="U184" i="13"/>
  <c r="T184" i="13"/>
  <c r="S184" i="13"/>
  <c r="R184" i="13"/>
  <c r="Q184" i="13"/>
  <c r="P184" i="13"/>
  <c r="O184" i="13"/>
  <c r="N184" i="13"/>
  <c r="I184" i="13"/>
  <c r="H184" i="13"/>
  <c r="G184" i="13"/>
  <c r="F184" i="13"/>
  <c r="CB183" i="13"/>
  <c r="CC183" i="13" s="1"/>
  <c r="V183" i="13"/>
  <c r="I183" i="13"/>
  <c r="H183" i="13"/>
  <c r="G183" i="13"/>
  <c r="F183" i="13"/>
  <c r="CB182" i="13"/>
  <c r="BB182" i="13"/>
  <c r="CG182" i="13" s="1"/>
  <c r="BA182" i="13"/>
  <c r="CF182" i="13" s="1"/>
  <c r="U182" i="13"/>
  <c r="T182" i="13"/>
  <c r="S182" i="13"/>
  <c r="R182" i="13"/>
  <c r="Q182" i="13"/>
  <c r="P182" i="13"/>
  <c r="O182" i="13"/>
  <c r="V182" i="13" s="1"/>
  <c r="N182" i="13"/>
  <c r="I182" i="13"/>
  <c r="H182" i="13"/>
  <c r="G182" i="13"/>
  <c r="F182" i="13"/>
  <c r="CB181" i="13"/>
  <c r="CC181" i="13" s="1"/>
  <c r="V181" i="13"/>
  <c r="I181" i="13"/>
  <c r="H181" i="13"/>
  <c r="G181" i="13"/>
  <c r="F181" i="13"/>
  <c r="CB180" i="13"/>
  <c r="CC180" i="13" s="1"/>
  <c r="V180" i="13"/>
  <c r="I180" i="13"/>
  <c r="H180" i="13"/>
  <c r="G180" i="13"/>
  <c r="F180" i="13"/>
  <c r="CF179" i="13"/>
  <c r="CB179" i="13"/>
  <c r="CC179" i="13" s="1"/>
  <c r="BB179" i="13"/>
  <c r="CG179" i="13" s="1"/>
  <c r="BA179" i="13"/>
  <c r="U179" i="13"/>
  <c r="T179" i="13"/>
  <c r="S179" i="13"/>
  <c r="R179" i="13"/>
  <c r="Q179" i="13"/>
  <c r="P179" i="13"/>
  <c r="O179" i="13"/>
  <c r="N179" i="13"/>
  <c r="I179" i="13"/>
  <c r="H179" i="13"/>
  <c r="G179" i="13"/>
  <c r="F179" i="13"/>
  <c r="CB178" i="13"/>
  <c r="CC178" i="13" s="1"/>
  <c r="V178" i="13"/>
  <c r="I178" i="13"/>
  <c r="H178" i="13"/>
  <c r="G178" i="13"/>
  <c r="F178" i="13"/>
  <c r="W178" i="13" s="1"/>
  <c r="CB177" i="13"/>
  <c r="CC177" i="13" s="1"/>
  <c r="V177" i="13"/>
  <c r="I177" i="13"/>
  <c r="H177" i="13"/>
  <c r="G177" i="13"/>
  <c r="F177" i="13"/>
  <c r="CG176" i="13"/>
  <c r="CB176" i="13"/>
  <c r="BB176" i="13"/>
  <c r="BA176" i="13"/>
  <c r="CF176" i="13" s="1"/>
  <c r="U176" i="13"/>
  <c r="T176" i="13"/>
  <c r="S176" i="13"/>
  <c r="R176" i="13"/>
  <c r="Q176" i="13"/>
  <c r="P176" i="13"/>
  <c r="O176" i="13"/>
  <c r="N176" i="13"/>
  <c r="I176" i="13"/>
  <c r="H176" i="13"/>
  <c r="G176" i="13"/>
  <c r="F176" i="13"/>
  <c r="CB175" i="13"/>
  <c r="CC175" i="13" s="1"/>
  <c r="V175" i="13"/>
  <c r="I175" i="13"/>
  <c r="H175" i="13"/>
  <c r="G175" i="13"/>
  <c r="F175" i="13"/>
  <c r="W175" i="13" s="1"/>
  <c r="CB174" i="13"/>
  <c r="CC174" i="13" s="1"/>
  <c r="BB174" i="13"/>
  <c r="CG174" i="13" s="1"/>
  <c r="BA174" i="13"/>
  <c r="CF174" i="13" s="1"/>
  <c r="U174" i="13"/>
  <c r="T174" i="13"/>
  <c r="S174" i="13"/>
  <c r="R174" i="13"/>
  <c r="Q174" i="13"/>
  <c r="P174" i="13"/>
  <c r="O174" i="13"/>
  <c r="N174" i="13"/>
  <c r="I174" i="13"/>
  <c r="H174" i="13"/>
  <c r="G174" i="13"/>
  <c r="F174" i="13"/>
  <c r="CB173" i="13"/>
  <c r="CC173" i="13" s="1"/>
  <c r="V173" i="13"/>
  <c r="I173" i="13"/>
  <c r="H173" i="13"/>
  <c r="G173" i="13"/>
  <c r="F173" i="13"/>
  <c r="W173" i="13" s="1"/>
  <c r="CB172" i="13"/>
  <c r="BB172" i="13"/>
  <c r="CG172" i="13" s="1"/>
  <c r="BA172" i="13"/>
  <c r="CF172" i="13" s="1"/>
  <c r="U172" i="13"/>
  <c r="T172" i="13"/>
  <c r="S172" i="13"/>
  <c r="R172" i="13"/>
  <c r="Q172" i="13"/>
  <c r="P172" i="13"/>
  <c r="O172" i="13"/>
  <c r="N172" i="13"/>
  <c r="I172" i="13"/>
  <c r="H172" i="13"/>
  <c r="G172" i="13"/>
  <c r="F172" i="13"/>
  <c r="CC171" i="13"/>
  <c r="CB171" i="13"/>
  <c r="V171" i="13"/>
  <c r="I171" i="13"/>
  <c r="H171" i="13"/>
  <c r="G171" i="13"/>
  <c r="F171" i="13"/>
  <c r="CB170" i="13"/>
  <c r="BB170" i="13"/>
  <c r="CG170" i="13" s="1"/>
  <c r="BA170" i="13"/>
  <c r="CF170" i="13" s="1"/>
  <c r="U170" i="13"/>
  <c r="T170" i="13"/>
  <c r="S170" i="13"/>
  <c r="R170" i="13"/>
  <c r="R164" i="13" s="1"/>
  <c r="Q170" i="13"/>
  <c r="Q164" i="13" s="1"/>
  <c r="P170" i="13"/>
  <c r="O170" i="13"/>
  <c r="N170" i="13"/>
  <c r="I170" i="13"/>
  <c r="H170" i="13"/>
  <c r="G170" i="13"/>
  <c r="F170" i="13"/>
  <c r="CB169" i="13"/>
  <c r="CC169" i="13" s="1"/>
  <c r="V169" i="13"/>
  <c r="I169" i="13"/>
  <c r="H169" i="13"/>
  <c r="G169" i="13"/>
  <c r="F169" i="13"/>
  <c r="CC168" i="13"/>
  <c r="CB168" i="13"/>
  <c r="V168" i="13"/>
  <c r="I168" i="13"/>
  <c r="H168" i="13"/>
  <c r="G168" i="13"/>
  <c r="F168" i="13"/>
  <c r="CB167" i="13"/>
  <c r="CC167" i="13" s="1"/>
  <c r="V167" i="13"/>
  <c r="I167" i="13"/>
  <c r="H167" i="13"/>
  <c r="G167" i="13"/>
  <c r="F167" i="13"/>
  <c r="CC166" i="13"/>
  <c r="CB166" i="13"/>
  <c r="V166" i="13"/>
  <c r="I166" i="13"/>
  <c r="H166" i="13"/>
  <c r="G166" i="13"/>
  <c r="F166" i="13"/>
  <c r="CB165" i="13"/>
  <c r="CC165" i="13" s="1"/>
  <c r="BB165" i="13"/>
  <c r="CG165" i="13" s="1"/>
  <c r="BA165" i="13"/>
  <c r="CF165" i="13" s="1"/>
  <c r="U165" i="13"/>
  <c r="T165" i="13"/>
  <c r="S165" i="13"/>
  <c r="R165" i="13"/>
  <c r="Q165" i="13"/>
  <c r="P165" i="13"/>
  <c r="O165" i="13"/>
  <c r="O164" i="13" s="1"/>
  <c r="N165" i="13"/>
  <c r="I165" i="13"/>
  <c r="H165" i="13"/>
  <c r="G165" i="13"/>
  <c r="F165" i="13"/>
  <c r="CB164" i="13"/>
  <c r="CC164" i="13" s="1"/>
  <c r="S164" i="13"/>
  <c r="P164" i="13"/>
  <c r="I164" i="13"/>
  <c r="H164" i="13"/>
  <c r="G164" i="13"/>
  <c r="F164" i="13"/>
  <c r="CB163" i="13"/>
  <c r="CC163" i="13" s="1"/>
  <c r="V163" i="13"/>
  <c r="I163" i="13"/>
  <c r="H163" i="13"/>
  <c r="G163" i="13"/>
  <c r="F163" i="13"/>
  <c r="CB162" i="13"/>
  <c r="CC162" i="13" s="1"/>
  <c r="V162" i="13"/>
  <c r="I162" i="13"/>
  <c r="H162" i="13"/>
  <c r="G162" i="13"/>
  <c r="F162" i="13"/>
  <c r="CF161" i="13"/>
  <c r="CB161" i="13"/>
  <c r="CC161" i="13" s="1"/>
  <c r="BB161" i="13"/>
  <c r="CG161" i="13" s="1"/>
  <c r="BA161" i="13"/>
  <c r="U161" i="13"/>
  <c r="T161" i="13"/>
  <c r="S161" i="13"/>
  <c r="R161" i="13"/>
  <c r="Q161" i="13"/>
  <c r="P161" i="13"/>
  <c r="O161" i="13"/>
  <c r="N161" i="13"/>
  <c r="I161" i="13"/>
  <c r="H161" i="13"/>
  <c r="G161" i="13"/>
  <c r="F161" i="13"/>
  <c r="CB160" i="13"/>
  <c r="CC160" i="13" s="1"/>
  <c r="V160" i="13"/>
  <c r="I160" i="13"/>
  <c r="H160" i="13"/>
  <c r="G160" i="13"/>
  <c r="F160" i="13"/>
  <c r="W160" i="13" s="1"/>
  <c r="CB159" i="13"/>
  <c r="BB159" i="13"/>
  <c r="CG159" i="13" s="1"/>
  <c r="BA159" i="13"/>
  <c r="CF159" i="13" s="1"/>
  <c r="U159" i="13"/>
  <c r="T159" i="13"/>
  <c r="S159" i="13"/>
  <c r="R159" i="13"/>
  <c r="Q159" i="13"/>
  <c r="P159" i="13"/>
  <c r="O159" i="13"/>
  <c r="N159" i="13"/>
  <c r="I159" i="13"/>
  <c r="H159" i="13"/>
  <c r="G159" i="13"/>
  <c r="F159" i="13"/>
  <c r="V158" i="13"/>
  <c r="I158" i="13"/>
  <c r="H158" i="13"/>
  <c r="G158" i="13"/>
  <c r="F158" i="13"/>
  <c r="W158" i="13" s="1"/>
  <c r="CB157" i="13"/>
  <c r="CC157" i="13" s="1"/>
  <c r="BB157" i="13"/>
  <c r="BA157" i="13"/>
  <c r="U157" i="13"/>
  <c r="U154" i="13" s="1"/>
  <c r="T157" i="13"/>
  <c r="S157" i="13"/>
  <c r="R157" i="13"/>
  <c r="R154" i="13" s="1"/>
  <c r="Q157" i="13"/>
  <c r="P157" i="13"/>
  <c r="O157" i="13"/>
  <c r="N157" i="13"/>
  <c r="V157" i="13" s="1"/>
  <c r="I157" i="13"/>
  <c r="H157" i="13"/>
  <c r="G157" i="13"/>
  <c r="F157" i="13"/>
  <c r="CB156" i="13"/>
  <c r="CC156" i="13" s="1"/>
  <c r="V156" i="13"/>
  <c r="I156" i="13"/>
  <c r="H156" i="13"/>
  <c r="G156" i="13"/>
  <c r="F156" i="13"/>
  <c r="CF155" i="13"/>
  <c r="CB155" i="13"/>
  <c r="CC155" i="13" s="1"/>
  <c r="BB155" i="13"/>
  <c r="CG155" i="13" s="1"/>
  <c r="BA155" i="13"/>
  <c r="U155" i="13"/>
  <c r="T155" i="13"/>
  <c r="T154" i="13" s="1"/>
  <c r="S155" i="13"/>
  <c r="R155" i="13"/>
  <c r="Q155" i="13"/>
  <c r="P155" i="13"/>
  <c r="P154" i="13" s="1"/>
  <c r="O155" i="13"/>
  <c r="O154" i="13" s="1"/>
  <c r="N155" i="13"/>
  <c r="I155" i="13"/>
  <c r="H155" i="13"/>
  <c r="G155" i="13"/>
  <c r="F155" i="13"/>
  <c r="CB154" i="13"/>
  <c r="CC154" i="13" s="1"/>
  <c r="S154" i="13"/>
  <c r="N154" i="13"/>
  <c r="I154" i="13"/>
  <c r="H154" i="13"/>
  <c r="G154" i="13"/>
  <c r="F154" i="13"/>
  <c r="CC153" i="13"/>
  <c r="CB153" i="13"/>
  <c r="V153" i="13"/>
  <c r="I153" i="13"/>
  <c r="H153" i="13"/>
  <c r="G153" i="13"/>
  <c r="F153" i="13"/>
  <c r="W153" i="13" s="1"/>
  <c r="CB152" i="13"/>
  <c r="CC152" i="13" s="1"/>
  <c r="V152" i="13"/>
  <c r="I152" i="13"/>
  <c r="H152" i="13"/>
  <c r="G152" i="13"/>
  <c r="F152" i="13"/>
  <c r="CB151" i="13"/>
  <c r="BD151" i="13"/>
  <c r="BB151" i="13"/>
  <c r="CG151" i="13" s="1"/>
  <c r="BA151" i="13"/>
  <c r="CF151" i="13" s="1"/>
  <c r="U151" i="13"/>
  <c r="T151" i="13"/>
  <c r="S151" i="13"/>
  <c r="R151" i="13"/>
  <c r="Q151" i="13"/>
  <c r="P151" i="13"/>
  <c r="O151" i="13"/>
  <c r="N151" i="13"/>
  <c r="I151" i="13"/>
  <c r="H151" i="13"/>
  <c r="G151" i="13"/>
  <c r="F151" i="13"/>
  <c r="CB150" i="13"/>
  <c r="CC150" i="13" s="1"/>
  <c r="V150" i="13"/>
  <c r="I150" i="13"/>
  <c r="H150" i="13"/>
  <c r="G150" i="13"/>
  <c r="F150" i="13"/>
  <c r="CB149" i="13"/>
  <c r="CC149" i="13" s="1"/>
  <c r="V149" i="13"/>
  <c r="I149" i="13"/>
  <c r="H149" i="13"/>
  <c r="G149" i="13"/>
  <c r="F149" i="13"/>
  <c r="CB148" i="13"/>
  <c r="CC148" i="13" s="1"/>
  <c r="BB148" i="13"/>
  <c r="CG148" i="13" s="1"/>
  <c r="BA148" i="13"/>
  <c r="CF148" i="13" s="1"/>
  <c r="U148" i="13"/>
  <c r="T148" i="13"/>
  <c r="S148" i="13"/>
  <c r="R148" i="13"/>
  <c r="Q148" i="13"/>
  <c r="P148" i="13"/>
  <c r="O148" i="13"/>
  <c r="N148" i="13"/>
  <c r="V148" i="13" s="1"/>
  <c r="I148" i="13"/>
  <c r="H148" i="13"/>
  <c r="G148" i="13"/>
  <c r="F148" i="13"/>
  <c r="CB134" i="13"/>
  <c r="CC134" i="13" s="1"/>
  <c r="AZ134" i="13"/>
  <c r="V134" i="13"/>
  <c r="I134" i="13"/>
  <c r="H134" i="13"/>
  <c r="G134" i="13"/>
  <c r="F134" i="13"/>
  <c r="CG133" i="13"/>
  <c r="CF133" i="13"/>
  <c r="CB133" i="13"/>
  <c r="BB133" i="13"/>
  <c r="BA133" i="13"/>
  <c r="U133" i="13"/>
  <c r="T133" i="13"/>
  <c r="S133" i="13"/>
  <c r="R133" i="13"/>
  <c r="Q133" i="13"/>
  <c r="P133" i="13"/>
  <c r="O133" i="13"/>
  <c r="N133" i="13"/>
  <c r="I133" i="13"/>
  <c r="H133" i="13"/>
  <c r="G133" i="13"/>
  <c r="F133" i="13"/>
  <c r="CB132" i="13"/>
  <c r="CC132" i="13" s="1"/>
  <c r="V132" i="13"/>
  <c r="I132" i="13"/>
  <c r="H132" i="13"/>
  <c r="G132" i="13"/>
  <c r="F132" i="13"/>
  <c r="CB131" i="13"/>
  <c r="CC131" i="13" s="1"/>
  <c r="V131" i="13"/>
  <c r="I131" i="13"/>
  <c r="H131" i="13"/>
  <c r="G131" i="13"/>
  <c r="F131" i="13"/>
  <c r="W131" i="13" s="1"/>
  <c r="CB130" i="13"/>
  <c r="CC130" i="13" s="1"/>
  <c r="V130" i="13"/>
  <c r="I130" i="13"/>
  <c r="H130" i="13"/>
  <c r="G130" i="13"/>
  <c r="F130" i="13"/>
  <c r="CG129" i="13"/>
  <c r="CF129" i="13"/>
  <c r="CC129" i="13"/>
  <c r="CB129" i="13"/>
  <c r="BB129" i="13"/>
  <c r="BA129" i="13"/>
  <c r="U129" i="13"/>
  <c r="T129" i="13"/>
  <c r="S129" i="13"/>
  <c r="R129" i="13"/>
  <c r="Q129" i="13"/>
  <c r="P129" i="13"/>
  <c r="O129" i="13"/>
  <c r="N129" i="13"/>
  <c r="I129" i="13"/>
  <c r="H129" i="13"/>
  <c r="G129" i="13"/>
  <c r="F129" i="13"/>
  <c r="CB128" i="13"/>
  <c r="CC128" i="13" s="1"/>
  <c r="V128" i="13"/>
  <c r="I128" i="13"/>
  <c r="H128" i="13"/>
  <c r="G128" i="13"/>
  <c r="F128" i="13"/>
  <c r="CF127" i="13"/>
  <c r="CB127" i="13"/>
  <c r="CC127" i="13" s="1"/>
  <c r="BB127" i="13"/>
  <c r="CG127" i="13" s="1"/>
  <c r="BA127" i="13"/>
  <c r="U127" i="13"/>
  <c r="T127" i="13"/>
  <c r="S127" i="13"/>
  <c r="R127" i="13"/>
  <c r="Q127" i="13"/>
  <c r="P127" i="13"/>
  <c r="O127" i="13"/>
  <c r="N127" i="13"/>
  <c r="I127" i="13"/>
  <c r="H127" i="13"/>
  <c r="G127" i="13"/>
  <c r="F127" i="13"/>
  <c r="CB126" i="13"/>
  <c r="CC126" i="13" s="1"/>
  <c r="V126" i="13"/>
  <c r="I126" i="13"/>
  <c r="H126" i="13"/>
  <c r="G126" i="13"/>
  <c r="F126" i="13"/>
  <c r="CB125" i="13"/>
  <c r="BB125" i="13"/>
  <c r="CG125" i="13" s="1"/>
  <c r="BA125" i="13"/>
  <c r="CF125" i="13" s="1"/>
  <c r="U125" i="13"/>
  <c r="T125" i="13"/>
  <c r="S125" i="13"/>
  <c r="R125" i="13"/>
  <c r="Q125" i="13"/>
  <c r="P125" i="13"/>
  <c r="O125" i="13"/>
  <c r="N125" i="13"/>
  <c r="I125" i="13"/>
  <c r="H125" i="13"/>
  <c r="G125" i="13"/>
  <c r="F125" i="13"/>
  <c r="CB124" i="13"/>
  <c r="CC124" i="13" s="1"/>
  <c r="V124" i="13"/>
  <c r="I124" i="13"/>
  <c r="H124" i="13"/>
  <c r="G124" i="13"/>
  <c r="F124" i="13"/>
  <c r="CB123" i="13"/>
  <c r="BD123" i="13"/>
  <c r="BB123" i="13"/>
  <c r="CG123" i="13" s="1"/>
  <c r="BA123" i="13"/>
  <c r="CF123" i="13" s="1"/>
  <c r="U123" i="13"/>
  <c r="T123" i="13"/>
  <c r="S123" i="13"/>
  <c r="R123" i="13"/>
  <c r="Q123" i="13"/>
  <c r="P123" i="13"/>
  <c r="O123" i="13"/>
  <c r="N123" i="13"/>
  <c r="I123" i="13"/>
  <c r="H123" i="13"/>
  <c r="G123" i="13"/>
  <c r="F123" i="13"/>
  <c r="CC122" i="13"/>
  <c r="CB122" i="13"/>
  <c r="V122" i="13"/>
  <c r="I122" i="13"/>
  <c r="H122" i="13"/>
  <c r="G122" i="13"/>
  <c r="F122" i="13"/>
  <c r="CB121" i="13"/>
  <c r="CC121" i="13" s="1"/>
  <c r="V121" i="13"/>
  <c r="I121" i="13"/>
  <c r="H121" i="13"/>
  <c r="G121" i="13"/>
  <c r="F121" i="13"/>
  <c r="W121" i="13" s="1"/>
  <c r="CB120" i="13"/>
  <c r="CC120" i="13" s="1"/>
  <c r="V120" i="13"/>
  <c r="I120" i="13"/>
  <c r="H120" i="13"/>
  <c r="G120" i="13"/>
  <c r="F120" i="13"/>
  <c r="CB119" i="13"/>
  <c r="CC119" i="13" s="1"/>
  <c r="V119" i="13"/>
  <c r="I119" i="13"/>
  <c r="H119" i="13"/>
  <c r="G119" i="13"/>
  <c r="F119" i="13"/>
  <c r="W119" i="13" s="1"/>
  <c r="CB118" i="13"/>
  <c r="CC118" i="13" s="1"/>
  <c r="V118" i="13"/>
  <c r="I118" i="13"/>
  <c r="H118" i="13"/>
  <c r="G118" i="13"/>
  <c r="F118" i="13"/>
  <c r="CB117" i="13"/>
  <c r="CC117" i="13" s="1"/>
  <c r="V117" i="13"/>
  <c r="I117" i="13"/>
  <c r="H117" i="13"/>
  <c r="G117" i="13"/>
  <c r="F117" i="13"/>
  <c r="CC116" i="13"/>
  <c r="CB116" i="13"/>
  <c r="V116" i="13"/>
  <c r="I116" i="13"/>
  <c r="H116" i="13"/>
  <c r="G116" i="13"/>
  <c r="F116" i="13"/>
  <c r="CB115" i="13"/>
  <c r="CC115" i="13" s="1"/>
  <c r="V115" i="13"/>
  <c r="I115" i="13"/>
  <c r="H115" i="13"/>
  <c r="G115" i="13"/>
  <c r="F115" i="13"/>
  <c r="W115" i="13" s="1"/>
  <c r="CB114" i="13"/>
  <c r="CC114" i="13" s="1"/>
  <c r="BB114" i="13"/>
  <c r="CG114" i="13" s="1"/>
  <c r="BA114" i="13"/>
  <c r="CF114" i="13" s="1"/>
  <c r="U114" i="13"/>
  <c r="T114" i="13"/>
  <c r="S114" i="13"/>
  <c r="R114" i="13"/>
  <c r="Q114" i="13"/>
  <c r="P114" i="13"/>
  <c r="O114" i="13"/>
  <c r="N114" i="13"/>
  <c r="I114" i="13"/>
  <c r="H114" i="13"/>
  <c r="G114" i="13"/>
  <c r="F114" i="13"/>
  <c r="CB113" i="13"/>
  <c r="CC113" i="13" s="1"/>
  <c r="V113" i="13"/>
  <c r="I113" i="13"/>
  <c r="H113" i="13"/>
  <c r="G113" i="13"/>
  <c r="F113" i="13"/>
  <c r="CB112" i="13"/>
  <c r="BB112" i="13"/>
  <c r="CG112" i="13" s="1"/>
  <c r="BA112" i="13"/>
  <c r="CF112" i="13" s="1"/>
  <c r="U112" i="13"/>
  <c r="T112" i="13"/>
  <c r="S112" i="13"/>
  <c r="R112" i="13"/>
  <c r="Q112" i="13"/>
  <c r="P112" i="13"/>
  <c r="O112" i="13"/>
  <c r="N112" i="13"/>
  <c r="I112" i="13"/>
  <c r="H112" i="13"/>
  <c r="G112" i="13"/>
  <c r="F112" i="13"/>
  <c r="CB111" i="13"/>
  <c r="CC111" i="13" s="1"/>
  <c r="V111" i="13"/>
  <c r="I111" i="13"/>
  <c r="H111" i="13"/>
  <c r="G111" i="13"/>
  <c r="F111" i="13"/>
  <c r="CB110" i="13"/>
  <c r="CC110" i="13" s="1"/>
  <c r="V110" i="13"/>
  <c r="I110" i="13"/>
  <c r="H110" i="13"/>
  <c r="G110" i="13"/>
  <c r="F110" i="13"/>
  <c r="CB109" i="13"/>
  <c r="CC109" i="13" s="1"/>
  <c r="V109" i="13"/>
  <c r="I109" i="13"/>
  <c r="H109" i="13"/>
  <c r="G109" i="13"/>
  <c r="F109" i="13"/>
  <c r="CB108" i="13"/>
  <c r="CC108" i="13" s="1"/>
  <c r="V108" i="13"/>
  <c r="I108" i="13"/>
  <c r="H108" i="13"/>
  <c r="G108" i="13"/>
  <c r="F108" i="13"/>
  <c r="W108" i="13" s="1"/>
  <c r="CB107" i="13"/>
  <c r="CC107" i="13" s="1"/>
  <c r="V107" i="13"/>
  <c r="I107" i="13"/>
  <c r="H107" i="13"/>
  <c r="G107" i="13"/>
  <c r="F107" i="13"/>
  <c r="CB106" i="13"/>
  <c r="CC106" i="13" s="1"/>
  <c r="V106" i="13"/>
  <c r="I106" i="13"/>
  <c r="H106" i="13"/>
  <c r="G106" i="13"/>
  <c r="F106" i="13"/>
  <c r="CB105" i="13"/>
  <c r="CC105" i="13" s="1"/>
  <c r="V105" i="13"/>
  <c r="I105" i="13"/>
  <c r="H105" i="13"/>
  <c r="G105" i="13"/>
  <c r="F105" i="13"/>
  <c r="CB104" i="13"/>
  <c r="CC104" i="13" s="1"/>
  <c r="V104" i="13"/>
  <c r="I104" i="13"/>
  <c r="H104" i="13"/>
  <c r="G104" i="13"/>
  <c r="F104" i="13"/>
  <c r="W104" i="13" s="1"/>
  <c r="CB103" i="13"/>
  <c r="CC103" i="13" s="1"/>
  <c r="V103" i="13"/>
  <c r="I103" i="13"/>
  <c r="H103" i="13"/>
  <c r="G103" i="13"/>
  <c r="F103" i="13"/>
  <c r="V102" i="13"/>
  <c r="I102" i="13"/>
  <c r="H102" i="13"/>
  <c r="G102" i="13"/>
  <c r="F102" i="13"/>
  <c r="CB101" i="13"/>
  <c r="CC101" i="13" s="1"/>
  <c r="V101" i="13"/>
  <c r="I101" i="13"/>
  <c r="H101" i="13"/>
  <c r="G101" i="13"/>
  <c r="F101" i="13"/>
  <c r="CF100" i="13"/>
  <c r="CB100" i="13"/>
  <c r="BB100" i="13"/>
  <c r="CG100" i="13" s="1"/>
  <c r="BA100" i="13"/>
  <c r="U100" i="13"/>
  <c r="T100" i="13"/>
  <c r="S100" i="13"/>
  <c r="R100" i="13"/>
  <c r="Q100" i="13"/>
  <c r="P100" i="13"/>
  <c r="O100" i="13"/>
  <c r="N100" i="13"/>
  <c r="I100" i="13"/>
  <c r="H100" i="13"/>
  <c r="G100" i="13"/>
  <c r="F100" i="13"/>
  <c r="CC99" i="13"/>
  <c r="CB99" i="13"/>
  <c r="V99" i="13"/>
  <c r="I99" i="13"/>
  <c r="H99" i="13"/>
  <c r="G99" i="13"/>
  <c r="F99" i="13"/>
  <c r="CB98" i="13"/>
  <c r="CC98" i="13" s="1"/>
  <c r="V98" i="13"/>
  <c r="I98" i="13"/>
  <c r="H98" i="13"/>
  <c r="G98" i="13"/>
  <c r="F98" i="13"/>
  <c r="CB97" i="13"/>
  <c r="CC97" i="13" s="1"/>
  <c r="V97" i="13"/>
  <c r="I97" i="13"/>
  <c r="H97" i="13"/>
  <c r="G97" i="13"/>
  <c r="F97" i="13"/>
  <c r="CB96" i="13"/>
  <c r="CC96" i="13" s="1"/>
  <c r="V96" i="13"/>
  <c r="I96" i="13"/>
  <c r="H96" i="13"/>
  <c r="G96" i="13"/>
  <c r="F96" i="13"/>
  <c r="CB95" i="13"/>
  <c r="CC95" i="13" s="1"/>
  <c r="V95" i="13"/>
  <c r="I95" i="13"/>
  <c r="H95" i="13"/>
  <c r="G95" i="13"/>
  <c r="F95" i="13"/>
  <c r="W95" i="13" s="1"/>
  <c r="CB94" i="13"/>
  <c r="CC94" i="13" s="1"/>
  <c r="V94" i="13"/>
  <c r="I94" i="13"/>
  <c r="H94" i="13"/>
  <c r="G94" i="13"/>
  <c r="F94" i="13"/>
  <c r="W94" i="13" s="1"/>
  <c r="CB93" i="13"/>
  <c r="CC93" i="13" s="1"/>
  <c r="V93" i="13"/>
  <c r="I93" i="13"/>
  <c r="H93" i="13"/>
  <c r="G93" i="13"/>
  <c r="F93" i="13"/>
  <c r="CB92" i="13"/>
  <c r="CC92" i="13" s="1"/>
  <c r="V92" i="13"/>
  <c r="I92" i="13"/>
  <c r="H92" i="13"/>
  <c r="G92" i="13"/>
  <c r="F92" i="13"/>
  <c r="CB91" i="13"/>
  <c r="BB91" i="13"/>
  <c r="CG91" i="13" s="1"/>
  <c r="BA91" i="13"/>
  <c r="CF91" i="13" s="1"/>
  <c r="U91" i="13"/>
  <c r="T91" i="13"/>
  <c r="S91" i="13"/>
  <c r="R91" i="13"/>
  <c r="Q91" i="13"/>
  <c r="P91" i="13"/>
  <c r="O91" i="13"/>
  <c r="N91" i="13"/>
  <c r="V91" i="13" s="1"/>
  <c r="I91" i="13"/>
  <c r="H91" i="13"/>
  <c r="G91" i="13"/>
  <c r="F91" i="13"/>
  <c r="CB90" i="13"/>
  <c r="CC90" i="13" s="1"/>
  <c r="V90" i="13"/>
  <c r="I90" i="13"/>
  <c r="H90" i="13"/>
  <c r="G90" i="13"/>
  <c r="F90" i="13"/>
  <c r="CF89" i="13"/>
  <c r="CB89" i="13"/>
  <c r="CC89" i="13" s="1"/>
  <c r="BB89" i="13"/>
  <c r="CG89" i="13" s="1"/>
  <c r="BA89" i="13"/>
  <c r="U89" i="13"/>
  <c r="T89" i="13"/>
  <c r="S89" i="13"/>
  <c r="R89" i="13"/>
  <c r="Q89" i="13"/>
  <c r="P89" i="13"/>
  <c r="O89" i="13"/>
  <c r="N89" i="13"/>
  <c r="I89" i="13"/>
  <c r="H89" i="13"/>
  <c r="G89" i="13"/>
  <c r="F89" i="13"/>
  <c r="CC88" i="13"/>
  <c r="CB88" i="13"/>
  <c r="V88" i="13"/>
  <c r="I88" i="13"/>
  <c r="H88" i="13"/>
  <c r="G88" i="13"/>
  <c r="F88" i="13"/>
  <c r="CB87" i="13"/>
  <c r="CC87" i="13" s="1"/>
  <c r="BB87" i="13"/>
  <c r="BA87" i="13"/>
  <c r="CF87" i="13" s="1"/>
  <c r="U87" i="13"/>
  <c r="T87" i="13"/>
  <c r="S87" i="13"/>
  <c r="R87" i="13"/>
  <c r="Q87" i="13"/>
  <c r="P87" i="13"/>
  <c r="O87" i="13"/>
  <c r="N87" i="13"/>
  <c r="V87" i="13" s="1"/>
  <c r="I87" i="13"/>
  <c r="H87" i="13"/>
  <c r="G87" i="13"/>
  <c r="F87" i="13"/>
  <c r="CC86" i="13"/>
  <c r="CB86" i="13"/>
  <c r="V86" i="13"/>
  <c r="I86" i="13"/>
  <c r="H86" i="13"/>
  <c r="G86" i="13"/>
  <c r="F86" i="13"/>
  <c r="CB85" i="13"/>
  <c r="CC85" i="13" s="1"/>
  <c r="V85" i="13"/>
  <c r="I85" i="13"/>
  <c r="H85" i="13"/>
  <c r="G85" i="13"/>
  <c r="F85" i="13"/>
  <c r="CG84" i="13"/>
  <c r="CB84" i="13"/>
  <c r="BD84" i="13"/>
  <c r="BA84" i="13" s="1"/>
  <c r="BB84" i="13"/>
  <c r="U84" i="13"/>
  <c r="T84" i="13"/>
  <c r="S84" i="13"/>
  <c r="R84" i="13"/>
  <c r="Q84" i="13"/>
  <c r="P84" i="13"/>
  <c r="O84" i="13"/>
  <c r="N84" i="13"/>
  <c r="I84" i="13"/>
  <c r="H84" i="13"/>
  <c r="G84" i="13"/>
  <c r="F84" i="13"/>
  <c r="V66" i="13"/>
  <c r="I66" i="13"/>
  <c r="H66" i="13"/>
  <c r="G66" i="13"/>
  <c r="F66" i="13"/>
  <c r="CB65" i="13"/>
  <c r="BB65" i="13"/>
  <c r="CG65" i="13" s="1"/>
  <c r="BA65" i="13"/>
  <c r="CF65" i="13" s="1"/>
  <c r="U65" i="13"/>
  <c r="T65" i="13"/>
  <c r="S65" i="13"/>
  <c r="R65" i="13"/>
  <c r="Q65" i="13"/>
  <c r="P65" i="13"/>
  <c r="O65" i="13"/>
  <c r="N65" i="13"/>
  <c r="I65" i="13"/>
  <c r="H65" i="13"/>
  <c r="G65" i="13"/>
  <c r="F65" i="13"/>
  <c r="V64" i="13"/>
  <c r="I64" i="13"/>
  <c r="H64" i="13"/>
  <c r="G64" i="13"/>
  <c r="F64" i="13"/>
  <c r="CF63" i="13"/>
  <c r="CB63" i="13"/>
  <c r="CC63" i="13" s="1"/>
  <c r="BB63" i="13"/>
  <c r="CG63" i="13" s="1"/>
  <c r="BA63" i="13"/>
  <c r="U63" i="13"/>
  <c r="T63" i="13"/>
  <c r="S63" i="13"/>
  <c r="R63" i="13"/>
  <c r="Q63" i="13"/>
  <c r="P63" i="13"/>
  <c r="O63" i="13"/>
  <c r="N63" i="13"/>
  <c r="I63" i="13"/>
  <c r="H63" i="13"/>
  <c r="G63" i="13"/>
  <c r="F63" i="13"/>
  <c r="V62" i="13"/>
  <c r="I62" i="13"/>
  <c r="H62" i="13"/>
  <c r="G62" i="13"/>
  <c r="F62" i="13"/>
  <c r="W62" i="13" s="1"/>
  <c r="V61" i="13"/>
  <c r="I61" i="13"/>
  <c r="H61" i="13"/>
  <c r="G61" i="13"/>
  <c r="F61" i="13"/>
  <c r="V60" i="13"/>
  <c r="I60" i="13"/>
  <c r="H60" i="13"/>
  <c r="G60" i="13"/>
  <c r="F60" i="13"/>
  <c r="CC59" i="13"/>
  <c r="CB59" i="13"/>
  <c r="BB59" i="13"/>
  <c r="CG59" i="13" s="1"/>
  <c r="BA59" i="13"/>
  <c r="CF59" i="13" s="1"/>
  <c r="U59" i="13"/>
  <c r="T59" i="13"/>
  <c r="S59" i="13"/>
  <c r="R59" i="13"/>
  <c r="Q59" i="13"/>
  <c r="P59" i="13"/>
  <c r="O59" i="13"/>
  <c r="N59" i="13"/>
  <c r="I59" i="13"/>
  <c r="H59" i="13"/>
  <c r="G59" i="13"/>
  <c r="F59" i="13"/>
  <c r="V58" i="13"/>
  <c r="I58" i="13"/>
  <c r="H58" i="13"/>
  <c r="G58" i="13"/>
  <c r="F58" i="13"/>
  <c r="V57" i="13"/>
  <c r="I57" i="13"/>
  <c r="H57" i="13"/>
  <c r="G57" i="13"/>
  <c r="F57" i="13"/>
  <c r="V56" i="13"/>
  <c r="I56" i="13"/>
  <c r="H56" i="13"/>
  <c r="G56" i="13"/>
  <c r="F56" i="13"/>
  <c r="CG55" i="13"/>
  <c r="CF55" i="13"/>
  <c r="CB55" i="13"/>
  <c r="CC55" i="13" s="1"/>
  <c r="BB55" i="13"/>
  <c r="BA55" i="13"/>
  <c r="U55" i="13"/>
  <c r="U54" i="13" s="1"/>
  <c r="T55" i="13"/>
  <c r="S55" i="13"/>
  <c r="R55" i="13"/>
  <c r="Q55" i="13"/>
  <c r="P55" i="13"/>
  <c r="O55" i="13"/>
  <c r="N55" i="13"/>
  <c r="N54" i="13" s="1"/>
  <c r="I55" i="13"/>
  <c r="H55" i="13"/>
  <c r="G55" i="13"/>
  <c r="F55" i="13"/>
  <c r="CG54" i="13"/>
  <c r="CF54" i="13"/>
  <c r="S54" i="13"/>
  <c r="R54" i="13"/>
  <c r="Q54" i="13"/>
  <c r="I54" i="13"/>
  <c r="H54" i="13"/>
  <c r="G54" i="13"/>
  <c r="F54" i="13"/>
  <c r="V53" i="13"/>
  <c r="I53" i="13"/>
  <c r="H53" i="13"/>
  <c r="G53" i="13"/>
  <c r="F53" i="13"/>
  <c r="V52" i="13"/>
  <c r="I52" i="13"/>
  <c r="H52" i="13"/>
  <c r="G52" i="13"/>
  <c r="F52" i="13"/>
  <c r="V51" i="13"/>
  <c r="I51" i="13"/>
  <c r="H51" i="13"/>
  <c r="G51" i="13"/>
  <c r="F51" i="13"/>
  <c r="W51" i="13" s="1"/>
  <c r="V50" i="13"/>
  <c r="I50" i="13"/>
  <c r="H50" i="13"/>
  <c r="G50" i="13"/>
  <c r="F50" i="13"/>
  <c r="V49" i="13"/>
  <c r="I49" i="13"/>
  <c r="H49" i="13"/>
  <c r="G49" i="13"/>
  <c r="F49" i="13"/>
  <c r="V48" i="13"/>
  <c r="I48" i="13"/>
  <c r="H48" i="13"/>
  <c r="G48" i="13"/>
  <c r="F48" i="13"/>
  <c r="V47" i="13"/>
  <c r="I47" i="13"/>
  <c r="H47" i="13"/>
  <c r="G47" i="13"/>
  <c r="F47" i="13"/>
  <c r="V46" i="13"/>
  <c r="I46" i="13"/>
  <c r="H46" i="13"/>
  <c r="G46" i="13"/>
  <c r="F46" i="13"/>
  <c r="CF45" i="13"/>
  <c r="CB45" i="13"/>
  <c r="CC45" i="13" s="1"/>
  <c r="BB45" i="13"/>
  <c r="CG45" i="13" s="1"/>
  <c r="BA45" i="13"/>
  <c r="U45" i="13"/>
  <c r="T45" i="13"/>
  <c r="S45" i="13"/>
  <c r="R45" i="13"/>
  <c r="Q45" i="13"/>
  <c r="V45" i="13" s="1"/>
  <c r="P45" i="13"/>
  <c r="O45" i="13"/>
  <c r="N45" i="13"/>
  <c r="I45" i="13"/>
  <c r="H45" i="13"/>
  <c r="G45" i="13"/>
  <c r="F45" i="13"/>
  <c r="V44" i="13"/>
  <c r="I44" i="13"/>
  <c r="H44" i="13"/>
  <c r="G44" i="13"/>
  <c r="F44" i="13"/>
  <c r="CG43" i="13"/>
  <c r="CF43" i="13"/>
  <c r="CB43" i="13"/>
  <c r="CC43" i="13" s="1"/>
  <c r="BB43" i="13"/>
  <c r="BA43" i="13"/>
  <c r="U43" i="13"/>
  <c r="T43" i="13"/>
  <c r="S43" i="13"/>
  <c r="R43" i="13"/>
  <c r="Q43" i="13"/>
  <c r="P43" i="13"/>
  <c r="O43" i="13"/>
  <c r="N43" i="13"/>
  <c r="I43" i="13"/>
  <c r="H43" i="13"/>
  <c r="G43" i="13"/>
  <c r="F43" i="13"/>
  <c r="V42" i="13"/>
  <c r="I42" i="13"/>
  <c r="H42" i="13"/>
  <c r="G42" i="13"/>
  <c r="F42" i="13"/>
  <c r="V41" i="13"/>
  <c r="I41" i="13"/>
  <c r="H41" i="13"/>
  <c r="G41" i="13"/>
  <c r="F41" i="13"/>
  <c r="W41" i="13" s="1"/>
  <c r="CC40" i="13"/>
  <c r="CB40" i="13"/>
  <c r="BB40" i="13"/>
  <c r="CG40" i="13" s="1"/>
  <c r="BA40" i="13"/>
  <c r="CF40" i="13" s="1"/>
  <c r="U40" i="13"/>
  <c r="T40" i="13"/>
  <c r="S40" i="13"/>
  <c r="R40" i="13"/>
  <c r="Q40" i="13"/>
  <c r="P40" i="13"/>
  <c r="O40" i="13"/>
  <c r="N40" i="13"/>
  <c r="I40" i="13"/>
  <c r="H40" i="13"/>
  <c r="G40" i="13"/>
  <c r="F40" i="13"/>
  <c r="V39" i="13"/>
  <c r="I39" i="13"/>
  <c r="H39" i="13"/>
  <c r="G39" i="13"/>
  <c r="F39" i="13"/>
  <c r="V38" i="13"/>
  <c r="I38" i="13"/>
  <c r="H38" i="13"/>
  <c r="G38" i="13"/>
  <c r="F38" i="13"/>
  <c r="W38" i="13" s="1"/>
  <c r="V37" i="13"/>
  <c r="I37" i="13"/>
  <c r="H37" i="13"/>
  <c r="G37" i="13"/>
  <c r="F37" i="13"/>
  <c r="CB36" i="13"/>
  <c r="CC36" i="13" s="1"/>
  <c r="BB36" i="13"/>
  <c r="CG36" i="13" s="1"/>
  <c r="BA36" i="13"/>
  <c r="CF36" i="13" s="1"/>
  <c r="U36" i="13"/>
  <c r="T36" i="13"/>
  <c r="T35" i="13" s="1"/>
  <c r="S36" i="13"/>
  <c r="R36" i="13"/>
  <c r="Q36" i="13"/>
  <c r="P36" i="13"/>
  <c r="O36" i="13"/>
  <c r="N36" i="13"/>
  <c r="N35" i="13" s="1"/>
  <c r="I36" i="13"/>
  <c r="H36" i="13"/>
  <c r="G36" i="13"/>
  <c r="F36" i="13"/>
  <c r="CG35" i="13"/>
  <c r="CF35" i="13"/>
  <c r="R35" i="13"/>
  <c r="I35" i="13"/>
  <c r="H35" i="13"/>
  <c r="G35" i="13"/>
  <c r="F35" i="13"/>
  <c r="V34" i="13"/>
  <c r="I34" i="13"/>
  <c r="H34" i="13"/>
  <c r="G34" i="13"/>
  <c r="F34" i="13"/>
  <c r="W34" i="13" s="1"/>
  <c r="V33" i="13"/>
  <c r="I33" i="13"/>
  <c r="H33" i="13"/>
  <c r="G33" i="13"/>
  <c r="F33" i="13"/>
  <c r="V32" i="13"/>
  <c r="I32" i="13"/>
  <c r="H32" i="13"/>
  <c r="G32" i="13"/>
  <c r="F32" i="13"/>
  <c r="CB31" i="13"/>
  <c r="BB31" i="13"/>
  <c r="CG31" i="13" s="1"/>
  <c r="BA31" i="13"/>
  <c r="CF31" i="13" s="1"/>
  <c r="U31" i="13"/>
  <c r="T31" i="13"/>
  <c r="S31" i="13"/>
  <c r="R31" i="13"/>
  <c r="Q31" i="13"/>
  <c r="P31" i="13"/>
  <c r="O31" i="13"/>
  <c r="N31" i="13"/>
  <c r="I31" i="13"/>
  <c r="H31" i="13"/>
  <c r="G31" i="13"/>
  <c r="F31" i="13"/>
  <c r="V30" i="13"/>
  <c r="I30" i="13"/>
  <c r="H30" i="13"/>
  <c r="G30" i="13"/>
  <c r="F30" i="13"/>
  <c r="V29" i="13"/>
  <c r="I29" i="13"/>
  <c r="H29" i="13"/>
  <c r="G29" i="13"/>
  <c r="F29" i="13"/>
  <c r="V28" i="13"/>
  <c r="I28" i="13"/>
  <c r="H28" i="13"/>
  <c r="G28" i="13"/>
  <c r="F28" i="13"/>
  <c r="V27" i="13"/>
  <c r="I27" i="13"/>
  <c r="H27" i="13"/>
  <c r="G27" i="13"/>
  <c r="F27" i="13"/>
  <c r="W27" i="13" s="1"/>
  <c r="V26" i="13"/>
  <c r="I26" i="13"/>
  <c r="H26" i="13"/>
  <c r="G26" i="13"/>
  <c r="F26" i="13"/>
  <c r="CB25" i="13"/>
  <c r="BB25" i="13"/>
  <c r="CG25" i="13" s="1"/>
  <c r="BA25" i="13"/>
  <c r="CF25" i="13" s="1"/>
  <c r="U25" i="13"/>
  <c r="T25" i="13"/>
  <c r="S25" i="13"/>
  <c r="R25" i="13"/>
  <c r="Q25" i="13"/>
  <c r="Q24" i="13" s="1"/>
  <c r="P25" i="13"/>
  <c r="O25" i="13"/>
  <c r="N25" i="13"/>
  <c r="V25" i="13" s="1"/>
  <c r="I25" i="13"/>
  <c r="H25" i="13"/>
  <c r="G25" i="13"/>
  <c r="F25" i="13"/>
  <c r="CG24" i="13"/>
  <c r="CF24" i="13"/>
  <c r="S24" i="13"/>
  <c r="R24" i="13"/>
  <c r="I24" i="13"/>
  <c r="H24" i="13"/>
  <c r="G24" i="13"/>
  <c r="F24" i="13"/>
  <c r="V23" i="13"/>
  <c r="I23" i="13"/>
  <c r="H23" i="13"/>
  <c r="G23" i="13"/>
  <c r="F23" i="13"/>
  <c r="CB22" i="13"/>
  <c r="BB22" i="13"/>
  <c r="CG22" i="13" s="1"/>
  <c r="BA22" i="13"/>
  <c r="U22" i="13"/>
  <c r="T22" i="13"/>
  <c r="S22" i="13"/>
  <c r="R22" i="13"/>
  <c r="Q22" i="13"/>
  <c r="P22" i="13"/>
  <c r="O22" i="13"/>
  <c r="N22" i="13"/>
  <c r="I22" i="13"/>
  <c r="H22" i="13"/>
  <c r="G22" i="13"/>
  <c r="F22" i="13"/>
  <c r="V21" i="13"/>
  <c r="I21" i="13"/>
  <c r="H21" i="13"/>
  <c r="G21" i="13"/>
  <c r="F21" i="13"/>
  <c r="CG20" i="13"/>
  <c r="CF20" i="13"/>
  <c r="CB20" i="13"/>
  <c r="BB20" i="13"/>
  <c r="BA20" i="13"/>
  <c r="U20" i="13"/>
  <c r="T20" i="13"/>
  <c r="S20" i="13"/>
  <c r="R20" i="13"/>
  <c r="Q20" i="13"/>
  <c r="Q17" i="13" s="1"/>
  <c r="P20" i="13"/>
  <c r="O20" i="13"/>
  <c r="N20" i="13"/>
  <c r="I20" i="13"/>
  <c r="H20" i="13"/>
  <c r="G20" i="13"/>
  <c r="F20" i="13"/>
  <c r="CB19" i="13"/>
  <c r="CC19" i="13" s="1"/>
  <c r="V19" i="13"/>
  <c r="I19" i="13"/>
  <c r="H19" i="13"/>
  <c r="G19" i="13"/>
  <c r="F19" i="13"/>
  <c r="CB18" i="13"/>
  <c r="BB18" i="13"/>
  <c r="BA18" i="13"/>
  <c r="CC18" i="13" s="1"/>
  <c r="U18" i="13"/>
  <c r="T18" i="13"/>
  <c r="T17" i="13" s="1"/>
  <c r="S18" i="13"/>
  <c r="S17" i="13" s="1"/>
  <c r="R18" i="13"/>
  <c r="Q18" i="13"/>
  <c r="P18" i="13"/>
  <c r="P17" i="13" s="1"/>
  <c r="O18" i="13"/>
  <c r="O17" i="13" s="1"/>
  <c r="N18" i="13"/>
  <c r="V18" i="13" s="1"/>
  <c r="I18" i="13"/>
  <c r="H18" i="13"/>
  <c r="G18" i="13"/>
  <c r="F18" i="13"/>
  <c r="CG17" i="13"/>
  <c r="CF17" i="13"/>
  <c r="CC17" i="13"/>
  <c r="CB17" i="13"/>
  <c r="I17" i="13"/>
  <c r="H17" i="13"/>
  <c r="G17" i="13"/>
  <c r="F17" i="13"/>
  <c r="R17" i="13" l="1"/>
  <c r="Q35" i="13"/>
  <c r="W49" i="13"/>
  <c r="AZ65" i="13"/>
  <c r="G568" i="13" s="1"/>
  <c r="M568" i="13" s="1"/>
  <c r="CC31" i="13"/>
  <c r="CC91" i="13"/>
  <c r="W18" i="13"/>
  <c r="V20" i="13"/>
  <c r="W44" i="13"/>
  <c r="V65" i="13"/>
  <c r="U35" i="13"/>
  <c r="T54" i="13"/>
  <c r="CC65" i="13"/>
  <c r="N17" i="13"/>
  <c r="N24" i="13"/>
  <c r="U24" i="13"/>
  <c r="P35" i="13"/>
  <c r="V63" i="13"/>
  <c r="V84" i="13"/>
  <c r="CC25" i="13"/>
  <c r="P24" i="13"/>
  <c r="O35" i="13"/>
  <c r="V35" i="13" s="1"/>
  <c r="W35" i="13" s="1"/>
  <c r="O54" i="13"/>
  <c r="W93" i="13"/>
  <c r="CC170" i="13"/>
  <c r="CC182" i="13"/>
  <c r="CF207" i="13"/>
  <c r="CC253" i="13"/>
  <c r="CC269" i="13"/>
  <c r="V276" i="13"/>
  <c r="V284" i="13"/>
  <c r="V309" i="13"/>
  <c r="V321" i="13"/>
  <c r="S325" i="13"/>
  <c r="S344" i="13"/>
  <c r="V347" i="13"/>
  <c r="N366" i="13"/>
  <c r="V369" i="13"/>
  <c r="O371" i="13"/>
  <c r="T376" i="13"/>
  <c r="R392" i="13"/>
  <c r="W410" i="13"/>
  <c r="CC424" i="13"/>
  <c r="R457" i="13"/>
  <c r="P479" i="13"/>
  <c r="CC505" i="13"/>
  <c r="CC533" i="13"/>
  <c r="CF535" i="13"/>
  <c r="CG542" i="13"/>
  <c r="G588" i="13"/>
  <c r="V55" i="13"/>
  <c r="W66" i="13"/>
  <c r="AZ133" i="13"/>
  <c r="I559" i="13" s="1"/>
  <c r="W98" i="13"/>
  <c r="CC123" i="13"/>
  <c r="W126" i="13"/>
  <c r="V159" i="13"/>
  <c r="W183" i="13"/>
  <c r="V191" i="13"/>
  <c r="W208" i="13"/>
  <c r="W212" i="13"/>
  <c r="W216" i="13"/>
  <c r="V290" i="13"/>
  <c r="W327" i="13"/>
  <c r="P366" i="13"/>
  <c r="P371" i="13"/>
  <c r="V388" i="13"/>
  <c r="W389" i="13"/>
  <c r="V414" i="13"/>
  <c r="V416" i="13"/>
  <c r="V420" i="13"/>
  <c r="CC422" i="13"/>
  <c r="V444" i="13"/>
  <c r="W482" i="13"/>
  <c r="CC541" i="13"/>
  <c r="W92" i="13"/>
  <c r="W97" i="13"/>
  <c r="V100" i="13"/>
  <c r="V129" i="13"/>
  <c r="W152" i="13"/>
  <c r="V176" i="13"/>
  <c r="W176" i="13" s="1"/>
  <c r="V253" i="13"/>
  <c r="W259" i="13"/>
  <c r="W270" i="13"/>
  <c r="W295" i="13"/>
  <c r="V312" i="13"/>
  <c r="W312" i="13" s="1"/>
  <c r="W319" i="13"/>
  <c r="W324" i="13"/>
  <c r="Q371" i="13"/>
  <c r="V379" i="13"/>
  <c r="W379" i="13" s="1"/>
  <c r="W384" i="13"/>
  <c r="T385" i="13"/>
  <c r="V385" i="13" s="1"/>
  <c r="W385" i="13" s="1"/>
  <c r="W394" i="13"/>
  <c r="O413" i="13"/>
  <c r="V426" i="13"/>
  <c r="W427" i="13"/>
  <c r="W481" i="13"/>
  <c r="V487" i="13"/>
  <c r="CF524" i="13"/>
  <c r="AZ66" i="13"/>
  <c r="I568" i="13" s="1"/>
  <c r="Q568" i="13" s="1"/>
  <c r="V43" i="13"/>
  <c r="W106" i="13"/>
  <c r="W117" i="13"/>
  <c r="W124" i="13"/>
  <c r="W148" i="13"/>
  <c r="W150" i="13"/>
  <c r="CC159" i="13"/>
  <c r="T164" i="13"/>
  <c r="CC191" i="13"/>
  <c r="AZ333" i="13"/>
  <c r="I563" i="13" s="1"/>
  <c r="Q563" i="13" s="1"/>
  <c r="W317" i="13"/>
  <c r="U320" i="13"/>
  <c r="V330" i="13"/>
  <c r="W330" i="13" s="1"/>
  <c r="V353" i="13"/>
  <c r="W353" i="13" s="1"/>
  <c r="R371" i="13"/>
  <c r="P376" i="13"/>
  <c r="CC379" i="13"/>
  <c r="W383" i="13"/>
  <c r="N385" i="13"/>
  <c r="AZ429" i="13"/>
  <c r="I564" i="13" s="1"/>
  <c r="Q564" i="13" s="1"/>
  <c r="P413" i="13"/>
  <c r="CC416" i="13"/>
  <c r="W490" i="13"/>
  <c r="W492" i="13"/>
  <c r="W503" i="13"/>
  <c r="CF528" i="13"/>
  <c r="CC543" i="13"/>
  <c r="U17" i="13"/>
  <c r="CC20" i="13"/>
  <c r="V22" i="13"/>
  <c r="W22" i="13" s="1"/>
  <c r="W23" i="13"/>
  <c r="T24" i="13"/>
  <c r="S35" i="13"/>
  <c r="W47" i="13"/>
  <c r="P54" i="13"/>
  <c r="W88" i="13"/>
  <c r="W96" i="13"/>
  <c r="CC100" i="13"/>
  <c r="W110" i="13"/>
  <c r="V127" i="13"/>
  <c r="W134" i="13"/>
  <c r="W162" i="13"/>
  <c r="N164" i="13"/>
  <c r="W168" i="13"/>
  <c r="U164" i="13"/>
  <c r="W242" i="13"/>
  <c r="V248" i="13"/>
  <c r="W248" i="13" s="1"/>
  <c r="W251" i="13"/>
  <c r="W267" i="13"/>
  <c r="W278" i="13"/>
  <c r="V332" i="13"/>
  <c r="AZ354" i="13"/>
  <c r="I566" i="13" s="1"/>
  <c r="Q566" i="13" s="1"/>
  <c r="W368" i="13"/>
  <c r="V393" i="13"/>
  <c r="V395" i="13"/>
  <c r="P408" i="13"/>
  <c r="V411" i="13"/>
  <c r="W411" i="13" s="1"/>
  <c r="Q413" i="13"/>
  <c r="W423" i="13"/>
  <c r="AZ444" i="13"/>
  <c r="G565" i="13" s="1"/>
  <c r="M565" i="13" s="1"/>
  <c r="V458" i="13"/>
  <c r="W458" i="13" s="1"/>
  <c r="AZ507" i="13"/>
  <c r="W499" i="13"/>
  <c r="W501" i="13"/>
  <c r="T504" i="13"/>
  <c r="CC527" i="13"/>
  <c r="CG528" i="13"/>
  <c r="CC532" i="13"/>
  <c r="CC540" i="13"/>
  <c r="CF543" i="13"/>
  <c r="G580" i="13"/>
  <c r="V151" i="13"/>
  <c r="V188" i="13"/>
  <c r="V207" i="13"/>
  <c r="AZ223" i="13"/>
  <c r="G561" i="13" s="1"/>
  <c r="M561" i="13" s="1"/>
  <c r="CC236" i="13"/>
  <c r="V262" i="13"/>
  <c r="W266" i="13"/>
  <c r="W283" i="13"/>
  <c r="W288" i="13"/>
  <c r="V326" i="13"/>
  <c r="V386" i="13"/>
  <c r="W386" i="13" s="1"/>
  <c r="V390" i="13"/>
  <c r="O392" i="13"/>
  <c r="R413" i="13"/>
  <c r="T413" i="13"/>
  <c r="AZ445" i="13"/>
  <c r="I565" i="13" s="1"/>
  <c r="Q565" i="13" s="1"/>
  <c r="V475" i="13"/>
  <c r="W475" i="13" s="1"/>
  <c r="V483" i="13"/>
  <c r="W483" i="13" s="1"/>
  <c r="W489" i="13"/>
  <c r="W500" i="13"/>
  <c r="CC517" i="13"/>
  <c r="CF527" i="13"/>
  <c r="CC530" i="13"/>
  <c r="CF536" i="13"/>
  <c r="V112" i="13"/>
  <c r="V114" i="13"/>
  <c r="V170" i="13"/>
  <c r="V172" i="13"/>
  <c r="W240" i="13"/>
  <c r="W249" i="13"/>
  <c r="V344" i="13"/>
  <c r="P392" i="13"/>
  <c r="W460" i="13"/>
  <c r="CF517" i="13"/>
  <c r="V31" i="13"/>
  <c r="W31" i="13" s="1"/>
  <c r="V36" i="13"/>
  <c r="V40" i="13"/>
  <c r="V89" i="13"/>
  <c r="W89" i="13" s="1"/>
  <c r="W99" i="13"/>
  <c r="CC112" i="13"/>
  <c r="V123" i="13"/>
  <c r="W123" i="13" s="1"/>
  <c r="V125" i="13"/>
  <c r="V133" i="13"/>
  <c r="Q154" i="13"/>
  <c r="W157" i="13"/>
  <c r="W166" i="13"/>
  <c r="CC172" i="13"/>
  <c r="W190" i="13"/>
  <c r="W209" i="13"/>
  <c r="W213" i="13"/>
  <c r="W224" i="13"/>
  <c r="V244" i="13"/>
  <c r="W264" i="13"/>
  <c r="CC284" i="13"/>
  <c r="W292" i="13"/>
  <c r="N311" i="13"/>
  <c r="CC326" i="13"/>
  <c r="R325" i="13"/>
  <c r="V372" i="13"/>
  <c r="V381" i="13"/>
  <c r="CC386" i="13"/>
  <c r="Q392" i="13"/>
  <c r="W396" i="13"/>
  <c r="CG409" i="13"/>
  <c r="W443" i="13"/>
  <c r="O479" i="13"/>
  <c r="Q479" i="13"/>
  <c r="V491" i="13"/>
  <c r="V502" i="13"/>
  <c r="W502" i="13" s="1"/>
  <c r="O504" i="13"/>
  <c r="V504" i="13" s="1"/>
  <c r="W504" i="13" s="1"/>
  <c r="V507" i="13"/>
  <c r="CC535" i="13"/>
  <c r="BB539" i="13"/>
  <c r="CG539" i="13" s="1"/>
  <c r="W103" i="13"/>
  <c r="W372" i="13"/>
  <c r="W29" i="13"/>
  <c r="W370" i="13"/>
  <c r="W380" i="13"/>
  <c r="W100" i="13"/>
  <c r="W101" i="13"/>
  <c r="W55" i="13"/>
  <c r="W43" i="13"/>
  <c r="W33" i="13"/>
  <c r="W276" i="13"/>
  <c r="W274" i="13"/>
  <c r="W167" i="13"/>
  <c r="W219" i="13"/>
  <c r="W294" i="13"/>
  <c r="W333" i="13"/>
  <c r="W177" i="13"/>
  <c r="W321" i="13"/>
  <c r="W19" i="13"/>
  <c r="W50" i="13"/>
  <c r="W107" i="13"/>
  <c r="W20" i="13"/>
  <c r="W39" i="13"/>
  <c r="W56" i="13"/>
  <c r="W60" i="13"/>
  <c r="W247" i="13"/>
  <c r="W45" i="13"/>
  <c r="W120" i="13"/>
  <c r="W180" i="13"/>
  <c r="W191" i="13"/>
  <c r="W245" i="13"/>
  <c r="W238" i="13"/>
  <c r="W53" i="13"/>
  <c r="W26" i="13"/>
  <c r="W414" i="13"/>
  <c r="W444" i="13"/>
  <c r="W271" i="13"/>
  <c r="W287" i="13"/>
  <c r="W412" i="13"/>
  <c r="W426" i="13"/>
  <c r="W250" i="13"/>
  <c r="W344" i="13"/>
  <c r="W350" i="13"/>
  <c r="W428" i="13"/>
  <c r="W111" i="13"/>
  <c r="W114" i="13"/>
  <c r="W478" i="13"/>
  <c r="W244" i="13"/>
  <c r="W109" i="13"/>
  <c r="W149" i="13"/>
  <c r="W185" i="13"/>
  <c r="W189" i="13"/>
  <c r="W220" i="13"/>
  <c r="W309" i="13"/>
  <c r="W442" i="13"/>
  <c r="W253" i="13"/>
  <c r="W256" i="13"/>
  <c r="W21" i="13"/>
  <c r="W388" i="13"/>
  <c r="W112" i="13"/>
  <c r="W25" i="13"/>
  <c r="W391" i="13"/>
  <c r="W105" i="13"/>
  <c r="W243" i="13"/>
  <c r="W332" i="13"/>
  <c r="W393" i="13"/>
  <c r="W429" i="13"/>
  <c r="W477" i="13"/>
  <c r="W57" i="13"/>
  <c r="W61" i="13"/>
  <c r="W91" i="13"/>
  <c r="W170" i="13"/>
  <c r="W322" i="13"/>
  <c r="W28" i="13"/>
  <c r="W32" i="13"/>
  <c r="W46" i="13"/>
  <c r="W63" i="13"/>
  <c r="W171" i="13"/>
  <c r="W237" i="13"/>
  <c r="W262" i="13"/>
  <c r="W275" i="13"/>
  <c r="W36" i="13"/>
  <c r="W52" i="13"/>
  <c r="W129" i="13"/>
  <c r="W132" i="13"/>
  <c r="W187" i="13"/>
  <c r="W258" i="13"/>
  <c r="W42" i="13"/>
  <c r="W58" i="13"/>
  <c r="W182" i="13"/>
  <c r="W273" i="13"/>
  <c r="W84" i="13"/>
  <c r="W85" i="13"/>
  <c r="W130" i="13"/>
  <c r="W207" i="13"/>
  <c r="W387" i="13"/>
  <c r="W122" i="13"/>
  <c r="W390" i="13"/>
  <c r="W425" i="13"/>
  <c r="W125" i="13"/>
  <c r="W375" i="13"/>
  <c r="W424" i="13"/>
  <c r="W487" i="13"/>
  <c r="W163" i="13"/>
  <c r="W261" i="13"/>
  <c r="W381" i="13"/>
  <c r="W421" i="13"/>
  <c r="W508" i="13"/>
  <c r="W133" i="13"/>
  <c r="W159" i="13"/>
  <c r="W186" i="13"/>
  <c r="W241" i="13"/>
  <c r="W252" i="13"/>
  <c r="W331" i="13"/>
  <c r="W347" i="13"/>
  <c r="W417" i="13"/>
  <c r="W491" i="13"/>
  <c r="W507" i="13"/>
  <c r="W87" i="13"/>
  <c r="W90" i="13"/>
  <c r="W118" i="13"/>
  <c r="W172" i="13"/>
  <c r="W239" i="13"/>
  <c r="W416" i="13"/>
  <c r="W420" i="13"/>
  <c r="W461" i="13"/>
  <c r="W484" i="13"/>
  <c r="W64" i="13"/>
  <c r="W86" i="13"/>
  <c r="W156" i="13"/>
  <c r="W169" i="13"/>
  <c r="W188" i="13"/>
  <c r="W222" i="13"/>
  <c r="W354" i="13"/>
  <c r="W480" i="13"/>
  <c r="W30" i="13"/>
  <c r="W37" i="13"/>
  <c r="W40" i="13"/>
  <c r="W116" i="13"/>
  <c r="W326" i="13"/>
  <c r="W48" i="13"/>
  <c r="W127" i="13"/>
  <c r="W128" i="13"/>
  <c r="W181" i="13"/>
  <c r="W272" i="13"/>
  <c r="W313" i="13"/>
  <c r="W395" i="13"/>
  <c r="W351" i="13"/>
  <c r="W102" i="13"/>
  <c r="W113" i="13"/>
  <c r="W218" i="13"/>
  <c r="W377" i="13"/>
  <c r="W422" i="13"/>
  <c r="W284" i="13"/>
  <c r="W349" i="13"/>
  <c r="W367" i="13"/>
  <c r="W476" i="13"/>
  <c r="W65" i="13"/>
  <c r="W151" i="13"/>
  <c r="W260" i="13"/>
  <c r="W290" i="13"/>
  <c r="W369" i="13"/>
  <c r="V24" i="13"/>
  <c r="W24" i="13" s="1"/>
  <c r="V17" i="13"/>
  <c r="W17" i="13" s="1"/>
  <c r="Q559" i="13"/>
  <c r="V54" i="13"/>
  <c r="W54" i="13" s="1"/>
  <c r="CF84" i="13"/>
  <c r="AZ132" i="13"/>
  <c r="G559" i="13" s="1"/>
  <c r="CC84" i="13"/>
  <c r="O24" i="13"/>
  <c r="V179" i="13"/>
  <c r="W179" i="13" s="1"/>
  <c r="W289" i="13"/>
  <c r="V374" i="13"/>
  <c r="W374" i="13" s="1"/>
  <c r="G575" i="13"/>
  <c r="G579" i="13" s="1"/>
  <c r="M579" i="13" s="1"/>
  <c r="CF519" i="13"/>
  <c r="CC519" i="13"/>
  <c r="CG87" i="13"/>
  <c r="V165" i="13"/>
  <c r="W165" i="13" s="1"/>
  <c r="V205" i="13"/>
  <c r="W205" i="13" s="1"/>
  <c r="V316" i="13"/>
  <c r="W316" i="13" s="1"/>
  <c r="W348" i="13"/>
  <c r="AZ396" i="13"/>
  <c r="I567" i="13" s="1"/>
  <c r="Q567" i="13" s="1"/>
  <c r="CG369" i="13"/>
  <c r="CC125" i="13"/>
  <c r="CC290" i="13"/>
  <c r="V298" i="13"/>
  <c r="W298" i="13" s="1"/>
  <c r="V413" i="13"/>
  <c r="W413" i="13" s="1"/>
  <c r="AZ508" i="13"/>
  <c r="CG475" i="13"/>
  <c r="CC22" i="13"/>
  <c r="CF22" i="13"/>
  <c r="V174" i="13"/>
  <c r="W174" i="13" s="1"/>
  <c r="CF321" i="13"/>
  <c r="CC321" i="13"/>
  <c r="V392" i="13"/>
  <c r="W392" i="13" s="1"/>
  <c r="V408" i="13"/>
  <c r="W408" i="13" s="1"/>
  <c r="CF531" i="13"/>
  <c r="G587" i="13"/>
  <c r="G603" i="13" s="1"/>
  <c r="I576" i="13"/>
  <c r="CG520" i="13"/>
  <c r="CC531" i="13"/>
  <c r="CC539" i="13"/>
  <c r="V217" i="13"/>
  <c r="W217" i="13" s="1"/>
  <c r="CF293" i="13"/>
  <c r="AZ299" i="13"/>
  <c r="G562" i="13" s="1"/>
  <c r="M562" i="13" s="1"/>
  <c r="S320" i="13"/>
  <c r="V320" i="13" s="1"/>
  <c r="W320" i="13" s="1"/>
  <c r="V323" i="13"/>
  <c r="W323" i="13" s="1"/>
  <c r="I579" i="13"/>
  <c r="Q579" i="13" s="1"/>
  <c r="CC133" i="13"/>
  <c r="AZ224" i="13"/>
  <c r="I561" i="13" s="1"/>
  <c r="Q561" i="13" s="1"/>
  <c r="W296" i="13"/>
  <c r="V318" i="13"/>
  <c r="W318" i="13" s="1"/>
  <c r="CF428" i="13"/>
  <c r="CC428" i="13"/>
  <c r="V446" i="13"/>
  <c r="W446" i="13" s="1"/>
  <c r="V495" i="13"/>
  <c r="W495" i="13" s="1"/>
  <c r="CC151" i="13"/>
  <c r="W192" i="13"/>
  <c r="V255" i="13"/>
  <c r="W255" i="13" s="1"/>
  <c r="W285" i="13"/>
  <c r="V485" i="13"/>
  <c r="W485" i="13" s="1"/>
  <c r="V59" i="13"/>
  <c r="W59" i="13" s="1"/>
  <c r="AZ192" i="13"/>
  <c r="I560" i="13" s="1"/>
  <c r="Q560" i="13" s="1"/>
  <c r="V293" i="13"/>
  <c r="W293" i="13" s="1"/>
  <c r="CF312" i="13"/>
  <c r="CC312" i="13"/>
  <c r="V328" i="13"/>
  <c r="W328" i="13" s="1"/>
  <c r="V366" i="13"/>
  <c r="W366" i="13" s="1"/>
  <c r="V409" i="13"/>
  <c r="W409" i="13" s="1"/>
  <c r="V161" i="13"/>
  <c r="W161" i="13" s="1"/>
  <c r="CC176" i="13"/>
  <c r="CF330" i="13"/>
  <c r="CC330" i="13"/>
  <c r="AZ395" i="13"/>
  <c r="G567" i="13" s="1"/>
  <c r="M567" i="13" s="1"/>
  <c r="CF367" i="13"/>
  <c r="CC367" i="13"/>
  <c r="CG236" i="13"/>
  <c r="S311" i="13"/>
  <c r="V314" i="13"/>
  <c r="W314" i="13" s="1"/>
  <c r="I584" i="13"/>
  <c r="CG526" i="13"/>
  <c r="V155" i="13"/>
  <c r="W155" i="13" s="1"/>
  <c r="V376" i="13"/>
  <c r="W376" i="13" s="1"/>
  <c r="V184" i="13"/>
  <c r="W184" i="13" s="1"/>
  <c r="V236" i="13"/>
  <c r="W236" i="13" s="1"/>
  <c r="V269" i="13"/>
  <c r="W269" i="13" s="1"/>
  <c r="W352" i="13"/>
  <c r="CF534" i="13"/>
  <c r="CC534" i="13"/>
  <c r="V154" i="13"/>
  <c r="W154" i="13" s="1"/>
  <c r="AZ191" i="13"/>
  <c r="G560" i="13" s="1"/>
  <c r="M560" i="13" s="1"/>
  <c r="V371" i="13"/>
  <c r="W371" i="13" s="1"/>
  <c r="V497" i="13"/>
  <c r="W497" i="13" s="1"/>
  <c r="AZ332" i="13"/>
  <c r="G563" i="13" s="1"/>
  <c r="M563" i="13" s="1"/>
  <c r="V345" i="13"/>
  <c r="W345" i="13" s="1"/>
  <c r="CC480" i="13"/>
  <c r="CC485" i="13"/>
  <c r="CF538" i="13"/>
  <c r="N457" i="13"/>
  <c r="V457" i="13" s="1"/>
  <c r="W457" i="13" s="1"/>
  <c r="V505" i="13"/>
  <c r="W505" i="13" s="1"/>
  <c r="CF525" i="13"/>
  <c r="CG538" i="13"/>
  <c r="CG543" i="13"/>
  <c r="N325" i="13"/>
  <c r="V325" i="13" s="1"/>
  <c r="W325" i="13" s="1"/>
  <c r="AZ461" i="13"/>
  <c r="I569" i="13" s="1"/>
  <c r="Q569" i="13" s="1"/>
  <c r="CG525" i="13"/>
  <c r="CF533" i="13"/>
  <c r="AZ428" i="13"/>
  <c r="G564" i="13" s="1"/>
  <c r="M564" i="13" s="1"/>
  <c r="I587" i="13"/>
  <c r="T408" i="13"/>
  <c r="V418" i="13"/>
  <c r="W418" i="13" s="1"/>
  <c r="N479" i="13"/>
  <c r="V479" i="13" s="1"/>
  <c r="W479" i="13" s="1"/>
  <c r="CG517" i="13"/>
  <c r="I580" i="13"/>
  <c r="CF345" i="13"/>
  <c r="CF442" i="13"/>
  <c r="CG345" i="13"/>
  <c r="CG442" i="13"/>
  <c r="CF475" i="13"/>
  <c r="CF520" i="13"/>
  <c r="CF526" i="13"/>
  <c r="I581" i="13"/>
  <c r="CC489" i="13"/>
  <c r="CC499" i="13"/>
  <c r="CG312" i="13"/>
  <c r="I590" i="13"/>
  <c r="I583" i="13"/>
  <c r="CG540" i="13"/>
  <c r="BK555" i="1"/>
  <c r="BB555" i="1" s="1"/>
  <c r="CG555" i="1" s="1"/>
  <c r="BJ555" i="1"/>
  <c r="BA555" i="1" s="1"/>
  <c r="CF555" i="1" s="1"/>
  <c r="BA553" i="1"/>
  <c r="CF553" i="1" s="1"/>
  <c r="BB553" i="1"/>
  <c r="CG553" i="1" s="1"/>
  <c r="CB553" i="1"/>
  <c r="BA550" i="1"/>
  <c r="CF550" i="1" s="1"/>
  <c r="BB550" i="1"/>
  <c r="CG550" i="1" s="1"/>
  <c r="CB550" i="1"/>
  <c r="CB545" i="1"/>
  <c r="BA545" i="1"/>
  <c r="CF545" i="1" s="1"/>
  <c r="BB545" i="1"/>
  <c r="CG545" i="1" s="1"/>
  <c r="V311" i="13" l="1"/>
  <c r="W311" i="13" s="1"/>
  <c r="V164" i="13"/>
  <c r="W164" i="13" s="1"/>
  <c r="I603" i="1"/>
  <c r="G603" i="1"/>
  <c r="CC550" i="1"/>
  <c r="I608" i="1"/>
  <c r="CC553" i="1"/>
  <c r="I611" i="1"/>
  <c r="G611" i="1"/>
  <c r="I613" i="1"/>
  <c r="G608" i="1"/>
  <c r="G613" i="1"/>
  <c r="CC545" i="1"/>
  <c r="I572" i="13"/>
  <c r="Q572" i="13" s="1"/>
  <c r="I603" i="13"/>
  <c r="M603" i="13"/>
  <c r="M559" i="13"/>
  <c r="G572" i="13"/>
  <c r="M572" i="13" s="1"/>
  <c r="CB555" i="1"/>
  <c r="CC555" i="1" s="1"/>
  <c r="I604" i="13" l="1"/>
  <c r="Q604" i="13" s="1"/>
  <c r="Q603" i="13"/>
  <c r="G604" i="13"/>
  <c r="M604" i="13" s="1"/>
  <c r="CF537" i="12"/>
  <c r="CG537" i="12"/>
  <c r="CF534" i="12"/>
  <c r="CB539" i="12"/>
  <c r="CB537" i="12"/>
  <c r="CC537" i="12"/>
  <c r="CB534" i="12"/>
  <c r="CB529" i="12"/>
  <c r="BA539" i="12"/>
  <c r="CC539" i="12" s="1"/>
  <c r="BB539" i="12"/>
  <c r="CG539" i="12" s="1"/>
  <c r="BA537" i="12"/>
  <c r="BB537" i="12"/>
  <c r="BA534" i="12"/>
  <c r="BB534" i="12"/>
  <c r="CG534" i="12" s="1"/>
  <c r="BA529" i="12"/>
  <c r="BB529" i="12"/>
  <c r="CG529" i="12" s="1"/>
  <c r="CC529" i="12" l="1"/>
  <c r="CF529" i="12"/>
  <c r="CF539" i="12"/>
  <c r="CC534" i="12"/>
  <c r="BA18" i="12" l="1"/>
  <c r="O609" i="12" l="1"/>
  <c r="L609" i="12"/>
  <c r="E603" i="12"/>
  <c r="E579" i="12"/>
  <c r="O572" i="12"/>
  <c r="L572" i="12"/>
  <c r="E572" i="12"/>
  <c r="CB544" i="12"/>
  <c r="CC544" i="12" s="1"/>
  <c r="CB543" i="12"/>
  <c r="BB543" i="12"/>
  <c r="I595" i="12" s="1"/>
  <c r="BA543" i="12"/>
  <c r="G595" i="12" s="1"/>
  <c r="CB542" i="12"/>
  <c r="BB542" i="12"/>
  <c r="CG542" i="12" s="1"/>
  <c r="BA542" i="12"/>
  <c r="G594" i="12" s="1"/>
  <c r="CB541" i="12"/>
  <c r="BB541" i="12"/>
  <c r="CG541" i="12" s="1"/>
  <c r="BA541" i="12"/>
  <c r="CF541" i="12" s="1"/>
  <c r="CB540" i="12"/>
  <c r="BB540" i="12"/>
  <c r="I593" i="12" s="1"/>
  <c r="BA540" i="12"/>
  <c r="G593" i="12" s="1"/>
  <c r="CB538" i="12"/>
  <c r="BB538" i="12"/>
  <c r="I592" i="12" s="1"/>
  <c r="BA538" i="12"/>
  <c r="G592" i="12" s="1"/>
  <c r="CB536" i="12"/>
  <c r="BB536" i="12"/>
  <c r="I591" i="12" s="1"/>
  <c r="BA536" i="12"/>
  <c r="G591" i="12" s="1"/>
  <c r="CB535" i="12"/>
  <c r="BB535" i="12"/>
  <c r="I590" i="12" s="1"/>
  <c r="BA535" i="12"/>
  <c r="CF535" i="12" s="1"/>
  <c r="CB533" i="12"/>
  <c r="BB533" i="12"/>
  <c r="I589" i="12" s="1"/>
  <c r="BA533" i="12"/>
  <c r="G589" i="12" s="1"/>
  <c r="CB532" i="12"/>
  <c r="BB532" i="12"/>
  <c r="I588" i="12" s="1"/>
  <c r="BA532" i="12"/>
  <c r="G588" i="12" s="1"/>
  <c r="CB531" i="12"/>
  <c r="BD531" i="12"/>
  <c r="BA531" i="12" s="1"/>
  <c r="CF531" i="12" s="1"/>
  <c r="BB531" i="12"/>
  <c r="I587" i="12" s="1"/>
  <c r="CB530" i="12"/>
  <c r="BB530" i="12"/>
  <c r="CG530" i="12" s="1"/>
  <c r="BA530" i="12"/>
  <c r="CF530" i="12" s="1"/>
  <c r="CB528" i="12"/>
  <c r="BB528" i="12"/>
  <c r="CG528" i="12" s="1"/>
  <c r="BA528" i="12"/>
  <c r="CF528" i="12" s="1"/>
  <c r="CB527" i="12"/>
  <c r="BB527" i="12"/>
  <c r="CG527" i="12" s="1"/>
  <c r="BA527" i="12"/>
  <c r="G585" i="12" s="1"/>
  <c r="CB526" i="12"/>
  <c r="BB526" i="12"/>
  <c r="I584" i="12" s="1"/>
  <c r="BA526" i="12"/>
  <c r="G584" i="12" s="1"/>
  <c r="CB525" i="12"/>
  <c r="BB525" i="12"/>
  <c r="CG525" i="12" s="1"/>
  <c r="BA525" i="12"/>
  <c r="G582" i="12" s="1"/>
  <c r="CB524" i="12"/>
  <c r="BB524" i="12"/>
  <c r="I581" i="12" s="1"/>
  <c r="BA524" i="12"/>
  <c r="G581" i="12" s="1"/>
  <c r="CB523" i="12"/>
  <c r="BB523" i="12"/>
  <c r="CG523" i="12" s="1"/>
  <c r="BA523" i="12"/>
  <c r="G580" i="12" s="1"/>
  <c r="CB522" i="12"/>
  <c r="CC522" i="12" s="1"/>
  <c r="CB521" i="12"/>
  <c r="BB521" i="12"/>
  <c r="CG521" i="12" s="1"/>
  <c r="BA521" i="12"/>
  <c r="G583" i="12" s="1"/>
  <c r="CB520" i="12"/>
  <c r="BB520" i="12"/>
  <c r="I576" i="12" s="1"/>
  <c r="BA520" i="12"/>
  <c r="G576" i="12" s="1"/>
  <c r="CB519" i="12"/>
  <c r="BD519" i="12"/>
  <c r="BA519" i="12" s="1"/>
  <c r="G575" i="12" s="1"/>
  <c r="BB519" i="12"/>
  <c r="I575" i="12" s="1"/>
  <c r="CB518" i="12"/>
  <c r="BB518" i="12"/>
  <c r="I574" i="12" s="1"/>
  <c r="BA518" i="12"/>
  <c r="CB517" i="12"/>
  <c r="BD517" i="12"/>
  <c r="BA517" i="12" s="1"/>
  <c r="BB517" i="12"/>
  <c r="I573" i="12" s="1"/>
  <c r="CB508" i="12"/>
  <c r="CC508" i="12" s="1"/>
  <c r="V508" i="12"/>
  <c r="I508" i="12"/>
  <c r="H508" i="12"/>
  <c r="G508" i="12"/>
  <c r="F508" i="12"/>
  <c r="CB507" i="12"/>
  <c r="BB507" i="12"/>
  <c r="CG507" i="12" s="1"/>
  <c r="BA507" i="12"/>
  <c r="CF507" i="12" s="1"/>
  <c r="U507" i="12"/>
  <c r="T507" i="12"/>
  <c r="S507" i="12"/>
  <c r="R507" i="12"/>
  <c r="Q507" i="12"/>
  <c r="P507" i="12"/>
  <c r="O507" i="12"/>
  <c r="N507" i="12"/>
  <c r="I507" i="12"/>
  <c r="H507" i="12"/>
  <c r="G507" i="12"/>
  <c r="F507" i="12"/>
  <c r="CB506" i="12"/>
  <c r="CC506" i="12" s="1"/>
  <c r="V506" i="12"/>
  <c r="I506" i="12"/>
  <c r="H506" i="12"/>
  <c r="G506" i="12"/>
  <c r="F506" i="12"/>
  <c r="CB505" i="12"/>
  <c r="BB505" i="12"/>
  <c r="CG505" i="12" s="1"/>
  <c r="BA505" i="12"/>
  <c r="CF505" i="12" s="1"/>
  <c r="U505" i="12"/>
  <c r="U504" i="12" s="1"/>
  <c r="T505" i="12"/>
  <c r="T504" i="12" s="1"/>
  <c r="S505" i="12"/>
  <c r="R505" i="12"/>
  <c r="Q505" i="12"/>
  <c r="P505" i="12"/>
  <c r="P504" i="12" s="1"/>
  <c r="O505" i="12"/>
  <c r="N505" i="12"/>
  <c r="I505" i="12"/>
  <c r="H505" i="12"/>
  <c r="G505" i="12"/>
  <c r="F505" i="12"/>
  <c r="I504" i="12"/>
  <c r="H504" i="12"/>
  <c r="G504" i="12"/>
  <c r="F504" i="12"/>
  <c r="CB503" i="12"/>
  <c r="CC503" i="12" s="1"/>
  <c r="V503" i="12"/>
  <c r="I503" i="12"/>
  <c r="H503" i="12"/>
  <c r="G503" i="12"/>
  <c r="F503" i="12"/>
  <c r="CB502" i="12"/>
  <c r="BB502" i="12"/>
  <c r="CG502" i="12" s="1"/>
  <c r="BA502" i="12"/>
  <c r="CF502" i="12" s="1"/>
  <c r="U502" i="12"/>
  <c r="T502" i="12"/>
  <c r="S502" i="12"/>
  <c r="R502" i="12"/>
  <c r="Q502" i="12"/>
  <c r="P502" i="12"/>
  <c r="O502" i="12"/>
  <c r="N502" i="12"/>
  <c r="I502" i="12"/>
  <c r="H502" i="12"/>
  <c r="G502" i="12"/>
  <c r="F502" i="12"/>
  <c r="CB501" i="12"/>
  <c r="CC501" i="12" s="1"/>
  <c r="V501" i="12"/>
  <c r="I501" i="12"/>
  <c r="H501" i="12"/>
  <c r="G501" i="12"/>
  <c r="F501" i="12"/>
  <c r="CB500" i="12"/>
  <c r="CC500" i="12" s="1"/>
  <c r="V500" i="12"/>
  <c r="I500" i="12"/>
  <c r="H500" i="12"/>
  <c r="G500" i="12"/>
  <c r="F500" i="12"/>
  <c r="CB499" i="12"/>
  <c r="BB499" i="12"/>
  <c r="CG499" i="12" s="1"/>
  <c r="BA499" i="12"/>
  <c r="CF499" i="12" s="1"/>
  <c r="U499" i="12"/>
  <c r="T499" i="12"/>
  <c r="S499" i="12"/>
  <c r="R499" i="12"/>
  <c r="Q499" i="12"/>
  <c r="P499" i="12"/>
  <c r="O499" i="12"/>
  <c r="N499" i="12"/>
  <c r="I499" i="12"/>
  <c r="H499" i="12"/>
  <c r="G499" i="12"/>
  <c r="F499" i="12"/>
  <c r="CB498" i="12"/>
  <c r="CC498" i="12" s="1"/>
  <c r="V498" i="12"/>
  <c r="I498" i="12"/>
  <c r="H498" i="12"/>
  <c r="G498" i="12"/>
  <c r="F498" i="12"/>
  <c r="CB497" i="12"/>
  <c r="BB497" i="12"/>
  <c r="CG497" i="12" s="1"/>
  <c r="BA497" i="12"/>
  <c r="CF497" i="12" s="1"/>
  <c r="U497" i="12"/>
  <c r="T497" i="12"/>
  <c r="S497" i="12"/>
  <c r="R497" i="12"/>
  <c r="Q497" i="12"/>
  <c r="P497" i="12"/>
  <c r="O497" i="12"/>
  <c r="N497" i="12"/>
  <c r="I497" i="12"/>
  <c r="H497" i="12"/>
  <c r="G497" i="12"/>
  <c r="F497" i="12"/>
  <c r="CB496" i="12"/>
  <c r="CC496" i="12" s="1"/>
  <c r="V496" i="12"/>
  <c r="I496" i="12"/>
  <c r="H496" i="12"/>
  <c r="G496" i="12"/>
  <c r="F496" i="12"/>
  <c r="CB495" i="12"/>
  <c r="BB495" i="12"/>
  <c r="CG495" i="12" s="1"/>
  <c r="BA495" i="12"/>
  <c r="CF495" i="12" s="1"/>
  <c r="U495" i="12"/>
  <c r="T495" i="12"/>
  <c r="S495" i="12"/>
  <c r="R495" i="12"/>
  <c r="Q495" i="12"/>
  <c r="P495" i="12"/>
  <c r="O495" i="12"/>
  <c r="N495" i="12"/>
  <c r="I495" i="12"/>
  <c r="H495" i="12"/>
  <c r="G495" i="12"/>
  <c r="F495" i="12"/>
  <c r="CB494" i="12"/>
  <c r="CC494" i="12" s="1"/>
  <c r="V494" i="12"/>
  <c r="I494" i="12"/>
  <c r="H494" i="12"/>
  <c r="G494" i="12"/>
  <c r="F494" i="12"/>
  <c r="CB493" i="12"/>
  <c r="CC493" i="12" s="1"/>
  <c r="V493" i="12"/>
  <c r="I493" i="12"/>
  <c r="H493" i="12"/>
  <c r="G493" i="12"/>
  <c r="F493" i="12"/>
  <c r="CB492" i="12"/>
  <c r="CC492" i="12" s="1"/>
  <c r="V492" i="12"/>
  <c r="I492" i="12"/>
  <c r="H492" i="12"/>
  <c r="G492" i="12"/>
  <c r="F492" i="12"/>
  <c r="CB491" i="12"/>
  <c r="BB491" i="12"/>
  <c r="CG491" i="12" s="1"/>
  <c r="BA491" i="12"/>
  <c r="CF491" i="12" s="1"/>
  <c r="U491" i="12"/>
  <c r="T491" i="12"/>
  <c r="S491" i="12"/>
  <c r="R491" i="12"/>
  <c r="Q491" i="12"/>
  <c r="P491" i="12"/>
  <c r="O491" i="12"/>
  <c r="N491" i="12"/>
  <c r="I491" i="12"/>
  <c r="H491" i="12"/>
  <c r="G491" i="12"/>
  <c r="F491" i="12"/>
  <c r="CB490" i="12"/>
  <c r="CC490" i="12" s="1"/>
  <c r="V490" i="12"/>
  <c r="I490" i="12"/>
  <c r="H490" i="12"/>
  <c r="G490" i="12"/>
  <c r="F490" i="12"/>
  <c r="CB489" i="12"/>
  <c r="BB489" i="12"/>
  <c r="CG489" i="12" s="1"/>
  <c r="BA489" i="12"/>
  <c r="CF489" i="12" s="1"/>
  <c r="U489" i="12"/>
  <c r="T489" i="12"/>
  <c r="S489" i="12"/>
  <c r="R489" i="12"/>
  <c r="Q489" i="12"/>
  <c r="P489" i="12"/>
  <c r="O489" i="12"/>
  <c r="N489" i="12"/>
  <c r="F489" i="12"/>
  <c r="CB488" i="12"/>
  <c r="CC488" i="12" s="1"/>
  <c r="V488" i="12"/>
  <c r="I488" i="12"/>
  <c r="H488" i="12"/>
  <c r="G488" i="12"/>
  <c r="F488" i="12"/>
  <c r="CB487" i="12"/>
  <c r="BB487" i="12"/>
  <c r="CG487" i="12" s="1"/>
  <c r="BA487" i="12"/>
  <c r="CF487" i="12" s="1"/>
  <c r="U487" i="12"/>
  <c r="T487" i="12"/>
  <c r="S487" i="12"/>
  <c r="R487" i="12"/>
  <c r="Q487" i="12"/>
  <c r="P487" i="12"/>
  <c r="O487" i="12"/>
  <c r="N487" i="12"/>
  <c r="V487" i="12" s="1"/>
  <c r="I487" i="12"/>
  <c r="H487" i="12"/>
  <c r="G487" i="12"/>
  <c r="F487" i="12"/>
  <c r="CB486" i="12"/>
  <c r="CC486" i="12" s="1"/>
  <c r="V486" i="12"/>
  <c r="I486" i="12"/>
  <c r="H486" i="12"/>
  <c r="G486" i="12"/>
  <c r="F486" i="12"/>
  <c r="CB485" i="12"/>
  <c r="BB485" i="12"/>
  <c r="CG485" i="12" s="1"/>
  <c r="BA485" i="12"/>
  <c r="CF485" i="12" s="1"/>
  <c r="U485" i="12"/>
  <c r="T485" i="12"/>
  <c r="S485" i="12"/>
  <c r="R485" i="12"/>
  <c r="Q485" i="12"/>
  <c r="P485" i="12"/>
  <c r="O485" i="12"/>
  <c r="N485" i="12"/>
  <c r="I485" i="12"/>
  <c r="H485" i="12"/>
  <c r="G485" i="12"/>
  <c r="F485" i="12"/>
  <c r="CB484" i="12"/>
  <c r="CC484" i="12" s="1"/>
  <c r="V484" i="12"/>
  <c r="I484" i="12"/>
  <c r="H484" i="12"/>
  <c r="G484" i="12"/>
  <c r="F484" i="12"/>
  <c r="CB483" i="12"/>
  <c r="BB483" i="12"/>
  <c r="CG483" i="12" s="1"/>
  <c r="BA483" i="12"/>
  <c r="CF483" i="12" s="1"/>
  <c r="U483" i="12"/>
  <c r="T483" i="12"/>
  <c r="S483" i="12"/>
  <c r="R483" i="12"/>
  <c r="Q483" i="12"/>
  <c r="P483" i="12"/>
  <c r="O483" i="12"/>
  <c r="N483" i="12"/>
  <c r="N479" i="12" s="1"/>
  <c r="I483" i="12"/>
  <c r="H483" i="12"/>
  <c r="G483" i="12"/>
  <c r="F483" i="12"/>
  <c r="CB482" i="12"/>
  <c r="CC482" i="12" s="1"/>
  <c r="V482" i="12"/>
  <c r="I482" i="12"/>
  <c r="H482" i="12"/>
  <c r="G482" i="12"/>
  <c r="F482" i="12"/>
  <c r="CB481" i="12"/>
  <c r="CC481" i="12" s="1"/>
  <c r="V481" i="12"/>
  <c r="I481" i="12"/>
  <c r="H481" i="12"/>
  <c r="G481" i="12"/>
  <c r="F481" i="12"/>
  <c r="CB480" i="12"/>
  <c r="BB480" i="12"/>
  <c r="CG480" i="12" s="1"/>
  <c r="BA480" i="12"/>
  <c r="CF480" i="12" s="1"/>
  <c r="U480" i="12"/>
  <c r="U479" i="12" s="1"/>
  <c r="T480" i="12"/>
  <c r="T479" i="12" s="1"/>
  <c r="S480" i="12"/>
  <c r="S479" i="12" s="1"/>
  <c r="R480" i="12"/>
  <c r="Q480" i="12"/>
  <c r="Q479" i="12" s="1"/>
  <c r="P480" i="12"/>
  <c r="O480" i="12"/>
  <c r="N480" i="12"/>
  <c r="I480" i="12"/>
  <c r="H480" i="12"/>
  <c r="G480" i="12"/>
  <c r="F480" i="12"/>
  <c r="O479" i="12"/>
  <c r="I479" i="12"/>
  <c r="H479" i="12"/>
  <c r="G479" i="12"/>
  <c r="F479" i="12"/>
  <c r="CB478" i="12"/>
  <c r="CC478" i="12" s="1"/>
  <c r="V478" i="12"/>
  <c r="I478" i="12"/>
  <c r="H478" i="12"/>
  <c r="G478" i="12"/>
  <c r="F478" i="12"/>
  <c r="CB477" i="12"/>
  <c r="CC477" i="12" s="1"/>
  <c r="V477" i="12"/>
  <c r="I477" i="12"/>
  <c r="H477" i="12"/>
  <c r="G477" i="12"/>
  <c r="F477" i="12"/>
  <c r="CB476" i="12"/>
  <c r="CC476" i="12" s="1"/>
  <c r="V476" i="12"/>
  <c r="I476" i="12"/>
  <c r="H476" i="12"/>
  <c r="G476" i="12"/>
  <c r="F476" i="12"/>
  <c r="CG475" i="12"/>
  <c r="CB475" i="12"/>
  <c r="CC475" i="12" s="1"/>
  <c r="BB475" i="12"/>
  <c r="BA475" i="12"/>
  <c r="U475" i="12"/>
  <c r="T475" i="12"/>
  <c r="S475" i="12"/>
  <c r="R475" i="12"/>
  <c r="Q475" i="12"/>
  <c r="P475" i="12"/>
  <c r="O475" i="12"/>
  <c r="N475" i="12"/>
  <c r="I475" i="12"/>
  <c r="H475" i="12"/>
  <c r="G475" i="12"/>
  <c r="F475" i="12"/>
  <c r="CB461" i="12"/>
  <c r="CC461" i="12" s="1"/>
  <c r="V461" i="12"/>
  <c r="I461" i="12"/>
  <c r="H461" i="12"/>
  <c r="G461" i="12"/>
  <c r="F461" i="12"/>
  <c r="CB460" i="12"/>
  <c r="BB460" i="12"/>
  <c r="CG460" i="12" s="1"/>
  <c r="BA460" i="12"/>
  <c r="U460" i="12"/>
  <c r="T460" i="12"/>
  <c r="S460" i="12"/>
  <c r="R460" i="12"/>
  <c r="Q460" i="12"/>
  <c r="Q457" i="12" s="1"/>
  <c r="P460" i="12"/>
  <c r="O460" i="12"/>
  <c r="N460" i="12"/>
  <c r="I460" i="12"/>
  <c r="H460" i="12"/>
  <c r="G460" i="12"/>
  <c r="F460" i="12"/>
  <c r="CB459" i="12"/>
  <c r="CC459" i="12" s="1"/>
  <c r="V459" i="12"/>
  <c r="I459" i="12"/>
  <c r="H459" i="12"/>
  <c r="G459" i="12"/>
  <c r="F459" i="12"/>
  <c r="CB458" i="12"/>
  <c r="BB458" i="12"/>
  <c r="AZ461" i="12" s="1"/>
  <c r="I569" i="12" s="1"/>
  <c r="Q569" i="12" s="1"/>
  <c r="BA458" i="12"/>
  <c r="CF458" i="12" s="1"/>
  <c r="U458" i="12"/>
  <c r="T458" i="12"/>
  <c r="T457" i="12" s="1"/>
  <c r="S458" i="12"/>
  <c r="S457" i="12" s="1"/>
  <c r="R458" i="12"/>
  <c r="Q458" i="12"/>
  <c r="P458" i="12"/>
  <c r="O458" i="12"/>
  <c r="O457" i="12" s="1"/>
  <c r="N458" i="12"/>
  <c r="N457" i="12" s="1"/>
  <c r="I458" i="12"/>
  <c r="H458" i="12"/>
  <c r="G458" i="12"/>
  <c r="F458" i="12"/>
  <c r="I457" i="12"/>
  <c r="H457" i="12"/>
  <c r="G457" i="12"/>
  <c r="F457" i="12"/>
  <c r="CB447" i="12"/>
  <c r="CC447" i="12" s="1"/>
  <c r="V447" i="12"/>
  <c r="I447" i="12"/>
  <c r="H447" i="12"/>
  <c r="G447" i="12"/>
  <c r="F447" i="12"/>
  <c r="CB446" i="12"/>
  <c r="BB446" i="12"/>
  <c r="CG446" i="12" s="1"/>
  <c r="BA446" i="12"/>
  <c r="CF446" i="12" s="1"/>
  <c r="U446" i="12"/>
  <c r="T446" i="12"/>
  <c r="S446" i="12"/>
  <c r="R446" i="12"/>
  <c r="Q446" i="12"/>
  <c r="P446" i="12"/>
  <c r="O446" i="12"/>
  <c r="N446" i="12"/>
  <c r="M446" i="12"/>
  <c r="L446" i="12"/>
  <c r="K446" i="12"/>
  <c r="J446" i="12"/>
  <c r="I446" i="12"/>
  <c r="H446" i="12"/>
  <c r="G446" i="12"/>
  <c r="F446" i="12"/>
  <c r="CB445" i="12"/>
  <c r="CC445" i="12" s="1"/>
  <c r="V445" i="12"/>
  <c r="I445" i="12"/>
  <c r="H445" i="12"/>
  <c r="G445" i="12"/>
  <c r="F445" i="12"/>
  <c r="CB444" i="12"/>
  <c r="BB444" i="12"/>
  <c r="CG444" i="12" s="1"/>
  <c r="BA444" i="12"/>
  <c r="CF444" i="12" s="1"/>
  <c r="U444" i="12"/>
  <c r="T444" i="12"/>
  <c r="S444" i="12"/>
  <c r="R444" i="12"/>
  <c r="Q444" i="12"/>
  <c r="P444" i="12"/>
  <c r="O444" i="12"/>
  <c r="N444" i="12"/>
  <c r="J444" i="12"/>
  <c r="I444" i="12"/>
  <c r="H444" i="12"/>
  <c r="G444" i="12"/>
  <c r="F444" i="12"/>
  <c r="CB443" i="12"/>
  <c r="CC443" i="12" s="1"/>
  <c r="V443" i="12"/>
  <c r="I443" i="12"/>
  <c r="H443" i="12"/>
  <c r="G443" i="12"/>
  <c r="F443" i="12"/>
  <c r="CB442" i="12"/>
  <c r="BB442" i="12"/>
  <c r="BA442" i="12"/>
  <c r="CF442" i="12" s="1"/>
  <c r="U442" i="12"/>
  <c r="T442" i="12"/>
  <c r="S442" i="12"/>
  <c r="R442" i="12"/>
  <c r="Q442" i="12"/>
  <c r="P442" i="12"/>
  <c r="O442" i="12"/>
  <c r="N442" i="12"/>
  <c r="J442" i="12"/>
  <c r="I442" i="12"/>
  <c r="H442" i="12"/>
  <c r="G442" i="12"/>
  <c r="F442" i="12"/>
  <c r="CB429" i="12"/>
  <c r="CC429" i="12" s="1"/>
  <c r="V429" i="12"/>
  <c r="I429" i="12"/>
  <c r="H429" i="12"/>
  <c r="G429" i="12"/>
  <c r="F429" i="12"/>
  <c r="CB428" i="12"/>
  <c r="BB428" i="12"/>
  <c r="CG428" i="12" s="1"/>
  <c r="BA428" i="12"/>
  <c r="CF428" i="12" s="1"/>
  <c r="U428" i="12"/>
  <c r="T428" i="12"/>
  <c r="S428" i="12"/>
  <c r="R428" i="12"/>
  <c r="Q428" i="12"/>
  <c r="P428" i="12"/>
  <c r="O428" i="12"/>
  <c r="N428" i="12"/>
  <c r="I428" i="12"/>
  <c r="H428" i="12"/>
  <c r="G428" i="12"/>
  <c r="F428" i="12"/>
  <c r="CB427" i="12"/>
  <c r="CC427" i="12" s="1"/>
  <c r="V427" i="12"/>
  <c r="I427" i="12"/>
  <c r="H427" i="12"/>
  <c r="G427" i="12"/>
  <c r="F427" i="12"/>
  <c r="CB426" i="12"/>
  <c r="BB426" i="12"/>
  <c r="CG426" i="12" s="1"/>
  <c r="BA426" i="12"/>
  <c r="CF426" i="12" s="1"/>
  <c r="U426" i="12"/>
  <c r="T426" i="12"/>
  <c r="S426" i="12"/>
  <c r="R426" i="12"/>
  <c r="Q426" i="12"/>
  <c r="P426" i="12"/>
  <c r="O426" i="12"/>
  <c r="N426" i="12"/>
  <c r="I426" i="12"/>
  <c r="H426" i="12"/>
  <c r="G426" i="12"/>
  <c r="F426" i="12"/>
  <c r="CB425" i="12"/>
  <c r="CC425" i="12" s="1"/>
  <c r="V425" i="12"/>
  <c r="I425" i="12"/>
  <c r="H425" i="12"/>
  <c r="G425" i="12"/>
  <c r="F425" i="12"/>
  <c r="CB424" i="12"/>
  <c r="BB424" i="12"/>
  <c r="CG424" i="12" s="1"/>
  <c r="BA424" i="12"/>
  <c r="CF424" i="12" s="1"/>
  <c r="U424" i="12"/>
  <c r="T424" i="12"/>
  <c r="S424" i="12"/>
  <c r="R424" i="12"/>
  <c r="Q424" i="12"/>
  <c r="P424" i="12"/>
  <c r="O424" i="12"/>
  <c r="N424" i="12"/>
  <c r="I424" i="12"/>
  <c r="H424" i="12"/>
  <c r="G424" i="12"/>
  <c r="F424" i="12"/>
  <c r="CB423" i="12"/>
  <c r="CC423" i="12" s="1"/>
  <c r="V423" i="12"/>
  <c r="I423" i="12"/>
  <c r="H423" i="12"/>
  <c r="G423" i="12"/>
  <c r="F423" i="12"/>
  <c r="CB422" i="12"/>
  <c r="BB422" i="12"/>
  <c r="CG422" i="12" s="1"/>
  <c r="BA422" i="12"/>
  <c r="CF422" i="12" s="1"/>
  <c r="U422" i="12"/>
  <c r="T422" i="12"/>
  <c r="S422" i="12"/>
  <c r="R422" i="12"/>
  <c r="Q422" i="12"/>
  <c r="P422" i="12"/>
  <c r="O422" i="12"/>
  <c r="N422" i="12"/>
  <c r="I422" i="12"/>
  <c r="H422" i="12"/>
  <c r="G422" i="12"/>
  <c r="F422" i="12"/>
  <c r="CB421" i="12"/>
  <c r="CC421" i="12" s="1"/>
  <c r="V421" i="12"/>
  <c r="I421" i="12"/>
  <c r="H421" i="12"/>
  <c r="G421" i="12"/>
  <c r="F421" i="12"/>
  <c r="CB420" i="12"/>
  <c r="BB420" i="12"/>
  <c r="CG420" i="12" s="1"/>
  <c r="BA420" i="12"/>
  <c r="CF420" i="12" s="1"/>
  <c r="U420" i="12"/>
  <c r="T420" i="12"/>
  <c r="S420" i="12"/>
  <c r="R420" i="12"/>
  <c r="Q420" i="12"/>
  <c r="P420" i="12"/>
  <c r="O420" i="12"/>
  <c r="N420" i="12"/>
  <c r="I420" i="12"/>
  <c r="H420" i="12"/>
  <c r="G420" i="12"/>
  <c r="F420" i="12"/>
  <c r="CB419" i="12"/>
  <c r="CC419" i="12" s="1"/>
  <c r="V419" i="12"/>
  <c r="I419" i="12"/>
  <c r="H419" i="12"/>
  <c r="G419" i="12"/>
  <c r="F419" i="12"/>
  <c r="CB418" i="12"/>
  <c r="BB418" i="12"/>
  <c r="CG418" i="12" s="1"/>
  <c r="BA418" i="12"/>
  <c r="CF418" i="12" s="1"/>
  <c r="U418" i="12"/>
  <c r="T418" i="12"/>
  <c r="S418" i="12"/>
  <c r="R418" i="12"/>
  <c r="Q418" i="12"/>
  <c r="P418" i="12"/>
  <c r="P413" i="12" s="1"/>
  <c r="O418" i="12"/>
  <c r="N418" i="12"/>
  <c r="I418" i="12"/>
  <c r="H418" i="12"/>
  <c r="G418" i="12"/>
  <c r="F418" i="12"/>
  <c r="CB417" i="12"/>
  <c r="CC417" i="12" s="1"/>
  <c r="V417" i="12"/>
  <c r="I417" i="12"/>
  <c r="H417" i="12"/>
  <c r="G417" i="12"/>
  <c r="F417" i="12"/>
  <c r="CB416" i="12"/>
  <c r="BB416" i="12"/>
  <c r="CG416" i="12" s="1"/>
  <c r="BA416" i="12"/>
  <c r="CF416" i="12" s="1"/>
  <c r="U416" i="12"/>
  <c r="T416" i="12"/>
  <c r="S416" i="12"/>
  <c r="R416" i="12"/>
  <c r="Q416" i="12"/>
  <c r="P416" i="12"/>
  <c r="O416" i="12"/>
  <c r="N416" i="12"/>
  <c r="I416" i="12"/>
  <c r="H416" i="12"/>
  <c r="G416" i="12"/>
  <c r="F416" i="12"/>
  <c r="CB415" i="12"/>
  <c r="CC415" i="12" s="1"/>
  <c r="V415" i="12"/>
  <c r="I415" i="12"/>
  <c r="H415" i="12"/>
  <c r="G415" i="12"/>
  <c r="F415" i="12"/>
  <c r="CB414" i="12"/>
  <c r="BB414" i="12"/>
  <c r="CG414" i="12" s="1"/>
  <c r="BA414" i="12"/>
  <c r="CF414" i="12" s="1"/>
  <c r="U414" i="12"/>
  <c r="T414" i="12"/>
  <c r="S414" i="12"/>
  <c r="S413" i="12" s="1"/>
  <c r="R414" i="12"/>
  <c r="Q414" i="12"/>
  <c r="Q413" i="12" s="1"/>
  <c r="P414" i="12"/>
  <c r="O414" i="12"/>
  <c r="N414" i="12"/>
  <c r="I414" i="12"/>
  <c r="H414" i="12"/>
  <c r="G414" i="12"/>
  <c r="F414" i="12"/>
  <c r="CB413" i="12"/>
  <c r="CC413" i="12" s="1"/>
  <c r="I413" i="12"/>
  <c r="H413" i="12"/>
  <c r="G413" i="12"/>
  <c r="F413" i="12"/>
  <c r="CB412" i="12"/>
  <c r="CC412" i="12" s="1"/>
  <c r="V412" i="12"/>
  <c r="I412" i="12"/>
  <c r="H412" i="12"/>
  <c r="G412" i="12"/>
  <c r="F412" i="12"/>
  <c r="CB411" i="12"/>
  <c r="BB411" i="12"/>
  <c r="CG411" i="12" s="1"/>
  <c r="BA411" i="12"/>
  <c r="CF411" i="12" s="1"/>
  <c r="U411" i="12"/>
  <c r="T411" i="12"/>
  <c r="S411" i="12"/>
  <c r="R411" i="12"/>
  <c r="Q411" i="12"/>
  <c r="P411" i="12"/>
  <c r="O411" i="12"/>
  <c r="N411" i="12"/>
  <c r="I411" i="12"/>
  <c r="H411" i="12"/>
  <c r="G411" i="12"/>
  <c r="F411" i="12"/>
  <c r="CB410" i="12"/>
  <c r="CC410" i="12" s="1"/>
  <c r="V410" i="12"/>
  <c r="I410" i="12"/>
  <c r="H410" i="12"/>
  <c r="G410" i="12"/>
  <c r="F410" i="12"/>
  <c r="CB409" i="12"/>
  <c r="BB409" i="12"/>
  <c r="BA409" i="12"/>
  <c r="U409" i="12"/>
  <c r="T409" i="12"/>
  <c r="S409" i="12"/>
  <c r="S408" i="12" s="1"/>
  <c r="R409" i="12"/>
  <c r="Q409" i="12"/>
  <c r="Q408" i="12" s="1"/>
  <c r="P409" i="12"/>
  <c r="O409" i="12"/>
  <c r="N409" i="12"/>
  <c r="N408" i="12" s="1"/>
  <c r="I409" i="12"/>
  <c r="H409" i="12"/>
  <c r="G409" i="12"/>
  <c r="F409" i="12"/>
  <c r="I408" i="12"/>
  <c r="H408" i="12"/>
  <c r="G408" i="12"/>
  <c r="F408" i="12"/>
  <c r="CB396" i="12"/>
  <c r="CC396" i="12" s="1"/>
  <c r="V396" i="12"/>
  <c r="I396" i="12"/>
  <c r="H396" i="12"/>
  <c r="G396" i="12"/>
  <c r="F396" i="12"/>
  <c r="CB395" i="12"/>
  <c r="BB395" i="12"/>
  <c r="CG395" i="12" s="1"/>
  <c r="BA395" i="12"/>
  <c r="CF395" i="12" s="1"/>
  <c r="U395" i="12"/>
  <c r="T395" i="12"/>
  <c r="S395" i="12"/>
  <c r="R395" i="12"/>
  <c r="Q395" i="12"/>
  <c r="P395" i="12"/>
  <c r="O395" i="12"/>
  <c r="N395" i="12"/>
  <c r="I395" i="12"/>
  <c r="H395" i="12"/>
  <c r="G395" i="12"/>
  <c r="F395" i="12"/>
  <c r="CB394" i="12"/>
  <c r="CC394" i="12" s="1"/>
  <c r="V394" i="12"/>
  <c r="I394" i="12"/>
  <c r="H394" i="12"/>
  <c r="G394" i="12"/>
  <c r="F394" i="12"/>
  <c r="CB393" i="12"/>
  <c r="BB393" i="12"/>
  <c r="CG393" i="12" s="1"/>
  <c r="BA393" i="12"/>
  <c r="CF393" i="12" s="1"/>
  <c r="U393" i="12"/>
  <c r="T393" i="12"/>
  <c r="S393" i="12"/>
  <c r="R393" i="12"/>
  <c r="Q393" i="12"/>
  <c r="P393" i="12"/>
  <c r="P392" i="12" s="1"/>
  <c r="O393" i="12"/>
  <c r="N393" i="12"/>
  <c r="I393" i="12"/>
  <c r="H393" i="12"/>
  <c r="G393" i="12"/>
  <c r="F393" i="12"/>
  <c r="CB392" i="12"/>
  <c r="CC392" i="12" s="1"/>
  <c r="S392" i="12"/>
  <c r="I392" i="12"/>
  <c r="H392" i="12"/>
  <c r="G392" i="12"/>
  <c r="F392" i="12"/>
  <c r="CB391" i="12"/>
  <c r="CC391" i="12" s="1"/>
  <c r="V391" i="12"/>
  <c r="I391" i="12"/>
  <c r="H391" i="12"/>
  <c r="G391" i="12"/>
  <c r="F391" i="12"/>
  <c r="CB390" i="12"/>
  <c r="BB390" i="12"/>
  <c r="CG390" i="12" s="1"/>
  <c r="BA390" i="12"/>
  <c r="CF390" i="12" s="1"/>
  <c r="U390" i="12"/>
  <c r="T390" i="12"/>
  <c r="S390" i="12"/>
  <c r="R390" i="12"/>
  <c r="Q390" i="12"/>
  <c r="P390" i="12"/>
  <c r="O390" i="12"/>
  <c r="N390" i="12"/>
  <c r="I390" i="12"/>
  <c r="H390" i="12"/>
  <c r="G390" i="12"/>
  <c r="F390" i="12"/>
  <c r="CB389" i="12"/>
  <c r="CC389" i="12" s="1"/>
  <c r="V389" i="12"/>
  <c r="I389" i="12"/>
  <c r="H389" i="12"/>
  <c r="G389" i="12"/>
  <c r="F389" i="12"/>
  <c r="CB388" i="12"/>
  <c r="BB388" i="12"/>
  <c r="CG388" i="12" s="1"/>
  <c r="BA388" i="12"/>
  <c r="CF388" i="12" s="1"/>
  <c r="U388" i="12"/>
  <c r="T388" i="12"/>
  <c r="S388" i="12"/>
  <c r="R388" i="12"/>
  <c r="Q388" i="12"/>
  <c r="P388" i="12"/>
  <c r="O388" i="12"/>
  <c r="N388" i="12"/>
  <c r="N385" i="12" s="1"/>
  <c r="I388" i="12"/>
  <c r="H388" i="12"/>
  <c r="G388" i="12"/>
  <c r="F388" i="12"/>
  <c r="CB387" i="12"/>
  <c r="CC387" i="12" s="1"/>
  <c r="V387" i="12"/>
  <c r="I387" i="12"/>
  <c r="H387" i="12"/>
  <c r="G387" i="12"/>
  <c r="F387" i="12"/>
  <c r="CB386" i="12"/>
  <c r="BB386" i="12"/>
  <c r="CG386" i="12" s="1"/>
  <c r="BA386" i="12"/>
  <c r="CF386" i="12" s="1"/>
  <c r="U386" i="12"/>
  <c r="T386" i="12"/>
  <c r="T385" i="12" s="1"/>
  <c r="S386" i="12"/>
  <c r="R386" i="12"/>
  <c r="Q386" i="12"/>
  <c r="P386" i="12"/>
  <c r="O386" i="12"/>
  <c r="N386" i="12"/>
  <c r="I386" i="12"/>
  <c r="H386" i="12"/>
  <c r="G386" i="12"/>
  <c r="F386" i="12"/>
  <c r="CB385" i="12"/>
  <c r="CC385" i="12" s="1"/>
  <c r="O385" i="12"/>
  <c r="I385" i="12"/>
  <c r="H385" i="12"/>
  <c r="G385" i="12"/>
  <c r="F385" i="12"/>
  <c r="CB384" i="12"/>
  <c r="CC384" i="12" s="1"/>
  <c r="V384" i="12"/>
  <c r="I384" i="12"/>
  <c r="H384" i="12"/>
  <c r="G384" i="12"/>
  <c r="F384" i="12"/>
  <c r="CB383" i="12"/>
  <c r="CC383" i="12" s="1"/>
  <c r="V383" i="12"/>
  <c r="I383" i="12"/>
  <c r="H383" i="12"/>
  <c r="G383" i="12"/>
  <c r="F383" i="12"/>
  <c r="CB382" i="12"/>
  <c r="CC382" i="12" s="1"/>
  <c r="V382" i="12"/>
  <c r="I382" i="12"/>
  <c r="H382" i="12"/>
  <c r="G382" i="12"/>
  <c r="F382" i="12"/>
  <c r="CB381" i="12"/>
  <c r="BB381" i="12"/>
  <c r="CG381" i="12" s="1"/>
  <c r="BA381" i="12"/>
  <c r="CF381" i="12" s="1"/>
  <c r="U381" i="12"/>
  <c r="T381" i="12"/>
  <c r="S381" i="12"/>
  <c r="R381" i="12"/>
  <c r="Q381" i="12"/>
  <c r="P381" i="12"/>
  <c r="O381" i="12"/>
  <c r="N381" i="12"/>
  <c r="I381" i="12"/>
  <c r="H381" i="12"/>
  <c r="G381" i="12"/>
  <c r="F381" i="12"/>
  <c r="CB380" i="12"/>
  <c r="CC380" i="12" s="1"/>
  <c r="V380" i="12"/>
  <c r="I380" i="12"/>
  <c r="H380" i="12"/>
  <c r="G380" i="12"/>
  <c r="F380" i="12"/>
  <c r="CB379" i="12"/>
  <c r="BB379" i="12"/>
  <c r="CG379" i="12" s="1"/>
  <c r="BA379" i="12"/>
  <c r="CF379" i="12" s="1"/>
  <c r="U379" i="12"/>
  <c r="T379" i="12"/>
  <c r="S379" i="12"/>
  <c r="R379" i="12"/>
  <c r="R376" i="12" s="1"/>
  <c r="Q379" i="12"/>
  <c r="P379" i="12"/>
  <c r="O379" i="12"/>
  <c r="N379" i="12"/>
  <c r="I379" i="12"/>
  <c r="H379" i="12"/>
  <c r="G379" i="12"/>
  <c r="F379" i="12"/>
  <c r="CB378" i="12"/>
  <c r="CC378" i="12" s="1"/>
  <c r="V378" i="12"/>
  <c r="I378" i="12"/>
  <c r="H378" i="12"/>
  <c r="G378" i="12"/>
  <c r="F378" i="12"/>
  <c r="CB377" i="12"/>
  <c r="BB377" i="12"/>
  <c r="CG377" i="12" s="1"/>
  <c r="BA377" i="12"/>
  <c r="CF377" i="12" s="1"/>
  <c r="U377" i="12"/>
  <c r="U376" i="12" s="1"/>
  <c r="T377" i="12"/>
  <c r="S377" i="12"/>
  <c r="R377" i="12"/>
  <c r="Q377" i="12"/>
  <c r="P377" i="12"/>
  <c r="O377" i="12"/>
  <c r="N377" i="12"/>
  <c r="N376" i="12" s="1"/>
  <c r="I377" i="12"/>
  <c r="H377" i="12"/>
  <c r="G377" i="12"/>
  <c r="F377" i="12"/>
  <c r="CB376" i="12"/>
  <c r="CC376" i="12" s="1"/>
  <c r="S376" i="12"/>
  <c r="P376" i="12"/>
  <c r="I376" i="12"/>
  <c r="H376" i="12"/>
  <c r="G376" i="12"/>
  <c r="F376" i="12"/>
  <c r="CB375" i="12"/>
  <c r="CC375" i="12" s="1"/>
  <c r="V375" i="12"/>
  <c r="I375" i="12"/>
  <c r="H375" i="12"/>
  <c r="G375" i="12"/>
  <c r="F375" i="12"/>
  <c r="CB374" i="12"/>
  <c r="BB374" i="12"/>
  <c r="CG374" i="12" s="1"/>
  <c r="BA374" i="12"/>
  <c r="CF374" i="12" s="1"/>
  <c r="U374" i="12"/>
  <c r="T374" i="12"/>
  <c r="S374" i="12"/>
  <c r="R374" i="12"/>
  <c r="Q374" i="12"/>
  <c r="P374" i="12"/>
  <c r="P371" i="12" s="1"/>
  <c r="O374" i="12"/>
  <c r="N374" i="12"/>
  <c r="I374" i="12"/>
  <c r="H374" i="12"/>
  <c r="G374" i="12"/>
  <c r="F374" i="12"/>
  <c r="CB373" i="12"/>
  <c r="CC373" i="12" s="1"/>
  <c r="V373" i="12"/>
  <c r="I373" i="12"/>
  <c r="H373" i="12"/>
  <c r="G373" i="12"/>
  <c r="F373" i="12"/>
  <c r="CB372" i="12"/>
  <c r="BB372" i="12"/>
  <c r="CG372" i="12" s="1"/>
  <c r="BA372" i="12"/>
  <c r="CF372" i="12" s="1"/>
  <c r="U372" i="12"/>
  <c r="T372" i="12"/>
  <c r="S372" i="12"/>
  <c r="R372" i="12"/>
  <c r="Q372" i="12"/>
  <c r="P372" i="12"/>
  <c r="O372" i="12"/>
  <c r="N372" i="12"/>
  <c r="N371" i="12" s="1"/>
  <c r="I372" i="12"/>
  <c r="H372" i="12"/>
  <c r="G372" i="12"/>
  <c r="F372" i="12"/>
  <c r="CB371" i="12"/>
  <c r="CC371" i="12" s="1"/>
  <c r="S371" i="12"/>
  <c r="I371" i="12"/>
  <c r="H371" i="12"/>
  <c r="G371" i="12"/>
  <c r="F371" i="12"/>
  <c r="CB370" i="12"/>
  <c r="CC370" i="12" s="1"/>
  <c r="V370" i="12"/>
  <c r="I370" i="12"/>
  <c r="H370" i="12"/>
  <c r="G370" i="12"/>
  <c r="F370" i="12"/>
  <c r="CB369" i="12"/>
  <c r="CC369" i="12" s="1"/>
  <c r="BB369" i="12"/>
  <c r="CG369" i="12" s="1"/>
  <c r="BA369" i="12"/>
  <c r="CF369" i="12" s="1"/>
  <c r="U369" i="12"/>
  <c r="T369" i="12"/>
  <c r="S369" i="12"/>
  <c r="S366" i="12" s="1"/>
  <c r="R369" i="12"/>
  <c r="Q369" i="12"/>
  <c r="P369" i="12"/>
  <c r="P366" i="12" s="1"/>
  <c r="O369" i="12"/>
  <c r="N369" i="12"/>
  <c r="I369" i="12"/>
  <c r="H369" i="12"/>
  <c r="G369" i="12"/>
  <c r="F369" i="12"/>
  <c r="CB368" i="12"/>
  <c r="CC368" i="12" s="1"/>
  <c r="V368" i="12"/>
  <c r="I368" i="12"/>
  <c r="H368" i="12"/>
  <c r="G368" i="12"/>
  <c r="F368" i="12"/>
  <c r="CB367" i="12"/>
  <c r="BC367" i="12"/>
  <c r="BA367" i="12" s="1"/>
  <c r="BB367" i="12"/>
  <c r="CG367" i="12" s="1"/>
  <c r="U367" i="12"/>
  <c r="T367" i="12"/>
  <c r="S367" i="12"/>
  <c r="R367" i="12"/>
  <c r="Q367" i="12"/>
  <c r="P367" i="12"/>
  <c r="O367" i="12"/>
  <c r="O366" i="12" s="1"/>
  <c r="N367" i="12"/>
  <c r="I367" i="12"/>
  <c r="H367" i="12"/>
  <c r="G367" i="12"/>
  <c r="F367" i="12"/>
  <c r="I366" i="12"/>
  <c r="H366" i="12"/>
  <c r="G366" i="12"/>
  <c r="F366" i="12"/>
  <c r="CB354" i="12"/>
  <c r="CC354" i="12" s="1"/>
  <c r="V354" i="12"/>
  <c r="I354" i="12"/>
  <c r="H354" i="12"/>
  <c r="G354" i="12"/>
  <c r="F354" i="12"/>
  <c r="CB353" i="12"/>
  <c r="BB353" i="12"/>
  <c r="CG353" i="12" s="1"/>
  <c r="BA353" i="12"/>
  <c r="CF353" i="12" s="1"/>
  <c r="U353" i="12"/>
  <c r="T353" i="12"/>
  <c r="S353" i="12"/>
  <c r="R353" i="12"/>
  <c r="Q353" i="12"/>
  <c r="P353" i="12"/>
  <c r="O353" i="12"/>
  <c r="N353" i="12"/>
  <c r="V353" i="12" s="1"/>
  <c r="I353" i="12"/>
  <c r="H353" i="12"/>
  <c r="G353" i="12"/>
  <c r="F353" i="12"/>
  <c r="CB352" i="12"/>
  <c r="CC352" i="12" s="1"/>
  <c r="V352" i="12"/>
  <c r="I352" i="12"/>
  <c r="H352" i="12"/>
  <c r="G352" i="12"/>
  <c r="F352" i="12"/>
  <c r="CB351" i="12"/>
  <c r="CC351" i="12" s="1"/>
  <c r="V351" i="12"/>
  <c r="I351" i="12"/>
  <c r="H351" i="12"/>
  <c r="G351" i="12"/>
  <c r="F351" i="12"/>
  <c r="CB350" i="12"/>
  <c r="CC350" i="12" s="1"/>
  <c r="V350" i="12"/>
  <c r="I350" i="12"/>
  <c r="H350" i="12"/>
  <c r="G350" i="12"/>
  <c r="F350" i="12"/>
  <c r="CB349" i="12"/>
  <c r="CC349" i="12" s="1"/>
  <c r="V349" i="12"/>
  <c r="I349" i="12"/>
  <c r="H349" i="12"/>
  <c r="G349" i="12"/>
  <c r="F349" i="12"/>
  <c r="CB348" i="12"/>
  <c r="CC348" i="12" s="1"/>
  <c r="V348" i="12"/>
  <c r="I348" i="12"/>
  <c r="H348" i="12"/>
  <c r="G348" i="12"/>
  <c r="F348" i="12"/>
  <c r="CB347" i="12"/>
  <c r="BB347" i="12"/>
  <c r="BA347" i="12"/>
  <c r="CF347" i="12" s="1"/>
  <c r="U347" i="12"/>
  <c r="T347" i="12"/>
  <c r="S347" i="12"/>
  <c r="R347" i="12"/>
  <c r="Q347" i="12"/>
  <c r="P347" i="12"/>
  <c r="O347" i="12"/>
  <c r="N347" i="12"/>
  <c r="I347" i="12"/>
  <c r="H347" i="12"/>
  <c r="G347" i="12"/>
  <c r="F347" i="12"/>
  <c r="CB346" i="12"/>
  <c r="CC346" i="12" s="1"/>
  <c r="V346" i="12"/>
  <c r="I346" i="12"/>
  <c r="H346" i="12"/>
  <c r="G346" i="12"/>
  <c r="F346" i="12"/>
  <c r="CB345" i="12"/>
  <c r="BB345" i="12"/>
  <c r="CG345" i="12" s="1"/>
  <c r="BA345" i="12"/>
  <c r="CF345" i="12" s="1"/>
  <c r="U345" i="12"/>
  <c r="T345" i="12"/>
  <c r="S345" i="12"/>
  <c r="S344" i="12" s="1"/>
  <c r="R345" i="12"/>
  <c r="R344" i="12" s="1"/>
  <c r="Q345" i="12"/>
  <c r="P345" i="12"/>
  <c r="O345" i="12"/>
  <c r="O344" i="12" s="1"/>
  <c r="N345" i="12"/>
  <c r="I345" i="12"/>
  <c r="H345" i="12"/>
  <c r="G345" i="12"/>
  <c r="F345" i="12"/>
  <c r="CB344" i="12"/>
  <c r="BB344" i="12"/>
  <c r="CG344" i="12" s="1"/>
  <c r="BA344" i="12"/>
  <c r="CF344" i="12" s="1"/>
  <c r="I344" i="12"/>
  <c r="H344" i="12"/>
  <c r="G344" i="12"/>
  <c r="F344" i="12"/>
  <c r="CB333" i="12"/>
  <c r="CC333" i="12" s="1"/>
  <c r="V333" i="12"/>
  <c r="I333" i="12"/>
  <c r="H333" i="12"/>
  <c r="G333" i="12"/>
  <c r="F333" i="12"/>
  <c r="CB332" i="12"/>
  <c r="BB332" i="12"/>
  <c r="CG332" i="12" s="1"/>
  <c r="BA332" i="12"/>
  <c r="CF332" i="12" s="1"/>
  <c r="U332" i="12"/>
  <c r="T332" i="12"/>
  <c r="S332" i="12"/>
  <c r="R332" i="12"/>
  <c r="Q332" i="12"/>
  <c r="P332" i="12"/>
  <c r="O332" i="12"/>
  <c r="N332" i="12"/>
  <c r="I332" i="12"/>
  <c r="H332" i="12"/>
  <c r="G332" i="12"/>
  <c r="F332" i="12"/>
  <c r="CB331" i="12"/>
  <c r="CC331" i="12" s="1"/>
  <c r="V331" i="12"/>
  <c r="I331" i="12"/>
  <c r="H331" i="12"/>
  <c r="G331" i="12"/>
  <c r="F331" i="12"/>
  <c r="CB330" i="12"/>
  <c r="BB330" i="12"/>
  <c r="CG330" i="12" s="1"/>
  <c r="BA330" i="12"/>
  <c r="CF330" i="12" s="1"/>
  <c r="U330" i="12"/>
  <c r="T330" i="12"/>
  <c r="S330" i="12"/>
  <c r="R330" i="12"/>
  <c r="Q330" i="12"/>
  <c r="P330" i="12"/>
  <c r="O330" i="12"/>
  <c r="N330" i="12"/>
  <c r="I330" i="12"/>
  <c r="H330" i="12"/>
  <c r="G330" i="12"/>
  <c r="F330" i="12"/>
  <c r="CB329" i="12"/>
  <c r="CC329" i="12" s="1"/>
  <c r="V329" i="12"/>
  <c r="I329" i="12"/>
  <c r="H329" i="12"/>
  <c r="G329" i="12"/>
  <c r="F329" i="12"/>
  <c r="CB328" i="12"/>
  <c r="BB328" i="12"/>
  <c r="CG328" i="12" s="1"/>
  <c r="BA328" i="12"/>
  <c r="CF328" i="12" s="1"/>
  <c r="U328" i="12"/>
  <c r="T328" i="12"/>
  <c r="S328" i="12"/>
  <c r="R328" i="12"/>
  <c r="R325" i="12" s="1"/>
  <c r="Q328" i="12"/>
  <c r="P328" i="12"/>
  <c r="O328" i="12"/>
  <c r="N328" i="12"/>
  <c r="N325" i="12" s="1"/>
  <c r="I328" i="12"/>
  <c r="H328" i="12"/>
  <c r="G328" i="12"/>
  <c r="F328" i="12"/>
  <c r="CB327" i="12"/>
  <c r="CC327" i="12" s="1"/>
  <c r="V327" i="12"/>
  <c r="I327" i="12"/>
  <c r="H327" i="12"/>
  <c r="G327" i="12"/>
  <c r="F327" i="12"/>
  <c r="CB326" i="12"/>
  <c r="CC326" i="12" s="1"/>
  <c r="BB326" i="12"/>
  <c r="CG326" i="12" s="1"/>
  <c r="BA326" i="12"/>
  <c r="CF326" i="12" s="1"/>
  <c r="U326" i="12"/>
  <c r="T326" i="12"/>
  <c r="T325" i="12" s="1"/>
  <c r="S326" i="12"/>
  <c r="R326" i="12"/>
  <c r="Q326" i="12"/>
  <c r="P326" i="12"/>
  <c r="P325" i="12" s="1"/>
  <c r="O326" i="12"/>
  <c r="O325" i="12" s="1"/>
  <c r="N326" i="12"/>
  <c r="I326" i="12"/>
  <c r="H326" i="12"/>
  <c r="G326" i="12"/>
  <c r="F326" i="12"/>
  <c r="CB325" i="12"/>
  <c r="CC325" i="12" s="1"/>
  <c r="S325" i="12"/>
  <c r="Q325" i="12"/>
  <c r="I325" i="12"/>
  <c r="H325" i="12"/>
  <c r="G325" i="12"/>
  <c r="F325" i="12"/>
  <c r="CB324" i="12"/>
  <c r="CC324" i="12" s="1"/>
  <c r="V324" i="12"/>
  <c r="I324" i="12"/>
  <c r="H324" i="12"/>
  <c r="G324" i="12"/>
  <c r="F324" i="12"/>
  <c r="CB323" i="12"/>
  <c r="BB323" i="12"/>
  <c r="CG323" i="12" s="1"/>
  <c r="BA323" i="12"/>
  <c r="CF323" i="12" s="1"/>
  <c r="U323" i="12"/>
  <c r="T323" i="12"/>
  <c r="T320" i="12" s="1"/>
  <c r="S323" i="12"/>
  <c r="R323" i="12"/>
  <c r="Q323" i="12"/>
  <c r="Q320" i="12" s="1"/>
  <c r="P323" i="12"/>
  <c r="P320" i="12" s="1"/>
  <c r="O323" i="12"/>
  <c r="O320" i="12" s="1"/>
  <c r="N323" i="12"/>
  <c r="I323" i="12"/>
  <c r="H323" i="12"/>
  <c r="G323" i="12"/>
  <c r="F323" i="12"/>
  <c r="CB322" i="12"/>
  <c r="CC322" i="12" s="1"/>
  <c r="V322" i="12"/>
  <c r="I322" i="12"/>
  <c r="H322" i="12"/>
  <c r="G322" i="12"/>
  <c r="F322" i="12"/>
  <c r="CB321" i="12"/>
  <c r="BB321" i="12"/>
  <c r="CG321" i="12" s="1"/>
  <c r="BA321" i="12"/>
  <c r="CF321" i="12" s="1"/>
  <c r="U321" i="12"/>
  <c r="T321" i="12"/>
  <c r="S321" i="12"/>
  <c r="S320" i="12" s="1"/>
  <c r="R321" i="12"/>
  <c r="Q321" i="12"/>
  <c r="P321" i="12"/>
  <c r="O321" i="12"/>
  <c r="N321" i="12"/>
  <c r="I321" i="12"/>
  <c r="H321" i="12"/>
  <c r="G321" i="12"/>
  <c r="F321" i="12"/>
  <c r="CB320" i="12"/>
  <c r="CC320" i="12" s="1"/>
  <c r="N320" i="12"/>
  <c r="I320" i="12"/>
  <c r="H320" i="12"/>
  <c r="G320" i="12"/>
  <c r="F320" i="12"/>
  <c r="CB319" i="12"/>
  <c r="CC319" i="12" s="1"/>
  <c r="V319" i="12"/>
  <c r="I319" i="12"/>
  <c r="H319" i="12"/>
  <c r="G319" i="12"/>
  <c r="F319" i="12"/>
  <c r="CB318" i="12"/>
  <c r="BB318" i="12"/>
  <c r="CG318" i="12" s="1"/>
  <c r="BA318" i="12"/>
  <c r="CF318" i="12" s="1"/>
  <c r="U318" i="12"/>
  <c r="T318" i="12"/>
  <c r="S318" i="12"/>
  <c r="R318" i="12"/>
  <c r="Q318" i="12"/>
  <c r="P318" i="12"/>
  <c r="O318" i="12"/>
  <c r="N318" i="12"/>
  <c r="I318" i="12"/>
  <c r="H318" i="12"/>
  <c r="G318" i="12"/>
  <c r="F318" i="12"/>
  <c r="CB317" i="12"/>
  <c r="CC317" i="12" s="1"/>
  <c r="V317" i="12"/>
  <c r="I317" i="12"/>
  <c r="H317" i="12"/>
  <c r="G317" i="12"/>
  <c r="F317" i="12"/>
  <c r="CB316" i="12"/>
  <c r="BB316" i="12"/>
  <c r="CG316" i="12" s="1"/>
  <c r="BA316" i="12"/>
  <c r="CF316" i="12" s="1"/>
  <c r="U316" i="12"/>
  <c r="T316" i="12"/>
  <c r="S316" i="12"/>
  <c r="R316" i="12"/>
  <c r="Q316" i="12"/>
  <c r="P316" i="12"/>
  <c r="O316" i="12"/>
  <c r="N316" i="12"/>
  <c r="I316" i="12"/>
  <c r="H316" i="12"/>
  <c r="G316" i="12"/>
  <c r="F316" i="12"/>
  <c r="CB315" i="12"/>
  <c r="CC315" i="12" s="1"/>
  <c r="V315" i="12"/>
  <c r="I315" i="12"/>
  <c r="H315" i="12"/>
  <c r="G315" i="12"/>
  <c r="F315" i="12"/>
  <c r="CB314" i="12"/>
  <c r="CC314" i="12" s="1"/>
  <c r="BB314" i="12"/>
  <c r="CG314" i="12" s="1"/>
  <c r="BA314" i="12"/>
  <c r="CF314" i="12" s="1"/>
  <c r="U314" i="12"/>
  <c r="T314" i="12"/>
  <c r="S314" i="12"/>
  <c r="R314" i="12"/>
  <c r="Q314" i="12"/>
  <c r="P314" i="12"/>
  <c r="P311" i="12" s="1"/>
  <c r="O314" i="12"/>
  <c r="N314" i="12"/>
  <c r="I314" i="12"/>
  <c r="H314" i="12"/>
  <c r="G314" i="12"/>
  <c r="F314" i="12"/>
  <c r="CB313" i="12"/>
  <c r="CC313" i="12" s="1"/>
  <c r="V313" i="12"/>
  <c r="I313" i="12"/>
  <c r="H313" i="12"/>
  <c r="G313" i="12"/>
  <c r="F313" i="12"/>
  <c r="CB312" i="12"/>
  <c r="BB312" i="12"/>
  <c r="BA312" i="12"/>
  <c r="CF312" i="12" s="1"/>
  <c r="U312" i="12"/>
  <c r="T312" i="12"/>
  <c r="S312" i="12"/>
  <c r="R312" i="12"/>
  <c r="Q312" i="12"/>
  <c r="P312" i="12"/>
  <c r="O312" i="12"/>
  <c r="N312" i="12"/>
  <c r="N311" i="12" s="1"/>
  <c r="I312" i="12"/>
  <c r="H312" i="12"/>
  <c r="G312" i="12"/>
  <c r="F312" i="12"/>
  <c r="CB311" i="12"/>
  <c r="CC311" i="12" s="1"/>
  <c r="T311" i="12"/>
  <c r="S311" i="12"/>
  <c r="I311" i="12"/>
  <c r="H311" i="12"/>
  <c r="G311" i="12"/>
  <c r="F311" i="12"/>
  <c r="CB310" i="12"/>
  <c r="CC310" i="12" s="1"/>
  <c r="V310" i="12"/>
  <c r="I310" i="12"/>
  <c r="H310" i="12"/>
  <c r="G310" i="12"/>
  <c r="F310" i="12"/>
  <c r="CB309" i="12"/>
  <c r="BB309" i="12"/>
  <c r="CG309" i="12" s="1"/>
  <c r="BA309" i="12"/>
  <c r="U309" i="12"/>
  <c r="T309" i="12"/>
  <c r="S309" i="12"/>
  <c r="R309" i="12"/>
  <c r="Q309" i="12"/>
  <c r="P309" i="12"/>
  <c r="O309" i="12"/>
  <c r="N309" i="12"/>
  <c r="I309" i="12"/>
  <c r="H309" i="12"/>
  <c r="G309" i="12"/>
  <c r="F309" i="12"/>
  <c r="CB300" i="12"/>
  <c r="CC300" i="12" s="1"/>
  <c r="CB299" i="12"/>
  <c r="CC299" i="12" s="1"/>
  <c r="V299" i="12"/>
  <c r="I299" i="12"/>
  <c r="H299" i="12"/>
  <c r="G299" i="12"/>
  <c r="F299" i="12"/>
  <c r="CB298" i="12"/>
  <c r="CC298" i="12" s="1"/>
  <c r="BB298" i="12"/>
  <c r="CG298" i="12" s="1"/>
  <c r="BA298" i="12"/>
  <c r="CF298" i="12" s="1"/>
  <c r="U298" i="12"/>
  <c r="T298" i="12"/>
  <c r="S298" i="12"/>
  <c r="R298" i="12"/>
  <c r="Q298" i="12"/>
  <c r="P298" i="12"/>
  <c r="O298" i="12"/>
  <c r="N298" i="12"/>
  <c r="I298" i="12"/>
  <c r="H298" i="12"/>
  <c r="G298" i="12"/>
  <c r="F298" i="12"/>
  <c r="CB297" i="12"/>
  <c r="CC297" i="12" s="1"/>
  <c r="V297" i="12"/>
  <c r="I297" i="12"/>
  <c r="H297" i="12"/>
  <c r="G297" i="12"/>
  <c r="F297" i="12"/>
  <c r="CB296" i="12"/>
  <c r="CC296" i="12" s="1"/>
  <c r="V296" i="12"/>
  <c r="I296" i="12"/>
  <c r="H296" i="12"/>
  <c r="G296" i="12"/>
  <c r="F296" i="12"/>
  <c r="CB295" i="12"/>
  <c r="CC295" i="12" s="1"/>
  <c r="V295" i="12"/>
  <c r="I295" i="12"/>
  <c r="H295" i="12"/>
  <c r="G295" i="12"/>
  <c r="F295" i="12"/>
  <c r="CB294" i="12"/>
  <c r="CC294" i="12" s="1"/>
  <c r="V294" i="12"/>
  <c r="I294" i="12"/>
  <c r="H294" i="12"/>
  <c r="G294" i="12"/>
  <c r="F294" i="12"/>
  <c r="CB293" i="12"/>
  <c r="BB293" i="12"/>
  <c r="CG293" i="12" s="1"/>
  <c r="BA293" i="12"/>
  <c r="CF293" i="12" s="1"/>
  <c r="U293" i="12"/>
  <c r="T293" i="12"/>
  <c r="S293" i="12"/>
  <c r="R293" i="12"/>
  <c r="Q293" i="12"/>
  <c r="P293" i="12"/>
  <c r="O293" i="12"/>
  <c r="N293" i="12"/>
  <c r="I293" i="12"/>
  <c r="H293" i="12"/>
  <c r="G293" i="12"/>
  <c r="F293" i="12"/>
  <c r="CB292" i="12"/>
  <c r="CC292" i="12" s="1"/>
  <c r="V292" i="12"/>
  <c r="I292" i="12"/>
  <c r="H292" i="12"/>
  <c r="G292" i="12"/>
  <c r="F292" i="12"/>
  <c r="CB291" i="12"/>
  <c r="CC291" i="12" s="1"/>
  <c r="V291" i="12"/>
  <c r="I291" i="12"/>
  <c r="H291" i="12"/>
  <c r="G291" i="12"/>
  <c r="F291" i="12"/>
  <c r="CB290" i="12"/>
  <c r="BB290" i="12"/>
  <c r="CG290" i="12" s="1"/>
  <c r="BA290" i="12"/>
  <c r="CF290" i="12" s="1"/>
  <c r="U290" i="12"/>
  <c r="T290" i="12"/>
  <c r="S290" i="12"/>
  <c r="R290" i="12"/>
  <c r="Q290" i="12"/>
  <c r="P290" i="12"/>
  <c r="O290" i="12"/>
  <c r="N290" i="12"/>
  <c r="I290" i="12"/>
  <c r="H290" i="12"/>
  <c r="G290" i="12"/>
  <c r="F290" i="12"/>
  <c r="CB289" i="12"/>
  <c r="CC289" i="12" s="1"/>
  <c r="V289" i="12"/>
  <c r="I289" i="12"/>
  <c r="H289" i="12"/>
  <c r="G289" i="12"/>
  <c r="F289" i="12"/>
  <c r="CB288" i="12"/>
  <c r="CC288" i="12" s="1"/>
  <c r="V288" i="12"/>
  <c r="I288" i="12"/>
  <c r="H288" i="12"/>
  <c r="G288" i="12"/>
  <c r="F288" i="12"/>
  <c r="CB287" i="12"/>
  <c r="CC287" i="12" s="1"/>
  <c r="V287" i="12"/>
  <c r="I287" i="12"/>
  <c r="H287" i="12"/>
  <c r="G287" i="12"/>
  <c r="F287" i="12"/>
  <c r="CB286" i="12"/>
  <c r="CC286" i="12" s="1"/>
  <c r="V286" i="12"/>
  <c r="I286" i="12"/>
  <c r="H286" i="12"/>
  <c r="G286" i="12"/>
  <c r="F286" i="12"/>
  <c r="CB285" i="12"/>
  <c r="CC285" i="12" s="1"/>
  <c r="V285" i="12"/>
  <c r="I285" i="12"/>
  <c r="H285" i="12"/>
  <c r="G285" i="12"/>
  <c r="F285" i="12"/>
  <c r="CB284" i="12"/>
  <c r="BB284" i="12"/>
  <c r="CG284" i="12" s="1"/>
  <c r="BA284" i="12"/>
  <c r="CF284" i="12" s="1"/>
  <c r="U284" i="12"/>
  <c r="T284" i="12"/>
  <c r="S284" i="12"/>
  <c r="R284" i="12"/>
  <c r="Q284" i="12"/>
  <c r="P284" i="12"/>
  <c r="O284" i="12"/>
  <c r="N284" i="12"/>
  <c r="I284" i="12"/>
  <c r="H284" i="12"/>
  <c r="G284" i="12"/>
  <c r="F284" i="12"/>
  <c r="CB283" i="12"/>
  <c r="CC283" i="12" s="1"/>
  <c r="V283" i="12"/>
  <c r="I283" i="12"/>
  <c r="H283" i="12"/>
  <c r="G283" i="12"/>
  <c r="F283" i="12"/>
  <c r="CB282" i="12"/>
  <c r="CC282" i="12" s="1"/>
  <c r="V282" i="12"/>
  <c r="I282" i="12"/>
  <c r="H282" i="12"/>
  <c r="G282" i="12"/>
  <c r="F282" i="12"/>
  <c r="CB281" i="12"/>
  <c r="CC281" i="12" s="1"/>
  <c r="V281" i="12"/>
  <c r="I281" i="12"/>
  <c r="H281" i="12"/>
  <c r="G281" i="12"/>
  <c r="F281" i="12"/>
  <c r="CB280" i="12"/>
  <c r="CC280" i="12" s="1"/>
  <c r="V280" i="12"/>
  <c r="I280" i="12"/>
  <c r="H280" i="12"/>
  <c r="G280" i="12"/>
  <c r="F280" i="12"/>
  <c r="CB279" i="12"/>
  <c r="CC279" i="12" s="1"/>
  <c r="V279" i="12"/>
  <c r="I279" i="12"/>
  <c r="H279" i="12"/>
  <c r="G279" i="12"/>
  <c r="F279" i="12"/>
  <c r="CB278" i="12"/>
  <c r="CC278" i="12" s="1"/>
  <c r="V278" i="12"/>
  <c r="I278" i="12"/>
  <c r="H278" i="12"/>
  <c r="G278" i="12"/>
  <c r="F278" i="12"/>
  <c r="CB277" i="12"/>
  <c r="CC277" i="12" s="1"/>
  <c r="V277" i="12"/>
  <c r="I277" i="12"/>
  <c r="H277" i="12"/>
  <c r="G277" i="12"/>
  <c r="F277" i="12"/>
  <c r="CB276" i="12"/>
  <c r="BD276" i="12"/>
  <c r="BA276" i="12" s="1"/>
  <c r="CF276" i="12" s="1"/>
  <c r="BB276" i="12"/>
  <c r="CG276" i="12" s="1"/>
  <c r="U276" i="12"/>
  <c r="T276" i="12"/>
  <c r="S276" i="12"/>
  <c r="R276" i="12"/>
  <c r="Q276" i="12"/>
  <c r="P276" i="12"/>
  <c r="O276" i="12"/>
  <c r="N276" i="12"/>
  <c r="I276" i="12"/>
  <c r="H276" i="12"/>
  <c r="G276" i="12"/>
  <c r="F276" i="12"/>
  <c r="CB275" i="12"/>
  <c r="CC275" i="12" s="1"/>
  <c r="V275" i="12"/>
  <c r="I275" i="12"/>
  <c r="H275" i="12"/>
  <c r="G275" i="12"/>
  <c r="F275" i="12"/>
  <c r="CB274" i="12"/>
  <c r="CC274" i="12" s="1"/>
  <c r="V274" i="12"/>
  <c r="I274" i="12"/>
  <c r="H274" i="12"/>
  <c r="G274" i="12"/>
  <c r="F274" i="12"/>
  <c r="CB273" i="12"/>
  <c r="CC273" i="12" s="1"/>
  <c r="V273" i="12"/>
  <c r="I273" i="12"/>
  <c r="H273" i="12"/>
  <c r="G273" i="12"/>
  <c r="F273" i="12"/>
  <c r="CB272" i="12"/>
  <c r="CC272" i="12" s="1"/>
  <c r="V272" i="12"/>
  <c r="I272" i="12"/>
  <c r="H272" i="12"/>
  <c r="G272" i="12"/>
  <c r="F272" i="12"/>
  <c r="CB271" i="12"/>
  <c r="CC271" i="12" s="1"/>
  <c r="V271" i="12"/>
  <c r="I271" i="12"/>
  <c r="H271" i="12"/>
  <c r="G271" i="12"/>
  <c r="F271" i="12"/>
  <c r="CB270" i="12"/>
  <c r="CC270" i="12" s="1"/>
  <c r="V270" i="12"/>
  <c r="I270" i="12"/>
  <c r="H270" i="12"/>
  <c r="G270" i="12"/>
  <c r="F270" i="12"/>
  <c r="CB269" i="12"/>
  <c r="BB269" i="12"/>
  <c r="CG269" i="12" s="1"/>
  <c r="BA269" i="12"/>
  <c r="CF269" i="12" s="1"/>
  <c r="U269" i="12"/>
  <c r="T269" i="12"/>
  <c r="S269" i="12"/>
  <c r="R269" i="12"/>
  <c r="Q269" i="12"/>
  <c r="P269" i="12"/>
  <c r="O269" i="12"/>
  <c r="N269" i="12"/>
  <c r="I269" i="12"/>
  <c r="H269" i="12"/>
  <c r="G269" i="12"/>
  <c r="F269" i="12"/>
  <c r="CB268" i="12"/>
  <c r="CC268" i="12" s="1"/>
  <c r="V268" i="12"/>
  <c r="I268" i="12"/>
  <c r="H268" i="12"/>
  <c r="G268" i="12"/>
  <c r="F268" i="12"/>
  <c r="CB267" i="12"/>
  <c r="CC267" i="12" s="1"/>
  <c r="V267" i="12"/>
  <c r="I267" i="12"/>
  <c r="H267" i="12"/>
  <c r="G267" i="12"/>
  <c r="F267" i="12"/>
  <c r="CB266" i="12"/>
  <c r="CC266" i="12" s="1"/>
  <c r="V266" i="12"/>
  <c r="I266" i="12"/>
  <c r="H266" i="12"/>
  <c r="G266" i="12"/>
  <c r="F266" i="12"/>
  <c r="CB265" i="12"/>
  <c r="CC265" i="12" s="1"/>
  <c r="V265" i="12"/>
  <c r="I265" i="12"/>
  <c r="H265" i="12"/>
  <c r="G265" i="12"/>
  <c r="F265" i="12"/>
  <c r="CB264" i="12"/>
  <c r="CC264" i="12" s="1"/>
  <c r="V264" i="12"/>
  <c r="I264" i="12"/>
  <c r="H264" i="12"/>
  <c r="G264" i="12"/>
  <c r="F264" i="12"/>
  <c r="CB263" i="12"/>
  <c r="CC263" i="12" s="1"/>
  <c r="V263" i="12"/>
  <c r="I263" i="12"/>
  <c r="H263" i="12"/>
  <c r="G263" i="12"/>
  <c r="F263" i="12"/>
  <c r="CB262" i="12"/>
  <c r="BB262" i="12"/>
  <c r="CG262" i="12" s="1"/>
  <c r="BA262" i="12"/>
  <c r="CF262" i="12" s="1"/>
  <c r="U262" i="12"/>
  <c r="T262" i="12"/>
  <c r="S262" i="12"/>
  <c r="R262" i="12"/>
  <c r="Q262" i="12"/>
  <c r="P262" i="12"/>
  <c r="O262" i="12"/>
  <c r="N262" i="12"/>
  <c r="I262" i="12"/>
  <c r="H262" i="12"/>
  <c r="G262" i="12"/>
  <c r="F262" i="12"/>
  <c r="CB261" i="12"/>
  <c r="CC261" i="12" s="1"/>
  <c r="V261" i="12"/>
  <c r="I261" i="12"/>
  <c r="H261" i="12"/>
  <c r="G261" i="12"/>
  <c r="F261" i="12"/>
  <c r="CB260" i="12"/>
  <c r="CC260" i="12" s="1"/>
  <c r="V260" i="12"/>
  <c r="I260" i="12"/>
  <c r="H260" i="12"/>
  <c r="G260" i="12"/>
  <c r="F260" i="12"/>
  <c r="CB259" i="12"/>
  <c r="CC259" i="12" s="1"/>
  <c r="V259" i="12"/>
  <c r="I259" i="12"/>
  <c r="H259" i="12"/>
  <c r="G259" i="12"/>
  <c r="F259" i="12"/>
  <c r="CB258" i="12"/>
  <c r="CC258" i="12" s="1"/>
  <c r="V258" i="12"/>
  <c r="I258" i="12"/>
  <c r="H258" i="12"/>
  <c r="G258" i="12"/>
  <c r="F258" i="12"/>
  <c r="CB257" i="12"/>
  <c r="CC257" i="12" s="1"/>
  <c r="V257" i="12"/>
  <c r="I257" i="12"/>
  <c r="H257" i="12"/>
  <c r="G257" i="12"/>
  <c r="F257" i="12"/>
  <c r="CB256" i="12"/>
  <c r="CC256" i="12" s="1"/>
  <c r="V256" i="12"/>
  <c r="I256" i="12"/>
  <c r="H256" i="12"/>
  <c r="G256" i="12"/>
  <c r="F256" i="12"/>
  <c r="CB255" i="12"/>
  <c r="BB255" i="12"/>
  <c r="CG255" i="12" s="1"/>
  <c r="BA255" i="12"/>
  <c r="CF255" i="12" s="1"/>
  <c r="U255" i="12"/>
  <c r="T255" i="12"/>
  <c r="S255" i="12"/>
  <c r="R255" i="12"/>
  <c r="Q255" i="12"/>
  <c r="P255" i="12"/>
  <c r="O255" i="12"/>
  <c r="N255" i="12"/>
  <c r="I255" i="12"/>
  <c r="H255" i="12"/>
  <c r="G255" i="12"/>
  <c r="F255" i="12"/>
  <c r="V254" i="12"/>
  <c r="I254" i="12"/>
  <c r="H254" i="12"/>
  <c r="G254" i="12"/>
  <c r="F254" i="12"/>
  <c r="CB253" i="12"/>
  <c r="BB253" i="12"/>
  <c r="CG253" i="12" s="1"/>
  <c r="BA253" i="12"/>
  <c r="CF253" i="12" s="1"/>
  <c r="U253" i="12"/>
  <c r="T253" i="12"/>
  <c r="S253" i="12"/>
  <c r="R253" i="12"/>
  <c r="Q253" i="12"/>
  <c r="P253" i="12"/>
  <c r="O253" i="12"/>
  <c r="N253" i="12"/>
  <c r="I253" i="12"/>
  <c r="H253" i="12"/>
  <c r="G253" i="12"/>
  <c r="F253" i="12"/>
  <c r="CB252" i="12"/>
  <c r="CC252" i="12" s="1"/>
  <c r="V252" i="12"/>
  <c r="I252" i="12"/>
  <c r="H252" i="12"/>
  <c r="G252" i="12"/>
  <c r="F252" i="12"/>
  <c r="CB251" i="12"/>
  <c r="CC251" i="12" s="1"/>
  <c r="V251" i="12"/>
  <c r="I251" i="12"/>
  <c r="H251" i="12"/>
  <c r="G251" i="12"/>
  <c r="F251" i="12"/>
  <c r="CB250" i="12"/>
  <c r="CC250" i="12" s="1"/>
  <c r="V250" i="12"/>
  <c r="I250" i="12"/>
  <c r="H250" i="12"/>
  <c r="G250" i="12"/>
  <c r="F250" i="12"/>
  <c r="CB249" i="12"/>
  <c r="CC249" i="12" s="1"/>
  <c r="V249" i="12"/>
  <c r="I249" i="12"/>
  <c r="H249" i="12"/>
  <c r="G249" i="12"/>
  <c r="F249" i="12"/>
  <c r="CB248" i="12"/>
  <c r="BB248" i="12"/>
  <c r="CG248" i="12" s="1"/>
  <c r="BA248" i="12"/>
  <c r="CF248" i="12" s="1"/>
  <c r="U248" i="12"/>
  <c r="T248" i="12"/>
  <c r="S248" i="12"/>
  <c r="R248" i="12"/>
  <c r="Q248" i="12"/>
  <c r="P248" i="12"/>
  <c r="O248" i="12"/>
  <c r="N248" i="12"/>
  <c r="I248" i="12"/>
  <c r="H248" i="12"/>
  <c r="G248" i="12"/>
  <c r="F248" i="12"/>
  <c r="CB247" i="12"/>
  <c r="CC247" i="12" s="1"/>
  <c r="V247" i="12"/>
  <c r="I247" i="12"/>
  <c r="H247" i="12"/>
  <c r="G247" i="12"/>
  <c r="F247" i="12"/>
  <c r="CB246" i="12"/>
  <c r="CC246" i="12" s="1"/>
  <c r="V246" i="12"/>
  <c r="I246" i="12"/>
  <c r="H246" i="12"/>
  <c r="G246" i="12"/>
  <c r="F246" i="12"/>
  <c r="CB245" i="12"/>
  <c r="CC245" i="12" s="1"/>
  <c r="V245" i="12"/>
  <c r="I245" i="12"/>
  <c r="H245" i="12"/>
  <c r="G245" i="12"/>
  <c r="F245" i="12"/>
  <c r="CB244" i="12"/>
  <c r="CC244" i="12" s="1"/>
  <c r="BB244" i="12"/>
  <c r="CG244" i="12" s="1"/>
  <c r="BA244" i="12"/>
  <c r="CF244" i="12" s="1"/>
  <c r="U244" i="12"/>
  <c r="T244" i="12"/>
  <c r="S244" i="12"/>
  <c r="R244" i="12"/>
  <c r="Q244" i="12"/>
  <c r="P244" i="12"/>
  <c r="O244" i="12"/>
  <c r="N244" i="12"/>
  <c r="I244" i="12"/>
  <c r="H244" i="12"/>
  <c r="G244" i="12"/>
  <c r="F244" i="12"/>
  <c r="CB243" i="12"/>
  <c r="CC243" i="12" s="1"/>
  <c r="V243" i="12"/>
  <c r="I243" i="12"/>
  <c r="H243" i="12"/>
  <c r="G243" i="12"/>
  <c r="F243" i="12"/>
  <c r="CB242" i="12"/>
  <c r="CC242" i="12" s="1"/>
  <c r="V242" i="12"/>
  <c r="I242" i="12"/>
  <c r="H242" i="12"/>
  <c r="G242" i="12"/>
  <c r="F242" i="12"/>
  <c r="CB241" i="12"/>
  <c r="CC241" i="12" s="1"/>
  <c r="V241" i="12"/>
  <c r="I241" i="12"/>
  <c r="H241" i="12"/>
  <c r="G241" i="12"/>
  <c r="F241" i="12"/>
  <c r="CB240" i="12"/>
  <c r="CC240" i="12" s="1"/>
  <c r="V240" i="12"/>
  <c r="I240" i="12"/>
  <c r="H240" i="12"/>
  <c r="G240" i="12"/>
  <c r="F240" i="12"/>
  <c r="CB239" i="12"/>
  <c r="CC239" i="12" s="1"/>
  <c r="V239" i="12"/>
  <c r="I239" i="12"/>
  <c r="H239" i="12"/>
  <c r="G239" i="12"/>
  <c r="F239" i="12"/>
  <c r="CB238" i="12"/>
  <c r="BB238" i="12"/>
  <c r="CG238" i="12" s="1"/>
  <c r="BA238" i="12"/>
  <c r="CF238" i="12" s="1"/>
  <c r="U238" i="12"/>
  <c r="T238" i="12"/>
  <c r="S238" i="12"/>
  <c r="R238" i="12"/>
  <c r="Q238" i="12"/>
  <c r="P238" i="12"/>
  <c r="O238" i="12"/>
  <c r="N238" i="12"/>
  <c r="I238" i="12"/>
  <c r="H238" i="12"/>
  <c r="G238" i="12"/>
  <c r="F238" i="12"/>
  <c r="CB237" i="12"/>
  <c r="CC237" i="12" s="1"/>
  <c r="V237" i="12"/>
  <c r="I237" i="12"/>
  <c r="H237" i="12"/>
  <c r="G237" i="12"/>
  <c r="F237" i="12"/>
  <c r="CB236" i="12"/>
  <c r="BB236" i="12"/>
  <c r="CG236" i="12" s="1"/>
  <c r="BA236" i="12"/>
  <c r="CF236" i="12" s="1"/>
  <c r="U236" i="12"/>
  <c r="T236" i="12"/>
  <c r="S236" i="12"/>
  <c r="R236" i="12"/>
  <c r="Q236" i="12"/>
  <c r="P236" i="12"/>
  <c r="O236" i="12"/>
  <c r="N236" i="12"/>
  <c r="I236" i="12"/>
  <c r="H236" i="12"/>
  <c r="G236" i="12"/>
  <c r="F236" i="12"/>
  <c r="CB224" i="12"/>
  <c r="CC224" i="12" s="1"/>
  <c r="V224" i="12"/>
  <c r="I224" i="12"/>
  <c r="H224" i="12"/>
  <c r="G224" i="12"/>
  <c r="F224" i="12"/>
  <c r="CB223" i="12"/>
  <c r="CC223" i="12" s="1"/>
  <c r="V223" i="12"/>
  <c r="I223" i="12"/>
  <c r="H223" i="12"/>
  <c r="G223" i="12"/>
  <c r="F223" i="12"/>
  <c r="CB222" i="12"/>
  <c r="CC222" i="12" s="1"/>
  <c r="V222" i="12"/>
  <c r="I222" i="12"/>
  <c r="H222" i="12"/>
  <c r="G222" i="12"/>
  <c r="F222" i="12"/>
  <c r="CB221" i="12"/>
  <c r="CC221" i="12" s="1"/>
  <c r="V221" i="12"/>
  <c r="I221" i="12"/>
  <c r="H221" i="12"/>
  <c r="G221" i="12"/>
  <c r="F221" i="12"/>
  <c r="CB220" i="12"/>
  <c r="CC220" i="12" s="1"/>
  <c r="V220" i="12"/>
  <c r="I220" i="12"/>
  <c r="H220" i="12"/>
  <c r="G220" i="12"/>
  <c r="F220" i="12"/>
  <c r="CB219" i="12"/>
  <c r="CC219" i="12" s="1"/>
  <c r="V219" i="12"/>
  <c r="I219" i="12"/>
  <c r="H219" i="12"/>
  <c r="G219" i="12"/>
  <c r="F219" i="12"/>
  <c r="CB218" i="12"/>
  <c r="CC218" i="12" s="1"/>
  <c r="V218" i="12"/>
  <c r="I218" i="12"/>
  <c r="H218" i="12"/>
  <c r="G218" i="12"/>
  <c r="F218" i="12"/>
  <c r="CB217" i="12"/>
  <c r="BB217" i="12"/>
  <c r="CG217" i="12" s="1"/>
  <c r="BA217" i="12"/>
  <c r="CF217" i="12" s="1"/>
  <c r="U217" i="12"/>
  <c r="T217" i="12"/>
  <c r="S217" i="12"/>
  <c r="R217" i="12"/>
  <c r="Q217" i="12"/>
  <c r="P217" i="12"/>
  <c r="O217" i="12"/>
  <c r="N217" i="12"/>
  <c r="I217" i="12"/>
  <c r="H217" i="12"/>
  <c r="G217" i="12"/>
  <c r="F217" i="12"/>
  <c r="CB216" i="12"/>
  <c r="CC216" i="12" s="1"/>
  <c r="V216" i="12"/>
  <c r="I216" i="12"/>
  <c r="H216" i="12"/>
  <c r="G216" i="12"/>
  <c r="F216" i="12"/>
  <c r="CB215" i="12"/>
  <c r="CC215" i="12" s="1"/>
  <c r="V215" i="12"/>
  <c r="I215" i="12"/>
  <c r="H215" i="12"/>
  <c r="G215" i="12"/>
  <c r="F215" i="12"/>
  <c r="CB214" i="12"/>
  <c r="CC214" i="12" s="1"/>
  <c r="V214" i="12"/>
  <c r="I214" i="12"/>
  <c r="H214" i="12"/>
  <c r="G214" i="12"/>
  <c r="F214" i="12"/>
  <c r="CB213" i="12"/>
  <c r="CC213" i="12" s="1"/>
  <c r="V213" i="12"/>
  <c r="I213" i="12"/>
  <c r="H213" i="12"/>
  <c r="G213" i="12"/>
  <c r="F213" i="12"/>
  <c r="CB212" i="12"/>
  <c r="CC212" i="12" s="1"/>
  <c r="V212" i="12"/>
  <c r="I212" i="12"/>
  <c r="H212" i="12"/>
  <c r="G212" i="12"/>
  <c r="F212" i="12"/>
  <c r="CB211" i="12"/>
  <c r="CC211" i="12" s="1"/>
  <c r="V211" i="12"/>
  <c r="I211" i="12"/>
  <c r="H211" i="12"/>
  <c r="G211" i="12"/>
  <c r="F211" i="12"/>
  <c r="CB210" i="12"/>
  <c r="CC210" i="12" s="1"/>
  <c r="V210" i="12"/>
  <c r="I210" i="12"/>
  <c r="H210" i="12"/>
  <c r="G210" i="12"/>
  <c r="F210" i="12"/>
  <c r="CB209" i="12"/>
  <c r="CC209" i="12" s="1"/>
  <c r="V209" i="12"/>
  <c r="I209" i="12"/>
  <c r="H209" i="12"/>
  <c r="G209" i="12"/>
  <c r="F209" i="12"/>
  <c r="CB208" i="12"/>
  <c r="CC208" i="12" s="1"/>
  <c r="V208" i="12"/>
  <c r="I208" i="12"/>
  <c r="H208" i="12"/>
  <c r="G208" i="12"/>
  <c r="F208" i="12"/>
  <c r="CB207" i="12"/>
  <c r="BB207" i="12"/>
  <c r="CG207" i="12" s="1"/>
  <c r="BA207" i="12"/>
  <c r="U207" i="12"/>
  <c r="T207" i="12"/>
  <c r="S207" i="12"/>
  <c r="R207" i="12"/>
  <c r="Q207" i="12"/>
  <c r="P207" i="12"/>
  <c r="O207" i="12"/>
  <c r="N207" i="12"/>
  <c r="I207" i="12"/>
  <c r="H207" i="12"/>
  <c r="G207" i="12"/>
  <c r="F207" i="12"/>
  <c r="CB206" i="12"/>
  <c r="CC206" i="12" s="1"/>
  <c r="V206" i="12"/>
  <c r="I206" i="12"/>
  <c r="H206" i="12"/>
  <c r="G206" i="12"/>
  <c r="F206" i="12"/>
  <c r="CB205" i="12"/>
  <c r="BB205" i="12"/>
  <c r="AZ224" i="12" s="1"/>
  <c r="BA205" i="12"/>
  <c r="CF205" i="12" s="1"/>
  <c r="U205" i="12"/>
  <c r="T205" i="12"/>
  <c r="S205" i="12"/>
  <c r="R205" i="12"/>
  <c r="Q205" i="12"/>
  <c r="P205" i="12"/>
  <c r="O205" i="12"/>
  <c r="N205" i="12"/>
  <c r="I205" i="12"/>
  <c r="H205" i="12"/>
  <c r="G205" i="12"/>
  <c r="F205" i="12"/>
  <c r="CB192" i="12"/>
  <c r="CC192" i="12" s="1"/>
  <c r="V192" i="12"/>
  <c r="I192" i="12"/>
  <c r="H192" i="12"/>
  <c r="G192" i="12"/>
  <c r="F192" i="12"/>
  <c r="CB191" i="12"/>
  <c r="BB191" i="12"/>
  <c r="CG191" i="12" s="1"/>
  <c r="BA191" i="12"/>
  <c r="CF191" i="12" s="1"/>
  <c r="U191" i="12"/>
  <c r="T191" i="12"/>
  <c r="S191" i="12"/>
  <c r="R191" i="12"/>
  <c r="Q191" i="12"/>
  <c r="P191" i="12"/>
  <c r="O191" i="12"/>
  <c r="N191" i="12"/>
  <c r="I191" i="12"/>
  <c r="H191" i="12"/>
  <c r="G191" i="12"/>
  <c r="F191" i="12"/>
  <c r="CB190" i="12"/>
  <c r="CC190" i="12" s="1"/>
  <c r="V190" i="12"/>
  <c r="I190" i="12"/>
  <c r="H190" i="12"/>
  <c r="G190" i="12"/>
  <c r="F190" i="12"/>
  <c r="CB189" i="12"/>
  <c r="CC189" i="12" s="1"/>
  <c r="V189" i="12"/>
  <c r="I189" i="12"/>
  <c r="H189" i="12"/>
  <c r="G189" i="12"/>
  <c r="F189" i="12"/>
  <c r="CB188" i="12"/>
  <c r="BB188" i="12"/>
  <c r="CG188" i="12" s="1"/>
  <c r="BA188" i="12"/>
  <c r="CF188" i="12" s="1"/>
  <c r="U188" i="12"/>
  <c r="T188" i="12"/>
  <c r="S188" i="12"/>
  <c r="R188" i="12"/>
  <c r="Q188" i="12"/>
  <c r="P188" i="12"/>
  <c r="O188" i="12"/>
  <c r="N188" i="12"/>
  <c r="I188" i="12"/>
  <c r="H188" i="12"/>
  <c r="G188" i="12"/>
  <c r="F188" i="12"/>
  <c r="CB187" i="12"/>
  <c r="CC187" i="12" s="1"/>
  <c r="V187" i="12"/>
  <c r="I187" i="12"/>
  <c r="H187" i="12"/>
  <c r="G187" i="12"/>
  <c r="F187" i="12"/>
  <c r="CB186" i="12"/>
  <c r="BB186" i="12"/>
  <c r="CG186" i="12" s="1"/>
  <c r="BA186" i="12"/>
  <c r="CF186" i="12" s="1"/>
  <c r="U186" i="12"/>
  <c r="T186" i="12"/>
  <c r="S186" i="12"/>
  <c r="R186" i="12"/>
  <c r="Q186" i="12"/>
  <c r="P186" i="12"/>
  <c r="O186" i="12"/>
  <c r="N186" i="12"/>
  <c r="I186" i="12"/>
  <c r="H186" i="12"/>
  <c r="G186" i="12"/>
  <c r="F186" i="12"/>
  <c r="CB185" i="12"/>
  <c r="CC185" i="12" s="1"/>
  <c r="V185" i="12"/>
  <c r="I185" i="12"/>
  <c r="H185" i="12"/>
  <c r="G185" i="12"/>
  <c r="F185" i="12"/>
  <c r="CB184" i="12"/>
  <c r="BB184" i="12"/>
  <c r="CG184" i="12" s="1"/>
  <c r="BA184" i="12"/>
  <c r="CF184" i="12" s="1"/>
  <c r="U184" i="12"/>
  <c r="T184" i="12"/>
  <c r="S184" i="12"/>
  <c r="R184" i="12"/>
  <c r="Q184" i="12"/>
  <c r="P184" i="12"/>
  <c r="O184" i="12"/>
  <c r="N184" i="12"/>
  <c r="I184" i="12"/>
  <c r="H184" i="12"/>
  <c r="G184" i="12"/>
  <c r="F184" i="12"/>
  <c r="CB183" i="12"/>
  <c r="CC183" i="12" s="1"/>
  <c r="V183" i="12"/>
  <c r="I183" i="12"/>
  <c r="H183" i="12"/>
  <c r="G183" i="12"/>
  <c r="F183" i="12"/>
  <c r="CB182" i="12"/>
  <c r="BB182" i="12"/>
  <c r="CG182" i="12" s="1"/>
  <c r="BA182" i="12"/>
  <c r="CF182" i="12" s="1"/>
  <c r="U182" i="12"/>
  <c r="T182" i="12"/>
  <c r="S182" i="12"/>
  <c r="R182" i="12"/>
  <c r="Q182" i="12"/>
  <c r="P182" i="12"/>
  <c r="O182" i="12"/>
  <c r="N182" i="12"/>
  <c r="I182" i="12"/>
  <c r="H182" i="12"/>
  <c r="G182" i="12"/>
  <c r="F182" i="12"/>
  <c r="CB181" i="12"/>
  <c r="CC181" i="12" s="1"/>
  <c r="V181" i="12"/>
  <c r="I181" i="12"/>
  <c r="H181" i="12"/>
  <c r="G181" i="12"/>
  <c r="F181" i="12"/>
  <c r="CB180" i="12"/>
  <c r="CC180" i="12" s="1"/>
  <c r="V180" i="12"/>
  <c r="I180" i="12"/>
  <c r="H180" i="12"/>
  <c r="G180" i="12"/>
  <c r="F180" i="12"/>
  <c r="CB179" i="12"/>
  <c r="BB179" i="12"/>
  <c r="CG179" i="12" s="1"/>
  <c r="BA179" i="12"/>
  <c r="CF179" i="12" s="1"/>
  <c r="U179" i="12"/>
  <c r="T179" i="12"/>
  <c r="S179" i="12"/>
  <c r="R179" i="12"/>
  <c r="Q179" i="12"/>
  <c r="P179" i="12"/>
  <c r="O179" i="12"/>
  <c r="N179" i="12"/>
  <c r="I179" i="12"/>
  <c r="H179" i="12"/>
  <c r="G179" i="12"/>
  <c r="F179" i="12"/>
  <c r="CB178" i="12"/>
  <c r="CC178" i="12" s="1"/>
  <c r="V178" i="12"/>
  <c r="I178" i="12"/>
  <c r="H178" i="12"/>
  <c r="G178" i="12"/>
  <c r="F178" i="12"/>
  <c r="CB177" i="12"/>
  <c r="CC177" i="12" s="1"/>
  <c r="V177" i="12"/>
  <c r="I177" i="12"/>
  <c r="H177" i="12"/>
  <c r="G177" i="12"/>
  <c r="F177" i="12"/>
  <c r="CB176" i="12"/>
  <c r="BB176" i="12"/>
  <c r="CG176" i="12" s="1"/>
  <c r="BA176" i="12"/>
  <c r="CF176" i="12" s="1"/>
  <c r="U176" i="12"/>
  <c r="T176" i="12"/>
  <c r="S176" i="12"/>
  <c r="R176" i="12"/>
  <c r="Q176" i="12"/>
  <c r="P176" i="12"/>
  <c r="O176" i="12"/>
  <c r="N176" i="12"/>
  <c r="I176" i="12"/>
  <c r="H176" i="12"/>
  <c r="G176" i="12"/>
  <c r="F176" i="12"/>
  <c r="CB175" i="12"/>
  <c r="CC175" i="12" s="1"/>
  <c r="V175" i="12"/>
  <c r="I175" i="12"/>
  <c r="H175" i="12"/>
  <c r="G175" i="12"/>
  <c r="F175" i="12"/>
  <c r="CB174" i="12"/>
  <c r="BB174" i="12"/>
  <c r="CG174" i="12" s="1"/>
  <c r="BA174" i="12"/>
  <c r="CF174" i="12" s="1"/>
  <c r="U174" i="12"/>
  <c r="T174" i="12"/>
  <c r="S174" i="12"/>
  <c r="R174" i="12"/>
  <c r="Q174" i="12"/>
  <c r="P174" i="12"/>
  <c r="O174" i="12"/>
  <c r="N174" i="12"/>
  <c r="I174" i="12"/>
  <c r="H174" i="12"/>
  <c r="G174" i="12"/>
  <c r="F174" i="12"/>
  <c r="CB173" i="12"/>
  <c r="CC173" i="12" s="1"/>
  <c r="V173" i="12"/>
  <c r="I173" i="12"/>
  <c r="H173" i="12"/>
  <c r="G173" i="12"/>
  <c r="F173" i="12"/>
  <c r="CB172" i="12"/>
  <c r="BB172" i="12"/>
  <c r="CG172" i="12" s="1"/>
  <c r="BA172" i="12"/>
  <c r="CF172" i="12" s="1"/>
  <c r="U172" i="12"/>
  <c r="T172" i="12"/>
  <c r="S172" i="12"/>
  <c r="R172" i="12"/>
  <c r="Q172" i="12"/>
  <c r="P172" i="12"/>
  <c r="O172" i="12"/>
  <c r="N172" i="12"/>
  <c r="I172" i="12"/>
  <c r="H172" i="12"/>
  <c r="G172" i="12"/>
  <c r="F172" i="12"/>
  <c r="CB171" i="12"/>
  <c r="CC171" i="12" s="1"/>
  <c r="V171" i="12"/>
  <c r="I171" i="12"/>
  <c r="H171" i="12"/>
  <c r="G171" i="12"/>
  <c r="F171" i="12"/>
  <c r="CB170" i="12"/>
  <c r="BB170" i="12"/>
  <c r="CG170" i="12" s="1"/>
  <c r="BA170" i="12"/>
  <c r="CF170" i="12" s="1"/>
  <c r="U170" i="12"/>
  <c r="T170" i="12"/>
  <c r="S170" i="12"/>
  <c r="R170" i="12"/>
  <c r="Q170" i="12"/>
  <c r="P170" i="12"/>
  <c r="O170" i="12"/>
  <c r="N170" i="12"/>
  <c r="I170" i="12"/>
  <c r="H170" i="12"/>
  <c r="G170" i="12"/>
  <c r="F170" i="12"/>
  <c r="CB169" i="12"/>
  <c r="CC169" i="12" s="1"/>
  <c r="V169" i="12"/>
  <c r="I169" i="12"/>
  <c r="H169" i="12"/>
  <c r="G169" i="12"/>
  <c r="F169" i="12"/>
  <c r="CB168" i="12"/>
  <c r="CC168" i="12" s="1"/>
  <c r="V168" i="12"/>
  <c r="I168" i="12"/>
  <c r="H168" i="12"/>
  <c r="G168" i="12"/>
  <c r="F168" i="12"/>
  <c r="CB167" i="12"/>
  <c r="CC167" i="12" s="1"/>
  <c r="V167" i="12"/>
  <c r="I167" i="12"/>
  <c r="H167" i="12"/>
  <c r="G167" i="12"/>
  <c r="F167" i="12"/>
  <c r="CB166" i="12"/>
  <c r="CC166" i="12" s="1"/>
  <c r="V166" i="12"/>
  <c r="I166" i="12"/>
  <c r="H166" i="12"/>
  <c r="G166" i="12"/>
  <c r="F166" i="12"/>
  <c r="CB165" i="12"/>
  <c r="BB165" i="12"/>
  <c r="CG165" i="12" s="1"/>
  <c r="BA165" i="12"/>
  <c r="CF165" i="12" s="1"/>
  <c r="U165" i="12"/>
  <c r="T165" i="12"/>
  <c r="S165" i="12"/>
  <c r="S164" i="12" s="1"/>
  <c r="R165" i="12"/>
  <c r="R164" i="12" s="1"/>
  <c r="Q165" i="12"/>
  <c r="P165" i="12"/>
  <c r="O165" i="12"/>
  <c r="N165" i="12"/>
  <c r="I165" i="12"/>
  <c r="H165" i="12"/>
  <c r="G165" i="12"/>
  <c r="F165" i="12"/>
  <c r="CB164" i="12"/>
  <c r="CC164" i="12" s="1"/>
  <c r="U164" i="12"/>
  <c r="I164" i="12"/>
  <c r="H164" i="12"/>
  <c r="G164" i="12"/>
  <c r="F164" i="12"/>
  <c r="CB163" i="12"/>
  <c r="CC163" i="12" s="1"/>
  <c r="V163" i="12"/>
  <c r="I163" i="12"/>
  <c r="H163" i="12"/>
  <c r="G163" i="12"/>
  <c r="F163" i="12"/>
  <c r="CB162" i="12"/>
  <c r="CC162" i="12" s="1"/>
  <c r="V162" i="12"/>
  <c r="I162" i="12"/>
  <c r="H162" i="12"/>
  <c r="G162" i="12"/>
  <c r="F162" i="12"/>
  <c r="CB161" i="12"/>
  <c r="BB161" i="12"/>
  <c r="CG161" i="12" s="1"/>
  <c r="BA161" i="12"/>
  <c r="CF161" i="12" s="1"/>
  <c r="U161" i="12"/>
  <c r="T161" i="12"/>
  <c r="S161" i="12"/>
  <c r="R161" i="12"/>
  <c r="Q161" i="12"/>
  <c r="P161" i="12"/>
  <c r="O161" i="12"/>
  <c r="N161" i="12"/>
  <c r="I161" i="12"/>
  <c r="H161" i="12"/>
  <c r="G161" i="12"/>
  <c r="F161" i="12"/>
  <c r="CB160" i="12"/>
  <c r="CC160" i="12" s="1"/>
  <c r="V160" i="12"/>
  <c r="I160" i="12"/>
  <c r="H160" i="12"/>
  <c r="G160" i="12"/>
  <c r="F160" i="12"/>
  <c r="CB159" i="12"/>
  <c r="BB159" i="12"/>
  <c r="CG159" i="12" s="1"/>
  <c r="BA159" i="12"/>
  <c r="CF159" i="12" s="1"/>
  <c r="U159" i="12"/>
  <c r="T159" i="12"/>
  <c r="S159" i="12"/>
  <c r="R159" i="12"/>
  <c r="Q159" i="12"/>
  <c r="P159" i="12"/>
  <c r="O159" i="12"/>
  <c r="N159" i="12"/>
  <c r="I159" i="12"/>
  <c r="H159" i="12"/>
  <c r="G159" i="12"/>
  <c r="F159" i="12"/>
  <c r="V158" i="12"/>
  <c r="I158" i="12"/>
  <c r="H158" i="12"/>
  <c r="G158" i="12"/>
  <c r="F158" i="12"/>
  <c r="CB157" i="12"/>
  <c r="BB157" i="12"/>
  <c r="BA157" i="12"/>
  <c r="U157" i="12"/>
  <c r="T157" i="12"/>
  <c r="S157" i="12"/>
  <c r="R157" i="12"/>
  <c r="Q157" i="12"/>
  <c r="P157" i="12"/>
  <c r="O157" i="12"/>
  <c r="N157" i="12"/>
  <c r="I157" i="12"/>
  <c r="H157" i="12"/>
  <c r="G157" i="12"/>
  <c r="F157" i="12"/>
  <c r="CB156" i="12"/>
  <c r="CC156" i="12" s="1"/>
  <c r="V156" i="12"/>
  <c r="I156" i="12"/>
  <c r="H156" i="12"/>
  <c r="G156" i="12"/>
  <c r="F156" i="12"/>
  <c r="CB155" i="12"/>
  <c r="BB155" i="12"/>
  <c r="CG155" i="12" s="1"/>
  <c r="BA155" i="12"/>
  <c r="CF155" i="12" s="1"/>
  <c r="U155" i="12"/>
  <c r="T155" i="12"/>
  <c r="S155" i="12"/>
  <c r="R155" i="12"/>
  <c r="Q155" i="12"/>
  <c r="P155" i="12"/>
  <c r="O155" i="12"/>
  <c r="O154" i="12" s="1"/>
  <c r="N155" i="12"/>
  <c r="I155" i="12"/>
  <c r="H155" i="12"/>
  <c r="G155" i="12"/>
  <c r="F155" i="12"/>
  <c r="CB154" i="12"/>
  <c r="CC154" i="12" s="1"/>
  <c r="S154" i="12"/>
  <c r="R154" i="12"/>
  <c r="I154" i="12"/>
  <c r="H154" i="12"/>
  <c r="G154" i="12"/>
  <c r="F154" i="12"/>
  <c r="CB153" i="12"/>
  <c r="CC153" i="12" s="1"/>
  <c r="V153" i="12"/>
  <c r="I153" i="12"/>
  <c r="H153" i="12"/>
  <c r="G153" i="12"/>
  <c r="F153" i="12"/>
  <c r="CB152" i="12"/>
  <c r="CC152" i="12" s="1"/>
  <c r="V152" i="12"/>
  <c r="I152" i="12"/>
  <c r="H152" i="12"/>
  <c r="G152" i="12"/>
  <c r="F152" i="12"/>
  <c r="CB151" i="12"/>
  <c r="BD151" i="12"/>
  <c r="BB151" i="12"/>
  <c r="CG151" i="12" s="1"/>
  <c r="BA151" i="12"/>
  <c r="CF151" i="12" s="1"/>
  <c r="U151" i="12"/>
  <c r="T151" i="12"/>
  <c r="S151" i="12"/>
  <c r="R151" i="12"/>
  <c r="Q151" i="12"/>
  <c r="P151" i="12"/>
  <c r="O151" i="12"/>
  <c r="N151" i="12"/>
  <c r="I151" i="12"/>
  <c r="H151" i="12"/>
  <c r="G151" i="12"/>
  <c r="F151" i="12"/>
  <c r="CB150" i="12"/>
  <c r="CC150" i="12" s="1"/>
  <c r="V150" i="12"/>
  <c r="I150" i="12"/>
  <c r="H150" i="12"/>
  <c r="G150" i="12"/>
  <c r="F150" i="12"/>
  <c r="CB149" i="12"/>
  <c r="CC149" i="12" s="1"/>
  <c r="V149" i="12"/>
  <c r="I149" i="12"/>
  <c r="H149" i="12"/>
  <c r="G149" i="12"/>
  <c r="F149" i="12"/>
  <c r="CB148" i="12"/>
  <c r="BB148" i="12"/>
  <c r="CG148" i="12" s="1"/>
  <c r="BA148" i="12"/>
  <c r="CF148" i="12" s="1"/>
  <c r="U148" i="12"/>
  <c r="T148" i="12"/>
  <c r="S148" i="12"/>
  <c r="R148" i="12"/>
  <c r="Q148" i="12"/>
  <c r="P148" i="12"/>
  <c r="O148" i="12"/>
  <c r="N148" i="12"/>
  <c r="I148" i="12"/>
  <c r="H148" i="12"/>
  <c r="G148" i="12"/>
  <c r="F148" i="12"/>
  <c r="CB134" i="12"/>
  <c r="CC134" i="12" s="1"/>
  <c r="AZ134" i="12"/>
  <c r="V134" i="12"/>
  <c r="I134" i="12"/>
  <c r="H134" i="12"/>
  <c r="G134" i="12"/>
  <c r="F134" i="12"/>
  <c r="CB133" i="12"/>
  <c r="BB133" i="12"/>
  <c r="CG133" i="12" s="1"/>
  <c r="BA133" i="12"/>
  <c r="CF133" i="12" s="1"/>
  <c r="U133" i="12"/>
  <c r="T133" i="12"/>
  <c r="S133" i="12"/>
  <c r="R133" i="12"/>
  <c r="Q133" i="12"/>
  <c r="P133" i="12"/>
  <c r="O133" i="12"/>
  <c r="N133" i="12"/>
  <c r="I133" i="12"/>
  <c r="H133" i="12"/>
  <c r="G133" i="12"/>
  <c r="F133" i="12"/>
  <c r="CB132" i="12"/>
  <c r="CC132" i="12" s="1"/>
  <c r="V132" i="12"/>
  <c r="I132" i="12"/>
  <c r="H132" i="12"/>
  <c r="G132" i="12"/>
  <c r="F132" i="12"/>
  <c r="CB131" i="12"/>
  <c r="CC131" i="12" s="1"/>
  <c r="V131" i="12"/>
  <c r="I131" i="12"/>
  <c r="H131" i="12"/>
  <c r="G131" i="12"/>
  <c r="F131" i="12"/>
  <c r="CB130" i="12"/>
  <c r="CC130" i="12" s="1"/>
  <c r="V130" i="12"/>
  <c r="I130" i="12"/>
  <c r="H130" i="12"/>
  <c r="G130" i="12"/>
  <c r="F130" i="12"/>
  <c r="CB129" i="12"/>
  <c r="CC129" i="12" s="1"/>
  <c r="BB129" i="12"/>
  <c r="CG129" i="12" s="1"/>
  <c r="BA129" i="12"/>
  <c r="CF129" i="12" s="1"/>
  <c r="U129" i="12"/>
  <c r="T129" i="12"/>
  <c r="S129" i="12"/>
  <c r="R129" i="12"/>
  <c r="Q129" i="12"/>
  <c r="P129" i="12"/>
  <c r="O129" i="12"/>
  <c r="N129" i="12"/>
  <c r="I129" i="12"/>
  <c r="H129" i="12"/>
  <c r="G129" i="12"/>
  <c r="F129" i="12"/>
  <c r="CB128" i="12"/>
  <c r="CC128" i="12" s="1"/>
  <c r="V128" i="12"/>
  <c r="I128" i="12"/>
  <c r="H128" i="12"/>
  <c r="G128" i="12"/>
  <c r="F128" i="12"/>
  <c r="CB127" i="12"/>
  <c r="BB127" i="12"/>
  <c r="CG127" i="12" s="1"/>
  <c r="BA127" i="12"/>
  <c r="CF127" i="12" s="1"/>
  <c r="U127" i="12"/>
  <c r="T127" i="12"/>
  <c r="S127" i="12"/>
  <c r="R127" i="12"/>
  <c r="Q127" i="12"/>
  <c r="P127" i="12"/>
  <c r="O127" i="12"/>
  <c r="N127" i="12"/>
  <c r="I127" i="12"/>
  <c r="H127" i="12"/>
  <c r="G127" i="12"/>
  <c r="F127" i="12"/>
  <c r="CB126" i="12"/>
  <c r="CC126" i="12" s="1"/>
  <c r="V126" i="12"/>
  <c r="I126" i="12"/>
  <c r="H126" i="12"/>
  <c r="G126" i="12"/>
  <c r="F126" i="12"/>
  <c r="CB125" i="12"/>
  <c r="BB125" i="12"/>
  <c r="CG125" i="12" s="1"/>
  <c r="BA125" i="12"/>
  <c r="CF125" i="12" s="1"/>
  <c r="U125" i="12"/>
  <c r="T125" i="12"/>
  <c r="S125" i="12"/>
  <c r="R125" i="12"/>
  <c r="Q125" i="12"/>
  <c r="P125" i="12"/>
  <c r="O125" i="12"/>
  <c r="N125" i="12"/>
  <c r="I125" i="12"/>
  <c r="H125" i="12"/>
  <c r="G125" i="12"/>
  <c r="F125" i="12"/>
  <c r="CB124" i="12"/>
  <c r="CC124" i="12" s="1"/>
  <c r="V124" i="12"/>
  <c r="I124" i="12"/>
  <c r="H124" i="12"/>
  <c r="G124" i="12"/>
  <c r="F124" i="12"/>
  <c r="CB123" i="12"/>
  <c r="BD123" i="12"/>
  <c r="BA123" i="12" s="1"/>
  <c r="BB123" i="12"/>
  <c r="CG123" i="12" s="1"/>
  <c r="U123" i="12"/>
  <c r="T123" i="12"/>
  <c r="S123" i="12"/>
  <c r="R123" i="12"/>
  <c r="Q123" i="12"/>
  <c r="P123" i="12"/>
  <c r="O123" i="12"/>
  <c r="N123" i="12"/>
  <c r="V123" i="12" s="1"/>
  <c r="I123" i="12"/>
  <c r="H123" i="12"/>
  <c r="G123" i="12"/>
  <c r="F123" i="12"/>
  <c r="CB122" i="12"/>
  <c r="CC122" i="12" s="1"/>
  <c r="V122" i="12"/>
  <c r="I122" i="12"/>
  <c r="H122" i="12"/>
  <c r="G122" i="12"/>
  <c r="F122" i="12"/>
  <c r="CB121" i="12"/>
  <c r="CC121" i="12" s="1"/>
  <c r="V121" i="12"/>
  <c r="I121" i="12"/>
  <c r="H121" i="12"/>
  <c r="G121" i="12"/>
  <c r="F121" i="12"/>
  <c r="CB120" i="12"/>
  <c r="CC120" i="12" s="1"/>
  <c r="V120" i="12"/>
  <c r="I120" i="12"/>
  <c r="H120" i="12"/>
  <c r="G120" i="12"/>
  <c r="F120" i="12"/>
  <c r="CB119" i="12"/>
  <c r="CC119" i="12" s="1"/>
  <c r="V119" i="12"/>
  <c r="I119" i="12"/>
  <c r="H119" i="12"/>
  <c r="G119" i="12"/>
  <c r="F119" i="12"/>
  <c r="CB118" i="12"/>
  <c r="CC118" i="12" s="1"/>
  <c r="V118" i="12"/>
  <c r="I118" i="12"/>
  <c r="H118" i="12"/>
  <c r="G118" i="12"/>
  <c r="F118" i="12"/>
  <c r="CB117" i="12"/>
  <c r="CC117" i="12" s="1"/>
  <c r="V117" i="12"/>
  <c r="I117" i="12"/>
  <c r="H117" i="12"/>
  <c r="G117" i="12"/>
  <c r="F117" i="12"/>
  <c r="CB116" i="12"/>
  <c r="CC116" i="12" s="1"/>
  <c r="V116" i="12"/>
  <c r="I116" i="12"/>
  <c r="H116" i="12"/>
  <c r="G116" i="12"/>
  <c r="F116" i="12"/>
  <c r="CB115" i="12"/>
  <c r="CC115" i="12" s="1"/>
  <c r="V115" i="12"/>
  <c r="I115" i="12"/>
  <c r="H115" i="12"/>
  <c r="G115" i="12"/>
  <c r="F115" i="12"/>
  <c r="CB114" i="12"/>
  <c r="BB114" i="12"/>
  <c r="CG114" i="12" s="1"/>
  <c r="BA114" i="12"/>
  <c r="CF114" i="12" s="1"/>
  <c r="U114" i="12"/>
  <c r="T114" i="12"/>
  <c r="S114" i="12"/>
  <c r="R114" i="12"/>
  <c r="Q114" i="12"/>
  <c r="P114" i="12"/>
  <c r="O114" i="12"/>
  <c r="N114" i="12"/>
  <c r="I114" i="12"/>
  <c r="H114" i="12"/>
  <c r="G114" i="12"/>
  <c r="F114" i="12"/>
  <c r="CB113" i="12"/>
  <c r="CC113" i="12" s="1"/>
  <c r="V113" i="12"/>
  <c r="I113" i="12"/>
  <c r="H113" i="12"/>
  <c r="G113" i="12"/>
  <c r="F113" i="12"/>
  <c r="CB112" i="12"/>
  <c r="BB112" i="12"/>
  <c r="CG112" i="12" s="1"/>
  <c r="BA112" i="12"/>
  <c r="CF112" i="12" s="1"/>
  <c r="U112" i="12"/>
  <c r="T112" i="12"/>
  <c r="S112" i="12"/>
  <c r="R112" i="12"/>
  <c r="Q112" i="12"/>
  <c r="P112" i="12"/>
  <c r="O112" i="12"/>
  <c r="N112" i="12"/>
  <c r="V112" i="12" s="1"/>
  <c r="I112" i="12"/>
  <c r="H112" i="12"/>
  <c r="G112" i="12"/>
  <c r="F112" i="12"/>
  <c r="CB111" i="12"/>
  <c r="CC111" i="12" s="1"/>
  <c r="V111" i="12"/>
  <c r="I111" i="12"/>
  <c r="H111" i="12"/>
  <c r="G111" i="12"/>
  <c r="F111" i="12"/>
  <c r="CB110" i="12"/>
  <c r="CC110" i="12" s="1"/>
  <c r="V110" i="12"/>
  <c r="I110" i="12"/>
  <c r="H110" i="12"/>
  <c r="G110" i="12"/>
  <c r="F110" i="12"/>
  <c r="CB109" i="12"/>
  <c r="CC109" i="12" s="1"/>
  <c r="V109" i="12"/>
  <c r="I109" i="12"/>
  <c r="H109" i="12"/>
  <c r="G109" i="12"/>
  <c r="F109" i="12"/>
  <c r="CB108" i="12"/>
  <c r="CC108" i="12" s="1"/>
  <c r="V108" i="12"/>
  <c r="I108" i="12"/>
  <c r="H108" i="12"/>
  <c r="G108" i="12"/>
  <c r="F108" i="12"/>
  <c r="CB107" i="12"/>
  <c r="CC107" i="12" s="1"/>
  <c r="V107" i="12"/>
  <c r="I107" i="12"/>
  <c r="H107" i="12"/>
  <c r="G107" i="12"/>
  <c r="F107" i="12"/>
  <c r="CB106" i="12"/>
  <c r="CC106" i="12" s="1"/>
  <c r="V106" i="12"/>
  <c r="I106" i="12"/>
  <c r="H106" i="12"/>
  <c r="G106" i="12"/>
  <c r="F106" i="12"/>
  <c r="CB105" i="12"/>
  <c r="CC105" i="12" s="1"/>
  <c r="V105" i="12"/>
  <c r="I105" i="12"/>
  <c r="H105" i="12"/>
  <c r="G105" i="12"/>
  <c r="F105" i="12"/>
  <c r="CB104" i="12"/>
  <c r="CC104" i="12" s="1"/>
  <c r="V104" i="12"/>
  <c r="I104" i="12"/>
  <c r="H104" i="12"/>
  <c r="G104" i="12"/>
  <c r="F104" i="12"/>
  <c r="CB103" i="12"/>
  <c r="CC103" i="12" s="1"/>
  <c r="V103" i="12"/>
  <c r="I103" i="12"/>
  <c r="H103" i="12"/>
  <c r="G103" i="12"/>
  <c r="F103" i="12"/>
  <c r="V102" i="12"/>
  <c r="I102" i="12"/>
  <c r="H102" i="12"/>
  <c r="G102" i="12"/>
  <c r="F102" i="12"/>
  <c r="CB101" i="12"/>
  <c r="CC101" i="12" s="1"/>
  <c r="V101" i="12"/>
  <c r="I101" i="12"/>
  <c r="H101" i="12"/>
  <c r="G101" i="12"/>
  <c r="F101" i="12"/>
  <c r="CB100" i="12"/>
  <c r="BB100" i="12"/>
  <c r="CG100" i="12" s="1"/>
  <c r="BA100" i="12"/>
  <c r="U100" i="12"/>
  <c r="T100" i="12"/>
  <c r="S100" i="12"/>
  <c r="R100" i="12"/>
  <c r="Q100" i="12"/>
  <c r="P100" i="12"/>
  <c r="O100" i="12"/>
  <c r="N100" i="12"/>
  <c r="I100" i="12"/>
  <c r="H100" i="12"/>
  <c r="G100" i="12"/>
  <c r="F100" i="12"/>
  <c r="CB99" i="12"/>
  <c r="CC99" i="12" s="1"/>
  <c r="V99" i="12"/>
  <c r="I99" i="12"/>
  <c r="H99" i="12"/>
  <c r="G99" i="12"/>
  <c r="F99" i="12"/>
  <c r="CB98" i="12"/>
  <c r="CC98" i="12" s="1"/>
  <c r="V98" i="12"/>
  <c r="I98" i="12"/>
  <c r="H98" i="12"/>
  <c r="G98" i="12"/>
  <c r="F98" i="12"/>
  <c r="CB97" i="12"/>
  <c r="CC97" i="12" s="1"/>
  <c r="V97" i="12"/>
  <c r="I97" i="12"/>
  <c r="H97" i="12"/>
  <c r="G97" i="12"/>
  <c r="F97" i="12"/>
  <c r="CB96" i="12"/>
  <c r="CC96" i="12" s="1"/>
  <c r="V96" i="12"/>
  <c r="I96" i="12"/>
  <c r="H96" i="12"/>
  <c r="G96" i="12"/>
  <c r="F96" i="12"/>
  <c r="CB95" i="12"/>
  <c r="CC95" i="12" s="1"/>
  <c r="V95" i="12"/>
  <c r="I95" i="12"/>
  <c r="H95" i="12"/>
  <c r="G95" i="12"/>
  <c r="F95" i="12"/>
  <c r="CB94" i="12"/>
  <c r="CC94" i="12" s="1"/>
  <c r="V94" i="12"/>
  <c r="I94" i="12"/>
  <c r="H94" i="12"/>
  <c r="G94" i="12"/>
  <c r="F94" i="12"/>
  <c r="CB93" i="12"/>
  <c r="CC93" i="12" s="1"/>
  <c r="V93" i="12"/>
  <c r="I93" i="12"/>
  <c r="H93" i="12"/>
  <c r="G93" i="12"/>
  <c r="F93" i="12"/>
  <c r="CB92" i="12"/>
  <c r="CC92" i="12" s="1"/>
  <c r="V92" i="12"/>
  <c r="I92" i="12"/>
  <c r="H92" i="12"/>
  <c r="G92" i="12"/>
  <c r="F92" i="12"/>
  <c r="CB91" i="12"/>
  <c r="BB91" i="12"/>
  <c r="CG91" i="12" s="1"/>
  <c r="BA91" i="12"/>
  <c r="CF91" i="12" s="1"/>
  <c r="U91" i="12"/>
  <c r="T91" i="12"/>
  <c r="S91" i="12"/>
  <c r="R91" i="12"/>
  <c r="Q91" i="12"/>
  <c r="P91" i="12"/>
  <c r="O91" i="12"/>
  <c r="N91" i="12"/>
  <c r="I91" i="12"/>
  <c r="H91" i="12"/>
  <c r="G91" i="12"/>
  <c r="F91" i="12"/>
  <c r="CB90" i="12"/>
  <c r="CC90" i="12" s="1"/>
  <c r="V90" i="12"/>
  <c r="I90" i="12"/>
  <c r="H90" i="12"/>
  <c r="G90" i="12"/>
  <c r="F90" i="12"/>
  <c r="CB89" i="12"/>
  <c r="BB89" i="12"/>
  <c r="CG89" i="12" s="1"/>
  <c r="BA89" i="12"/>
  <c r="CF89" i="12" s="1"/>
  <c r="U89" i="12"/>
  <c r="T89" i="12"/>
  <c r="S89" i="12"/>
  <c r="R89" i="12"/>
  <c r="Q89" i="12"/>
  <c r="P89" i="12"/>
  <c r="O89" i="12"/>
  <c r="N89" i="12"/>
  <c r="I89" i="12"/>
  <c r="H89" i="12"/>
  <c r="G89" i="12"/>
  <c r="F89" i="12"/>
  <c r="CB88" i="12"/>
  <c r="CC88" i="12" s="1"/>
  <c r="V88" i="12"/>
  <c r="I88" i="12"/>
  <c r="H88" i="12"/>
  <c r="G88" i="12"/>
  <c r="F88" i="12"/>
  <c r="CB87" i="12"/>
  <c r="BB87" i="12"/>
  <c r="CG87" i="12" s="1"/>
  <c r="BA87" i="12"/>
  <c r="CF87" i="12" s="1"/>
  <c r="U87" i="12"/>
  <c r="T87" i="12"/>
  <c r="S87" i="12"/>
  <c r="R87" i="12"/>
  <c r="Q87" i="12"/>
  <c r="P87" i="12"/>
  <c r="O87" i="12"/>
  <c r="N87" i="12"/>
  <c r="I87" i="12"/>
  <c r="H87" i="12"/>
  <c r="G87" i="12"/>
  <c r="F87" i="12"/>
  <c r="CB86" i="12"/>
  <c r="CC86" i="12" s="1"/>
  <c r="V86" i="12"/>
  <c r="I86" i="12"/>
  <c r="H86" i="12"/>
  <c r="G86" i="12"/>
  <c r="F86" i="12"/>
  <c r="CB85" i="12"/>
  <c r="CC85" i="12" s="1"/>
  <c r="V85" i="12"/>
  <c r="I85" i="12"/>
  <c r="H85" i="12"/>
  <c r="G85" i="12"/>
  <c r="F85" i="12"/>
  <c r="CB84" i="12"/>
  <c r="BD84" i="12"/>
  <c r="BB84" i="12"/>
  <c r="BA84" i="12"/>
  <c r="U84" i="12"/>
  <c r="T84" i="12"/>
  <c r="S84" i="12"/>
  <c r="R84" i="12"/>
  <c r="Q84" i="12"/>
  <c r="P84" i="12"/>
  <c r="O84" i="12"/>
  <c r="N84" i="12"/>
  <c r="I84" i="12"/>
  <c r="H84" i="12"/>
  <c r="G84" i="12"/>
  <c r="F84" i="12"/>
  <c r="V66" i="12"/>
  <c r="I66" i="12"/>
  <c r="H66" i="12"/>
  <c r="G66" i="12"/>
  <c r="F66" i="12"/>
  <c r="CB65" i="12"/>
  <c r="BB65" i="12"/>
  <c r="CG65" i="12" s="1"/>
  <c r="BA65" i="12"/>
  <c r="CF65" i="12" s="1"/>
  <c r="U65" i="12"/>
  <c r="T65" i="12"/>
  <c r="S65" i="12"/>
  <c r="R65" i="12"/>
  <c r="Q65" i="12"/>
  <c r="P65" i="12"/>
  <c r="O65" i="12"/>
  <c r="N65" i="12"/>
  <c r="I65" i="12"/>
  <c r="H65" i="12"/>
  <c r="G65" i="12"/>
  <c r="F65" i="12"/>
  <c r="V64" i="12"/>
  <c r="I64" i="12"/>
  <c r="H64" i="12"/>
  <c r="G64" i="12"/>
  <c r="F64" i="12"/>
  <c r="CB63" i="12"/>
  <c r="BB63" i="12"/>
  <c r="CG63" i="12" s="1"/>
  <c r="BA63" i="12"/>
  <c r="CF63" i="12" s="1"/>
  <c r="U63" i="12"/>
  <c r="T63" i="12"/>
  <c r="S63" i="12"/>
  <c r="R63" i="12"/>
  <c r="Q63" i="12"/>
  <c r="P63" i="12"/>
  <c r="O63" i="12"/>
  <c r="N63" i="12"/>
  <c r="I63" i="12"/>
  <c r="H63" i="12"/>
  <c r="G63" i="12"/>
  <c r="F63" i="12"/>
  <c r="V62" i="12"/>
  <c r="I62" i="12"/>
  <c r="H62" i="12"/>
  <c r="G62" i="12"/>
  <c r="F62" i="12"/>
  <c r="V61" i="12"/>
  <c r="I61" i="12"/>
  <c r="H61" i="12"/>
  <c r="G61" i="12"/>
  <c r="F61" i="12"/>
  <c r="V60" i="12"/>
  <c r="I60" i="12"/>
  <c r="H60" i="12"/>
  <c r="G60" i="12"/>
  <c r="F60" i="12"/>
  <c r="W60" i="12" s="1"/>
  <c r="CB59" i="12"/>
  <c r="CC59" i="12" s="1"/>
  <c r="BB59" i="12"/>
  <c r="CG59" i="12" s="1"/>
  <c r="BA59" i="12"/>
  <c r="CF59" i="12" s="1"/>
  <c r="U59" i="12"/>
  <c r="T59" i="12"/>
  <c r="T54" i="12" s="1"/>
  <c r="S59" i="12"/>
  <c r="R59" i="12"/>
  <c r="Q59" i="12"/>
  <c r="Q54" i="12" s="1"/>
  <c r="P59" i="12"/>
  <c r="O59" i="12"/>
  <c r="N59" i="12"/>
  <c r="I59" i="12"/>
  <c r="H59" i="12"/>
  <c r="G59" i="12"/>
  <c r="F59" i="12"/>
  <c r="V58" i="12"/>
  <c r="I58" i="12"/>
  <c r="H58" i="12"/>
  <c r="G58" i="12"/>
  <c r="F58" i="12"/>
  <c r="V57" i="12"/>
  <c r="I57" i="12"/>
  <c r="H57" i="12"/>
  <c r="G57" i="12"/>
  <c r="F57" i="12"/>
  <c r="V56" i="12"/>
  <c r="I56" i="12"/>
  <c r="H56" i="12"/>
  <c r="G56" i="12"/>
  <c r="F56" i="12"/>
  <c r="CB55" i="12"/>
  <c r="CC55" i="12" s="1"/>
  <c r="BB55" i="12"/>
  <c r="CG55" i="12" s="1"/>
  <c r="BA55" i="12"/>
  <c r="CF55" i="12" s="1"/>
  <c r="U55" i="12"/>
  <c r="T55" i="12"/>
  <c r="S55" i="12"/>
  <c r="S54" i="12" s="1"/>
  <c r="R55" i="12"/>
  <c r="Q55" i="12"/>
  <c r="P55" i="12"/>
  <c r="O55" i="12"/>
  <c r="N55" i="12"/>
  <c r="I55" i="12"/>
  <c r="H55" i="12"/>
  <c r="G55" i="12"/>
  <c r="F55" i="12"/>
  <c r="CG54" i="12"/>
  <c r="CF54" i="12"/>
  <c r="I54" i="12"/>
  <c r="H54" i="12"/>
  <c r="G54" i="12"/>
  <c r="F54" i="12"/>
  <c r="V53" i="12"/>
  <c r="I53" i="12"/>
  <c r="H53" i="12"/>
  <c r="G53" i="12"/>
  <c r="F53" i="12"/>
  <c r="V52" i="12"/>
  <c r="I52" i="12"/>
  <c r="H52" i="12"/>
  <c r="G52" i="12"/>
  <c r="F52" i="12"/>
  <c r="V51" i="12"/>
  <c r="I51" i="12"/>
  <c r="H51" i="12"/>
  <c r="G51" i="12"/>
  <c r="F51" i="12"/>
  <c r="V50" i="12"/>
  <c r="I50" i="12"/>
  <c r="H50" i="12"/>
  <c r="G50" i="12"/>
  <c r="F50" i="12"/>
  <c r="V49" i="12"/>
  <c r="I49" i="12"/>
  <c r="H49" i="12"/>
  <c r="G49" i="12"/>
  <c r="F49" i="12"/>
  <c r="V48" i="12"/>
  <c r="I48" i="12"/>
  <c r="H48" i="12"/>
  <c r="G48" i="12"/>
  <c r="F48" i="12"/>
  <c r="V47" i="12"/>
  <c r="I47" i="12"/>
  <c r="H47" i="12"/>
  <c r="G47" i="12"/>
  <c r="F47" i="12"/>
  <c r="V46" i="12"/>
  <c r="I46" i="12"/>
  <c r="H46" i="12"/>
  <c r="G46" i="12"/>
  <c r="F46" i="12"/>
  <c r="CB45" i="12"/>
  <c r="BB45" i="12"/>
  <c r="CG45" i="12" s="1"/>
  <c r="BA45" i="12"/>
  <c r="CF45" i="12" s="1"/>
  <c r="U45" i="12"/>
  <c r="T45" i="12"/>
  <c r="S45" i="12"/>
  <c r="R45" i="12"/>
  <c r="Q45" i="12"/>
  <c r="P45" i="12"/>
  <c r="O45" i="12"/>
  <c r="N45" i="12"/>
  <c r="I45" i="12"/>
  <c r="H45" i="12"/>
  <c r="G45" i="12"/>
  <c r="F45" i="12"/>
  <c r="V44" i="12"/>
  <c r="I44" i="12"/>
  <c r="H44" i="12"/>
  <c r="G44" i="12"/>
  <c r="F44" i="12"/>
  <c r="CB43" i="12"/>
  <c r="CC43" i="12" s="1"/>
  <c r="BB43" i="12"/>
  <c r="CG43" i="12" s="1"/>
  <c r="BA43" i="12"/>
  <c r="CF43" i="12" s="1"/>
  <c r="U43" i="12"/>
  <c r="T43" i="12"/>
  <c r="S43" i="12"/>
  <c r="R43" i="12"/>
  <c r="Q43" i="12"/>
  <c r="P43" i="12"/>
  <c r="O43" i="12"/>
  <c r="N43" i="12"/>
  <c r="I43" i="12"/>
  <c r="H43" i="12"/>
  <c r="G43" i="12"/>
  <c r="F43" i="12"/>
  <c r="V42" i="12"/>
  <c r="I42" i="12"/>
  <c r="H42" i="12"/>
  <c r="G42" i="12"/>
  <c r="F42" i="12"/>
  <c r="V41" i="12"/>
  <c r="I41" i="12"/>
  <c r="H41" i="12"/>
  <c r="G41" i="12"/>
  <c r="F41" i="12"/>
  <c r="CB40" i="12"/>
  <c r="BB40" i="12"/>
  <c r="CG40" i="12" s="1"/>
  <c r="BA40" i="12"/>
  <c r="CF40" i="12" s="1"/>
  <c r="U40" i="12"/>
  <c r="T40" i="12"/>
  <c r="S40" i="12"/>
  <c r="R40" i="12"/>
  <c r="Q40" i="12"/>
  <c r="P40" i="12"/>
  <c r="O40" i="12"/>
  <c r="N40" i="12"/>
  <c r="I40" i="12"/>
  <c r="H40" i="12"/>
  <c r="G40" i="12"/>
  <c r="F40" i="12"/>
  <c r="V39" i="12"/>
  <c r="I39" i="12"/>
  <c r="H39" i="12"/>
  <c r="G39" i="12"/>
  <c r="F39" i="12"/>
  <c r="V38" i="12"/>
  <c r="I38" i="12"/>
  <c r="H38" i="12"/>
  <c r="G38" i="12"/>
  <c r="F38" i="12"/>
  <c r="V37" i="12"/>
  <c r="I37" i="12"/>
  <c r="H37" i="12"/>
  <c r="G37" i="12"/>
  <c r="F37" i="12"/>
  <c r="CB36" i="12"/>
  <c r="BB36" i="12"/>
  <c r="CG36" i="12" s="1"/>
  <c r="BA36" i="12"/>
  <c r="CF36" i="12" s="1"/>
  <c r="U36" i="12"/>
  <c r="T36" i="12"/>
  <c r="S36" i="12"/>
  <c r="R36" i="12"/>
  <c r="Q36" i="12"/>
  <c r="P36" i="12"/>
  <c r="P35" i="12" s="1"/>
  <c r="O36" i="12"/>
  <c r="O35" i="12" s="1"/>
  <c r="N36" i="12"/>
  <c r="I36" i="12"/>
  <c r="H36" i="12"/>
  <c r="G36" i="12"/>
  <c r="F36" i="12"/>
  <c r="CG35" i="12"/>
  <c r="CF35" i="12"/>
  <c r="I35" i="12"/>
  <c r="H35" i="12"/>
  <c r="G35" i="12"/>
  <c r="F35" i="12"/>
  <c r="V34" i="12"/>
  <c r="I34" i="12"/>
  <c r="H34" i="12"/>
  <c r="G34" i="12"/>
  <c r="F34" i="12"/>
  <c r="V33" i="12"/>
  <c r="I33" i="12"/>
  <c r="H33" i="12"/>
  <c r="G33" i="12"/>
  <c r="F33" i="12"/>
  <c r="V32" i="12"/>
  <c r="I32" i="12"/>
  <c r="H32" i="12"/>
  <c r="G32" i="12"/>
  <c r="F32" i="12"/>
  <c r="CB31" i="12"/>
  <c r="BB31" i="12"/>
  <c r="CG31" i="12" s="1"/>
  <c r="BA31" i="12"/>
  <c r="CF31" i="12" s="1"/>
  <c r="U31" i="12"/>
  <c r="T31" i="12"/>
  <c r="S31" i="12"/>
  <c r="R31" i="12"/>
  <c r="Q31" i="12"/>
  <c r="P31" i="12"/>
  <c r="O31" i="12"/>
  <c r="N31" i="12"/>
  <c r="I31" i="12"/>
  <c r="H31" i="12"/>
  <c r="G31" i="12"/>
  <c r="F31" i="12"/>
  <c r="V30" i="12"/>
  <c r="I30" i="12"/>
  <c r="H30" i="12"/>
  <c r="G30" i="12"/>
  <c r="F30" i="12"/>
  <c r="V29" i="12"/>
  <c r="I29" i="12"/>
  <c r="H29" i="12"/>
  <c r="G29" i="12"/>
  <c r="F29" i="12"/>
  <c r="V28" i="12"/>
  <c r="I28" i="12"/>
  <c r="H28" i="12"/>
  <c r="G28" i="12"/>
  <c r="F28" i="12"/>
  <c r="V27" i="12"/>
  <c r="I27" i="12"/>
  <c r="H27" i="12"/>
  <c r="G27" i="12"/>
  <c r="F27" i="12"/>
  <c r="V26" i="12"/>
  <c r="I26" i="12"/>
  <c r="H26" i="12"/>
  <c r="G26" i="12"/>
  <c r="F26" i="12"/>
  <c r="CB25" i="12"/>
  <c r="BB25" i="12"/>
  <c r="CG25" i="12" s="1"/>
  <c r="BA25" i="12"/>
  <c r="CF25" i="12" s="1"/>
  <c r="U25" i="12"/>
  <c r="U24" i="12" s="1"/>
  <c r="T25" i="12"/>
  <c r="S25" i="12"/>
  <c r="R25" i="12"/>
  <c r="R24" i="12" s="1"/>
  <c r="Q25" i="12"/>
  <c r="P25" i="12"/>
  <c r="O25" i="12"/>
  <c r="O24" i="12" s="1"/>
  <c r="N25" i="12"/>
  <c r="I25" i="12"/>
  <c r="H25" i="12"/>
  <c r="G25" i="12"/>
  <c r="F25" i="12"/>
  <c r="CG24" i="12"/>
  <c r="CF24" i="12"/>
  <c r="N24" i="12"/>
  <c r="I24" i="12"/>
  <c r="H24" i="12"/>
  <c r="G24" i="12"/>
  <c r="F24" i="12"/>
  <c r="V23" i="12"/>
  <c r="I23" i="12"/>
  <c r="H23" i="12"/>
  <c r="G23" i="12"/>
  <c r="F23" i="12"/>
  <c r="CB22" i="12"/>
  <c r="BB22" i="12"/>
  <c r="CG22" i="12" s="1"/>
  <c r="BA22" i="12"/>
  <c r="CF22" i="12" s="1"/>
  <c r="U22" i="12"/>
  <c r="T22" i="12"/>
  <c r="S22" i="12"/>
  <c r="R22" i="12"/>
  <c r="Q22" i="12"/>
  <c r="P22" i="12"/>
  <c r="O22" i="12"/>
  <c r="N22" i="12"/>
  <c r="I22" i="12"/>
  <c r="H22" i="12"/>
  <c r="G22" i="12"/>
  <c r="F22" i="12"/>
  <c r="V21" i="12"/>
  <c r="I21" i="12"/>
  <c r="H21" i="12"/>
  <c r="G21" i="12"/>
  <c r="F21" i="12"/>
  <c r="CB20" i="12"/>
  <c r="BB20" i="12"/>
  <c r="CG20" i="12" s="1"/>
  <c r="BA20" i="12"/>
  <c r="CF20" i="12" s="1"/>
  <c r="U20" i="12"/>
  <c r="T20" i="12"/>
  <c r="S20" i="12"/>
  <c r="R20" i="12"/>
  <c r="R17" i="12" s="1"/>
  <c r="Q20" i="12"/>
  <c r="P20" i="12"/>
  <c r="O20" i="12"/>
  <c r="N20" i="12"/>
  <c r="I20" i="12"/>
  <c r="H20" i="12"/>
  <c r="G20" i="12"/>
  <c r="F20" i="12"/>
  <c r="CB19" i="12"/>
  <c r="CC19" i="12" s="1"/>
  <c r="V19" i="12"/>
  <c r="I19" i="12"/>
  <c r="H19" i="12"/>
  <c r="G19" i="12"/>
  <c r="F19" i="12"/>
  <c r="CB18" i="12"/>
  <c r="CC18" i="12" s="1"/>
  <c r="BB18" i="12"/>
  <c r="U18" i="12"/>
  <c r="T18" i="12"/>
  <c r="S18" i="12"/>
  <c r="R18" i="12"/>
  <c r="Q18" i="12"/>
  <c r="Q17" i="12" s="1"/>
  <c r="P18" i="12"/>
  <c r="P17" i="12" s="1"/>
  <c r="O18" i="12"/>
  <c r="O17" i="12" s="1"/>
  <c r="N18" i="12"/>
  <c r="I18" i="12"/>
  <c r="H18" i="12"/>
  <c r="G18" i="12"/>
  <c r="F18" i="12"/>
  <c r="CG17" i="12"/>
  <c r="CF17" i="12"/>
  <c r="CB17" i="12"/>
  <c r="CC17" i="12" s="1"/>
  <c r="U17" i="12"/>
  <c r="I17" i="12"/>
  <c r="H17" i="12"/>
  <c r="G17" i="12"/>
  <c r="F17" i="12"/>
  <c r="N17" i="12" l="1"/>
  <c r="R35" i="12"/>
  <c r="T17" i="12"/>
  <c r="CC63" i="12"/>
  <c r="P154" i="12"/>
  <c r="CC157" i="12"/>
  <c r="P344" i="12"/>
  <c r="CC345" i="12"/>
  <c r="T408" i="12"/>
  <c r="P457" i="12"/>
  <c r="Q504" i="12"/>
  <c r="CC36" i="12"/>
  <c r="S35" i="12"/>
  <c r="O54" i="12"/>
  <c r="V155" i="12"/>
  <c r="W155" i="12" s="1"/>
  <c r="V176" i="12"/>
  <c r="CC238" i="12"/>
  <c r="CC290" i="12"/>
  <c r="CC344" i="12"/>
  <c r="Q344" i="12"/>
  <c r="T344" i="12"/>
  <c r="O371" i="12"/>
  <c r="R385" i="12"/>
  <c r="U408" i="12"/>
  <c r="CC416" i="12"/>
  <c r="R504" i="12"/>
  <c r="V55" i="12"/>
  <c r="Q385" i="12"/>
  <c r="N413" i="12"/>
  <c r="R457" i="12"/>
  <c r="S504" i="12"/>
  <c r="S24" i="12"/>
  <c r="V207" i="12"/>
  <c r="CC236" i="12"/>
  <c r="R311" i="12"/>
  <c r="CC318" i="12"/>
  <c r="CC444" i="12"/>
  <c r="R479" i="12"/>
  <c r="V236" i="12"/>
  <c r="W236" i="12" s="1"/>
  <c r="AZ445" i="12"/>
  <c r="I565" i="12" s="1"/>
  <c r="Q565" i="12" s="1"/>
  <c r="CC502" i="12"/>
  <c r="R54" i="12"/>
  <c r="V127" i="12"/>
  <c r="W127" i="12" s="1"/>
  <c r="CC179" i="12"/>
  <c r="Q311" i="12"/>
  <c r="Q366" i="12"/>
  <c r="R408" i="12"/>
  <c r="S17" i="12"/>
  <c r="V428" i="12"/>
  <c r="W428" i="12" s="1"/>
  <c r="V489" i="12"/>
  <c r="CC505" i="12"/>
  <c r="W429" i="12"/>
  <c r="W28" i="12"/>
  <c r="W119" i="12"/>
  <c r="W489" i="12"/>
  <c r="W55" i="12"/>
  <c r="W160" i="12"/>
  <c r="CF524" i="12"/>
  <c r="CC532" i="12"/>
  <c r="I561" i="12"/>
  <c r="Q561" i="12" s="1"/>
  <c r="CC487" i="12"/>
  <c r="CC497" i="12"/>
  <c r="CC483" i="12"/>
  <c r="CC442" i="12"/>
  <c r="CG442" i="12"/>
  <c r="AZ444" i="12"/>
  <c r="G565" i="12" s="1"/>
  <c r="M565" i="12" s="1"/>
  <c r="CC293" i="12"/>
  <c r="CC395" i="12"/>
  <c r="CC253" i="12"/>
  <c r="CC323" i="12"/>
  <c r="CG205" i="12"/>
  <c r="CC184" i="12"/>
  <c r="CC191" i="12"/>
  <c r="CC45" i="12"/>
  <c r="CC31" i="12"/>
  <c r="CC25" i="12"/>
  <c r="CC22" i="12"/>
  <c r="T24" i="12"/>
  <c r="V114" i="12"/>
  <c r="CC125" i="12"/>
  <c r="V161" i="12"/>
  <c r="Q164" i="12"/>
  <c r="CC276" i="12"/>
  <c r="V284" i="12"/>
  <c r="W284" i="12" s="1"/>
  <c r="V395" i="12"/>
  <c r="V25" i="12"/>
  <c r="V45" i="12"/>
  <c r="W56" i="12"/>
  <c r="V84" i="12"/>
  <c r="W153" i="12"/>
  <c r="R371" i="12"/>
  <c r="O392" i="12"/>
  <c r="V420" i="12"/>
  <c r="W420" i="12" s="1"/>
  <c r="CC428" i="12"/>
  <c r="V458" i="12"/>
  <c r="V22" i="12"/>
  <c r="W22" i="12" s="1"/>
  <c r="Q154" i="12"/>
  <c r="CC312" i="12"/>
  <c r="CC321" i="12"/>
  <c r="R320" i="12"/>
  <c r="V320" i="12" s="1"/>
  <c r="W320" i="12" s="1"/>
  <c r="CC353" i="12"/>
  <c r="V379" i="12"/>
  <c r="V411" i="12"/>
  <c r="V414" i="12"/>
  <c r="V497" i="12"/>
  <c r="V502" i="12"/>
  <c r="W502" i="12" s="1"/>
  <c r="CC525" i="12"/>
  <c r="CC91" i="12"/>
  <c r="CC159" i="12"/>
  <c r="T164" i="12"/>
  <c r="V172" i="12"/>
  <c r="CC174" i="12"/>
  <c r="CC217" i="12"/>
  <c r="CC330" i="12"/>
  <c r="CC347" i="12"/>
  <c r="T371" i="12"/>
  <c r="N392" i="12"/>
  <c r="CC520" i="12"/>
  <c r="CF525" i="12"/>
  <c r="CF536" i="12"/>
  <c r="V89" i="12"/>
  <c r="CC112" i="12"/>
  <c r="CC151" i="12"/>
  <c r="V165" i="12"/>
  <c r="W165" i="12" s="1"/>
  <c r="V367" i="12"/>
  <c r="U371" i="12"/>
  <c r="Q376" i="12"/>
  <c r="R392" i="12"/>
  <c r="AZ428" i="12"/>
  <c r="G564" i="12" s="1"/>
  <c r="M564" i="12" s="1"/>
  <c r="V426" i="12"/>
  <c r="W426" i="12" s="1"/>
  <c r="V483" i="12"/>
  <c r="CC491" i="12"/>
  <c r="CG520" i="12"/>
  <c r="CG531" i="12"/>
  <c r="V40" i="12"/>
  <c r="W40" i="12" s="1"/>
  <c r="AZ192" i="12"/>
  <c r="I560" i="12" s="1"/>
  <c r="Q560" i="12" s="1"/>
  <c r="V191" i="12"/>
  <c r="U311" i="12"/>
  <c r="U320" i="12"/>
  <c r="V36" i="12"/>
  <c r="W36" i="12" s="1"/>
  <c r="CC65" i="12"/>
  <c r="V18" i="12"/>
  <c r="W18" i="12" s="1"/>
  <c r="CC20" i="12"/>
  <c r="Q35" i="12"/>
  <c r="P54" i="12"/>
  <c r="V63" i="12"/>
  <c r="CC148" i="12"/>
  <c r="P164" i="12"/>
  <c r="V186" i="12"/>
  <c r="W186" i="12" s="1"/>
  <c r="CC205" i="12"/>
  <c r="V253" i="12"/>
  <c r="CC390" i="12"/>
  <c r="T392" i="12"/>
  <c r="O413" i="12"/>
  <c r="CC424" i="12"/>
  <c r="AZ507" i="12"/>
  <c r="V20" i="12"/>
  <c r="W20" i="12" s="1"/>
  <c r="V129" i="12"/>
  <c r="W129" i="12" s="1"/>
  <c r="V157" i="12"/>
  <c r="CC87" i="12"/>
  <c r="V125" i="12"/>
  <c r="V182" i="12"/>
  <c r="V276" i="12"/>
  <c r="W351" i="12"/>
  <c r="CC374" i="12"/>
  <c r="T376" i="12"/>
  <c r="U392" i="12"/>
  <c r="CC521" i="12"/>
  <c r="E604" i="12"/>
  <c r="U385" i="12"/>
  <c r="U457" i="12"/>
  <c r="V457" i="12" s="1"/>
  <c r="W457" i="12" s="1"/>
  <c r="V480" i="12"/>
  <c r="W480" i="12" s="1"/>
  <c r="I582" i="12"/>
  <c r="AZ65" i="12"/>
  <c r="G568" i="12" s="1"/>
  <c r="M568" i="12" s="1"/>
  <c r="T35" i="12"/>
  <c r="N54" i="12"/>
  <c r="V54" i="12" s="1"/>
  <c r="W54" i="12" s="1"/>
  <c r="V100" i="12"/>
  <c r="V151" i="12"/>
  <c r="W151" i="12" s="1"/>
  <c r="CC155" i="12"/>
  <c r="V159" i="12"/>
  <c r="CC176" i="12"/>
  <c r="W297" i="12"/>
  <c r="V318" i="12"/>
  <c r="CC332" i="12"/>
  <c r="U344" i="12"/>
  <c r="V388" i="12"/>
  <c r="R413" i="12"/>
  <c r="V499" i="12"/>
  <c r="CF532" i="12"/>
  <c r="I583" i="12"/>
  <c r="U35" i="12"/>
  <c r="AZ133" i="12"/>
  <c r="I559" i="12" s="1"/>
  <c r="V91" i="12"/>
  <c r="CC114" i="12"/>
  <c r="CC161" i="12"/>
  <c r="V244" i="12"/>
  <c r="CC269" i="12"/>
  <c r="CC284" i="12"/>
  <c r="U325" i="12"/>
  <c r="T366" i="12"/>
  <c r="V369" i="12"/>
  <c r="CC420" i="12"/>
  <c r="V460" i="12"/>
  <c r="P479" i="12"/>
  <c r="N35" i="12"/>
  <c r="U54" i="12"/>
  <c r="T154" i="12"/>
  <c r="V188" i="12"/>
  <c r="V238" i="12"/>
  <c r="V248" i="12"/>
  <c r="W294" i="12"/>
  <c r="U366" i="12"/>
  <c r="Q371" i="12"/>
  <c r="CC379" i="12"/>
  <c r="CC386" i="12"/>
  <c r="V393" i="12"/>
  <c r="W393" i="12" s="1"/>
  <c r="CC411" i="12"/>
  <c r="T413" i="12"/>
  <c r="CC458" i="12"/>
  <c r="V491" i="12"/>
  <c r="W491" i="12" s="1"/>
  <c r="P24" i="12"/>
  <c r="V43" i="12"/>
  <c r="U154" i="12"/>
  <c r="V174" i="12"/>
  <c r="AZ223" i="12"/>
  <c r="G561" i="12" s="1"/>
  <c r="M561" i="12" s="1"/>
  <c r="S385" i="12"/>
  <c r="U413" i="12"/>
  <c r="V424" i="12"/>
  <c r="V485" i="12"/>
  <c r="Q24" i="12"/>
  <c r="CC40" i="12"/>
  <c r="V65" i="12"/>
  <c r="W65" i="12" s="1"/>
  <c r="V87" i="12"/>
  <c r="AZ191" i="12"/>
  <c r="G560" i="12" s="1"/>
  <c r="M560" i="12" s="1"/>
  <c r="V170" i="12"/>
  <c r="W170" i="12" s="1"/>
  <c r="CC172" i="12"/>
  <c r="V179" i="12"/>
  <c r="W179" i="12" s="1"/>
  <c r="V205" i="12"/>
  <c r="W205" i="12" s="1"/>
  <c r="V262" i="12"/>
  <c r="CC328" i="12"/>
  <c r="R366" i="12"/>
  <c r="V374" i="12"/>
  <c r="W374" i="12" s="1"/>
  <c r="V390" i="12"/>
  <c r="V418" i="12"/>
  <c r="V442" i="12"/>
  <c r="CC446" i="12"/>
  <c r="V495" i="12"/>
  <c r="O164" i="12"/>
  <c r="V184" i="12"/>
  <c r="W184" i="12" s="1"/>
  <c r="CC186" i="12"/>
  <c r="CC207" i="12"/>
  <c r="CC316" i="12"/>
  <c r="V377" i="12"/>
  <c r="W377" i="12" s="1"/>
  <c r="Q392" i="12"/>
  <c r="V409" i="12"/>
  <c r="V475" i="12"/>
  <c r="V505" i="12"/>
  <c r="CC524" i="12"/>
  <c r="W490" i="12"/>
  <c r="W508" i="12"/>
  <c r="W411" i="12"/>
  <c r="W220" i="12"/>
  <c r="W212" i="12"/>
  <c r="W249" i="12"/>
  <c r="W331" i="12"/>
  <c r="W445" i="12"/>
  <c r="W482" i="12"/>
  <c r="W460" i="12"/>
  <c r="W29" i="12"/>
  <c r="W62" i="12"/>
  <c r="W396" i="12"/>
  <c r="W415" i="12"/>
  <c r="CC523" i="12"/>
  <c r="W317" i="12"/>
  <c r="W42" i="12"/>
  <c r="W159" i="12"/>
  <c r="W209" i="12"/>
  <c r="W215" i="12"/>
  <c r="W263" i="12"/>
  <c r="W26" i="12"/>
  <c r="W52" i="12"/>
  <c r="W117" i="12"/>
  <c r="CC536" i="12"/>
  <c r="W149" i="12"/>
  <c r="CC543" i="12"/>
  <c r="W41" i="12"/>
  <c r="CG526" i="12"/>
  <c r="CC538" i="12"/>
  <c r="W19" i="12"/>
  <c r="W246" i="12"/>
  <c r="W443" i="12"/>
  <c r="W130" i="12"/>
  <c r="W211" i="12"/>
  <c r="W240" i="12"/>
  <c r="W106" i="12"/>
  <c r="W327" i="12"/>
  <c r="W375" i="12"/>
  <c r="CG540" i="12"/>
  <c r="W113" i="12"/>
  <c r="W279" i="12"/>
  <c r="W292" i="12"/>
  <c r="W286" i="12"/>
  <c r="W353" i="12"/>
  <c r="W368" i="12"/>
  <c r="CC528" i="12"/>
  <c r="W39" i="12"/>
  <c r="W21" i="12"/>
  <c r="CC535" i="12"/>
  <c r="W346" i="12"/>
  <c r="W390" i="12"/>
  <c r="CF542" i="12"/>
  <c r="W268" i="12"/>
  <c r="W289" i="12"/>
  <c r="W296" i="12"/>
  <c r="CC526" i="12"/>
  <c r="W94" i="12"/>
  <c r="W188" i="12"/>
  <c r="W210" i="12"/>
  <c r="W261" i="12"/>
  <c r="W271" i="12"/>
  <c r="W63" i="12"/>
  <c r="W64" i="12"/>
  <c r="W124" i="12"/>
  <c r="W256" i="12"/>
  <c r="W265" i="12"/>
  <c r="W329" i="12"/>
  <c r="W322" i="12"/>
  <c r="W382" i="12"/>
  <c r="W389" i="12"/>
  <c r="CF523" i="12"/>
  <c r="W266" i="12"/>
  <c r="W423" i="12"/>
  <c r="W477" i="12"/>
  <c r="CC519" i="12"/>
  <c r="W313" i="12"/>
  <c r="W447" i="12"/>
  <c r="CF519" i="12"/>
  <c r="W318" i="12"/>
  <c r="W319" i="12"/>
  <c r="W192" i="12"/>
  <c r="W285" i="12"/>
  <c r="W85" i="12"/>
  <c r="W87" i="12"/>
  <c r="W324" i="12"/>
  <c r="W58" i="12"/>
  <c r="W267" i="12"/>
  <c r="W295" i="12"/>
  <c r="W349" i="12"/>
  <c r="W461" i="12"/>
  <c r="W50" i="12"/>
  <c r="W53" i="12"/>
  <c r="W90" i="12"/>
  <c r="W128" i="12"/>
  <c r="W315" i="12"/>
  <c r="CG535" i="12"/>
  <c r="CC100" i="12"/>
  <c r="CC542" i="12"/>
  <c r="W34" i="12"/>
  <c r="W47" i="12"/>
  <c r="W86" i="12"/>
  <c r="W166" i="12"/>
  <c r="W185" i="12"/>
  <c r="W206" i="12"/>
  <c r="W213" i="12"/>
  <c r="W224" i="12"/>
  <c r="W262" i="12"/>
  <c r="W274" i="12"/>
  <c r="W288" i="12"/>
  <c r="W350" i="12"/>
  <c r="W481" i="12"/>
  <c r="W498" i="12"/>
  <c r="W506" i="12"/>
  <c r="CG518" i="12"/>
  <c r="I580" i="12"/>
  <c r="W168" i="12"/>
  <c r="W176" i="12"/>
  <c r="W384" i="12"/>
  <c r="W505" i="12"/>
  <c r="W48" i="12"/>
  <c r="W89" i="12"/>
  <c r="W99" i="12"/>
  <c r="W103" i="12"/>
  <c r="W121" i="12"/>
  <c r="W163" i="12"/>
  <c r="W172" i="12"/>
  <c r="W173" i="12"/>
  <c r="W221" i="12"/>
  <c r="W241" i="12"/>
  <c r="W257" i="12"/>
  <c r="W264" i="12"/>
  <c r="W310" i="12"/>
  <c r="W373" i="12"/>
  <c r="W483" i="12"/>
  <c r="W484" i="12"/>
  <c r="W497" i="12"/>
  <c r="W503" i="12"/>
  <c r="W27" i="12"/>
  <c r="W158" i="12"/>
  <c r="W259" i="12"/>
  <c r="W157" i="12"/>
  <c r="W291" i="12"/>
  <c r="W32" i="12"/>
  <c r="W57" i="12"/>
  <c r="W101" i="12"/>
  <c r="W110" i="12"/>
  <c r="W208" i="12"/>
  <c r="W216" i="12"/>
  <c r="W238" i="12"/>
  <c r="W251" i="12"/>
  <c r="W348" i="12"/>
  <c r="W380" i="12"/>
  <c r="W427" i="12"/>
  <c r="W486" i="12"/>
  <c r="W500" i="12"/>
  <c r="I585" i="12"/>
  <c r="G586" i="12"/>
  <c r="CC527" i="12"/>
  <c r="W49" i="12"/>
  <c r="W214" i="12"/>
  <c r="W92" i="12"/>
  <c r="W100" i="12"/>
  <c r="W131" i="12"/>
  <c r="W167" i="12"/>
  <c r="W187" i="12"/>
  <c r="W378" i="12"/>
  <c r="W394" i="12"/>
  <c r="W496" i="12"/>
  <c r="W61" i="12"/>
  <c r="W102" i="12"/>
  <c r="W104" i="12"/>
  <c r="W112" i="12"/>
  <c r="W122" i="12"/>
  <c r="W126" i="12"/>
  <c r="W283" i="12"/>
  <c r="W501" i="12"/>
  <c r="CF543" i="12"/>
  <c r="W23" i="12"/>
  <c r="W95" i="12"/>
  <c r="W111" i="12"/>
  <c r="W273" i="12"/>
  <c r="W287" i="12"/>
  <c r="W383" i="12"/>
  <c r="W476" i="12"/>
  <c r="W485" i="12"/>
  <c r="W492" i="12"/>
  <c r="W499" i="12"/>
  <c r="W281" i="12"/>
  <c r="W299" i="12"/>
  <c r="W410" i="12"/>
  <c r="W419" i="12"/>
  <c r="W458" i="12"/>
  <c r="W459" i="12"/>
  <c r="CG517" i="12"/>
  <c r="W30" i="12"/>
  <c r="W37" i="12"/>
  <c r="W66" i="12"/>
  <c r="W91" i="12"/>
  <c r="W114" i="12"/>
  <c r="W115" i="12"/>
  <c r="W123" i="12"/>
  <c r="W169" i="12"/>
  <c r="W178" i="12"/>
  <c r="W250" i="12"/>
  <c r="W277" i="12"/>
  <c r="W387" i="12"/>
  <c r="W395" i="12"/>
  <c r="W424" i="12"/>
  <c r="W425" i="12"/>
  <c r="W493" i="12"/>
  <c r="W125" i="12"/>
  <c r="W276" i="12"/>
  <c r="W379" i="12"/>
  <c r="W409" i="12"/>
  <c r="W418" i="12"/>
  <c r="W88" i="12"/>
  <c r="W98" i="12"/>
  <c r="W191" i="12"/>
  <c r="W109" i="12"/>
  <c r="W183" i="12"/>
  <c r="W219" i="12"/>
  <c r="W38" i="12"/>
  <c r="W84" i="12"/>
  <c r="W93" i="12"/>
  <c r="W118" i="12"/>
  <c r="W150" i="12"/>
  <c r="W260" i="12"/>
  <c r="W272" i="12"/>
  <c r="W280" i="12"/>
  <c r="W354" i="12"/>
  <c r="W412" i="12"/>
  <c r="W414" i="12"/>
  <c r="W421" i="12"/>
  <c r="W442" i="12"/>
  <c r="W107" i="12"/>
  <c r="W161" i="12"/>
  <c r="W162" i="12"/>
  <c r="W174" i="12"/>
  <c r="W245" i="12"/>
  <c r="W282" i="12"/>
  <c r="W96" i="12"/>
  <c r="W116" i="12"/>
  <c r="W180" i="12"/>
  <c r="W189" i="12"/>
  <c r="W222" i="12"/>
  <c r="W244" i="12"/>
  <c r="W278" i="12"/>
  <c r="W369" i="12"/>
  <c r="W370" i="12"/>
  <c r="W494" i="12"/>
  <c r="W120" i="12"/>
  <c r="W43" i="12"/>
  <c r="W51" i="12"/>
  <c r="W105" i="12"/>
  <c r="W242" i="12"/>
  <c r="W248" i="12"/>
  <c r="W253" i="12"/>
  <c r="W258" i="12"/>
  <c r="W270" i="12"/>
  <c r="W275" i="12"/>
  <c r="W417" i="12"/>
  <c r="W475" i="12"/>
  <c r="W478" i="12"/>
  <c r="W182" i="12"/>
  <c r="W44" i="12"/>
  <c r="W25" i="12"/>
  <c r="W388" i="12"/>
  <c r="W207" i="12"/>
  <c r="W33" i="12"/>
  <c r="W45" i="12"/>
  <c r="W46" i="12"/>
  <c r="W97" i="12"/>
  <c r="W108" i="12"/>
  <c r="W181" i="12"/>
  <c r="W190" i="12"/>
  <c r="W218" i="12"/>
  <c r="W223" i="12"/>
  <c r="W352" i="12"/>
  <c r="W391" i="12"/>
  <c r="W487" i="12"/>
  <c r="W488" i="12"/>
  <c r="W495" i="12"/>
  <c r="CF123" i="12"/>
  <c r="CC123" i="12"/>
  <c r="AZ132" i="12"/>
  <c r="G559" i="12" s="1"/>
  <c r="V17" i="12"/>
  <c r="W17" i="12" s="1"/>
  <c r="Q559" i="12"/>
  <c r="V133" i="12"/>
  <c r="W133" i="12" s="1"/>
  <c r="CC188" i="12"/>
  <c r="AZ395" i="12"/>
  <c r="G567" i="12" s="1"/>
  <c r="M567" i="12" s="1"/>
  <c r="CF367" i="12"/>
  <c r="CC367" i="12"/>
  <c r="N154" i="12"/>
  <c r="V154" i="12" s="1"/>
  <c r="W154" i="12" s="1"/>
  <c r="V255" i="12"/>
  <c r="W255" i="12" s="1"/>
  <c r="V309" i="12"/>
  <c r="W309" i="12" s="1"/>
  <c r="AZ333" i="12"/>
  <c r="I563" i="12" s="1"/>
  <c r="Q563" i="12" s="1"/>
  <c r="CG312" i="12"/>
  <c r="AZ66" i="12"/>
  <c r="I568" i="12" s="1"/>
  <c r="Q568" i="12" s="1"/>
  <c r="W134" i="12"/>
  <c r="W152" i="12"/>
  <c r="W156" i="12"/>
  <c r="W171" i="12"/>
  <c r="CF207" i="12"/>
  <c r="W243" i="12"/>
  <c r="V314" i="12"/>
  <c r="W314" i="12" s="1"/>
  <c r="V328" i="12"/>
  <c r="W328" i="12" s="1"/>
  <c r="AZ429" i="12"/>
  <c r="I564" i="12" s="1"/>
  <c r="Q564" i="12" s="1"/>
  <c r="CG409" i="12"/>
  <c r="V31" i="12"/>
  <c r="W31" i="12" s="1"/>
  <c r="V59" i="12"/>
  <c r="W59" i="12" s="1"/>
  <c r="V290" i="12"/>
  <c r="W290" i="12" s="1"/>
  <c r="V416" i="12"/>
  <c r="W416" i="12" s="1"/>
  <c r="W175" i="12"/>
  <c r="CC182" i="12"/>
  <c r="AZ299" i="12"/>
  <c r="G562" i="12" s="1"/>
  <c r="M562" i="12" s="1"/>
  <c r="W239" i="12"/>
  <c r="W252" i="12"/>
  <c r="V323" i="12"/>
  <c r="W323" i="12" s="1"/>
  <c r="V347" i="12"/>
  <c r="W347" i="12" s="1"/>
  <c r="AZ460" i="12"/>
  <c r="G569" i="12" s="1"/>
  <c r="M569" i="12" s="1"/>
  <c r="CF460" i="12"/>
  <c r="CC460" i="12"/>
  <c r="V507" i="12"/>
  <c r="W507" i="12" s="1"/>
  <c r="CC84" i="12"/>
  <c r="CC89" i="12"/>
  <c r="CF84" i="12"/>
  <c r="CF100" i="12"/>
  <c r="N164" i="12"/>
  <c r="V164" i="12" s="1"/>
  <c r="W164" i="12" s="1"/>
  <c r="V217" i="12"/>
  <c r="W217" i="12" s="1"/>
  <c r="W247" i="12"/>
  <c r="CC262" i="12"/>
  <c r="V293" i="12"/>
  <c r="W293" i="12" s="1"/>
  <c r="W367" i="12"/>
  <c r="V422" i="12"/>
  <c r="W422" i="12" s="1"/>
  <c r="I579" i="12"/>
  <c r="Q579" i="12" s="1"/>
  <c r="CG84" i="12"/>
  <c r="CC127" i="12"/>
  <c r="W132" i="12"/>
  <c r="CC248" i="12"/>
  <c r="V269" i="12"/>
  <c r="W269" i="12" s="1"/>
  <c r="V298" i="12"/>
  <c r="W298" i="12" s="1"/>
  <c r="V332" i="12"/>
  <c r="W332" i="12" s="1"/>
  <c r="W333" i="12"/>
  <c r="V386" i="12"/>
  <c r="W386" i="12" s="1"/>
  <c r="V446" i="12"/>
  <c r="W446" i="12" s="1"/>
  <c r="CF517" i="12"/>
  <c r="CC517" i="12"/>
  <c r="G573" i="12"/>
  <c r="V312" i="12"/>
  <c r="W312" i="12" s="1"/>
  <c r="V148" i="12"/>
  <c r="W148" i="12" s="1"/>
  <c r="AZ332" i="12"/>
  <c r="G563" i="12" s="1"/>
  <c r="M563" i="12" s="1"/>
  <c r="CF309" i="12"/>
  <c r="V321" i="12"/>
  <c r="W321" i="12" s="1"/>
  <c r="V326" i="12"/>
  <c r="W326" i="12" s="1"/>
  <c r="AZ396" i="12"/>
  <c r="I567" i="12" s="1"/>
  <c r="Q567" i="12" s="1"/>
  <c r="G574" i="12"/>
  <c r="CF518" i="12"/>
  <c r="CC541" i="12"/>
  <c r="V316" i="12"/>
  <c r="W316" i="12" s="1"/>
  <c r="N344" i="12"/>
  <c r="V344" i="12" s="1"/>
  <c r="W344" i="12" s="1"/>
  <c r="V345" i="12"/>
  <c r="W345" i="12" s="1"/>
  <c r="V479" i="12"/>
  <c r="W479" i="12" s="1"/>
  <c r="CC133" i="12"/>
  <c r="AZ300" i="12"/>
  <c r="I562" i="12" s="1"/>
  <c r="Q562" i="12" s="1"/>
  <c r="CC165" i="12"/>
  <c r="CC170" i="12"/>
  <c r="W177" i="12"/>
  <c r="W237" i="12"/>
  <c r="W254" i="12"/>
  <c r="CC255" i="12"/>
  <c r="O311" i="12"/>
  <c r="AZ354" i="12"/>
  <c r="I566" i="12" s="1"/>
  <c r="Q566" i="12" s="1"/>
  <c r="CG347" i="12"/>
  <c r="V444" i="12"/>
  <c r="W444" i="12" s="1"/>
  <c r="AZ508" i="12"/>
  <c r="CC518" i="12"/>
  <c r="CC309" i="12"/>
  <c r="V325" i="12"/>
  <c r="W325" i="12" s="1"/>
  <c r="V330" i="12"/>
  <c r="W330" i="12" s="1"/>
  <c r="V372" i="12"/>
  <c r="W372" i="12" s="1"/>
  <c r="V381" i="12"/>
  <c r="W381" i="12" s="1"/>
  <c r="O504" i="12"/>
  <c r="CF475" i="12"/>
  <c r="CF520" i="12"/>
  <c r="CF526" i="12"/>
  <c r="CG532" i="12"/>
  <c r="CG543" i="12"/>
  <c r="I586" i="12"/>
  <c r="I594" i="12"/>
  <c r="AZ353" i="12"/>
  <c r="G566" i="12" s="1"/>
  <c r="M566" i="12" s="1"/>
  <c r="CC377" i="12"/>
  <c r="CC388" i="12"/>
  <c r="CC409" i="12"/>
  <c r="CC418" i="12"/>
  <c r="CC426" i="12"/>
  <c r="CC489" i="12"/>
  <c r="CC499" i="12"/>
  <c r="CC530" i="12"/>
  <c r="G587" i="12"/>
  <c r="CF409" i="12"/>
  <c r="CG536" i="12"/>
  <c r="N504" i="12"/>
  <c r="CC533" i="12"/>
  <c r="N366" i="12"/>
  <c r="V366" i="12" s="1"/>
  <c r="W366" i="12" s="1"/>
  <c r="O376" i="12"/>
  <c r="CG524" i="12"/>
  <c r="CF533" i="12"/>
  <c r="CF521" i="12"/>
  <c r="CF527" i="12"/>
  <c r="CG533" i="12"/>
  <c r="O408" i="12"/>
  <c r="CG458" i="12"/>
  <c r="CF538" i="12"/>
  <c r="G590" i="12"/>
  <c r="P408" i="12"/>
  <c r="CC531" i="12"/>
  <c r="CG538" i="12"/>
  <c r="CC372" i="12"/>
  <c r="CC381" i="12"/>
  <c r="CC393" i="12"/>
  <c r="CC414" i="12"/>
  <c r="CC422" i="12"/>
  <c r="CC480" i="12"/>
  <c r="CC485" i="12"/>
  <c r="CC495" i="12"/>
  <c r="P385" i="12"/>
  <c r="V385" i="12" s="1"/>
  <c r="W385" i="12" s="1"/>
  <c r="CG519" i="12"/>
  <c r="CC507" i="12"/>
  <c r="CC540" i="12"/>
  <c r="CF540" i="12"/>
  <c r="V376" i="12" l="1"/>
  <c r="W376" i="12" s="1"/>
  <c r="V311" i="12"/>
  <c r="W311" i="12" s="1"/>
  <c r="V24" i="12"/>
  <c r="W24" i="12" s="1"/>
  <c r="V35" i="12"/>
  <c r="W35" i="12" s="1"/>
  <c r="V392" i="12"/>
  <c r="W392" i="12" s="1"/>
  <c r="V413" i="12"/>
  <c r="W413" i="12" s="1"/>
  <c r="V371" i="12"/>
  <c r="W371" i="12" s="1"/>
  <c r="I603" i="12"/>
  <c r="Q603" i="12" s="1"/>
  <c r="G603" i="12"/>
  <c r="G579" i="12"/>
  <c r="M579" i="12" s="1"/>
  <c r="V408" i="12"/>
  <c r="W408" i="12" s="1"/>
  <c r="I572" i="12"/>
  <c r="Q572" i="12" s="1"/>
  <c r="V504" i="12"/>
  <c r="W504" i="12" s="1"/>
  <c r="M559" i="12"/>
  <c r="G572" i="12"/>
  <c r="M572" i="12" s="1"/>
  <c r="G604" i="12" l="1"/>
  <c r="M604" i="12" s="1"/>
  <c r="M603" i="12"/>
  <c r="I604" i="12"/>
  <c r="Q604" i="12" s="1"/>
  <c r="O605" i="11" l="1"/>
  <c r="L605" i="11"/>
  <c r="E599" i="11"/>
  <c r="G589" i="11"/>
  <c r="G581" i="11"/>
  <c r="E575" i="11"/>
  <c r="I569" i="11"/>
  <c r="O568" i="11"/>
  <c r="L568" i="11"/>
  <c r="E568" i="11"/>
  <c r="CB540" i="11"/>
  <c r="CC540" i="11" s="1"/>
  <c r="CB539" i="11"/>
  <c r="BB539" i="11"/>
  <c r="I591" i="11" s="1"/>
  <c r="BA539" i="11"/>
  <c r="CF539" i="11" s="1"/>
  <c r="CG538" i="11"/>
  <c r="CB538" i="11"/>
  <c r="BB538" i="11"/>
  <c r="I590" i="11" s="1"/>
  <c r="BA538" i="11"/>
  <c r="CF538" i="11" s="1"/>
  <c r="CF537" i="11"/>
  <c r="CB537" i="11"/>
  <c r="BB537" i="11"/>
  <c r="CG537" i="11" s="1"/>
  <c r="BA537" i="11"/>
  <c r="CF536" i="11"/>
  <c r="CB536" i="11"/>
  <c r="BB536" i="11"/>
  <c r="I589" i="11" s="1"/>
  <c r="BA536" i="11"/>
  <c r="CG535" i="11"/>
  <c r="CB535" i="11"/>
  <c r="BB535" i="11"/>
  <c r="I588" i="11" s="1"/>
  <c r="BA535" i="11"/>
  <c r="G588" i="11" s="1"/>
  <c r="CB534" i="11"/>
  <c r="BB534" i="11"/>
  <c r="CG534" i="11" s="1"/>
  <c r="BA534" i="11"/>
  <c r="CB533" i="11"/>
  <c r="BB533" i="11"/>
  <c r="I586" i="11" s="1"/>
  <c r="BA533" i="11"/>
  <c r="CF533" i="11" s="1"/>
  <c r="CB532" i="11"/>
  <c r="BB532" i="11"/>
  <c r="I585" i="11" s="1"/>
  <c r="BA532" i="11"/>
  <c r="G585" i="11" s="1"/>
  <c r="CB531" i="11"/>
  <c r="BB531" i="11"/>
  <c r="I584" i="11" s="1"/>
  <c r="BA531" i="11"/>
  <c r="CF531" i="11" s="1"/>
  <c r="CG530" i="11"/>
  <c r="CB530" i="11"/>
  <c r="BD530" i="11"/>
  <c r="BA530" i="11" s="1"/>
  <c r="BB530" i="11"/>
  <c r="I583" i="11" s="1"/>
  <c r="CG529" i="11"/>
  <c r="CB529" i="11"/>
  <c r="CC529" i="11" s="1"/>
  <c r="BB529" i="11"/>
  <c r="BA529" i="11"/>
  <c r="CF529" i="11" s="1"/>
  <c r="CG528" i="11"/>
  <c r="CB528" i="11"/>
  <c r="CC528" i="11" s="1"/>
  <c r="BB528" i="11"/>
  <c r="I582" i="11" s="1"/>
  <c r="BA528" i="11"/>
  <c r="G582" i="11" s="1"/>
  <c r="CG527" i="11"/>
  <c r="CC527" i="11"/>
  <c r="CB527" i="11"/>
  <c r="BB527" i="11"/>
  <c r="I581" i="11" s="1"/>
  <c r="BA527" i="11"/>
  <c r="CF527" i="11" s="1"/>
  <c r="CB526" i="11"/>
  <c r="BB526" i="11"/>
  <c r="BA526" i="11"/>
  <c r="G580" i="11" s="1"/>
  <c r="CF525" i="11"/>
  <c r="CC525" i="11"/>
  <c r="CB525" i="11"/>
  <c r="BB525" i="11"/>
  <c r="CG525" i="11" s="1"/>
  <c r="BA525" i="11"/>
  <c r="G578" i="11" s="1"/>
  <c r="CG524" i="11"/>
  <c r="CB524" i="11"/>
  <c r="CC524" i="11" s="1"/>
  <c r="BB524" i="11"/>
  <c r="I577" i="11" s="1"/>
  <c r="BA524" i="11"/>
  <c r="CF524" i="11" s="1"/>
  <c r="CB523" i="11"/>
  <c r="BB523" i="11"/>
  <c r="I576" i="11" s="1"/>
  <c r="BA523" i="11"/>
  <c r="CF523" i="11" s="1"/>
  <c r="CB522" i="11"/>
  <c r="CC522" i="11" s="1"/>
  <c r="CG521" i="11"/>
  <c r="CC521" i="11"/>
  <c r="CB521" i="11"/>
  <c r="BB521" i="11"/>
  <c r="I579" i="11" s="1"/>
  <c r="BA521" i="11"/>
  <c r="G579" i="11" s="1"/>
  <c r="CB520" i="11"/>
  <c r="BB520" i="11"/>
  <c r="CG520" i="11" s="1"/>
  <c r="BA520" i="11"/>
  <c r="G572" i="11" s="1"/>
  <c r="CG519" i="11"/>
  <c r="CB519" i="11"/>
  <c r="BD519" i="11"/>
  <c r="BA519" i="11" s="1"/>
  <c r="BB519" i="11"/>
  <c r="I571" i="11" s="1"/>
  <c r="CB518" i="11"/>
  <c r="CC518" i="11" s="1"/>
  <c r="BB518" i="11"/>
  <c r="CG518" i="11" s="1"/>
  <c r="BA518" i="11"/>
  <c r="CF518" i="11" s="1"/>
  <c r="CB517" i="11"/>
  <c r="BD517" i="11"/>
  <c r="BA517" i="11" s="1"/>
  <c r="CF517" i="11" s="1"/>
  <c r="BB517" i="11"/>
  <c r="CG517" i="11" s="1"/>
  <c r="CB508" i="11"/>
  <c r="CC508" i="11" s="1"/>
  <c r="V508" i="11"/>
  <c r="I508" i="11"/>
  <c r="H508" i="11"/>
  <c r="G508" i="11"/>
  <c r="F508" i="11"/>
  <c r="CF507" i="11"/>
  <c r="CB507" i="11"/>
  <c r="BB507" i="11"/>
  <c r="CG507" i="11" s="1"/>
  <c r="BA507" i="11"/>
  <c r="U507" i="11"/>
  <c r="T507" i="11"/>
  <c r="S507" i="11"/>
  <c r="R507" i="11"/>
  <c r="R504" i="11" s="1"/>
  <c r="Q507" i="11"/>
  <c r="P507" i="11"/>
  <c r="O507" i="11"/>
  <c r="O504" i="11" s="1"/>
  <c r="N507" i="11"/>
  <c r="I507" i="11"/>
  <c r="H507" i="11"/>
  <c r="G507" i="11"/>
  <c r="F507" i="11"/>
  <c r="CB506" i="11"/>
  <c r="CC506" i="11" s="1"/>
  <c r="V506" i="11"/>
  <c r="I506" i="11"/>
  <c r="H506" i="11"/>
  <c r="G506" i="11"/>
  <c r="F506" i="11"/>
  <c r="CB505" i="11"/>
  <c r="BB505" i="11"/>
  <c r="CG505" i="11" s="1"/>
  <c r="BA505" i="11"/>
  <c r="CF505" i="11" s="1"/>
  <c r="U505" i="11"/>
  <c r="U504" i="11" s="1"/>
  <c r="T505" i="11"/>
  <c r="S505" i="11"/>
  <c r="R505" i="11"/>
  <c r="Q505" i="11"/>
  <c r="Q504" i="11" s="1"/>
  <c r="P505" i="11"/>
  <c r="P504" i="11" s="1"/>
  <c r="O505" i="11"/>
  <c r="N505" i="11"/>
  <c r="N504" i="11" s="1"/>
  <c r="I505" i="11"/>
  <c r="H505" i="11"/>
  <c r="G505" i="11"/>
  <c r="F505" i="11"/>
  <c r="T504" i="11"/>
  <c r="I504" i="11"/>
  <c r="H504" i="11"/>
  <c r="G504" i="11"/>
  <c r="F504" i="11"/>
  <c r="CB503" i="11"/>
  <c r="CC503" i="11" s="1"/>
  <c r="V503" i="11"/>
  <c r="I503" i="11"/>
  <c r="H503" i="11"/>
  <c r="G503" i="11"/>
  <c r="F503" i="11"/>
  <c r="CB502" i="11"/>
  <c r="CC502" i="11" s="1"/>
  <c r="BB502" i="11"/>
  <c r="CG502" i="11" s="1"/>
  <c r="BA502" i="11"/>
  <c r="CF502" i="11" s="1"/>
  <c r="U502" i="11"/>
  <c r="T502" i="11"/>
  <c r="S502" i="11"/>
  <c r="R502" i="11"/>
  <c r="Q502" i="11"/>
  <c r="P502" i="11"/>
  <c r="O502" i="11"/>
  <c r="N502" i="11"/>
  <c r="I502" i="11"/>
  <c r="H502" i="11"/>
  <c r="G502" i="11"/>
  <c r="F502" i="11"/>
  <c r="CB501" i="11"/>
  <c r="CC501" i="11" s="1"/>
  <c r="V501" i="11"/>
  <c r="I501" i="11"/>
  <c r="H501" i="11"/>
  <c r="G501" i="11"/>
  <c r="F501" i="11"/>
  <c r="CB500" i="11"/>
  <c r="CC500" i="11" s="1"/>
  <c r="V500" i="11"/>
  <c r="I500" i="11"/>
  <c r="H500" i="11"/>
  <c r="G500" i="11"/>
  <c r="F500" i="11"/>
  <c r="W500" i="11" s="1"/>
  <c r="CB499" i="11"/>
  <c r="BB499" i="11"/>
  <c r="CG499" i="11" s="1"/>
  <c r="BA499" i="11"/>
  <c r="CF499" i="11" s="1"/>
  <c r="U499" i="11"/>
  <c r="T499" i="11"/>
  <c r="S499" i="11"/>
  <c r="R499" i="11"/>
  <c r="Q499" i="11"/>
  <c r="P499" i="11"/>
  <c r="O499" i="11"/>
  <c r="V499" i="11" s="1"/>
  <c r="N499" i="11"/>
  <c r="I499" i="11"/>
  <c r="H499" i="11"/>
  <c r="G499" i="11"/>
  <c r="F499" i="11"/>
  <c r="CC498" i="11"/>
  <c r="CB498" i="11"/>
  <c r="V498" i="11"/>
  <c r="I498" i="11"/>
  <c r="H498" i="11"/>
  <c r="G498" i="11"/>
  <c r="F498" i="11"/>
  <c r="CB497" i="11"/>
  <c r="BB497" i="11"/>
  <c r="CG497" i="11" s="1"/>
  <c r="BA497" i="11"/>
  <c r="CF497" i="11" s="1"/>
  <c r="U497" i="11"/>
  <c r="T497" i="11"/>
  <c r="S497" i="11"/>
  <c r="R497" i="11"/>
  <c r="Q497" i="11"/>
  <c r="P497" i="11"/>
  <c r="O497" i="11"/>
  <c r="N497" i="11"/>
  <c r="I497" i="11"/>
  <c r="H497" i="11"/>
  <c r="G497" i="11"/>
  <c r="F497" i="11"/>
  <c r="CC496" i="11"/>
  <c r="CB496" i="11"/>
  <c r="V496" i="11"/>
  <c r="I496" i="11"/>
  <c r="H496" i="11"/>
  <c r="G496" i="11"/>
  <c r="F496" i="11"/>
  <c r="CB495" i="11"/>
  <c r="BB495" i="11"/>
  <c r="CG495" i="11" s="1"/>
  <c r="BA495" i="11"/>
  <c r="CF495" i="11" s="1"/>
  <c r="U495" i="11"/>
  <c r="T495" i="11"/>
  <c r="S495" i="11"/>
  <c r="R495" i="11"/>
  <c r="Q495" i="11"/>
  <c r="P495" i="11"/>
  <c r="O495" i="11"/>
  <c r="N495" i="11"/>
  <c r="I495" i="11"/>
  <c r="H495" i="11"/>
  <c r="G495" i="11"/>
  <c r="F495" i="11"/>
  <c r="CB494" i="11"/>
  <c r="CC494" i="11" s="1"/>
  <c r="V494" i="11"/>
  <c r="I494" i="11"/>
  <c r="H494" i="11"/>
  <c r="G494" i="11"/>
  <c r="F494" i="11"/>
  <c r="CB493" i="11"/>
  <c r="CC493" i="11" s="1"/>
  <c r="V493" i="11"/>
  <c r="I493" i="11"/>
  <c r="H493" i="11"/>
  <c r="G493" i="11"/>
  <c r="F493" i="11"/>
  <c r="CC492" i="11"/>
  <c r="CB492" i="11"/>
  <c r="V492" i="11"/>
  <c r="I492" i="11"/>
  <c r="H492" i="11"/>
  <c r="G492" i="11"/>
  <c r="F492" i="11"/>
  <c r="CB491" i="11"/>
  <c r="CC491" i="11" s="1"/>
  <c r="BB491" i="11"/>
  <c r="CG491" i="11" s="1"/>
  <c r="BA491" i="11"/>
  <c r="CF491" i="11" s="1"/>
  <c r="U491" i="11"/>
  <c r="T491" i="11"/>
  <c r="S491" i="11"/>
  <c r="R491" i="11"/>
  <c r="Q491" i="11"/>
  <c r="P491" i="11"/>
  <c r="O491" i="11"/>
  <c r="N491" i="11"/>
  <c r="I491" i="11"/>
  <c r="H491" i="11"/>
  <c r="G491" i="11"/>
  <c r="F491" i="11"/>
  <c r="CB490" i="11"/>
  <c r="CC490" i="11" s="1"/>
  <c r="V490" i="11"/>
  <c r="I490" i="11"/>
  <c r="H490" i="11"/>
  <c r="G490" i="11"/>
  <c r="F490" i="11"/>
  <c r="W490" i="11" s="1"/>
  <c r="CG489" i="11"/>
  <c r="CB489" i="11"/>
  <c r="CC489" i="11" s="1"/>
  <c r="BB489" i="11"/>
  <c r="BA489" i="11"/>
  <c r="CF489" i="11" s="1"/>
  <c r="U489" i="11"/>
  <c r="T489" i="11"/>
  <c r="S489" i="11"/>
  <c r="R489" i="11"/>
  <c r="Q489" i="11"/>
  <c r="P489" i="11"/>
  <c r="O489" i="11"/>
  <c r="N489" i="11"/>
  <c r="F489" i="11"/>
  <c r="CC488" i="11"/>
  <c r="CB488" i="11"/>
  <c r="V488" i="11"/>
  <c r="I488" i="11"/>
  <c r="H488" i="11"/>
  <c r="G488" i="11"/>
  <c r="F488" i="11"/>
  <c r="W488" i="11" s="1"/>
  <c r="CB487" i="11"/>
  <c r="BB487" i="11"/>
  <c r="CG487" i="11" s="1"/>
  <c r="BA487" i="11"/>
  <c r="CF487" i="11" s="1"/>
  <c r="U487" i="11"/>
  <c r="T487" i="11"/>
  <c r="S487" i="11"/>
  <c r="R487" i="11"/>
  <c r="Q487" i="11"/>
  <c r="P487" i="11"/>
  <c r="O487" i="11"/>
  <c r="N487" i="11"/>
  <c r="I487" i="11"/>
  <c r="H487" i="11"/>
  <c r="G487" i="11"/>
  <c r="F487" i="11"/>
  <c r="CB486" i="11"/>
  <c r="CC486" i="11" s="1"/>
  <c r="V486" i="11"/>
  <c r="I486" i="11"/>
  <c r="H486" i="11"/>
  <c r="G486" i="11"/>
  <c r="F486" i="11"/>
  <c r="CF485" i="11"/>
  <c r="CB485" i="11"/>
  <c r="CC485" i="11" s="1"/>
  <c r="BB485" i="11"/>
  <c r="CG485" i="11" s="1"/>
  <c r="BA485" i="11"/>
  <c r="U485" i="11"/>
  <c r="T485" i="11"/>
  <c r="S485" i="11"/>
  <c r="R485" i="11"/>
  <c r="Q485" i="11"/>
  <c r="P485" i="11"/>
  <c r="O485" i="11"/>
  <c r="N485" i="11"/>
  <c r="I485" i="11"/>
  <c r="H485" i="11"/>
  <c r="G485" i="11"/>
  <c r="F485" i="11"/>
  <c r="CB484" i="11"/>
  <c r="CC484" i="11" s="1"/>
  <c r="V484" i="11"/>
  <c r="I484" i="11"/>
  <c r="H484" i="11"/>
  <c r="G484" i="11"/>
  <c r="F484" i="11"/>
  <c r="CB483" i="11"/>
  <c r="BB483" i="11"/>
  <c r="CG483" i="11" s="1"/>
  <c r="BA483" i="11"/>
  <c r="CF483" i="11" s="1"/>
  <c r="U483" i="11"/>
  <c r="T483" i="11"/>
  <c r="S483" i="11"/>
  <c r="R483" i="11"/>
  <c r="Q483" i="11"/>
  <c r="Q479" i="11" s="1"/>
  <c r="P483" i="11"/>
  <c r="O483" i="11"/>
  <c r="V483" i="11" s="1"/>
  <c r="N483" i="11"/>
  <c r="I483" i="11"/>
  <c r="H483" i="11"/>
  <c r="G483" i="11"/>
  <c r="F483" i="11"/>
  <c r="CB482" i="11"/>
  <c r="CC482" i="11" s="1"/>
  <c r="V482" i="11"/>
  <c r="I482" i="11"/>
  <c r="H482" i="11"/>
  <c r="G482" i="11"/>
  <c r="F482" i="11"/>
  <c r="CB481" i="11"/>
  <c r="CC481" i="11" s="1"/>
  <c r="V481" i="11"/>
  <c r="I481" i="11"/>
  <c r="H481" i="11"/>
  <c r="G481" i="11"/>
  <c r="F481" i="11"/>
  <c r="W481" i="11" s="1"/>
  <c r="CB480" i="11"/>
  <c r="CC480" i="11" s="1"/>
  <c r="BB480" i="11"/>
  <c r="CG480" i="11" s="1"/>
  <c r="BA480" i="11"/>
  <c r="CF480" i="11" s="1"/>
  <c r="U480" i="11"/>
  <c r="U479" i="11" s="1"/>
  <c r="T480" i="11"/>
  <c r="T479" i="11" s="1"/>
  <c r="S480" i="11"/>
  <c r="S479" i="11" s="1"/>
  <c r="R480" i="11"/>
  <c r="Q480" i="11"/>
  <c r="P480" i="11"/>
  <c r="P479" i="11" s="1"/>
  <c r="O480" i="11"/>
  <c r="N480" i="11"/>
  <c r="I480" i="11"/>
  <c r="H480" i="11"/>
  <c r="G480" i="11"/>
  <c r="F480" i="11"/>
  <c r="R479" i="11"/>
  <c r="I479" i="11"/>
  <c r="H479" i="11"/>
  <c r="G479" i="11"/>
  <c r="F479" i="11"/>
  <c r="CC478" i="11"/>
  <c r="CB478" i="11"/>
  <c r="V478" i="11"/>
  <c r="I478" i="11"/>
  <c r="H478" i="11"/>
  <c r="G478" i="11"/>
  <c r="F478" i="11"/>
  <c r="W478" i="11" s="1"/>
  <c r="CC477" i="11"/>
  <c r="CB477" i="11"/>
  <c r="V477" i="11"/>
  <c r="I477" i="11"/>
  <c r="H477" i="11"/>
  <c r="G477" i="11"/>
  <c r="F477" i="11"/>
  <c r="W477" i="11" s="1"/>
  <c r="CB476" i="11"/>
  <c r="CC476" i="11" s="1"/>
  <c r="V476" i="11"/>
  <c r="I476" i="11"/>
  <c r="H476" i="11"/>
  <c r="G476" i="11"/>
  <c r="F476" i="11"/>
  <c r="CB475" i="11"/>
  <c r="BB475" i="11"/>
  <c r="BA475" i="11"/>
  <c r="AZ507" i="11" s="1"/>
  <c r="U475" i="11"/>
  <c r="T475" i="11"/>
  <c r="S475" i="11"/>
  <c r="R475" i="11"/>
  <c r="Q475" i="11"/>
  <c r="P475" i="11"/>
  <c r="O475" i="11"/>
  <c r="N475" i="11"/>
  <c r="I475" i="11"/>
  <c r="H475" i="11"/>
  <c r="G475" i="11"/>
  <c r="F475" i="11"/>
  <c r="CB461" i="11"/>
  <c r="CC461" i="11" s="1"/>
  <c r="V461" i="11"/>
  <c r="I461" i="11"/>
  <c r="H461" i="11"/>
  <c r="G461" i="11"/>
  <c r="F461" i="11"/>
  <c r="CB460" i="11"/>
  <c r="CC460" i="11" s="1"/>
  <c r="BB460" i="11"/>
  <c r="CG460" i="11" s="1"/>
  <c r="BA460" i="11"/>
  <c r="CF460" i="11" s="1"/>
  <c r="U460" i="11"/>
  <c r="T460" i="11"/>
  <c r="S460" i="11"/>
  <c r="R460" i="11"/>
  <c r="Q460" i="11"/>
  <c r="P460" i="11"/>
  <c r="O460" i="11"/>
  <c r="N460" i="11"/>
  <c r="N457" i="11" s="1"/>
  <c r="I460" i="11"/>
  <c r="H460" i="11"/>
  <c r="G460" i="11"/>
  <c r="F460" i="11"/>
  <c r="CB459" i="11"/>
  <c r="CC459" i="11" s="1"/>
  <c r="V459" i="11"/>
  <c r="I459" i="11"/>
  <c r="H459" i="11"/>
  <c r="G459" i="11"/>
  <c r="F459" i="11"/>
  <c r="CG458" i="11"/>
  <c r="CB458" i="11"/>
  <c r="BB458" i="11"/>
  <c r="AZ461" i="11" s="1"/>
  <c r="I565" i="11" s="1"/>
  <c r="Q565" i="11" s="1"/>
  <c r="BA458" i="11"/>
  <c r="U458" i="11"/>
  <c r="U457" i="11" s="1"/>
  <c r="T458" i="11"/>
  <c r="T457" i="11" s="1"/>
  <c r="S458" i="11"/>
  <c r="S457" i="11" s="1"/>
  <c r="R458" i="11"/>
  <c r="Q458" i="11"/>
  <c r="Q457" i="11" s="1"/>
  <c r="P458" i="11"/>
  <c r="O458" i="11"/>
  <c r="O457" i="11" s="1"/>
  <c r="N458" i="11"/>
  <c r="I458" i="11"/>
  <c r="H458" i="11"/>
  <c r="G458" i="11"/>
  <c r="F458" i="11"/>
  <c r="I457" i="11"/>
  <c r="H457" i="11"/>
  <c r="G457" i="11"/>
  <c r="F457" i="11"/>
  <c r="CB447" i="11"/>
  <c r="CC447" i="11" s="1"/>
  <c r="V447" i="11"/>
  <c r="I447" i="11"/>
  <c r="H447" i="11"/>
  <c r="G447" i="11"/>
  <c r="F447" i="11"/>
  <c r="CB446" i="11"/>
  <c r="CC446" i="11" s="1"/>
  <c r="BB446" i="11"/>
  <c r="CG446" i="11" s="1"/>
  <c r="BA446" i="11"/>
  <c r="CF446" i="11" s="1"/>
  <c r="U446" i="11"/>
  <c r="T446" i="11"/>
  <c r="S446" i="11"/>
  <c r="R446" i="11"/>
  <c r="Q446" i="11"/>
  <c r="P446" i="11"/>
  <c r="O446" i="11"/>
  <c r="N446" i="11"/>
  <c r="M446" i="11"/>
  <c r="L446" i="11"/>
  <c r="K446" i="11"/>
  <c r="J446" i="11"/>
  <c r="I446" i="11"/>
  <c r="H446" i="11"/>
  <c r="G446" i="11"/>
  <c r="F446" i="11"/>
  <c r="CB445" i="11"/>
  <c r="CC445" i="11" s="1"/>
  <c r="V445" i="11"/>
  <c r="I445" i="11"/>
  <c r="H445" i="11"/>
  <c r="G445" i="11"/>
  <c r="F445" i="11"/>
  <c r="CB444" i="11"/>
  <c r="BB444" i="11"/>
  <c r="CG444" i="11" s="1"/>
  <c r="BA444" i="11"/>
  <c r="CF444" i="11" s="1"/>
  <c r="U444" i="11"/>
  <c r="T444" i="11"/>
  <c r="S444" i="11"/>
  <c r="R444" i="11"/>
  <c r="Q444" i="11"/>
  <c r="P444" i="11"/>
  <c r="O444" i="11"/>
  <c r="N444" i="11"/>
  <c r="J444" i="11"/>
  <c r="I444" i="11"/>
  <c r="H444" i="11"/>
  <c r="G444" i="11"/>
  <c r="F444" i="11"/>
  <c r="CB443" i="11"/>
  <c r="CC443" i="11" s="1"/>
  <c r="V443" i="11"/>
  <c r="I443" i="11"/>
  <c r="H443" i="11"/>
  <c r="G443" i="11"/>
  <c r="F443" i="11"/>
  <c r="CB442" i="11"/>
  <c r="BB442" i="11"/>
  <c r="CG442" i="11" s="1"/>
  <c r="BA442" i="11"/>
  <c r="AZ444" i="11" s="1"/>
  <c r="G561" i="11" s="1"/>
  <c r="M561" i="11" s="1"/>
  <c r="U442" i="11"/>
  <c r="T442" i="11"/>
  <c r="S442" i="11"/>
  <c r="R442" i="11"/>
  <c r="Q442" i="11"/>
  <c r="P442" i="11"/>
  <c r="O442" i="11"/>
  <c r="N442" i="11"/>
  <c r="V442" i="11" s="1"/>
  <c r="J442" i="11"/>
  <c r="I442" i="11"/>
  <c r="H442" i="11"/>
  <c r="G442" i="11"/>
  <c r="F442" i="11"/>
  <c r="CC429" i="11"/>
  <c r="CB429" i="11"/>
  <c r="V429" i="11"/>
  <c r="I429" i="11"/>
  <c r="H429" i="11"/>
  <c r="G429" i="11"/>
  <c r="F429" i="11"/>
  <c r="CB428" i="11"/>
  <c r="BB428" i="11"/>
  <c r="CG428" i="11" s="1"/>
  <c r="BA428" i="11"/>
  <c r="CF428" i="11" s="1"/>
  <c r="U428" i="11"/>
  <c r="T428" i="11"/>
  <c r="S428" i="11"/>
  <c r="R428" i="11"/>
  <c r="Q428" i="11"/>
  <c r="P428" i="11"/>
  <c r="O428" i="11"/>
  <c r="V428" i="11" s="1"/>
  <c r="N428" i="11"/>
  <c r="I428" i="11"/>
  <c r="H428" i="11"/>
  <c r="G428" i="11"/>
  <c r="F428" i="11"/>
  <c r="CB427" i="11"/>
  <c r="CC427" i="11" s="1"/>
  <c r="V427" i="11"/>
  <c r="I427" i="11"/>
  <c r="H427" i="11"/>
  <c r="G427" i="11"/>
  <c r="F427" i="11"/>
  <c r="CB426" i="11"/>
  <c r="BB426" i="11"/>
  <c r="CG426" i="11" s="1"/>
  <c r="BA426" i="11"/>
  <c r="CF426" i="11" s="1"/>
  <c r="U426" i="11"/>
  <c r="T426" i="11"/>
  <c r="S426" i="11"/>
  <c r="R426" i="11"/>
  <c r="Q426" i="11"/>
  <c r="P426" i="11"/>
  <c r="O426" i="11"/>
  <c r="V426" i="11" s="1"/>
  <c r="N426" i="11"/>
  <c r="I426" i="11"/>
  <c r="H426" i="11"/>
  <c r="G426" i="11"/>
  <c r="F426" i="11"/>
  <c r="CC425" i="11"/>
  <c r="CB425" i="11"/>
  <c r="V425" i="11"/>
  <c r="I425" i="11"/>
  <c r="H425" i="11"/>
  <c r="G425" i="11"/>
  <c r="F425" i="11"/>
  <c r="CB424" i="11"/>
  <c r="BB424" i="11"/>
  <c r="CG424" i="11" s="1"/>
  <c r="BA424" i="11"/>
  <c r="CF424" i="11" s="1"/>
  <c r="U424" i="11"/>
  <c r="T424" i="11"/>
  <c r="S424" i="11"/>
  <c r="R424" i="11"/>
  <c r="Q424" i="11"/>
  <c r="P424" i="11"/>
  <c r="O424" i="11"/>
  <c r="N424" i="11"/>
  <c r="I424" i="11"/>
  <c r="H424" i="11"/>
  <c r="G424" i="11"/>
  <c r="F424" i="11"/>
  <c r="CB423" i="11"/>
  <c r="CC423" i="11" s="1"/>
  <c r="V423" i="11"/>
  <c r="I423" i="11"/>
  <c r="H423" i="11"/>
  <c r="G423" i="11"/>
  <c r="F423" i="11"/>
  <c r="CC422" i="11"/>
  <c r="CB422" i="11"/>
  <c r="BB422" i="11"/>
  <c r="CG422" i="11" s="1"/>
  <c r="BA422" i="11"/>
  <c r="CF422" i="11" s="1"/>
  <c r="U422" i="11"/>
  <c r="T422" i="11"/>
  <c r="S422" i="11"/>
  <c r="R422" i="11"/>
  <c r="Q422" i="11"/>
  <c r="P422" i="11"/>
  <c r="O422" i="11"/>
  <c r="N422" i="11"/>
  <c r="I422" i="11"/>
  <c r="H422" i="11"/>
  <c r="G422" i="11"/>
  <c r="F422" i="11"/>
  <c r="CC421" i="11"/>
  <c r="CB421" i="11"/>
  <c r="V421" i="11"/>
  <c r="I421" i="11"/>
  <c r="H421" i="11"/>
  <c r="G421" i="11"/>
  <c r="F421" i="11"/>
  <c r="CB420" i="11"/>
  <c r="CC420" i="11" s="1"/>
  <c r="BB420" i="11"/>
  <c r="CG420" i="11" s="1"/>
  <c r="BA420" i="11"/>
  <c r="CF420" i="11" s="1"/>
  <c r="U420" i="11"/>
  <c r="T420" i="11"/>
  <c r="S420" i="11"/>
  <c r="R420" i="11"/>
  <c r="Q420" i="11"/>
  <c r="P420" i="11"/>
  <c r="O420" i="11"/>
  <c r="N420" i="11"/>
  <c r="I420" i="11"/>
  <c r="H420" i="11"/>
  <c r="G420" i="11"/>
  <c r="F420" i="11"/>
  <c r="CB419" i="11"/>
  <c r="CC419" i="11" s="1"/>
  <c r="V419" i="11"/>
  <c r="I419" i="11"/>
  <c r="H419" i="11"/>
  <c r="G419" i="11"/>
  <c r="F419" i="11"/>
  <c r="W419" i="11" s="1"/>
  <c r="CG418" i="11"/>
  <c r="CB418" i="11"/>
  <c r="CC418" i="11" s="1"/>
  <c r="BB418" i="11"/>
  <c r="BA418" i="11"/>
  <c r="CF418" i="11" s="1"/>
  <c r="U418" i="11"/>
  <c r="T418" i="11"/>
  <c r="T413" i="11" s="1"/>
  <c r="S418" i="11"/>
  <c r="R418" i="11"/>
  <c r="Q418" i="11"/>
  <c r="P418" i="11"/>
  <c r="O418" i="11"/>
  <c r="N418" i="11"/>
  <c r="I418" i="11"/>
  <c r="H418" i="11"/>
  <c r="G418" i="11"/>
  <c r="F418" i="11"/>
  <c r="CB417" i="11"/>
  <c r="CC417" i="11" s="1"/>
  <c r="V417" i="11"/>
  <c r="I417" i="11"/>
  <c r="H417" i="11"/>
  <c r="G417" i="11"/>
  <c r="F417" i="11"/>
  <c r="W417" i="11" s="1"/>
  <c r="CG416" i="11"/>
  <c r="CB416" i="11"/>
  <c r="BB416" i="11"/>
  <c r="BA416" i="11"/>
  <c r="CF416" i="11" s="1"/>
  <c r="U416" i="11"/>
  <c r="T416" i="11"/>
  <c r="S416" i="11"/>
  <c r="R416" i="11"/>
  <c r="R413" i="11" s="1"/>
  <c r="Q416" i="11"/>
  <c r="P416" i="11"/>
  <c r="O416" i="11"/>
  <c r="N416" i="11"/>
  <c r="N413" i="11" s="1"/>
  <c r="I416" i="11"/>
  <c r="H416" i="11"/>
  <c r="G416" i="11"/>
  <c r="F416" i="11"/>
  <c r="CB415" i="11"/>
  <c r="CC415" i="11" s="1"/>
  <c r="V415" i="11"/>
  <c r="I415" i="11"/>
  <c r="H415" i="11"/>
  <c r="G415" i="11"/>
  <c r="F415" i="11"/>
  <c r="W415" i="11" s="1"/>
  <c r="CF414" i="11"/>
  <c r="CC414" i="11"/>
  <c r="CB414" i="11"/>
  <c r="BB414" i="11"/>
  <c r="CG414" i="11" s="1"/>
  <c r="BA414" i="11"/>
  <c r="U414" i="11"/>
  <c r="T414" i="11"/>
  <c r="S414" i="11"/>
  <c r="R414" i="11"/>
  <c r="Q414" i="11"/>
  <c r="P414" i="11"/>
  <c r="O414" i="11"/>
  <c r="N414" i="11"/>
  <c r="I414" i="11"/>
  <c r="H414" i="11"/>
  <c r="G414" i="11"/>
  <c r="F414" i="11"/>
  <c r="CC413" i="11"/>
  <c r="CB413" i="11"/>
  <c r="I413" i="11"/>
  <c r="H413" i="11"/>
  <c r="G413" i="11"/>
  <c r="F413" i="11"/>
  <c r="CC412" i="11"/>
  <c r="CB412" i="11"/>
  <c r="V412" i="11"/>
  <c r="I412" i="11"/>
  <c r="H412" i="11"/>
  <c r="G412" i="11"/>
  <c r="F412" i="11"/>
  <c r="W412" i="11" s="1"/>
  <c r="CB411" i="11"/>
  <c r="CC411" i="11" s="1"/>
  <c r="BB411" i="11"/>
  <c r="CG411" i="11" s="1"/>
  <c r="BA411" i="11"/>
  <c r="CF411" i="11" s="1"/>
  <c r="U411" i="11"/>
  <c r="T411" i="11"/>
  <c r="S411" i="11"/>
  <c r="R411" i="11"/>
  <c r="Q411" i="11"/>
  <c r="P411" i="11"/>
  <c r="O411" i="11"/>
  <c r="N411" i="11"/>
  <c r="I411" i="11"/>
  <c r="H411" i="11"/>
  <c r="G411" i="11"/>
  <c r="F411" i="11"/>
  <c r="CB410" i="11"/>
  <c r="CC410" i="11" s="1"/>
  <c r="V410" i="11"/>
  <c r="I410" i="11"/>
  <c r="H410" i="11"/>
  <c r="G410" i="11"/>
  <c r="F410" i="11"/>
  <c r="CF409" i="11"/>
  <c r="CB409" i="11"/>
  <c r="CC409" i="11" s="1"/>
  <c r="BB409" i="11"/>
  <c r="CG409" i="11" s="1"/>
  <c r="BA409" i="11"/>
  <c r="U409" i="11"/>
  <c r="T409" i="11"/>
  <c r="T408" i="11" s="1"/>
  <c r="S409" i="11"/>
  <c r="S408" i="11" s="1"/>
  <c r="R409" i="11"/>
  <c r="Q409" i="11"/>
  <c r="Q408" i="11" s="1"/>
  <c r="P409" i="11"/>
  <c r="O409" i="11"/>
  <c r="N409" i="11"/>
  <c r="N408" i="11" s="1"/>
  <c r="I409" i="11"/>
  <c r="H409" i="11"/>
  <c r="G409" i="11"/>
  <c r="F409" i="11"/>
  <c r="U408" i="11"/>
  <c r="R408" i="11"/>
  <c r="O408" i="11"/>
  <c r="I408" i="11"/>
  <c r="H408" i="11"/>
  <c r="G408" i="11"/>
  <c r="F408" i="11"/>
  <c r="CB396" i="11"/>
  <c r="CC396" i="11" s="1"/>
  <c r="V396" i="11"/>
  <c r="I396" i="11"/>
  <c r="H396" i="11"/>
  <c r="G396" i="11"/>
  <c r="F396" i="11"/>
  <c r="CB395" i="11"/>
  <c r="BB395" i="11"/>
  <c r="CG395" i="11" s="1"/>
  <c r="BA395" i="11"/>
  <c r="CF395" i="11" s="1"/>
  <c r="U395" i="11"/>
  <c r="T395" i="11"/>
  <c r="S395" i="11"/>
  <c r="S392" i="11" s="1"/>
  <c r="R395" i="11"/>
  <c r="Q395" i="11"/>
  <c r="Q392" i="11" s="1"/>
  <c r="P395" i="11"/>
  <c r="O395" i="11"/>
  <c r="N395" i="11"/>
  <c r="I395" i="11"/>
  <c r="H395" i="11"/>
  <c r="G395" i="11"/>
  <c r="F395" i="11"/>
  <c r="CB394" i="11"/>
  <c r="CC394" i="11" s="1"/>
  <c r="V394" i="11"/>
  <c r="I394" i="11"/>
  <c r="H394" i="11"/>
  <c r="G394" i="11"/>
  <c r="F394" i="11"/>
  <c r="CB393" i="11"/>
  <c r="CC393" i="11" s="1"/>
  <c r="BB393" i="11"/>
  <c r="CG393" i="11" s="1"/>
  <c r="BA393" i="11"/>
  <c r="CF393" i="11" s="1"/>
  <c r="U393" i="11"/>
  <c r="U392" i="11" s="1"/>
  <c r="T393" i="11"/>
  <c r="S393" i="11"/>
  <c r="R393" i="11"/>
  <c r="Q393" i="11"/>
  <c r="P393" i="11"/>
  <c r="O393" i="11"/>
  <c r="N393" i="11"/>
  <c r="N392" i="11" s="1"/>
  <c r="I393" i="11"/>
  <c r="H393" i="11"/>
  <c r="G393" i="11"/>
  <c r="F393" i="11"/>
  <c r="CB392" i="11"/>
  <c r="CC392" i="11" s="1"/>
  <c r="T392" i="11"/>
  <c r="I392" i="11"/>
  <c r="H392" i="11"/>
  <c r="G392" i="11"/>
  <c r="F392" i="11"/>
  <c r="CB391" i="11"/>
  <c r="CC391" i="11" s="1"/>
  <c r="V391" i="11"/>
  <c r="I391" i="11"/>
  <c r="H391" i="11"/>
  <c r="G391" i="11"/>
  <c r="F391" i="11"/>
  <c r="CB390" i="11"/>
  <c r="CC390" i="11" s="1"/>
  <c r="BB390" i="11"/>
  <c r="CG390" i="11" s="1"/>
  <c r="BA390" i="11"/>
  <c r="CF390" i="11" s="1"/>
  <c r="U390" i="11"/>
  <c r="T390" i="11"/>
  <c r="S390" i="11"/>
  <c r="R390" i="11"/>
  <c r="Q390" i="11"/>
  <c r="P390" i="11"/>
  <c r="O390" i="11"/>
  <c r="N390" i="11"/>
  <c r="N385" i="11" s="1"/>
  <c r="I390" i="11"/>
  <c r="H390" i="11"/>
  <c r="G390" i="11"/>
  <c r="F390" i="11"/>
  <c r="CB389" i="11"/>
  <c r="CC389" i="11" s="1"/>
  <c r="V389" i="11"/>
  <c r="I389" i="11"/>
  <c r="H389" i="11"/>
  <c r="G389" i="11"/>
  <c r="F389" i="11"/>
  <c r="CB388" i="11"/>
  <c r="CC388" i="11" s="1"/>
  <c r="BB388" i="11"/>
  <c r="CG388" i="11" s="1"/>
  <c r="BA388" i="11"/>
  <c r="CF388" i="11" s="1"/>
  <c r="U388" i="11"/>
  <c r="T388" i="11"/>
  <c r="S388" i="11"/>
  <c r="R388" i="11"/>
  <c r="Q388" i="11"/>
  <c r="P388" i="11"/>
  <c r="O388" i="11"/>
  <c r="N388" i="11"/>
  <c r="I388" i="11"/>
  <c r="H388" i="11"/>
  <c r="G388" i="11"/>
  <c r="F388" i="11"/>
  <c r="CB387" i="11"/>
  <c r="CC387" i="11" s="1"/>
  <c r="V387" i="11"/>
  <c r="I387" i="11"/>
  <c r="H387" i="11"/>
  <c r="G387" i="11"/>
  <c r="F387" i="11"/>
  <c r="CB386" i="11"/>
  <c r="BB386" i="11"/>
  <c r="CG386" i="11" s="1"/>
  <c r="BA386" i="11"/>
  <c r="CF386" i="11" s="1"/>
  <c r="U386" i="11"/>
  <c r="T386" i="11"/>
  <c r="S386" i="11"/>
  <c r="S385" i="11" s="1"/>
  <c r="R386" i="11"/>
  <c r="Q386" i="11"/>
  <c r="P386" i="11"/>
  <c r="P385" i="11" s="1"/>
  <c r="O386" i="11"/>
  <c r="N386" i="11"/>
  <c r="I386" i="11"/>
  <c r="H386" i="11"/>
  <c r="G386" i="11"/>
  <c r="F386" i="11"/>
  <c r="CB385" i="11"/>
  <c r="CC385" i="11" s="1"/>
  <c r="R385" i="11"/>
  <c r="I385" i="11"/>
  <c r="H385" i="11"/>
  <c r="G385" i="11"/>
  <c r="F385" i="11"/>
  <c r="CB384" i="11"/>
  <c r="CC384" i="11" s="1"/>
  <c r="V384" i="11"/>
  <c r="I384" i="11"/>
  <c r="H384" i="11"/>
  <c r="G384" i="11"/>
  <c r="F384" i="11"/>
  <c r="W384" i="11" s="1"/>
  <c r="CB383" i="11"/>
  <c r="CC383" i="11" s="1"/>
  <c r="V383" i="11"/>
  <c r="I383" i="11"/>
  <c r="H383" i="11"/>
  <c r="G383" i="11"/>
  <c r="F383" i="11"/>
  <c r="W383" i="11" s="1"/>
  <c r="CB382" i="11"/>
  <c r="CC382" i="11" s="1"/>
  <c r="V382" i="11"/>
  <c r="I382" i="11"/>
  <c r="H382" i="11"/>
  <c r="G382" i="11"/>
  <c r="F382" i="11"/>
  <c r="CB381" i="11"/>
  <c r="CC381" i="11" s="1"/>
  <c r="BB381" i="11"/>
  <c r="CG381" i="11" s="1"/>
  <c r="BA381" i="11"/>
  <c r="CF381" i="11" s="1"/>
  <c r="U381" i="11"/>
  <c r="T381" i="11"/>
  <c r="S381" i="11"/>
  <c r="R381" i="11"/>
  <c r="Q381" i="11"/>
  <c r="P381" i="11"/>
  <c r="O381" i="11"/>
  <c r="N381" i="11"/>
  <c r="I381" i="11"/>
  <c r="H381" i="11"/>
  <c r="G381" i="11"/>
  <c r="F381" i="11"/>
  <c r="CB380" i="11"/>
  <c r="CC380" i="11" s="1"/>
  <c r="V380" i="11"/>
  <c r="I380" i="11"/>
  <c r="H380" i="11"/>
  <c r="G380" i="11"/>
  <c r="F380" i="11"/>
  <c r="CB379" i="11"/>
  <c r="CC379" i="11" s="1"/>
  <c r="BB379" i="11"/>
  <c r="CG379" i="11" s="1"/>
  <c r="BA379" i="11"/>
  <c r="CF379" i="11" s="1"/>
  <c r="U379" i="11"/>
  <c r="T379" i="11"/>
  <c r="S379" i="11"/>
  <c r="R379" i="11"/>
  <c r="Q379" i="11"/>
  <c r="P379" i="11"/>
  <c r="O379" i="11"/>
  <c r="N379" i="11"/>
  <c r="I379" i="11"/>
  <c r="H379" i="11"/>
  <c r="G379" i="11"/>
  <c r="F379" i="11"/>
  <c r="CB378" i="11"/>
  <c r="CC378" i="11" s="1"/>
  <c r="V378" i="11"/>
  <c r="I378" i="11"/>
  <c r="H378" i="11"/>
  <c r="G378" i="11"/>
  <c r="F378" i="11"/>
  <c r="CB377" i="11"/>
  <c r="CC377" i="11" s="1"/>
  <c r="BB377" i="11"/>
  <c r="CG377" i="11" s="1"/>
  <c r="BA377" i="11"/>
  <c r="CF377" i="11" s="1"/>
  <c r="U377" i="11"/>
  <c r="T377" i="11"/>
  <c r="S377" i="11"/>
  <c r="R377" i="11"/>
  <c r="R376" i="11" s="1"/>
  <c r="Q377" i="11"/>
  <c r="P377" i="11"/>
  <c r="O377" i="11"/>
  <c r="N377" i="11"/>
  <c r="N376" i="11" s="1"/>
  <c r="I377" i="11"/>
  <c r="H377" i="11"/>
  <c r="G377" i="11"/>
  <c r="F377" i="11"/>
  <c r="CB376" i="11"/>
  <c r="CC376" i="11" s="1"/>
  <c r="T376" i="11"/>
  <c r="Q376" i="11"/>
  <c r="I376" i="11"/>
  <c r="H376" i="11"/>
  <c r="G376" i="11"/>
  <c r="F376" i="11"/>
  <c r="CB375" i="11"/>
  <c r="CC375" i="11" s="1"/>
  <c r="V375" i="11"/>
  <c r="I375" i="11"/>
  <c r="H375" i="11"/>
  <c r="G375" i="11"/>
  <c r="F375" i="11"/>
  <c r="CB374" i="11"/>
  <c r="BB374" i="11"/>
  <c r="CG374" i="11" s="1"/>
  <c r="BA374" i="11"/>
  <c r="CF374" i="11" s="1"/>
  <c r="U374" i="11"/>
  <c r="T374" i="11"/>
  <c r="S374" i="11"/>
  <c r="R374" i="11"/>
  <c r="R371" i="11" s="1"/>
  <c r="Q374" i="11"/>
  <c r="P374" i="11"/>
  <c r="P371" i="11" s="1"/>
  <c r="O374" i="11"/>
  <c r="N374" i="11"/>
  <c r="I374" i="11"/>
  <c r="H374" i="11"/>
  <c r="G374" i="11"/>
  <c r="F374" i="11"/>
  <c r="CB373" i="11"/>
  <c r="CC373" i="11" s="1"/>
  <c r="V373" i="11"/>
  <c r="I373" i="11"/>
  <c r="H373" i="11"/>
  <c r="G373" i="11"/>
  <c r="F373" i="11"/>
  <c r="CC372" i="11"/>
  <c r="CB372" i="11"/>
  <c r="BB372" i="11"/>
  <c r="CG372" i="11" s="1"/>
  <c r="BA372" i="11"/>
  <c r="CF372" i="11" s="1"/>
  <c r="U372" i="11"/>
  <c r="U371" i="11" s="1"/>
  <c r="T372" i="11"/>
  <c r="S372" i="11"/>
  <c r="R372" i="11"/>
  <c r="Q372" i="11"/>
  <c r="P372" i="11"/>
  <c r="O372" i="11"/>
  <c r="N372" i="11"/>
  <c r="I372" i="11"/>
  <c r="H372" i="11"/>
  <c r="G372" i="11"/>
  <c r="F372" i="11"/>
  <c r="CC371" i="11"/>
  <c r="CB371" i="11"/>
  <c r="T371" i="11"/>
  <c r="N371" i="11"/>
  <c r="I371" i="11"/>
  <c r="H371" i="11"/>
  <c r="G371" i="11"/>
  <c r="F371" i="11"/>
  <c r="CB370" i="11"/>
  <c r="CC370" i="11" s="1"/>
  <c r="V370" i="11"/>
  <c r="I370" i="11"/>
  <c r="H370" i="11"/>
  <c r="G370" i="11"/>
  <c r="F370" i="11"/>
  <c r="CC369" i="11"/>
  <c r="CB369" i="11"/>
  <c r="BB369" i="11"/>
  <c r="CG369" i="11" s="1"/>
  <c r="BA369" i="11"/>
  <c r="CF369" i="11" s="1"/>
  <c r="U369" i="11"/>
  <c r="T369" i="11"/>
  <c r="S369" i="11"/>
  <c r="R369" i="11"/>
  <c r="Q369" i="11"/>
  <c r="Q366" i="11" s="1"/>
  <c r="P369" i="11"/>
  <c r="O369" i="11"/>
  <c r="N369" i="11"/>
  <c r="I369" i="11"/>
  <c r="H369" i="11"/>
  <c r="G369" i="11"/>
  <c r="F369" i="11"/>
  <c r="CB368" i="11"/>
  <c r="CC368" i="11" s="1"/>
  <c r="V368" i="11"/>
  <c r="I368" i="11"/>
  <c r="H368" i="11"/>
  <c r="G368" i="11"/>
  <c r="F368" i="11"/>
  <c r="W368" i="11" s="1"/>
  <c r="CB367" i="11"/>
  <c r="BC367" i="11"/>
  <c r="BA367" i="11" s="1"/>
  <c r="BB367" i="11"/>
  <c r="U367" i="11"/>
  <c r="T367" i="11"/>
  <c r="T366" i="11" s="1"/>
  <c r="S367" i="11"/>
  <c r="S366" i="11" s="1"/>
  <c r="R367" i="11"/>
  <c r="R366" i="11" s="1"/>
  <c r="Q367" i="11"/>
  <c r="P367" i="11"/>
  <c r="O367" i="11"/>
  <c r="N367" i="11"/>
  <c r="I367" i="11"/>
  <c r="H367" i="11"/>
  <c r="G367" i="11"/>
  <c r="F367" i="11"/>
  <c r="P366" i="11"/>
  <c r="I366" i="11"/>
  <c r="H366" i="11"/>
  <c r="G366" i="11"/>
  <c r="F366" i="11"/>
  <c r="CB354" i="11"/>
  <c r="CC354" i="11" s="1"/>
  <c r="V354" i="11"/>
  <c r="I354" i="11"/>
  <c r="H354" i="11"/>
  <c r="G354" i="11"/>
  <c r="F354" i="11"/>
  <c r="W354" i="11" s="1"/>
  <c r="CG353" i="11"/>
  <c r="CB353" i="11"/>
  <c r="BB353" i="11"/>
  <c r="BA353" i="11"/>
  <c r="CF353" i="11" s="1"/>
  <c r="U353" i="11"/>
  <c r="T353" i="11"/>
  <c r="S353" i="11"/>
  <c r="R353" i="11"/>
  <c r="Q353" i="11"/>
  <c r="P353" i="11"/>
  <c r="O353" i="11"/>
  <c r="N353" i="11"/>
  <c r="I353" i="11"/>
  <c r="H353" i="11"/>
  <c r="G353" i="11"/>
  <c r="F353" i="11"/>
  <c r="CC352" i="11"/>
  <c r="CB352" i="11"/>
  <c r="V352" i="11"/>
  <c r="I352" i="11"/>
  <c r="H352" i="11"/>
  <c r="G352" i="11"/>
  <c r="F352" i="11"/>
  <c r="CB351" i="11"/>
  <c r="CC351" i="11" s="1"/>
  <c r="V351" i="11"/>
  <c r="I351" i="11"/>
  <c r="H351" i="11"/>
  <c r="G351" i="11"/>
  <c r="F351" i="11"/>
  <c r="CB350" i="11"/>
  <c r="CC350" i="11" s="1"/>
  <c r="V350" i="11"/>
  <c r="I350" i="11"/>
  <c r="H350" i="11"/>
  <c r="G350" i="11"/>
  <c r="F350" i="11"/>
  <c r="CB349" i="11"/>
  <c r="CC349" i="11" s="1"/>
  <c r="V349" i="11"/>
  <c r="I349" i="11"/>
  <c r="H349" i="11"/>
  <c r="G349" i="11"/>
  <c r="F349" i="11"/>
  <c r="CC348" i="11"/>
  <c r="CB348" i="11"/>
  <c r="V348" i="11"/>
  <c r="I348" i="11"/>
  <c r="H348" i="11"/>
  <c r="G348" i="11"/>
  <c r="F348" i="11"/>
  <c r="CB347" i="11"/>
  <c r="CC347" i="11" s="1"/>
  <c r="BB347" i="11"/>
  <c r="CG347" i="11" s="1"/>
  <c r="BA347" i="11"/>
  <c r="CF347" i="11" s="1"/>
  <c r="U347" i="11"/>
  <c r="T347" i="11"/>
  <c r="S347" i="11"/>
  <c r="R347" i="11"/>
  <c r="Q347" i="11"/>
  <c r="P347" i="11"/>
  <c r="O347" i="11"/>
  <c r="N347" i="11"/>
  <c r="I347" i="11"/>
  <c r="H347" i="11"/>
  <c r="G347" i="11"/>
  <c r="F347" i="11"/>
  <c r="CB346" i="11"/>
  <c r="CC346" i="11" s="1"/>
  <c r="V346" i="11"/>
  <c r="I346" i="11"/>
  <c r="H346" i="11"/>
  <c r="G346" i="11"/>
  <c r="F346" i="11"/>
  <c r="CF345" i="11"/>
  <c r="CB345" i="11"/>
  <c r="CC345" i="11" s="1"/>
  <c r="BB345" i="11"/>
  <c r="AZ354" i="11" s="1"/>
  <c r="I562" i="11" s="1"/>
  <c r="Q562" i="11" s="1"/>
  <c r="BA345" i="11"/>
  <c r="U345" i="11"/>
  <c r="T345" i="11"/>
  <c r="T344" i="11" s="1"/>
  <c r="S345" i="11"/>
  <c r="R345" i="11"/>
  <c r="R344" i="11" s="1"/>
  <c r="Q345" i="11"/>
  <c r="Q344" i="11" s="1"/>
  <c r="P345" i="11"/>
  <c r="P344" i="11" s="1"/>
  <c r="O345" i="11"/>
  <c r="O344" i="11" s="1"/>
  <c r="N345" i="11"/>
  <c r="N344" i="11" s="1"/>
  <c r="I345" i="11"/>
  <c r="H345" i="11"/>
  <c r="G345" i="11"/>
  <c r="F345" i="11"/>
  <c r="CB344" i="11"/>
  <c r="CC344" i="11" s="1"/>
  <c r="BB344" i="11"/>
  <c r="CG344" i="11" s="1"/>
  <c r="BA344" i="11"/>
  <c r="CF344" i="11" s="1"/>
  <c r="U344" i="11"/>
  <c r="S344" i="11"/>
  <c r="I344" i="11"/>
  <c r="H344" i="11"/>
  <c r="G344" i="11"/>
  <c r="F344" i="11"/>
  <c r="CB333" i="11"/>
  <c r="CC333" i="11" s="1"/>
  <c r="V333" i="11"/>
  <c r="I333" i="11"/>
  <c r="H333" i="11"/>
  <c r="G333" i="11"/>
  <c r="F333" i="11"/>
  <c r="CG332" i="11"/>
  <c r="CF332" i="11"/>
  <c r="CB332" i="11"/>
  <c r="CC332" i="11" s="1"/>
  <c r="BB332" i="11"/>
  <c r="BA332" i="11"/>
  <c r="U332" i="11"/>
  <c r="T332" i="11"/>
  <c r="S332" i="11"/>
  <c r="R332" i="11"/>
  <c r="Q332" i="11"/>
  <c r="P332" i="11"/>
  <c r="O332" i="11"/>
  <c r="N332" i="11"/>
  <c r="I332" i="11"/>
  <c r="H332" i="11"/>
  <c r="G332" i="11"/>
  <c r="F332" i="11"/>
  <c r="CB331" i="11"/>
  <c r="CC331" i="11" s="1"/>
  <c r="V331" i="11"/>
  <c r="I331" i="11"/>
  <c r="H331" i="11"/>
  <c r="G331" i="11"/>
  <c r="F331" i="11"/>
  <c r="CB330" i="11"/>
  <c r="BB330" i="11"/>
  <c r="CG330" i="11" s="1"/>
  <c r="BA330" i="11"/>
  <c r="CF330" i="11" s="1"/>
  <c r="U330" i="11"/>
  <c r="T330" i="11"/>
  <c r="S330" i="11"/>
  <c r="R330" i="11"/>
  <c r="Q330" i="11"/>
  <c r="P330" i="11"/>
  <c r="O330" i="11"/>
  <c r="N330" i="11"/>
  <c r="I330" i="11"/>
  <c r="H330" i="11"/>
  <c r="G330" i="11"/>
  <c r="F330" i="11"/>
  <c r="CC329" i="11"/>
  <c r="CB329" i="11"/>
  <c r="V329" i="11"/>
  <c r="I329" i="11"/>
  <c r="H329" i="11"/>
  <c r="G329" i="11"/>
  <c r="F329" i="11"/>
  <c r="CC328" i="11"/>
  <c r="CB328" i="11"/>
  <c r="BB328" i="11"/>
  <c r="CG328" i="11" s="1"/>
  <c r="BA328" i="11"/>
  <c r="CF328" i="11" s="1"/>
  <c r="U328" i="11"/>
  <c r="T328" i="11"/>
  <c r="S328" i="11"/>
  <c r="R328" i="11"/>
  <c r="R325" i="11" s="1"/>
  <c r="Q328" i="11"/>
  <c r="P328" i="11"/>
  <c r="P325" i="11" s="1"/>
  <c r="O328" i="11"/>
  <c r="N328" i="11"/>
  <c r="N325" i="11" s="1"/>
  <c r="I328" i="11"/>
  <c r="H328" i="11"/>
  <c r="G328" i="11"/>
  <c r="F328" i="11"/>
  <c r="CB327" i="11"/>
  <c r="CC327" i="11" s="1"/>
  <c r="V327" i="11"/>
  <c r="I327" i="11"/>
  <c r="H327" i="11"/>
  <c r="G327" i="11"/>
  <c r="F327" i="11"/>
  <c r="CF326" i="11"/>
  <c r="CB326" i="11"/>
  <c r="BB326" i="11"/>
  <c r="CG326" i="11" s="1"/>
  <c r="BA326" i="11"/>
  <c r="U326" i="11"/>
  <c r="T326" i="11"/>
  <c r="S326" i="11"/>
  <c r="R326" i="11"/>
  <c r="Q326" i="11"/>
  <c r="Q325" i="11" s="1"/>
  <c r="P326" i="11"/>
  <c r="O326" i="11"/>
  <c r="N326" i="11"/>
  <c r="I326" i="11"/>
  <c r="H326" i="11"/>
  <c r="G326" i="11"/>
  <c r="F326" i="11"/>
  <c r="CB325" i="11"/>
  <c r="CC325" i="11" s="1"/>
  <c r="O325" i="11"/>
  <c r="I325" i="11"/>
  <c r="H325" i="11"/>
  <c r="G325" i="11"/>
  <c r="F325" i="11"/>
  <c r="CB324" i="11"/>
  <c r="CC324" i="11" s="1"/>
  <c r="V324" i="11"/>
  <c r="I324" i="11"/>
  <c r="H324" i="11"/>
  <c r="G324" i="11"/>
  <c r="F324" i="11"/>
  <c r="CB323" i="11"/>
  <c r="CC323" i="11" s="1"/>
  <c r="BB323" i="11"/>
  <c r="CG323" i="11" s="1"/>
  <c r="BA323" i="11"/>
  <c r="CF323" i="11" s="1"/>
  <c r="U323" i="11"/>
  <c r="U320" i="11" s="1"/>
  <c r="T323" i="11"/>
  <c r="T320" i="11" s="1"/>
  <c r="S323" i="11"/>
  <c r="R323" i="11"/>
  <c r="Q323" i="11"/>
  <c r="P323" i="11"/>
  <c r="P320" i="11" s="1"/>
  <c r="O323" i="11"/>
  <c r="N323" i="11"/>
  <c r="I323" i="11"/>
  <c r="H323" i="11"/>
  <c r="G323" i="11"/>
  <c r="F323" i="11"/>
  <c r="CB322" i="11"/>
  <c r="CC322" i="11" s="1"/>
  <c r="V322" i="11"/>
  <c r="I322" i="11"/>
  <c r="H322" i="11"/>
  <c r="G322" i="11"/>
  <c r="F322" i="11"/>
  <c r="CB321" i="11"/>
  <c r="CC321" i="11" s="1"/>
  <c r="BB321" i="11"/>
  <c r="CG321" i="11" s="1"/>
  <c r="BA321" i="11"/>
  <c r="CF321" i="11" s="1"/>
  <c r="U321" i="11"/>
  <c r="T321" i="11"/>
  <c r="S321" i="11"/>
  <c r="R321" i="11"/>
  <c r="Q321" i="11"/>
  <c r="Q320" i="11" s="1"/>
  <c r="P321" i="11"/>
  <c r="O321" i="11"/>
  <c r="N321" i="11"/>
  <c r="I321" i="11"/>
  <c r="H321" i="11"/>
  <c r="G321" i="11"/>
  <c r="F321" i="11"/>
  <c r="CC320" i="11"/>
  <c r="CB320" i="11"/>
  <c r="R320" i="11"/>
  <c r="O320" i="11"/>
  <c r="I320" i="11"/>
  <c r="H320" i="11"/>
  <c r="G320" i="11"/>
  <c r="F320" i="11"/>
  <c r="CC319" i="11"/>
  <c r="CB319" i="11"/>
  <c r="V319" i="11"/>
  <c r="I319" i="11"/>
  <c r="H319" i="11"/>
  <c r="G319" i="11"/>
  <c r="F319" i="11"/>
  <c r="CC318" i="11"/>
  <c r="CB318" i="11"/>
  <c r="BB318" i="11"/>
  <c r="CG318" i="11" s="1"/>
  <c r="BA318" i="11"/>
  <c r="CF318" i="11" s="1"/>
  <c r="U318" i="11"/>
  <c r="T318" i="11"/>
  <c r="S318" i="11"/>
  <c r="R318" i="11"/>
  <c r="Q318" i="11"/>
  <c r="P318" i="11"/>
  <c r="O318" i="11"/>
  <c r="N318" i="11"/>
  <c r="V318" i="11" s="1"/>
  <c r="I318" i="11"/>
  <c r="H318" i="11"/>
  <c r="G318" i="11"/>
  <c r="F318" i="11"/>
  <c r="CB317" i="11"/>
  <c r="CC317" i="11" s="1"/>
  <c r="V317" i="11"/>
  <c r="I317" i="11"/>
  <c r="H317" i="11"/>
  <c r="G317" i="11"/>
  <c r="F317" i="11"/>
  <c r="CF316" i="11"/>
  <c r="CB316" i="11"/>
  <c r="BB316" i="11"/>
  <c r="CG316" i="11" s="1"/>
  <c r="BA316" i="11"/>
  <c r="U316" i="11"/>
  <c r="T316" i="11"/>
  <c r="S316" i="11"/>
  <c r="R316" i="11"/>
  <c r="Q316" i="11"/>
  <c r="P316" i="11"/>
  <c r="O316" i="11"/>
  <c r="N316" i="11"/>
  <c r="I316" i="11"/>
  <c r="H316" i="11"/>
  <c r="G316" i="11"/>
  <c r="F316" i="11"/>
  <c r="CB315" i="11"/>
  <c r="CC315" i="11" s="1"/>
  <c r="V315" i="11"/>
  <c r="I315" i="11"/>
  <c r="H315" i="11"/>
  <c r="G315" i="11"/>
  <c r="F315" i="11"/>
  <c r="CB314" i="11"/>
  <c r="BB314" i="11"/>
  <c r="CG314" i="11" s="1"/>
  <c r="BA314" i="11"/>
  <c r="CF314" i="11" s="1"/>
  <c r="U314" i="11"/>
  <c r="U311" i="11" s="1"/>
  <c r="T314" i="11"/>
  <c r="S314" i="11"/>
  <c r="S311" i="11" s="1"/>
  <c r="R314" i="11"/>
  <c r="Q314" i="11"/>
  <c r="P314" i="11"/>
  <c r="O314" i="11"/>
  <c r="O311" i="11" s="1"/>
  <c r="N314" i="11"/>
  <c r="I314" i="11"/>
  <c r="H314" i="11"/>
  <c r="G314" i="11"/>
  <c r="F314" i="11"/>
  <c r="CB313" i="11"/>
  <c r="CC313" i="11" s="1"/>
  <c r="V313" i="11"/>
  <c r="I313" i="11"/>
  <c r="H313" i="11"/>
  <c r="G313" i="11"/>
  <c r="F313" i="11"/>
  <c r="CB312" i="11"/>
  <c r="CC312" i="11" s="1"/>
  <c r="BB312" i="11"/>
  <c r="CG312" i="11" s="1"/>
  <c r="BA312" i="11"/>
  <c r="CF312" i="11" s="1"/>
  <c r="U312" i="11"/>
  <c r="T312" i="11"/>
  <c r="T311" i="11" s="1"/>
  <c r="S312" i="11"/>
  <c r="R312" i="11"/>
  <c r="R311" i="11" s="1"/>
  <c r="Q312" i="11"/>
  <c r="P312" i="11"/>
  <c r="P311" i="11" s="1"/>
  <c r="O312" i="11"/>
  <c r="N312" i="11"/>
  <c r="I312" i="11"/>
  <c r="H312" i="11"/>
  <c r="G312" i="11"/>
  <c r="F312" i="11"/>
  <c r="CB311" i="11"/>
  <c r="CC311" i="11" s="1"/>
  <c r="Q311" i="11"/>
  <c r="I311" i="11"/>
  <c r="H311" i="11"/>
  <c r="G311" i="11"/>
  <c r="F311" i="11"/>
  <c r="CB310" i="11"/>
  <c r="CC310" i="11" s="1"/>
  <c r="V310" i="11"/>
  <c r="I310" i="11"/>
  <c r="H310" i="11"/>
  <c r="G310" i="11"/>
  <c r="F310" i="11"/>
  <c r="CC309" i="11"/>
  <c r="CB309" i="11"/>
  <c r="BB309" i="11"/>
  <c r="BA309" i="11"/>
  <c r="CF309" i="11" s="1"/>
  <c r="U309" i="11"/>
  <c r="T309" i="11"/>
  <c r="S309" i="11"/>
  <c r="R309" i="11"/>
  <c r="Q309" i="11"/>
  <c r="P309" i="11"/>
  <c r="O309" i="11"/>
  <c r="N309" i="11"/>
  <c r="V309" i="11" s="1"/>
  <c r="I309" i="11"/>
  <c r="H309" i="11"/>
  <c r="G309" i="11"/>
  <c r="F309" i="11"/>
  <c r="CB300" i="11"/>
  <c r="CC300" i="11" s="1"/>
  <c r="CB299" i="11"/>
  <c r="CC299" i="11" s="1"/>
  <c r="V299" i="11"/>
  <c r="I299" i="11"/>
  <c r="H299" i="11"/>
  <c r="G299" i="11"/>
  <c r="F299" i="11"/>
  <c r="CF298" i="11"/>
  <c r="CB298" i="11"/>
  <c r="CC298" i="11" s="1"/>
  <c r="BB298" i="11"/>
  <c r="CG298" i="11" s="1"/>
  <c r="BA298" i="11"/>
  <c r="U298" i="11"/>
  <c r="T298" i="11"/>
  <c r="S298" i="11"/>
  <c r="R298" i="11"/>
  <c r="Q298" i="11"/>
  <c r="P298" i="11"/>
  <c r="O298" i="11"/>
  <c r="N298" i="11"/>
  <c r="V298" i="11" s="1"/>
  <c r="I298" i="11"/>
  <c r="H298" i="11"/>
  <c r="G298" i="11"/>
  <c r="F298" i="11"/>
  <c r="CB297" i="11"/>
  <c r="CC297" i="11" s="1"/>
  <c r="V297" i="11"/>
  <c r="I297" i="11"/>
  <c r="H297" i="11"/>
  <c r="G297" i="11"/>
  <c r="F297" i="11"/>
  <c r="CB296" i="11"/>
  <c r="CC296" i="11" s="1"/>
  <c r="V296" i="11"/>
  <c r="I296" i="11"/>
  <c r="H296" i="11"/>
  <c r="G296" i="11"/>
  <c r="F296" i="11"/>
  <c r="CB295" i="11"/>
  <c r="CC295" i="11" s="1"/>
  <c r="V295" i="11"/>
  <c r="I295" i="11"/>
  <c r="H295" i="11"/>
  <c r="G295" i="11"/>
  <c r="F295" i="11"/>
  <c r="CB294" i="11"/>
  <c r="CC294" i="11" s="1"/>
  <c r="V294" i="11"/>
  <c r="I294" i="11"/>
  <c r="H294" i="11"/>
  <c r="G294" i="11"/>
  <c r="F294" i="11"/>
  <c r="CB293" i="11"/>
  <c r="CC293" i="11" s="1"/>
  <c r="BB293" i="11"/>
  <c r="CG293" i="11" s="1"/>
  <c r="BA293" i="11"/>
  <c r="CF293" i="11" s="1"/>
  <c r="U293" i="11"/>
  <c r="T293" i="11"/>
  <c r="S293" i="11"/>
  <c r="R293" i="11"/>
  <c r="Q293" i="11"/>
  <c r="P293" i="11"/>
  <c r="O293" i="11"/>
  <c r="N293" i="11"/>
  <c r="I293" i="11"/>
  <c r="H293" i="11"/>
  <c r="G293" i="11"/>
  <c r="F293" i="11"/>
  <c r="CB292" i="11"/>
  <c r="CC292" i="11" s="1"/>
  <c r="V292" i="11"/>
  <c r="I292" i="11"/>
  <c r="H292" i="11"/>
  <c r="G292" i="11"/>
  <c r="F292" i="11"/>
  <c r="CB291" i="11"/>
  <c r="CC291" i="11" s="1"/>
  <c r="V291" i="11"/>
  <c r="I291" i="11"/>
  <c r="H291" i="11"/>
  <c r="G291" i="11"/>
  <c r="F291" i="11"/>
  <c r="CB290" i="11"/>
  <c r="BB290" i="11"/>
  <c r="CG290" i="11" s="1"/>
  <c r="BA290" i="11"/>
  <c r="CF290" i="11" s="1"/>
  <c r="U290" i="11"/>
  <c r="T290" i="11"/>
  <c r="S290" i="11"/>
  <c r="R290" i="11"/>
  <c r="Q290" i="11"/>
  <c r="P290" i="11"/>
  <c r="O290" i="11"/>
  <c r="N290" i="11"/>
  <c r="I290" i="11"/>
  <c r="H290" i="11"/>
  <c r="G290" i="11"/>
  <c r="F290" i="11"/>
  <c r="CB289" i="11"/>
  <c r="CC289" i="11" s="1"/>
  <c r="V289" i="11"/>
  <c r="I289" i="11"/>
  <c r="H289" i="11"/>
  <c r="G289" i="11"/>
  <c r="F289" i="11"/>
  <c r="CB288" i="11"/>
  <c r="CC288" i="11" s="1"/>
  <c r="V288" i="11"/>
  <c r="I288" i="11"/>
  <c r="H288" i="11"/>
  <c r="G288" i="11"/>
  <c r="F288" i="11"/>
  <c r="CB287" i="11"/>
  <c r="CC287" i="11" s="1"/>
  <c r="V287" i="11"/>
  <c r="I287" i="11"/>
  <c r="H287" i="11"/>
  <c r="G287" i="11"/>
  <c r="F287" i="11"/>
  <c r="CB286" i="11"/>
  <c r="CC286" i="11" s="1"/>
  <c r="V286" i="11"/>
  <c r="I286" i="11"/>
  <c r="H286" i="11"/>
  <c r="G286" i="11"/>
  <c r="F286" i="11"/>
  <c r="CB285" i="11"/>
  <c r="CC285" i="11" s="1"/>
  <c r="V285" i="11"/>
  <c r="I285" i="11"/>
  <c r="H285" i="11"/>
  <c r="G285" i="11"/>
  <c r="F285" i="11"/>
  <c r="CB284" i="11"/>
  <c r="CC284" i="11" s="1"/>
  <c r="BB284" i="11"/>
  <c r="CG284" i="11" s="1"/>
  <c r="BA284" i="11"/>
  <c r="CF284" i="11" s="1"/>
  <c r="U284" i="11"/>
  <c r="T284" i="11"/>
  <c r="S284" i="11"/>
  <c r="R284" i="11"/>
  <c r="Q284" i="11"/>
  <c r="P284" i="11"/>
  <c r="O284" i="11"/>
  <c r="N284" i="11"/>
  <c r="I284" i="11"/>
  <c r="H284" i="11"/>
  <c r="G284" i="11"/>
  <c r="F284" i="11"/>
  <c r="CC283" i="11"/>
  <c r="CB283" i="11"/>
  <c r="V283" i="11"/>
  <c r="I283" i="11"/>
  <c r="H283" i="11"/>
  <c r="G283" i="11"/>
  <c r="F283" i="11"/>
  <c r="W283" i="11" s="1"/>
  <c r="CB282" i="11"/>
  <c r="CC282" i="11" s="1"/>
  <c r="V282" i="11"/>
  <c r="I282" i="11"/>
  <c r="H282" i="11"/>
  <c r="G282" i="11"/>
  <c r="F282" i="11"/>
  <c r="CC281" i="11"/>
  <c r="CB281" i="11"/>
  <c r="V281" i="11"/>
  <c r="I281" i="11"/>
  <c r="H281" i="11"/>
  <c r="G281" i="11"/>
  <c r="F281" i="11"/>
  <c r="CB280" i="11"/>
  <c r="CC280" i="11" s="1"/>
  <c r="V280" i="11"/>
  <c r="I280" i="11"/>
  <c r="H280" i="11"/>
  <c r="G280" i="11"/>
  <c r="F280" i="11"/>
  <c r="CB279" i="11"/>
  <c r="CC279" i="11" s="1"/>
  <c r="V279" i="11"/>
  <c r="I279" i="11"/>
  <c r="H279" i="11"/>
  <c r="G279" i="11"/>
  <c r="F279" i="11"/>
  <c r="CB278" i="11"/>
  <c r="CC278" i="11" s="1"/>
  <c r="V278" i="11"/>
  <c r="I278" i="11"/>
  <c r="H278" i="11"/>
  <c r="G278" i="11"/>
  <c r="F278" i="11"/>
  <c r="W278" i="11" s="1"/>
  <c r="CB277" i="11"/>
  <c r="CC277" i="11" s="1"/>
  <c r="V277" i="11"/>
  <c r="I277" i="11"/>
  <c r="H277" i="11"/>
  <c r="G277" i="11"/>
  <c r="F277" i="11"/>
  <c r="W277" i="11" s="1"/>
  <c r="CB276" i="11"/>
  <c r="CC276" i="11" s="1"/>
  <c r="BD276" i="11"/>
  <c r="BA276" i="11" s="1"/>
  <c r="CF276" i="11" s="1"/>
  <c r="BB276" i="11"/>
  <c r="CG276" i="11" s="1"/>
  <c r="U276" i="11"/>
  <c r="T276" i="11"/>
  <c r="S276" i="11"/>
  <c r="R276" i="11"/>
  <c r="Q276" i="11"/>
  <c r="V276" i="11" s="1"/>
  <c r="P276" i="11"/>
  <c r="O276" i="11"/>
  <c r="N276" i="11"/>
  <c r="I276" i="11"/>
  <c r="H276" i="11"/>
  <c r="G276" i="11"/>
  <c r="F276" i="11"/>
  <c r="CC275" i="11"/>
  <c r="CB275" i="11"/>
  <c r="V275" i="11"/>
  <c r="I275" i="11"/>
  <c r="H275" i="11"/>
  <c r="G275" i="11"/>
  <c r="F275" i="11"/>
  <c r="W275" i="11" s="1"/>
  <c r="CB274" i="11"/>
  <c r="CC274" i="11" s="1"/>
  <c r="V274" i="11"/>
  <c r="I274" i="11"/>
  <c r="H274" i="11"/>
  <c r="G274" i="11"/>
  <c r="F274" i="11"/>
  <c r="W274" i="11" s="1"/>
  <c r="CB273" i="11"/>
  <c r="CC273" i="11" s="1"/>
  <c r="V273" i="11"/>
  <c r="I273" i="11"/>
  <c r="H273" i="11"/>
  <c r="G273" i="11"/>
  <c r="F273" i="11"/>
  <c r="CC272" i="11"/>
  <c r="CB272" i="11"/>
  <c r="V272" i="11"/>
  <c r="I272" i="11"/>
  <c r="H272" i="11"/>
  <c r="G272" i="11"/>
  <c r="F272" i="11"/>
  <c r="CB271" i="11"/>
  <c r="CC271" i="11" s="1"/>
  <c r="V271" i="11"/>
  <c r="I271" i="11"/>
  <c r="H271" i="11"/>
  <c r="G271" i="11"/>
  <c r="F271" i="11"/>
  <c r="CB270" i="11"/>
  <c r="CC270" i="11" s="1"/>
  <c r="V270" i="11"/>
  <c r="I270" i="11"/>
  <c r="H270" i="11"/>
  <c r="G270" i="11"/>
  <c r="F270" i="11"/>
  <c r="W270" i="11" s="1"/>
  <c r="CB269" i="11"/>
  <c r="BB269" i="11"/>
  <c r="CG269" i="11" s="1"/>
  <c r="BA269" i="11"/>
  <c r="CF269" i="11" s="1"/>
  <c r="U269" i="11"/>
  <c r="T269" i="11"/>
  <c r="S269" i="11"/>
  <c r="R269" i="11"/>
  <c r="Q269" i="11"/>
  <c r="P269" i="11"/>
  <c r="O269" i="11"/>
  <c r="N269" i="11"/>
  <c r="I269" i="11"/>
  <c r="H269" i="11"/>
  <c r="G269" i="11"/>
  <c r="F269" i="11"/>
  <c r="CB268" i="11"/>
  <c r="CC268" i="11" s="1"/>
  <c r="V268" i="11"/>
  <c r="I268" i="11"/>
  <c r="H268" i="11"/>
  <c r="G268" i="11"/>
  <c r="F268" i="11"/>
  <c r="CB267" i="11"/>
  <c r="CC267" i="11" s="1"/>
  <c r="V267" i="11"/>
  <c r="I267" i="11"/>
  <c r="H267" i="11"/>
  <c r="G267" i="11"/>
  <c r="F267" i="11"/>
  <c r="W267" i="11" s="1"/>
  <c r="CB266" i="11"/>
  <c r="CC266" i="11" s="1"/>
  <c r="V266" i="11"/>
  <c r="I266" i="11"/>
  <c r="H266" i="11"/>
  <c r="G266" i="11"/>
  <c r="F266" i="11"/>
  <c r="CB265" i="11"/>
  <c r="CC265" i="11" s="1"/>
  <c r="V265" i="11"/>
  <c r="I265" i="11"/>
  <c r="H265" i="11"/>
  <c r="G265" i="11"/>
  <c r="F265" i="11"/>
  <c r="CB264" i="11"/>
  <c r="CC264" i="11" s="1"/>
  <c r="V264" i="11"/>
  <c r="I264" i="11"/>
  <c r="H264" i="11"/>
  <c r="G264" i="11"/>
  <c r="F264" i="11"/>
  <c r="CB263" i="11"/>
  <c r="CC263" i="11" s="1"/>
  <c r="V263" i="11"/>
  <c r="I263" i="11"/>
  <c r="H263" i="11"/>
  <c r="G263" i="11"/>
  <c r="F263" i="11"/>
  <c r="W263" i="11" s="1"/>
  <c r="CB262" i="11"/>
  <c r="BB262" i="11"/>
  <c r="CG262" i="11" s="1"/>
  <c r="BA262" i="11"/>
  <c r="CF262" i="11" s="1"/>
  <c r="U262" i="11"/>
  <c r="T262" i="11"/>
  <c r="S262" i="11"/>
  <c r="R262" i="11"/>
  <c r="Q262" i="11"/>
  <c r="P262" i="11"/>
  <c r="O262" i="11"/>
  <c r="N262" i="11"/>
  <c r="I262" i="11"/>
  <c r="H262" i="11"/>
  <c r="G262" i="11"/>
  <c r="F262" i="11"/>
  <c r="CC261" i="11"/>
  <c r="CB261" i="11"/>
  <c r="V261" i="11"/>
  <c r="I261" i="11"/>
  <c r="H261" i="11"/>
  <c r="G261" i="11"/>
  <c r="F261" i="11"/>
  <c r="CB260" i="11"/>
  <c r="CC260" i="11" s="1"/>
  <c r="V260" i="11"/>
  <c r="I260" i="11"/>
  <c r="H260" i="11"/>
  <c r="G260" i="11"/>
  <c r="F260" i="11"/>
  <c r="CB259" i="11"/>
  <c r="CC259" i="11" s="1"/>
  <c r="V259" i="11"/>
  <c r="I259" i="11"/>
  <c r="H259" i="11"/>
  <c r="G259" i="11"/>
  <c r="F259" i="11"/>
  <c r="CB258" i="11"/>
  <c r="CC258" i="11" s="1"/>
  <c r="V258" i="11"/>
  <c r="I258" i="11"/>
  <c r="H258" i="11"/>
  <c r="G258" i="11"/>
  <c r="F258" i="11"/>
  <c r="W258" i="11" s="1"/>
  <c r="CB257" i="11"/>
  <c r="CC257" i="11" s="1"/>
  <c r="V257" i="11"/>
  <c r="I257" i="11"/>
  <c r="H257" i="11"/>
  <c r="G257" i="11"/>
  <c r="F257" i="11"/>
  <c r="CB256" i="11"/>
  <c r="CC256" i="11" s="1"/>
  <c r="V256" i="11"/>
  <c r="I256" i="11"/>
  <c r="H256" i="11"/>
  <c r="G256" i="11"/>
  <c r="F256" i="11"/>
  <c r="CG255" i="11"/>
  <c r="CB255" i="11"/>
  <c r="BB255" i="11"/>
  <c r="BA255" i="11"/>
  <c r="CF255" i="11" s="1"/>
  <c r="U255" i="11"/>
  <c r="T255" i="11"/>
  <c r="S255" i="11"/>
  <c r="R255" i="11"/>
  <c r="Q255" i="11"/>
  <c r="P255" i="11"/>
  <c r="O255" i="11"/>
  <c r="N255" i="11"/>
  <c r="I255" i="11"/>
  <c r="H255" i="11"/>
  <c r="G255" i="11"/>
  <c r="F255" i="11"/>
  <c r="V254" i="11"/>
  <c r="I254" i="11"/>
  <c r="H254" i="11"/>
  <c r="G254" i="11"/>
  <c r="F254" i="11"/>
  <c r="CB253" i="11"/>
  <c r="BB253" i="11"/>
  <c r="CG253" i="11" s="1"/>
  <c r="BA253" i="11"/>
  <c r="CF253" i="11" s="1"/>
  <c r="U253" i="11"/>
  <c r="T253" i="11"/>
  <c r="S253" i="11"/>
  <c r="R253" i="11"/>
  <c r="Q253" i="11"/>
  <c r="P253" i="11"/>
  <c r="O253" i="11"/>
  <c r="N253" i="11"/>
  <c r="I253" i="11"/>
  <c r="H253" i="11"/>
  <c r="G253" i="11"/>
  <c r="F253" i="11"/>
  <c r="CB252" i="11"/>
  <c r="CC252" i="11" s="1"/>
  <c r="V252" i="11"/>
  <c r="I252" i="11"/>
  <c r="H252" i="11"/>
  <c r="G252" i="11"/>
  <c r="F252" i="11"/>
  <c r="W252" i="11" s="1"/>
  <c r="CC251" i="11"/>
  <c r="CB251" i="11"/>
  <c r="V251" i="11"/>
  <c r="I251" i="11"/>
  <c r="H251" i="11"/>
  <c r="G251" i="11"/>
  <c r="F251" i="11"/>
  <c r="CB250" i="11"/>
  <c r="CC250" i="11" s="1"/>
  <c r="V250" i="11"/>
  <c r="I250" i="11"/>
  <c r="H250" i="11"/>
  <c r="G250" i="11"/>
  <c r="F250" i="11"/>
  <c r="W250" i="11" s="1"/>
  <c r="CC249" i="11"/>
  <c r="CB249" i="11"/>
  <c r="V249" i="11"/>
  <c r="I249" i="11"/>
  <c r="H249" i="11"/>
  <c r="G249" i="11"/>
  <c r="F249" i="11"/>
  <c r="CF248" i="11"/>
  <c r="CB248" i="11"/>
  <c r="BB248" i="11"/>
  <c r="CG248" i="11" s="1"/>
  <c r="BA248" i="11"/>
  <c r="CC248" i="11" s="1"/>
  <c r="U248" i="11"/>
  <c r="T248" i="11"/>
  <c r="S248" i="11"/>
  <c r="R248" i="11"/>
  <c r="Q248" i="11"/>
  <c r="P248" i="11"/>
  <c r="O248" i="11"/>
  <c r="N248" i="11"/>
  <c r="I248" i="11"/>
  <c r="H248" i="11"/>
  <c r="G248" i="11"/>
  <c r="F248" i="11"/>
  <c r="CC247" i="11"/>
  <c r="CB247" i="11"/>
  <c r="V247" i="11"/>
  <c r="I247" i="11"/>
  <c r="H247" i="11"/>
  <c r="G247" i="11"/>
  <c r="F247" i="11"/>
  <c r="CC246" i="11"/>
  <c r="CB246" i="11"/>
  <c r="V246" i="11"/>
  <c r="I246" i="11"/>
  <c r="H246" i="11"/>
  <c r="G246" i="11"/>
  <c r="F246" i="11"/>
  <c r="CB245" i="11"/>
  <c r="CC245" i="11" s="1"/>
  <c r="V245" i="11"/>
  <c r="I245" i="11"/>
  <c r="H245" i="11"/>
  <c r="G245" i="11"/>
  <c r="F245" i="11"/>
  <c r="CB244" i="11"/>
  <c r="CC244" i="11" s="1"/>
  <c r="BB244" i="11"/>
  <c r="CG244" i="11" s="1"/>
  <c r="BA244" i="11"/>
  <c r="CF244" i="11" s="1"/>
  <c r="U244" i="11"/>
  <c r="T244" i="11"/>
  <c r="S244" i="11"/>
  <c r="R244" i="11"/>
  <c r="Q244" i="11"/>
  <c r="P244" i="11"/>
  <c r="O244" i="11"/>
  <c r="N244" i="11"/>
  <c r="I244" i="11"/>
  <c r="H244" i="11"/>
  <c r="G244" i="11"/>
  <c r="F244" i="11"/>
  <c r="CB243" i="11"/>
  <c r="CC243" i="11" s="1"/>
  <c r="V243" i="11"/>
  <c r="I243" i="11"/>
  <c r="H243" i="11"/>
  <c r="G243" i="11"/>
  <c r="F243" i="11"/>
  <c r="CC242" i="11"/>
  <c r="CB242" i="11"/>
  <c r="V242" i="11"/>
  <c r="I242" i="11"/>
  <c r="H242" i="11"/>
  <c r="G242" i="11"/>
  <c r="F242" i="11"/>
  <c r="CB241" i="11"/>
  <c r="CC241" i="11" s="1"/>
  <c r="V241" i="11"/>
  <c r="I241" i="11"/>
  <c r="H241" i="11"/>
  <c r="G241" i="11"/>
  <c r="F241" i="11"/>
  <c r="W241" i="11" s="1"/>
  <c r="CB240" i="11"/>
  <c r="CC240" i="11" s="1"/>
  <c r="V240" i="11"/>
  <c r="I240" i="11"/>
  <c r="H240" i="11"/>
  <c r="G240" i="11"/>
  <c r="F240" i="11"/>
  <c r="CB239" i="11"/>
  <c r="CC239" i="11" s="1"/>
  <c r="V239" i="11"/>
  <c r="I239" i="11"/>
  <c r="H239" i="11"/>
  <c r="G239" i="11"/>
  <c r="F239" i="11"/>
  <c r="CB238" i="11"/>
  <c r="BB238" i="11"/>
  <c r="CG238" i="11" s="1"/>
  <c r="BA238" i="11"/>
  <c r="U238" i="11"/>
  <c r="T238" i="11"/>
  <c r="S238" i="11"/>
  <c r="R238" i="11"/>
  <c r="Q238" i="11"/>
  <c r="P238" i="11"/>
  <c r="O238" i="11"/>
  <c r="N238" i="11"/>
  <c r="I238" i="11"/>
  <c r="H238" i="11"/>
  <c r="G238" i="11"/>
  <c r="F238" i="11"/>
  <c r="CB237" i="11"/>
  <c r="CC237" i="11" s="1"/>
  <c r="V237" i="11"/>
  <c r="I237" i="11"/>
  <c r="H237" i="11"/>
  <c r="G237" i="11"/>
  <c r="F237" i="11"/>
  <c r="CB236" i="11"/>
  <c r="BB236" i="11"/>
  <c r="CG236" i="11" s="1"/>
  <c r="BA236" i="11"/>
  <c r="CF236" i="11" s="1"/>
  <c r="U236" i="11"/>
  <c r="T236" i="11"/>
  <c r="S236" i="11"/>
  <c r="R236" i="11"/>
  <c r="Q236" i="11"/>
  <c r="P236" i="11"/>
  <c r="O236" i="11"/>
  <c r="N236" i="11"/>
  <c r="I236" i="11"/>
  <c r="H236" i="11"/>
  <c r="G236" i="11"/>
  <c r="F236" i="11"/>
  <c r="CB224" i="11"/>
  <c r="CC224" i="11" s="1"/>
  <c r="V224" i="11"/>
  <c r="I224" i="11"/>
  <c r="H224" i="11"/>
  <c r="G224" i="11"/>
  <c r="F224" i="11"/>
  <c r="CB223" i="11"/>
  <c r="CC223" i="11" s="1"/>
  <c r="V223" i="11"/>
  <c r="I223" i="11"/>
  <c r="H223" i="11"/>
  <c r="G223" i="11"/>
  <c r="F223" i="11"/>
  <c r="W223" i="11" s="1"/>
  <c r="CB222" i="11"/>
  <c r="CC222" i="11" s="1"/>
  <c r="V222" i="11"/>
  <c r="I222" i="11"/>
  <c r="H222" i="11"/>
  <c r="G222" i="11"/>
  <c r="F222" i="11"/>
  <c r="W222" i="11" s="1"/>
  <c r="CC221" i="11"/>
  <c r="CB221" i="11"/>
  <c r="V221" i="11"/>
  <c r="I221" i="11"/>
  <c r="H221" i="11"/>
  <c r="G221" i="11"/>
  <c r="F221" i="11"/>
  <c r="CB220" i="11"/>
  <c r="CC220" i="11" s="1"/>
  <c r="V220" i="11"/>
  <c r="I220" i="11"/>
  <c r="H220" i="11"/>
  <c r="G220" i="11"/>
  <c r="F220" i="11"/>
  <c r="CB219" i="11"/>
  <c r="CC219" i="11" s="1"/>
  <c r="V219" i="11"/>
  <c r="I219" i="11"/>
  <c r="H219" i="11"/>
  <c r="G219" i="11"/>
  <c r="F219" i="11"/>
  <c r="CB218" i="11"/>
  <c r="CC218" i="11" s="1"/>
  <c r="V218" i="11"/>
  <c r="I218" i="11"/>
  <c r="H218" i="11"/>
  <c r="G218" i="11"/>
  <c r="F218" i="11"/>
  <c r="W218" i="11" s="1"/>
  <c r="CB217" i="11"/>
  <c r="BB217" i="11"/>
  <c r="CG217" i="11" s="1"/>
  <c r="BA217" i="11"/>
  <c r="CF217" i="11" s="1"/>
  <c r="U217" i="11"/>
  <c r="T217" i="11"/>
  <c r="S217" i="11"/>
  <c r="R217" i="11"/>
  <c r="Q217" i="11"/>
  <c r="P217" i="11"/>
  <c r="O217" i="11"/>
  <c r="N217" i="11"/>
  <c r="I217" i="11"/>
  <c r="H217" i="11"/>
  <c r="G217" i="11"/>
  <c r="F217" i="11"/>
  <c r="CB216" i="11"/>
  <c r="CC216" i="11" s="1"/>
  <c r="V216" i="11"/>
  <c r="I216" i="11"/>
  <c r="H216" i="11"/>
  <c r="G216" i="11"/>
  <c r="F216" i="11"/>
  <c r="W216" i="11" s="1"/>
  <c r="CB215" i="11"/>
  <c r="CC215" i="11" s="1"/>
  <c r="V215" i="11"/>
  <c r="I215" i="11"/>
  <c r="H215" i="11"/>
  <c r="G215" i="11"/>
  <c r="F215" i="11"/>
  <c r="CB214" i="11"/>
  <c r="CC214" i="11" s="1"/>
  <c r="V214" i="11"/>
  <c r="I214" i="11"/>
  <c r="H214" i="11"/>
  <c r="G214" i="11"/>
  <c r="F214" i="11"/>
  <c r="CB213" i="11"/>
  <c r="CC213" i="11" s="1"/>
  <c r="V213" i="11"/>
  <c r="I213" i="11"/>
  <c r="H213" i="11"/>
  <c r="G213" i="11"/>
  <c r="F213" i="11"/>
  <c r="CB212" i="11"/>
  <c r="CC212" i="11" s="1"/>
  <c r="V212" i="11"/>
  <c r="I212" i="11"/>
  <c r="H212" i="11"/>
  <c r="G212" i="11"/>
  <c r="F212" i="11"/>
  <c r="W212" i="11" s="1"/>
  <c r="CB211" i="11"/>
  <c r="CC211" i="11" s="1"/>
  <c r="V211" i="11"/>
  <c r="I211" i="11"/>
  <c r="H211" i="11"/>
  <c r="G211" i="11"/>
  <c r="F211" i="11"/>
  <c r="CB210" i="11"/>
  <c r="CC210" i="11" s="1"/>
  <c r="V210" i="11"/>
  <c r="I210" i="11"/>
  <c r="H210" i="11"/>
  <c r="G210" i="11"/>
  <c r="F210" i="11"/>
  <c r="CB209" i="11"/>
  <c r="CC209" i="11" s="1"/>
  <c r="V209" i="11"/>
  <c r="I209" i="11"/>
  <c r="H209" i="11"/>
  <c r="G209" i="11"/>
  <c r="F209" i="11"/>
  <c r="CB208" i="11"/>
  <c r="CC208" i="11" s="1"/>
  <c r="V208" i="11"/>
  <c r="I208" i="11"/>
  <c r="H208" i="11"/>
  <c r="G208" i="11"/>
  <c r="F208" i="11"/>
  <c r="W208" i="11" s="1"/>
  <c r="CB207" i="11"/>
  <c r="BB207" i="11"/>
  <c r="CG207" i="11" s="1"/>
  <c r="BA207" i="11"/>
  <c r="CF207" i="11" s="1"/>
  <c r="U207" i="11"/>
  <c r="T207" i="11"/>
  <c r="S207" i="11"/>
  <c r="R207" i="11"/>
  <c r="Q207" i="11"/>
  <c r="P207" i="11"/>
  <c r="O207" i="11"/>
  <c r="N207" i="11"/>
  <c r="I207" i="11"/>
  <c r="H207" i="11"/>
  <c r="G207" i="11"/>
  <c r="F207" i="11"/>
  <c r="CC206" i="11"/>
  <c r="CB206" i="11"/>
  <c r="V206" i="11"/>
  <c r="I206" i="11"/>
  <c r="H206" i="11"/>
  <c r="G206" i="11"/>
  <c r="F206" i="11"/>
  <c r="CB205" i="11"/>
  <c r="BB205" i="11"/>
  <c r="AZ224" i="11" s="1"/>
  <c r="I557" i="11" s="1"/>
  <c r="Q557" i="11" s="1"/>
  <c r="BA205" i="11"/>
  <c r="U205" i="11"/>
  <c r="T205" i="11"/>
  <c r="S205" i="11"/>
  <c r="R205" i="11"/>
  <c r="Q205" i="11"/>
  <c r="P205" i="11"/>
  <c r="V205" i="11" s="1"/>
  <c r="O205" i="11"/>
  <c r="N205" i="11"/>
  <c r="I205" i="11"/>
  <c r="H205" i="11"/>
  <c r="G205" i="11"/>
  <c r="F205" i="11"/>
  <c r="CB192" i="11"/>
  <c r="CC192" i="11" s="1"/>
  <c r="V192" i="11"/>
  <c r="I192" i="11"/>
  <c r="H192" i="11"/>
  <c r="G192" i="11"/>
  <c r="F192" i="11"/>
  <c r="CG191" i="11"/>
  <c r="CB191" i="11"/>
  <c r="BB191" i="11"/>
  <c r="BA191" i="11"/>
  <c r="CF191" i="11" s="1"/>
  <c r="U191" i="11"/>
  <c r="T191" i="11"/>
  <c r="S191" i="11"/>
  <c r="R191" i="11"/>
  <c r="Q191" i="11"/>
  <c r="P191" i="11"/>
  <c r="O191" i="11"/>
  <c r="N191" i="11"/>
  <c r="V191" i="11" s="1"/>
  <c r="I191" i="11"/>
  <c r="H191" i="11"/>
  <c r="G191" i="11"/>
  <c r="F191" i="11"/>
  <c r="CC190" i="11"/>
  <c r="CB190" i="11"/>
  <c r="V190" i="11"/>
  <c r="I190" i="11"/>
  <c r="H190" i="11"/>
  <c r="G190" i="11"/>
  <c r="F190" i="11"/>
  <c r="CC189" i="11"/>
  <c r="CB189" i="11"/>
  <c r="V189" i="11"/>
  <c r="I189" i="11"/>
  <c r="H189" i="11"/>
  <c r="G189" i="11"/>
  <c r="F189" i="11"/>
  <c r="CG188" i="11"/>
  <c r="CF188" i="11"/>
  <c r="CB188" i="11"/>
  <c r="CC188" i="11" s="1"/>
  <c r="BB188" i="11"/>
  <c r="BA188" i="11"/>
  <c r="U188" i="11"/>
  <c r="T188" i="11"/>
  <c r="S188" i="11"/>
  <c r="R188" i="11"/>
  <c r="Q188" i="11"/>
  <c r="P188" i="11"/>
  <c r="O188" i="11"/>
  <c r="N188" i="11"/>
  <c r="I188" i="11"/>
  <c r="H188" i="11"/>
  <c r="G188" i="11"/>
  <c r="F188" i="11"/>
  <c r="CB187" i="11"/>
  <c r="CC187" i="11" s="1"/>
  <c r="V187" i="11"/>
  <c r="I187" i="11"/>
  <c r="H187" i="11"/>
  <c r="G187" i="11"/>
  <c r="F187" i="11"/>
  <c r="W187" i="11" s="1"/>
  <c r="CB186" i="11"/>
  <c r="BB186" i="11"/>
  <c r="CG186" i="11" s="1"/>
  <c r="BA186" i="11"/>
  <c r="CF186" i="11" s="1"/>
  <c r="U186" i="11"/>
  <c r="T186" i="11"/>
  <c r="S186" i="11"/>
  <c r="R186" i="11"/>
  <c r="Q186" i="11"/>
  <c r="P186" i="11"/>
  <c r="O186" i="11"/>
  <c r="N186" i="11"/>
  <c r="I186" i="11"/>
  <c r="H186" i="11"/>
  <c r="G186" i="11"/>
  <c r="F186" i="11"/>
  <c r="CC185" i="11"/>
  <c r="CB185" i="11"/>
  <c r="V185" i="11"/>
  <c r="I185" i="11"/>
  <c r="H185" i="11"/>
  <c r="G185" i="11"/>
  <c r="F185" i="11"/>
  <c r="CG184" i="11"/>
  <c r="CB184" i="11"/>
  <c r="CC184" i="11" s="1"/>
  <c r="BB184" i="11"/>
  <c r="BA184" i="11"/>
  <c r="CF184" i="11" s="1"/>
  <c r="U184" i="11"/>
  <c r="T184" i="11"/>
  <c r="S184" i="11"/>
  <c r="R184" i="11"/>
  <c r="Q184" i="11"/>
  <c r="P184" i="11"/>
  <c r="O184" i="11"/>
  <c r="N184" i="11"/>
  <c r="I184" i="11"/>
  <c r="H184" i="11"/>
  <c r="G184" i="11"/>
  <c r="F184" i="11"/>
  <c r="CC183" i="11"/>
  <c r="CB183" i="11"/>
  <c r="V183" i="11"/>
  <c r="I183" i="11"/>
  <c r="H183" i="11"/>
  <c r="G183" i="11"/>
  <c r="F183" i="11"/>
  <c r="CB182" i="11"/>
  <c r="CC182" i="11" s="1"/>
  <c r="BB182" i="11"/>
  <c r="CG182" i="11" s="1"/>
  <c r="BA182" i="11"/>
  <c r="CF182" i="11" s="1"/>
  <c r="U182" i="11"/>
  <c r="T182" i="11"/>
  <c r="S182" i="11"/>
  <c r="R182" i="11"/>
  <c r="Q182" i="11"/>
  <c r="P182" i="11"/>
  <c r="O182" i="11"/>
  <c r="N182" i="11"/>
  <c r="I182" i="11"/>
  <c r="H182" i="11"/>
  <c r="G182" i="11"/>
  <c r="F182" i="11"/>
  <c r="CB181" i="11"/>
  <c r="CC181" i="11" s="1"/>
  <c r="V181" i="11"/>
  <c r="I181" i="11"/>
  <c r="H181" i="11"/>
  <c r="G181" i="11"/>
  <c r="F181" i="11"/>
  <c r="CB180" i="11"/>
  <c r="CC180" i="11" s="1"/>
  <c r="V180" i="11"/>
  <c r="I180" i="11"/>
  <c r="H180" i="11"/>
  <c r="G180" i="11"/>
  <c r="F180" i="11"/>
  <c r="CB179" i="11"/>
  <c r="BB179" i="11"/>
  <c r="CG179" i="11" s="1"/>
  <c r="BA179" i="11"/>
  <c r="CF179" i="11" s="1"/>
  <c r="U179" i="11"/>
  <c r="T179" i="11"/>
  <c r="S179" i="11"/>
  <c r="R179" i="11"/>
  <c r="Q179" i="11"/>
  <c r="P179" i="11"/>
  <c r="O179" i="11"/>
  <c r="N179" i="11"/>
  <c r="V179" i="11" s="1"/>
  <c r="I179" i="11"/>
  <c r="H179" i="11"/>
  <c r="G179" i="11"/>
  <c r="F179" i="11"/>
  <c r="CB178" i="11"/>
  <c r="CC178" i="11" s="1"/>
  <c r="V178" i="11"/>
  <c r="I178" i="11"/>
  <c r="H178" i="11"/>
  <c r="G178" i="11"/>
  <c r="F178" i="11"/>
  <c r="CB177" i="11"/>
  <c r="CC177" i="11" s="1"/>
  <c r="V177" i="11"/>
  <c r="I177" i="11"/>
  <c r="H177" i="11"/>
  <c r="G177" i="11"/>
  <c r="F177" i="11"/>
  <c r="W177" i="11" s="1"/>
  <c r="CB176" i="11"/>
  <c r="BB176" i="11"/>
  <c r="CG176" i="11" s="1"/>
  <c r="BA176" i="11"/>
  <c r="CF176" i="11" s="1"/>
  <c r="U176" i="11"/>
  <c r="T176" i="11"/>
  <c r="S176" i="11"/>
  <c r="R176" i="11"/>
  <c r="Q176" i="11"/>
  <c r="P176" i="11"/>
  <c r="O176" i="11"/>
  <c r="N176" i="11"/>
  <c r="I176" i="11"/>
  <c r="H176" i="11"/>
  <c r="G176" i="11"/>
  <c r="F176" i="11"/>
  <c r="CB175" i="11"/>
  <c r="CC175" i="11" s="1"/>
  <c r="V175" i="11"/>
  <c r="I175" i="11"/>
  <c r="H175" i="11"/>
  <c r="G175" i="11"/>
  <c r="F175" i="11"/>
  <c r="CG174" i="11"/>
  <c r="CB174" i="11"/>
  <c r="CC174" i="11" s="1"/>
  <c r="BB174" i="11"/>
  <c r="BA174" i="11"/>
  <c r="CF174" i="11" s="1"/>
  <c r="U174" i="11"/>
  <c r="T174" i="11"/>
  <c r="S174" i="11"/>
  <c r="R174" i="11"/>
  <c r="Q174" i="11"/>
  <c r="P174" i="11"/>
  <c r="O174" i="11"/>
  <c r="N174" i="11"/>
  <c r="I174" i="11"/>
  <c r="H174" i="11"/>
  <c r="G174" i="11"/>
  <c r="F174" i="11"/>
  <c r="CB173" i="11"/>
  <c r="CC173" i="11" s="1"/>
  <c r="V173" i="11"/>
  <c r="I173" i="11"/>
  <c r="H173" i="11"/>
  <c r="G173" i="11"/>
  <c r="F173" i="11"/>
  <c r="CB172" i="11"/>
  <c r="CC172" i="11" s="1"/>
  <c r="BB172" i="11"/>
  <c r="CG172" i="11" s="1"/>
  <c r="BA172" i="11"/>
  <c r="CF172" i="11" s="1"/>
  <c r="U172" i="11"/>
  <c r="T172" i="11"/>
  <c r="S172" i="11"/>
  <c r="R172" i="11"/>
  <c r="Q172" i="11"/>
  <c r="P172" i="11"/>
  <c r="O172" i="11"/>
  <c r="N172" i="11"/>
  <c r="I172" i="11"/>
  <c r="H172" i="11"/>
  <c r="G172" i="11"/>
  <c r="F172" i="11"/>
  <c r="CB171" i="11"/>
  <c r="CC171" i="11" s="1"/>
  <c r="V171" i="11"/>
  <c r="I171" i="11"/>
  <c r="H171" i="11"/>
  <c r="G171" i="11"/>
  <c r="F171" i="11"/>
  <c r="CF170" i="11"/>
  <c r="CB170" i="11"/>
  <c r="CC170" i="11" s="1"/>
  <c r="BB170" i="11"/>
  <c r="CG170" i="11" s="1"/>
  <c r="BA170" i="11"/>
  <c r="U170" i="11"/>
  <c r="T170" i="11"/>
  <c r="S170" i="11"/>
  <c r="R170" i="11"/>
  <c r="Q170" i="11"/>
  <c r="P170" i="11"/>
  <c r="P164" i="11" s="1"/>
  <c r="O170" i="11"/>
  <c r="N170" i="11"/>
  <c r="I170" i="11"/>
  <c r="H170" i="11"/>
  <c r="G170" i="11"/>
  <c r="F170" i="11"/>
  <c r="CB169" i="11"/>
  <c r="CC169" i="11" s="1"/>
  <c r="V169" i="11"/>
  <c r="I169" i="11"/>
  <c r="H169" i="11"/>
  <c r="G169" i="11"/>
  <c r="F169" i="11"/>
  <c r="CB168" i="11"/>
  <c r="CC168" i="11" s="1"/>
  <c r="V168" i="11"/>
  <c r="I168" i="11"/>
  <c r="H168" i="11"/>
  <c r="G168" i="11"/>
  <c r="F168" i="11"/>
  <c r="CB167" i="11"/>
  <c r="CC167" i="11" s="1"/>
  <c r="V167" i="11"/>
  <c r="I167" i="11"/>
  <c r="H167" i="11"/>
  <c r="G167" i="11"/>
  <c r="F167" i="11"/>
  <c r="W167" i="11" s="1"/>
  <c r="CB166" i="11"/>
  <c r="CC166" i="11" s="1"/>
  <c r="V166" i="11"/>
  <c r="I166" i="11"/>
  <c r="H166" i="11"/>
  <c r="G166" i="11"/>
  <c r="F166" i="11"/>
  <c r="CF165" i="11"/>
  <c r="CB165" i="11"/>
  <c r="CC165" i="11" s="1"/>
  <c r="BB165" i="11"/>
  <c r="CG165" i="11" s="1"/>
  <c r="BA165" i="11"/>
  <c r="U165" i="11"/>
  <c r="T165" i="11"/>
  <c r="T164" i="11" s="1"/>
  <c r="S165" i="11"/>
  <c r="R165" i="11"/>
  <c r="Q165" i="11"/>
  <c r="Q164" i="11" s="1"/>
  <c r="P165" i="11"/>
  <c r="O165" i="11"/>
  <c r="N165" i="11"/>
  <c r="I165" i="11"/>
  <c r="H165" i="11"/>
  <c r="G165" i="11"/>
  <c r="F165" i="11"/>
  <c r="CC164" i="11"/>
  <c r="CB164" i="11"/>
  <c r="O164" i="11"/>
  <c r="I164" i="11"/>
  <c r="H164" i="11"/>
  <c r="G164" i="11"/>
  <c r="F164" i="11"/>
  <c r="CB163" i="11"/>
  <c r="CC163" i="11" s="1"/>
  <c r="V163" i="11"/>
  <c r="I163" i="11"/>
  <c r="H163" i="11"/>
  <c r="G163" i="11"/>
  <c r="F163" i="11"/>
  <c r="CB162" i="11"/>
  <c r="CC162" i="11" s="1"/>
  <c r="V162" i="11"/>
  <c r="I162" i="11"/>
  <c r="H162" i="11"/>
  <c r="G162" i="11"/>
  <c r="F162" i="11"/>
  <c r="CG161" i="11"/>
  <c r="CF161" i="11"/>
  <c r="CB161" i="11"/>
  <c r="CC161" i="11" s="1"/>
  <c r="BB161" i="11"/>
  <c r="BA161" i="11"/>
  <c r="U161" i="11"/>
  <c r="T161" i="11"/>
  <c r="S161" i="11"/>
  <c r="R161" i="11"/>
  <c r="Q161" i="11"/>
  <c r="P161" i="11"/>
  <c r="O161" i="11"/>
  <c r="N161" i="11"/>
  <c r="I161" i="11"/>
  <c r="H161" i="11"/>
  <c r="G161" i="11"/>
  <c r="F161" i="11"/>
  <c r="CB160" i="11"/>
  <c r="CC160" i="11" s="1"/>
  <c r="V160" i="11"/>
  <c r="I160" i="11"/>
  <c r="H160" i="11"/>
  <c r="G160" i="11"/>
  <c r="F160" i="11"/>
  <c r="CF159" i="11"/>
  <c r="CB159" i="11"/>
  <c r="CC159" i="11" s="1"/>
  <c r="BB159" i="11"/>
  <c r="CG159" i="11" s="1"/>
  <c r="BA159" i="11"/>
  <c r="U159" i="11"/>
  <c r="T159" i="11"/>
  <c r="S159" i="11"/>
  <c r="R159" i="11"/>
  <c r="Q159" i="11"/>
  <c r="P159" i="11"/>
  <c r="O159" i="11"/>
  <c r="N159" i="11"/>
  <c r="I159" i="11"/>
  <c r="H159" i="11"/>
  <c r="G159" i="11"/>
  <c r="F159" i="11"/>
  <c r="V158" i="11"/>
  <c r="I158" i="11"/>
  <c r="H158" i="11"/>
  <c r="G158" i="11"/>
  <c r="F158" i="11"/>
  <c r="W158" i="11" s="1"/>
  <c r="CB157" i="11"/>
  <c r="BB157" i="11"/>
  <c r="BA157" i="11"/>
  <c r="U157" i="11"/>
  <c r="T157" i="11"/>
  <c r="S157" i="11"/>
  <c r="R157" i="11"/>
  <c r="Q157" i="11"/>
  <c r="P157" i="11"/>
  <c r="O157" i="11"/>
  <c r="N157" i="11"/>
  <c r="I157" i="11"/>
  <c r="H157" i="11"/>
  <c r="G157" i="11"/>
  <c r="F157" i="11"/>
  <c r="CB156" i="11"/>
  <c r="CC156" i="11" s="1"/>
  <c r="V156" i="11"/>
  <c r="I156" i="11"/>
  <c r="H156" i="11"/>
  <c r="G156" i="11"/>
  <c r="F156" i="11"/>
  <c r="CB155" i="11"/>
  <c r="CC155" i="11" s="1"/>
  <c r="BB155" i="11"/>
  <c r="CG155" i="11" s="1"/>
  <c r="BA155" i="11"/>
  <c r="CF155" i="11" s="1"/>
  <c r="U155" i="11"/>
  <c r="U154" i="11" s="1"/>
  <c r="T155" i="11"/>
  <c r="S155" i="11"/>
  <c r="R155" i="11"/>
  <c r="Q155" i="11"/>
  <c r="P155" i="11"/>
  <c r="P154" i="11" s="1"/>
  <c r="O155" i="11"/>
  <c r="O154" i="11" s="1"/>
  <c r="N155" i="11"/>
  <c r="I155" i="11"/>
  <c r="H155" i="11"/>
  <c r="G155" i="11"/>
  <c r="F155" i="11"/>
  <c r="CB154" i="11"/>
  <c r="CC154" i="11" s="1"/>
  <c r="R154" i="11"/>
  <c r="I154" i="11"/>
  <c r="H154" i="11"/>
  <c r="G154" i="11"/>
  <c r="F154" i="11"/>
  <c r="CB153" i="11"/>
  <c r="CC153" i="11" s="1"/>
  <c r="V153" i="11"/>
  <c r="I153" i="11"/>
  <c r="H153" i="11"/>
  <c r="G153" i="11"/>
  <c r="F153" i="11"/>
  <c r="CB152" i="11"/>
  <c r="CC152" i="11" s="1"/>
  <c r="V152" i="11"/>
  <c r="I152" i="11"/>
  <c r="H152" i="11"/>
  <c r="G152" i="11"/>
  <c r="F152" i="11"/>
  <c r="W152" i="11" s="1"/>
  <c r="CB151" i="11"/>
  <c r="BD151" i="11"/>
  <c r="BA151" i="11" s="1"/>
  <c r="CF151" i="11" s="1"/>
  <c r="BB151" i="11"/>
  <c r="CG151" i="11" s="1"/>
  <c r="U151" i="11"/>
  <c r="T151" i="11"/>
  <c r="S151" i="11"/>
  <c r="R151" i="11"/>
  <c r="Q151" i="11"/>
  <c r="P151" i="11"/>
  <c r="O151" i="11"/>
  <c r="N151" i="11"/>
  <c r="I151" i="11"/>
  <c r="H151" i="11"/>
  <c r="G151" i="11"/>
  <c r="F151" i="11"/>
  <c r="CB150" i="11"/>
  <c r="CC150" i="11" s="1"/>
  <c r="V150" i="11"/>
  <c r="I150" i="11"/>
  <c r="H150" i="11"/>
  <c r="G150" i="11"/>
  <c r="F150" i="11"/>
  <c r="W150" i="11" s="1"/>
  <c r="CB149" i="11"/>
  <c r="CC149" i="11" s="1"/>
  <c r="V149" i="11"/>
  <c r="I149" i="11"/>
  <c r="H149" i="11"/>
  <c r="G149" i="11"/>
  <c r="F149" i="11"/>
  <c r="CF148" i="11"/>
  <c r="CC148" i="11"/>
  <c r="CB148" i="11"/>
  <c r="BB148" i="11"/>
  <c r="BA148" i="11"/>
  <c r="U148" i="11"/>
  <c r="T148" i="11"/>
  <c r="S148" i="11"/>
  <c r="R148" i="11"/>
  <c r="Q148" i="11"/>
  <c r="P148" i="11"/>
  <c r="O148" i="11"/>
  <c r="N148" i="11"/>
  <c r="V148" i="11" s="1"/>
  <c r="I148" i="11"/>
  <c r="H148" i="11"/>
  <c r="G148" i="11"/>
  <c r="F148" i="11"/>
  <c r="CB134" i="11"/>
  <c r="CC134" i="11" s="1"/>
  <c r="AZ134" i="11"/>
  <c r="V134" i="11"/>
  <c r="I134" i="11"/>
  <c r="H134" i="11"/>
  <c r="G134" i="11"/>
  <c r="F134" i="11"/>
  <c r="W134" i="11" s="1"/>
  <c r="CC133" i="11"/>
  <c r="CB133" i="11"/>
  <c r="BB133" i="11"/>
  <c r="CG133" i="11" s="1"/>
  <c r="BA133" i="11"/>
  <c r="CF133" i="11" s="1"/>
  <c r="U133" i="11"/>
  <c r="T133" i="11"/>
  <c r="S133" i="11"/>
  <c r="R133" i="11"/>
  <c r="Q133" i="11"/>
  <c r="P133" i="11"/>
  <c r="O133" i="11"/>
  <c r="N133" i="11"/>
  <c r="I133" i="11"/>
  <c r="H133" i="11"/>
  <c r="G133" i="11"/>
  <c r="F133" i="11"/>
  <c r="CC132" i="11"/>
  <c r="CB132" i="11"/>
  <c r="V132" i="11"/>
  <c r="I132" i="11"/>
  <c r="H132" i="11"/>
  <c r="G132" i="11"/>
  <c r="F132" i="11"/>
  <c r="CB131" i="11"/>
  <c r="CC131" i="11" s="1"/>
  <c r="V131" i="11"/>
  <c r="I131" i="11"/>
  <c r="H131" i="11"/>
  <c r="G131" i="11"/>
  <c r="F131" i="11"/>
  <c r="CB130" i="11"/>
  <c r="CC130" i="11" s="1"/>
  <c r="V130" i="11"/>
  <c r="I130" i="11"/>
  <c r="H130" i="11"/>
  <c r="G130" i="11"/>
  <c r="F130" i="11"/>
  <c r="CG129" i="11"/>
  <c r="CB129" i="11"/>
  <c r="BB129" i="11"/>
  <c r="BA129" i="11"/>
  <c r="CF129" i="11" s="1"/>
  <c r="U129" i="11"/>
  <c r="V129" i="11" s="1"/>
  <c r="T129" i="11"/>
  <c r="S129" i="11"/>
  <c r="R129" i="11"/>
  <c r="Q129" i="11"/>
  <c r="P129" i="11"/>
  <c r="O129" i="11"/>
  <c r="N129" i="11"/>
  <c r="I129" i="11"/>
  <c r="H129" i="11"/>
  <c r="G129" i="11"/>
  <c r="F129" i="11"/>
  <c r="CC128" i="11"/>
  <c r="CB128" i="11"/>
  <c r="V128" i="11"/>
  <c r="I128" i="11"/>
  <c r="H128" i="11"/>
  <c r="G128" i="11"/>
  <c r="F128" i="11"/>
  <c r="CB127" i="11"/>
  <c r="CC127" i="11" s="1"/>
  <c r="BB127" i="11"/>
  <c r="CG127" i="11" s="1"/>
  <c r="BA127" i="11"/>
  <c r="CF127" i="11" s="1"/>
  <c r="U127" i="11"/>
  <c r="T127" i="11"/>
  <c r="S127" i="11"/>
  <c r="R127" i="11"/>
  <c r="Q127" i="11"/>
  <c r="P127" i="11"/>
  <c r="O127" i="11"/>
  <c r="N127" i="11"/>
  <c r="I127" i="11"/>
  <c r="H127" i="11"/>
  <c r="G127" i="11"/>
  <c r="F127" i="11"/>
  <c r="CB126" i="11"/>
  <c r="CC126" i="11" s="1"/>
  <c r="V126" i="11"/>
  <c r="I126" i="11"/>
  <c r="H126" i="11"/>
  <c r="G126" i="11"/>
  <c r="F126" i="11"/>
  <c r="CF125" i="11"/>
  <c r="CB125" i="11"/>
  <c r="CC125" i="11" s="1"/>
  <c r="BB125" i="11"/>
  <c r="CG125" i="11" s="1"/>
  <c r="BA125" i="11"/>
  <c r="U125" i="11"/>
  <c r="T125" i="11"/>
  <c r="S125" i="11"/>
  <c r="R125" i="11"/>
  <c r="Q125" i="11"/>
  <c r="P125" i="11"/>
  <c r="O125" i="11"/>
  <c r="N125" i="11"/>
  <c r="I125" i="11"/>
  <c r="H125" i="11"/>
  <c r="G125" i="11"/>
  <c r="F125" i="11"/>
  <c r="CB124" i="11"/>
  <c r="CC124" i="11" s="1"/>
  <c r="V124" i="11"/>
  <c r="I124" i="11"/>
  <c r="H124" i="11"/>
  <c r="G124" i="11"/>
  <c r="F124" i="11"/>
  <c r="CG123" i="11"/>
  <c r="CB123" i="11"/>
  <c r="BD123" i="11"/>
  <c r="BA123" i="11" s="1"/>
  <c r="CF123" i="11" s="1"/>
  <c r="BB123" i="11"/>
  <c r="U123" i="11"/>
  <c r="T123" i="11"/>
  <c r="S123" i="11"/>
  <c r="R123" i="11"/>
  <c r="Q123" i="11"/>
  <c r="P123" i="11"/>
  <c r="O123" i="11"/>
  <c r="N123" i="11"/>
  <c r="V123" i="11" s="1"/>
  <c r="I123" i="11"/>
  <c r="H123" i="11"/>
  <c r="G123" i="11"/>
  <c r="F123" i="11"/>
  <c r="CC122" i="11"/>
  <c r="CB122" i="11"/>
  <c r="V122" i="11"/>
  <c r="I122" i="11"/>
  <c r="H122" i="11"/>
  <c r="G122" i="11"/>
  <c r="F122" i="11"/>
  <c r="CB121" i="11"/>
  <c r="CC121" i="11" s="1"/>
  <c r="V121" i="11"/>
  <c r="I121" i="11"/>
  <c r="H121" i="11"/>
  <c r="G121" i="11"/>
  <c r="F121" i="11"/>
  <c r="CB120" i="11"/>
  <c r="CC120" i="11" s="1"/>
  <c r="V120" i="11"/>
  <c r="I120" i="11"/>
  <c r="H120" i="11"/>
  <c r="G120" i="11"/>
  <c r="F120" i="11"/>
  <c r="CC119" i="11"/>
  <c r="CB119" i="11"/>
  <c r="V119" i="11"/>
  <c r="I119" i="11"/>
  <c r="H119" i="11"/>
  <c r="G119" i="11"/>
  <c r="F119" i="11"/>
  <c r="CB118" i="11"/>
  <c r="CC118" i="11" s="1"/>
  <c r="V118" i="11"/>
  <c r="I118" i="11"/>
  <c r="H118" i="11"/>
  <c r="G118" i="11"/>
  <c r="F118" i="11"/>
  <c r="CB117" i="11"/>
  <c r="CC117" i="11" s="1"/>
  <c r="V117" i="11"/>
  <c r="I117" i="11"/>
  <c r="H117" i="11"/>
  <c r="G117" i="11"/>
  <c r="F117" i="11"/>
  <c r="CB116" i="11"/>
  <c r="CC116" i="11" s="1"/>
  <c r="V116" i="11"/>
  <c r="I116" i="11"/>
  <c r="H116" i="11"/>
  <c r="G116" i="11"/>
  <c r="F116" i="11"/>
  <c r="CB115" i="11"/>
  <c r="CC115" i="11" s="1"/>
  <c r="V115" i="11"/>
  <c r="I115" i="11"/>
  <c r="H115" i="11"/>
  <c r="G115" i="11"/>
  <c r="F115" i="11"/>
  <c r="CB114" i="11"/>
  <c r="BB114" i="11"/>
  <c r="CG114" i="11" s="1"/>
  <c r="BA114" i="11"/>
  <c r="CF114" i="11" s="1"/>
  <c r="U114" i="11"/>
  <c r="T114" i="11"/>
  <c r="S114" i="11"/>
  <c r="R114" i="11"/>
  <c r="Q114" i="11"/>
  <c r="P114" i="11"/>
  <c r="O114" i="11"/>
  <c r="N114" i="11"/>
  <c r="V114" i="11" s="1"/>
  <c r="I114" i="11"/>
  <c r="H114" i="11"/>
  <c r="G114" i="11"/>
  <c r="F114" i="11"/>
  <c r="CB113" i="11"/>
  <c r="CC113" i="11" s="1"/>
  <c r="V113" i="11"/>
  <c r="I113" i="11"/>
  <c r="H113" i="11"/>
  <c r="G113" i="11"/>
  <c r="F113" i="11"/>
  <c r="CG112" i="11"/>
  <c r="CF112" i="11"/>
  <c r="CB112" i="11"/>
  <c r="CC112" i="11" s="1"/>
  <c r="BB112" i="11"/>
  <c r="BA112" i="11"/>
  <c r="U112" i="11"/>
  <c r="T112" i="11"/>
  <c r="S112" i="11"/>
  <c r="R112" i="11"/>
  <c r="Q112" i="11"/>
  <c r="P112" i="11"/>
  <c r="O112" i="11"/>
  <c r="N112" i="11"/>
  <c r="I112" i="11"/>
  <c r="H112" i="11"/>
  <c r="G112" i="11"/>
  <c r="F112" i="11"/>
  <c r="CB111" i="11"/>
  <c r="CC111" i="11" s="1"/>
  <c r="V111" i="11"/>
  <c r="I111" i="11"/>
  <c r="H111" i="11"/>
  <c r="G111" i="11"/>
  <c r="F111" i="11"/>
  <c r="CB110" i="11"/>
  <c r="CC110" i="11" s="1"/>
  <c r="V110" i="11"/>
  <c r="I110" i="11"/>
  <c r="H110" i="11"/>
  <c r="G110" i="11"/>
  <c r="F110" i="11"/>
  <c r="CB109" i="11"/>
  <c r="CC109" i="11" s="1"/>
  <c r="V109" i="11"/>
  <c r="I109" i="11"/>
  <c r="H109" i="11"/>
  <c r="G109" i="11"/>
  <c r="F109" i="11"/>
  <c r="CB108" i="11"/>
  <c r="CC108" i="11" s="1"/>
  <c r="V108" i="11"/>
  <c r="I108" i="11"/>
  <c r="H108" i="11"/>
  <c r="G108" i="11"/>
  <c r="F108" i="11"/>
  <c r="CB107" i="11"/>
  <c r="CC107" i="11" s="1"/>
  <c r="V107" i="11"/>
  <c r="I107" i="11"/>
  <c r="H107" i="11"/>
  <c r="G107" i="11"/>
  <c r="F107" i="11"/>
  <c r="CB106" i="11"/>
  <c r="CC106" i="11" s="1"/>
  <c r="V106" i="11"/>
  <c r="I106" i="11"/>
  <c r="H106" i="11"/>
  <c r="G106" i="11"/>
  <c r="F106" i="11"/>
  <c r="CB105" i="11"/>
  <c r="CC105" i="11" s="1"/>
  <c r="V105" i="11"/>
  <c r="I105" i="11"/>
  <c r="H105" i="11"/>
  <c r="G105" i="11"/>
  <c r="F105" i="11"/>
  <c r="CB104" i="11"/>
  <c r="CC104" i="11" s="1"/>
  <c r="V104" i="11"/>
  <c r="I104" i="11"/>
  <c r="H104" i="11"/>
  <c r="G104" i="11"/>
  <c r="F104" i="11"/>
  <c r="CB103" i="11"/>
  <c r="CC103" i="11" s="1"/>
  <c r="V103" i="11"/>
  <c r="I103" i="11"/>
  <c r="H103" i="11"/>
  <c r="G103" i="11"/>
  <c r="F103" i="11"/>
  <c r="V102" i="11"/>
  <c r="I102" i="11"/>
  <c r="H102" i="11"/>
  <c r="G102" i="11"/>
  <c r="F102" i="11"/>
  <c r="W102" i="11" s="1"/>
  <c r="CB101" i="11"/>
  <c r="CC101" i="11" s="1"/>
  <c r="V101" i="11"/>
  <c r="I101" i="11"/>
  <c r="H101" i="11"/>
  <c r="G101" i="11"/>
  <c r="F101" i="11"/>
  <c r="CG100" i="11"/>
  <c r="CF100" i="11"/>
  <c r="CB100" i="11"/>
  <c r="BB100" i="11"/>
  <c r="BA100" i="11"/>
  <c r="U100" i="11"/>
  <c r="T100" i="11"/>
  <c r="S100" i="11"/>
  <c r="R100" i="11"/>
  <c r="Q100" i="11"/>
  <c r="P100" i="11"/>
  <c r="O100" i="11"/>
  <c r="N100" i="11"/>
  <c r="I100" i="11"/>
  <c r="H100" i="11"/>
  <c r="G100" i="11"/>
  <c r="F100" i="11"/>
  <c r="CB99" i="11"/>
  <c r="CC99" i="11" s="1"/>
  <c r="V99" i="11"/>
  <c r="I99" i="11"/>
  <c r="H99" i="11"/>
  <c r="G99" i="11"/>
  <c r="F99" i="11"/>
  <c r="CB98" i="11"/>
  <c r="CC98" i="11" s="1"/>
  <c r="V98" i="11"/>
  <c r="I98" i="11"/>
  <c r="H98" i="11"/>
  <c r="G98" i="11"/>
  <c r="F98" i="11"/>
  <c r="CB97" i="11"/>
  <c r="CC97" i="11" s="1"/>
  <c r="V97" i="11"/>
  <c r="I97" i="11"/>
  <c r="H97" i="11"/>
  <c r="G97" i="11"/>
  <c r="F97" i="11"/>
  <c r="CB96" i="11"/>
  <c r="CC96" i="11" s="1"/>
  <c r="V96" i="11"/>
  <c r="I96" i="11"/>
  <c r="H96" i="11"/>
  <c r="G96" i="11"/>
  <c r="F96" i="11"/>
  <c r="CB95" i="11"/>
  <c r="CC95" i="11" s="1"/>
  <c r="V95" i="11"/>
  <c r="I95" i="11"/>
  <c r="H95" i="11"/>
  <c r="G95" i="11"/>
  <c r="F95" i="11"/>
  <c r="W95" i="11" s="1"/>
  <c r="CB94" i="11"/>
  <c r="CC94" i="11" s="1"/>
  <c r="V94" i="11"/>
  <c r="I94" i="11"/>
  <c r="H94" i="11"/>
  <c r="G94" i="11"/>
  <c r="F94" i="11"/>
  <c r="CB93" i="11"/>
  <c r="CC93" i="11" s="1"/>
  <c r="V93" i="11"/>
  <c r="I93" i="11"/>
  <c r="H93" i="11"/>
  <c r="G93" i="11"/>
  <c r="F93" i="11"/>
  <c r="W93" i="11" s="1"/>
  <c r="CB92" i="11"/>
  <c r="CC92" i="11" s="1"/>
  <c r="V92" i="11"/>
  <c r="I92" i="11"/>
  <c r="H92" i="11"/>
  <c r="G92" i="11"/>
  <c r="F92" i="11"/>
  <c r="CB91" i="11"/>
  <c r="BB91" i="11"/>
  <c r="CG91" i="11" s="1"/>
  <c r="BA91" i="11"/>
  <c r="CF91" i="11" s="1"/>
  <c r="U91" i="11"/>
  <c r="T91" i="11"/>
  <c r="S91" i="11"/>
  <c r="R91" i="11"/>
  <c r="Q91" i="11"/>
  <c r="P91" i="11"/>
  <c r="O91" i="11"/>
  <c r="N91" i="11"/>
  <c r="V91" i="11" s="1"/>
  <c r="I91" i="11"/>
  <c r="H91" i="11"/>
  <c r="G91" i="11"/>
  <c r="F91" i="11"/>
  <c r="CB90" i="11"/>
  <c r="CC90" i="11" s="1"/>
  <c r="V90" i="11"/>
  <c r="I90" i="11"/>
  <c r="H90" i="11"/>
  <c r="G90" i="11"/>
  <c r="F90" i="11"/>
  <c r="CF89" i="11"/>
  <c r="CB89" i="11"/>
  <c r="BB89" i="11"/>
  <c r="CG89" i="11" s="1"/>
  <c r="BA89" i="11"/>
  <c r="U89" i="11"/>
  <c r="T89" i="11"/>
  <c r="S89" i="11"/>
  <c r="R89" i="11"/>
  <c r="Q89" i="11"/>
  <c r="P89" i="11"/>
  <c r="O89" i="11"/>
  <c r="N89" i="11"/>
  <c r="I89" i="11"/>
  <c r="H89" i="11"/>
  <c r="G89" i="11"/>
  <c r="F89" i="11"/>
  <c r="CB88" i="11"/>
  <c r="CC88" i="11" s="1"/>
  <c r="V88" i="11"/>
  <c r="I88" i="11"/>
  <c r="H88" i="11"/>
  <c r="G88" i="11"/>
  <c r="F88" i="11"/>
  <c r="CB87" i="11"/>
  <c r="BB87" i="11"/>
  <c r="CG87" i="11" s="1"/>
  <c r="BA87" i="11"/>
  <c r="CF87" i="11" s="1"/>
  <c r="U87" i="11"/>
  <c r="T87" i="11"/>
  <c r="S87" i="11"/>
  <c r="R87" i="11"/>
  <c r="Q87" i="11"/>
  <c r="P87" i="11"/>
  <c r="O87" i="11"/>
  <c r="N87" i="11"/>
  <c r="I87" i="11"/>
  <c r="H87" i="11"/>
  <c r="G87" i="11"/>
  <c r="F87" i="11"/>
  <c r="CB86" i="11"/>
  <c r="CC86" i="11" s="1"/>
  <c r="V86" i="11"/>
  <c r="I86" i="11"/>
  <c r="H86" i="11"/>
  <c r="G86" i="11"/>
  <c r="F86" i="11"/>
  <c r="CB85" i="11"/>
  <c r="CC85" i="11" s="1"/>
  <c r="V85" i="11"/>
  <c r="I85" i="11"/>
  <c r="H85" i="11"/>
  <c r="G85" i="11"/>
  <c r="F85" i="11"/>
  <c r="CB84" i="11"/>
  <c r="BD84" i="11"/>
  <c r="BA84" i="11" s="1"/>
  <c r="BB84" i="11"/>
  <c r="CG84" i="11" s="1"/>
  <c r="U84" i="11"/>
  <c r="T84" i="11"/>
  <c r="S84" i="11"/>
  <c r="R84" i="11"/>
  <c r="Q84" i="11"/>
  <c r="P84" i="11"/>
  <c r="O84" i="11"/>
  <c r="N84" i="11"/>
  <c r="I84" i="11"/>
  <c r="H84" i="11"/>
  <c r="G84" i="11"/>
  <c r="F84" i="11"/>
  <c r="V66" i="11"/>
  <c r="I66" i="11"/>
  <c r="H66" i="11"/>
  <c r="G66" i="11"/>
  <c r="F66" i="11"/>
  <c r="CB65" i="11"/>
  <c r="BB65" i="11"/>
  <c r="CG65" i="11" s="1"/>
  <c r="BA65" i="11"/>
  <c r="CF65" i="11" s="1"/>
  <c r="U65" i="11"/>
  <c r="T65" i="11"/>
  <c r="S65" i="11"/>
  <c r="R65" i="11"/>
  <c r="Q65" i="11"/>
  <c r="P65" i="11"/>
  <c r="O65" i="11"/>
  <c r="N65" i="11"/>
  <c r="I65" i="11"/>
  <c r="H65" i="11"/>
  <c r="G65" i="11"/>
  <c r="F65" i="11"/>
  <c r="V64" i="11"/>
  <c r="I64" i="11"/>
  <c r="H64" i="11"/>
  <c r="G64" i="11"/>
  <c r="F64" i="11"/>
  <c r="CF63" i="11"/>
  <c r="CB63" i="11"/>
  <c r="CC63" i="11" s="1"/>
  <c r="BB63" i="11"/>
  <c r="CG63" i="11" s="1"/>
  <c r="BA63" i="11"/>
  <c r="U63" i="11"/>
  <c r="T63" i="11"/>
  <c r="S63" i="11"/>
  <c r="R63" i="11"/>
  <c r="Q63" i="11"/>
  <c r="P63" i="11"/>
  <c r="O63" i="11"/>
  <c r="N63" i="11"/>
  <c r="I63" i="11"/>
  <c r="H63" i="11"/>
  <c r="G63" i="11"/>
  <c r="F63" i="11"/>
  <c r="V62" i="11"/>
  <c r="I62" i="11"/>
  <c r="H62" i="11"/>
  <c r="G62" i="11"/>
  <c r="F62" i="11"/>
  <c r="V61" i="11"/>
  <c r="I61" i="11"/>
  <c r="H61" i="11"/>
  <c r="G61" i="11"/>
  <c r="F61" i="11"/>
  <c r="W61" i="11" s="1"/>
  <c r="V60" i="11"/>
  <c r="I60" i="11"/>
  <c r="H60" i="11"/>
  <c r="G60" i="11"/>
  <c r="F60" i="11"/>
  <c r="W60" i="11" s="1"/>
  <c r="CG59" i="11"/>
  <c r="CF59" i="11"/>
  <c r="CB59" i="11"/>
  <c r="CC59" i="11" s="1"/>
  <c r="BB59" i="11"/>
  <c r="BA59" i="11"/>
  <c r="U59" i="11"/>
  <c r="T59" i="11"/>
  <c r="T54" i="11" s="1"/>
  <c r="S59" i="11"/>
  <c r="R59" i="11"/>
  <c r="Q59" i="11"/>
  <c r="Q54" i="11" s="1"/>
  <c r="P59" i="11"/>
  <c r="P54" i="11" s="1"/>
  <c r="O59" i="11"/>
  <c r="N59" i="11"/>
  <c r="I59" i="11"/>
  <c r="H59" i="11"/>
  <c r="G59" i="11"/>
  <c r="F59" i="11"/>
  <c r="V58" i="11"/>
  <c r="I58" i="11"/>
  <c r="H58" i="11"/>
  <c r="G58" i="11"/>
  <c r="F58" i="11"/>
  <c r="V57" i="11"/>
  <c r="I57" i="11"/>
  <c r="H57" i="11"/>
  <c r="G57" i="11"/>
  <c r="F57" i="11"/>
  <c r="V56" i="11"/>
  <c r="I56" i="11"/>
  <c r="H56" i="11"/>
  <c r="G56" i="11"/>
  <c r="F56" i="11"/>
  <c r="W56" i="11" s="1"/>
  <c r="CB55" i="11"/>
  <c r="BB55" i="11"/>
  <c r="CG55" i="11" s="1"/>
  <c r="BA55" i="11"/>
  <c r="CF55" i="11" s="1"/>
  <c r="U55" i="11"/>
  <c r="T55" i="11"/>
  <c r="S55" i="11"/>
  <c r="R55" i="11"/>
  <c r="R54" i="11" s="1"/>
  <c r="Q55" i="11"/>
  <c r="P55" i="11"/>
  <c r="O55" i="11"/>
  <c r="O54" i="11" s="1"/>
  <c r="N55" i="11"/>
  <c r="V55" i="11" s="1"/>
  <c r="I55" i="11"/>
  <c r="H55" i="11"/>
  <c r="G55" i="11"/>
  <c r="F55" i="11"/>
  <c r="CG54" i="11"/>
  <c r="CF54" i="11"/>
  <c r="S54" i="11"/>
  <c r="I54" i="11"/>
  <c r="H54" i="11"/>
  <c r="G54" i="11"/>
  <c r="F54" i="11"/>
  <c r="V53" i="11"/>
  <c r="I53" i="11"/>
  <c r="H53" i="11"/>
  <c r="G53" i="11"/>
  <c r="F53" i="11"/>
  <c r="V52" i="11"/>
  <c r="I52" i="11"/>
  <c r="H52" i="11"/>
  <c r="G52" i="11"/>
  <c r="F52" i="11"/>
  <c r="V51" i="11"/>
  <c r="I51" i="11"/>
  <c r="H51" i="11"/>
  <c r="G51" i="11"/>
  <c r="F51" i="11"/>
  <c r="V50" i="11"/>
  <c r="I50" i="11"/>
  <c r="H50" i="11"/>
  <c r="G50" i="11"/>
  <c r="F50" i="11"/>
  <c r="W50" i="11" s="1"/>
  <c r="V49" i="11"/>
  <c r="I49" i="11"/>
  <c r="H49" i="11"/>
  <c r="G49" i="11"/>
  <c r="F49" i="11"/>
  <c r="V48" i="11"/>
  <c r="I48" i="11"/>
  <c r="H48" i="11"/>
  <c r="G48" i="11"/>
  <c r="F48" i="11"/>
  <c r="V47" i="11"/>
  <c r="I47" i="11"/>
  <c r="H47" i="11"/>
  <c r="G47" i="11"/>
  <c r="F47" i="11"/>
  <c r="V46" i="11"/>
  <c r="I46" i="11"/>
  <c r="H46" i="11"/>
  <c r="G46" i="11"/>
  <c r="F46" i="11"/>
  <c r="CB45" i="11"/>
  <c r="BB45" i="11"/>
  <c r="CG45" i="11" s="1"/>
  <c r="BA45" i="11"/>
  <c r="CF45" i="11" s="1"/>
  <c r="U45" i="11"/>
  <c r="T45" i="11"/>
  <c r="S45" i="11"/>
  <c r="R45" i="11"/>
  <c r="Q45" i="11"/>
  <c r="P45" i="11"/>
  <c r="O45" i="11"/>
  <c r="N45" i="11"/>
  <c r="I45" i="11"/>
  <c r="H45" i="11"/>
  <c r="G45" i="11"/>
  <c r="F45" i="11"/>
  <c r="V44" i="11"/>
  <c r="I44" i="11"/>
  <c r="H44" i="11"/>
  <c r="G44" i="11"/>
  <c r="F44" i="11"/>
  <c r="CF43" i="11"/>
  <c r="CB43" i="11"/>
  <c r="BB43" i="11"/>
  <c r="CG43" i="11" s="1"/>
  <c r="BA43" i="11"/>
  <c r="U43" i="11"/>
  <c r="T43" i="11"/>
  <c r="S43" i="11"/>
  <c r="R43" i="11"/>
  <c r="Q43" i="11"/>
  <c r="P43" i="11"/>
  <c r="O43" i="11"/>
  <c r="N43" i="11"/>
  <c r="I43" i="11"/>
  <c r="H43" i="11"/>
  <c r="G43" i="11"/>
  <c r="F43" i="11"/>
  <c r="V42" i="11"/>
  <c r="I42" i="11"/>
  <c r="H42" i="11"/>
  <c r="G42" i="11"/>
  <c r="F42" i="11"/>
  <c r="V41" i="11"/>
  <c r="I41" i="11"/>
  <c r="H41" i="11"/>
  <c r="G41" i="11"/>
  <c r="F41" i="11"/>
  <c r="CB40" i="11"/>
  <c r="CC40" i="11" s="1"/>
  <c r="BB40" i="11"/>
  <c r="CG40" i="11" s="1"/>
  <c r="BA40" i="11"/>
  <c r="CF40" i="11" s="1"/>
  <c r="U40" i="11"/>
  <c r="T40" i="11"/>
  <c r="T35" i="11" s="1"/>
  <c r="S40" i="11"/>
  <c r="S35" i="11" s="1"/>
  <c r="R40" i="11"/>
  <c r="Q40" i="11"/>
  <c r="P40" i="11"/>
  <c r="O40" i="11"/>
  <c r="O35" i="11" s="1"/>
  <c r="N40" i="11"/>
  <c r="I40" i="11"/>
  <c r="H40" i="11"/>
  <c r="G40" i="11"/>
  <c r="F40" i="11"/>
  <c r="V39" i="11"/>
  <c r="I39" i="11"/>
  <c r="H39" i="11"/>
  <c r="G39" i="11"/>
  <c r="F39" i="11"/>
  <c r="V38" i="11"/>
  <c r="I38" i="11"/>
  <c r="H38" i="11"/>
  <c r="G38" i="11"/>
  <c r="F38" i="11"/>
  <c r="V37" i="11"/>
  <c r="I37" i="11"/>
  <c r="H37" i="11"/>
  <c r="G37" i="11"/>
  <c r="F37" i="11"/>
  <c r="CB36" i="11"/>
  <c r="BB36" i="11"/>
  <c r="CG36" i="11" s="1"/>
  <c r="BA36" i="11"/>
  <c r="CC36" i="11" s="1"/>
  <c r="U36" i="11"/>
  <c r="T36" i="11"/>
  <c r="S36" i="11"/>
  <c r="R36" i="11"/>
  <c r="R35" i="11" s="1"/>
  <c r="Q36" i="11"/>
  <c r="Q35" i="11" s="1"/>
  <c r="P36" i="11"/>
  <c r="O36" i="11"/>
  <c r="N36" i="11"/>
  <c r="N35" i="11" s="1"/>
  <c r="I36" i="11"/>
  <c r="H36" i="11"/>
  <c r="G36" i="11"/>
  <c r="F36" i="11"/>
  <c r="CG35" i="11"/>
  <c r="CF35" i="11"/>
  <c r="I35" i="11"/>
  <c r="H35" i="11"/>
  <c r="G35" i="11"/>
  <c r="F35" i="11"/>
  <c r="V34" i="11"/>
  <c r="I34" i="11"/>
  <c r="H34" i="11"/>
  <c r="G34" i="11"/>
  <c r="F34" i="11"/>
  <c r="V33" i="11"/>
  <c r="I33" i="11"/>
  <c r="H33" i="11"/>
  <c r="G33" i="11"/>
  <c r="F33" i="11"/>
  <c r="V32" i="11"/>
  <c r="I32" i="11"/>
  <c r="H32" i="11"/>
  <c r="G32" i="11"/>
  <c r="F32" i="11"/>
  <c r="CG31" i="11"/>
  <c r="CF31" i="11"/>
  <c r="CC31" i="11"/>
  <c r="CB31" i="11"/>
  <c r="BB31" i="11"/>
  <c r="BA31" i="11"/>
  <c r="U31" i="11"/>
  <c r="U24" i="11" s="1"/>
  <c r="T31" i="11"/>
  <c r="S31" i="11"/>
  <c r="R31" i="11"/>
  <c r="Q31" i="11"/>
  <c r="P31" i="11"/>
  <c r="O31" i="11"/>
  <c r="N31" i="11"/>
  <c r="I31" i="11"/>
  <c r="H31" i="11"/>
  <c r="G31" i="11"/>
  <c r="F31" i="11"/>
  <c r="V30" i="11"/>
  <c r="I30" i="11"/>
  <c r="H30" i="11"/>
  <c r="G30" i="11"/>
  <c r="F30" i="11"/>
  <c r="V29" i="11"/>
  <c r="I29" i="11"/>
  <c r="H29" i="11"/>
  <c r="G29" i="11"/>
  <c r="F29" i="11"/>
  <c r="V28" i="11"/>
  <c r="I28" i="11"/>
  <c r="H28" i="11"/>
  <c r="G28" i="11"/>
  <c r="F28" i="11"/>
  <c r="V27" i="11"/>
  <c r="I27" i="11"/>
  <c r="H27" i="11"/>
  <c r="G27" i="11"/>
  <c r="F27" i="11"/>
  <c r="V26" i="11"/>
  <c r="I26" i="11"/>
  <c r="H26" i="11"/>
  <c r="G26" i="11"/>
  <c r="F26" i="11"/>
  <c r="W26" i="11" s="1"/>
  <c r="CB25" i="11"/>
  <c r="BB25" i="11"/>
  <c r="CG25" i="11" s="1"/>
  <c r="BA25" i="11"/>
  <c r="CF25" i="11" s="1"/>
  <c r="U25" i="11"/>
  <c r="T25" i="11"/>
  <c r="S25" i="11"/>
  <c r="S24" i="11" s="1"/>
  <c r="R25" i="11"/>
  <c r="R24" i="11" s="1"/>
  <c r="Q25" i="11"/>
  <c r="P25" i="11"/>
  <c r="P24" i="11" s="1"/>
  <c r="O25" i="11"/>
  <c r="N25" i="11"/>
  <c r="I25" i="11"/>
  <c r="H25" i="11"/>
  <c r="G25" i="11"/>
  <c r="F25" i="11"/>
  <c r="CG24" i="11"/>
  <c r="CF24" i="11"/>
  <c r="T24" i="11"/>
  <c r="I24" i="11"/>
  <c r="H24" i="11"/>
  <c r="G24" i="11"/>
  <c r="F24" i="11"/>
  <c r="V23" i="11"/>
  <c r="I23" i="11"/>
  <c r="H23" i="11"/>
  <c r="G23" i="11"/>
  <c r="F23" i="11"/>
  <c r="CG22" i="11"/>
  <c r="CB22" i="11"/>
  <c r="BB22" i="11"/>
  <c r="BA22" i="11"/>
  <c r="CF22" i="11" s="1"/>
  <c r="U22" i="11"/>
  <c r="T22" i="11"/>
  <c r="S22" i="11"/>
  <c r="R22" i="11"/>
  <c r="Q22" i="11"/>
  <c r="P22" i="11"/>
  <c r="O22" i="11"/>
  <c r="N22" i="11"/>
  <c r="I22" i="11"/>
  <c r="H22" i="11"/>
  <c r="G22" i="11"/>
  <c r="F22" i="11"/>
  <c r="V21" i="11"/>
  <c r="I21" i="11"/>
  <c r="H21" i="11"/>
  <c r="G21" i="11"/>
  <c r="F21" i="11"/>
  <c r="CF20" i="11"/>
  <c r="CB20" i="11"/>
  <c r="CC20" i="11" s="1"/>
  <c r="BB20" i="11"/>
  <c r="AZ66" i="11" s="1"/>
  <c r="I564" i="11" s="1"/>
  <c r="Q564" i="11" s="1"/>
  <c r="BA20" i="11"/>
  <c r="U20" i="11"/>
  <c r="T20" i="11"/>
  <c r="T17" i="11" s="1"/>
  <c r="S20" i="11"/>
  <c r="R20" i="11"/>
  <c r="Q20" i="11"/>
  <c r="P20" i="11"/>
  <c r="O20" i="11"/>
  <c r="N20" i="11"/>
  <c r="I20" i="11"/>
  <c r="H20" i="11"/>
  <c r="G20" i="11"/>
  <c r="F20" i="11"/>
  <c r="CB19" i="11"/>
  <c r="CC19" i="11" s="1"/>
  <c r="V19" i="11"/>
  <c r="I19" i="11"/>
  <c r="H19" i="11"/>
  <c r="G19" i="11"/>
  <c r="F19" i="11"/>
  <c r="CG18" i="11"/>
  <c r="CB18" i="11"/>
  <c r="BB18" i="11"/>
  <c r="BA18" i="11"/>
  <c r="CF18" i="11" s="1"/>
  <c r="U18" i="11"/>
  <c r="T18" i="11"/>
  <c r="S18" i="11"/>
  <c r="R18" i="11"/>
  <c r="Q18" i="11"/>
  <c r="Q17" i="11" s="1"/>
  <c r="P18" i="11"/>
  <c r="O18" i="11"/>
  <c r="O17" i="11" s="1"/>
  <c r="N18" i="11"/>
  <c r="N17" i="11" s="1"/>
  <c r="I18" i="11"/>
  <c r="H18" i="11"/>
  <c r="G18" i="11"/>
  <c r="F18" i="11"/>
  <c r="CG17" i="11"/>
  <c r="CF17" i="11"/>
  <c r="CB17" i="11"/>
  <c r="CC17" i="11" s="1"/>
  <c r="S17" i="11"/>
  <c r="P17" i="11"/>
  <c r="I17" i="11"/>
  <c r="H17" i="11"/>
  <c r="G17" i="11"/>
  <c r="F17" i="11"/>
  <c r="CC84" i="11" l="1"/>
  <c r="CF84" i="11"/>
  <c r="V112" i="11"/>
  <c r="AZ192" i="11"/>
  <c r="I556" i="11" s="1"/>
  <c r="Q556" i="11" s="1"/>
  <c r="N154" i="11"/>
  <c r="V172" i="11"/>
  <c r="V182" i="11"/>
  <c r="W276" i="11"/>
  <c r="U366" i="11"/>
  <c r="V372" i="11"/>
  <c r="V377" i="11"/>
  <c r="V379" i="11"/>
  <c r="V388" i="11"/>
  <c r="V390" i="11"/>
  <c r="O392" i="11"/>
  <c r="P392" i="11"/>
  <c r="CC395" i="11"/>
  <c r="S413" i="11"/>
  <c r="U413" i="11"/>
  <c r="V422" i="11"/>
  <c r="CC428" i="11"/>
  <c r="AZ460" i="11"/>
  <c r="G565" i="11" s="1"/>
  <c r="M565" i="11" s="1"/>
  <c r="G570" i="11"/>
  <c r="G584" i="11"/>
  <c r="CC18" i="11"/>
  <c r="R17" i="11"/>
  <c r="CG20" i="11"/>
  <c r="CC87" i="11"/>
  <c r="V133" i="11"/>
  <c r="CC186" i="11"/>
  <c r="CC207" i="11"/>
  <c r="CC262" i="11"/>
  <c r="V290" i="11"/>
  <c r="AZ333" i="11"/>
  <c r="I559" i="11" s="1"/>
  <c r="Q559" i="11" s="1"/>
  <c r="V330" i="11"/>
  <c r="V345" i="11"/>
  <c r="V367" i="11"/>
  <c r="V369" i="11"/>
  <c r="O371" i="11"/>
  <c r="P376" i="11"/>
  <c r="V386" i="11"/>
  <c r="CC426" i="11"/>
  <c r="CC442" i="11"/>
  <c r="N479" i="11"/>
  <c r="CC483" i="11"/>
  <c r="CC495" i="11"/>
  <c r="CC497" i="11"/>
  <c r="CC499" i="11"/>
  <c r="V505" i="11"/>
  <c r="CC535" i="11"/>
  <c r="I570" i="11"/>
  <c r="I587" i="11"/>
  <c r="V36" i="11"/>
  <c r="W113" i="11"/>
  <c r="AZ299" i="11"/>
  <c r="G558" i="11" s="1"/>
  <c r="M558" i="11" s="1"/>
  <c r="V253" i="11"/>
  <c r="W257" i="11"/>
  <c r="CC316" i="11"/>
  <c r="CC326" i="11"/>
  <c r="CC330" i="11"/>
  <c r="AZ353" i="11"/>
  <c r="G562" i="11" s="1"/>
  <c r="M562" i="11" s="1"/>
  <c r="V347" i="11"/>
  <c r="N366" i="11"/>
  <c r="AZ396" i="11"/>
  <c r="I563" i="11" s="1"/>
  <c r="Q563" i="11" s="1"/>
  <c r="Q371" i="11"/>
  <c r="Q385" i="11"/>
  <c r="R392" i="11"/>
  <c r="V418" i="11"/>
  <c r="V420" i="11"/>
  <c r="CF442" i="11"/>
  <c r="W445" i="11"/>
  <c r="P457" i="11"/>
  <c r="V460" i="11"/>
  <c r="W476" i="11"/>
  <c r="O479" i="11"/>
  <c r="W484" i="11"/>
  <c r="W486" i="11"/>
  <c r="V489" i="11"/>
  <c r="V491" i="11"/>
  <c r="W491" i="11" s="1"/>
  <c r="W499" i="11"/>
  <c r="W501" i="11"/>
  <c r="W503" i="11"/>
  <c r="V507" i="11"/>
  <c r="CC507" i="11"/>
  <c r="CC531" i="11"/>
  <c r="CG533" i="11"/>
  <c r="CF535" i="11"/>
  <c r="CC537" i="11"/>
  <c r="CC539" i="11"/>
  <c r="V25" i="11"/>
  <c r="V31" i="11"/>
  <c r="Q154" i="11"/>
  <c r="W273" i="11"/>
  <c r="W282" i="11"/>
  <c r="W292" i="11"/>
  <c r="W299" i="11"/>
  <c r="W375" i="11"/>
  <c r="W380" i="11"/>
  <c r="W382" i="11"/>
  <c r="W391" i="11"/>
  <c r="W410" i="11"/>
  <c r="W425" i="11"/>
  <c r="W494" i="11"/>
  <c r="W496" i="11"/>
  <c r="W498" i="11"/>
  <c r="W49" i="11"/>
  <c r="V22" i="11"/>
  <c r="W58" i="11"/>
  <c r="U17" i="11"/>
  <c r="CC25" i="11"/>
  <c r="O24" i="11"/>
  <c r="U35" i="11"/>
  <c r="V43" i="11"/>
  <c r="W51" i="11"/>
  <c r="V59" i="11"/>
  <c r="W62" i="11"/>
  <c r="V100" i="11"/>
  <c r="CC100" i="11"/>
  <c r="V125" i="11"/>
  <c r="W125" i="11" s="1"/>
  <c r="W132" i="11"/>
  <c r="W149" i="11"/>
  <c r="V159" i="11"/>
  <c r="N164" i="11"/>
  <c r="V164" i="11" s="1"/>
  <c r="V165" i="11"/>
  <c r="R164" i="11"/>
  <c r="CC179" i="11"/>
  <c r="W206" i="11"/>
  <c r="W221" i="11"/>
  <c r="CC236" i="11"/>
  <c r="CC238" i="11"/>
  <c r="V244" i="11"/>
  <c r="CC253" i="11"/>
  <c r="W256" i="11"/>
  <c r="W261" i="11"/>
  <c r="W272" i="11"/>
  <c r="W281" i="11"/>
  <c r="S325" i="11"/>
  <c r="W370" i="11"/>
  <c r="S371" i="11"/>
  <c r="S376" i="11"/>
  <c r="W394" i="11"/>
  <c r="V414" i="11"/>
  <c r="W427" i="11"/>
  <c r="R457" i="11"/>
  <c r="W459" i="11"/>
  <c r="W461" i="11"/>
  <c r="V475" i="11"/>
  <c r="W475" i="11" s="1"/>
  <c r="W482" i="11"/>
  <c r="W493" i="11"/>
  <c r="CF528" i="11"/>
  <c r="G577" i="11"/>
  <c r="G591" i="11"/>
  <c r="W19" i="11"/>
  <c r="W64" i="11"/>
  <c r="V20" i="11"/>
  <c r="W20" i="11" s="1"/>
  <c r="CC22" i="11"/>
  <c r="Q24" i="11"/>
  <c r="P35" i="11"/>
  <c r="CC43" i="11"/>
  <c r="U54" i="11"/>
  <c r="W86" i="11"/>
  <c r="CC89" i="11"/>
  <c r="CC129" i="11"/>
  <c r="S154" i="11"/>
  <c r="S164" i="11"/>
  <c r="W239" i="11"/>
  <c r="W291" i="11"/>
  <c r="CG309" i="11"/>
  <c r="W319" i="11"/>
  <c r="V321" i="11"/>
  <c r="T325" i="11"/>
  <c r="V325" i="11" s="1"/>
  <c r="W325" i="11" s="1"/>
  <c r="W329" i="11"/>
  <c r="V332" i="11"/>
  <c r="CG367" i="11"/>
  <c r="W373" i="11"/>
  <c r="W378" i="11"/>
  <c r="W387" i="11"/>
  <c r="T385" i="11"/>
  <c r="W389" i="11"/>
  <c r="O413" i="11"/>
  <c r="P413" i="11"/>
  <c r="W421" i="11"/>
  <c r="W423" i="11"/>
  <c r="V444" i="11"/>
  <c r="V446" i="11"/>
  <c r="V487" i="11"/>
  <c r="W492" i="11"/>
  <c r="CC532" i="11"/>
  <c r="CC534" i="11"/>
  <c r="E600" i="11"/>
  <c r="T154" i="11"/>
  <c r="V154" i="11" s="1"/>
  <c r="W154" i="11" s="1"/>
  <c r="W169" i="11"/>
  <c r="V176" i="11"/>
  <c r="W220" i="11"/>
  <c r="W253" i="11"/>
  <c r="W260" i="11"/>
  <c r="CC269" i="11"/>
  <c r="W271" i="11"/>
  <c r="W280" i="11"/>
  <c r="V293" i="11"/>
  <c r="W310" i="11"/>
  <c r="V312" i="11"/>
  <c r="W315" i="11"/>
  <c r="S320" i="11"/>
  <c r="W324" i="11"/>
  <c r="U325" i="11"/>
  <c r="O376" i="11"/>
  <c r="V376" i="11" s="1"/>
  <c r="W376" i="11" s="1"/>
  <c r="U376" i="11"/>
  <c r="U385" i="11"/>
  <c r="V409" i="11"/>
  <c r="W409" i="11" s="1"/>
  <c r="V411" i="11"/>
  <c r="Q413" i="11"/>
  <c r="V495" i="11"/>
  <c r="V497" i="11"/>
  <c r="CC523" i="11"/>
  <c r="CF532" i="11"/>
  <c r="CC536" i="11"/>
  <c r="CC538" i="11"/>
  <c r="V45" i="11"/>
  <c r="V84" i="11"/>
  <c r="V89" i="11"/>
  <c r="CC123" i="11"/>
  <c r="W130" i="11"/>
  <c r="CC151" i="11"/>
  <c r="U164" i="11"/>
  <c r="V186" i="11"/>
  <c r="W210" i="11"/>
  <c r="W214" i="11"/>
  <c r="W219" i="11"/>
  <c r="V238" i="11"/>
  <c r="W238" i="11" s="1"/>
  <c r="W243" i="11"/>
  <c r="V248" i="11"/>
  <c r="W259" i="11"/>
  <c r="W265" i="11"/>
  <c r="W279" i="11"/>
  <c r="V328" i="11"/>
  <c r="P408" i="11"/>
  <c r="W506" i="11"/>
  <c r="W53" i="11"/>
  <c r="W349" i="11"/>
  <c r="W215" i="11"/>
  <c r="W331" i="11"/>
  <c r="W350" i="11"/>
  <c r="W317" i="11"/>
  <c r="W94" i="11"/>
  <c r="W442" i="11"/>
  <c r="W22" i="11"/>
  <c r="W23" i="11"/>
  <c r="W428" i="11"/>
  <c r="W162" i="11"/>
  <c r="W32" i="11"/>
  <c r="W180" i="11"/>
  <c r="W191" i="11"/>
  <c r="W192" i="11"/>
  <c r="W160" i="11"/>
  <c r="W84" i="11"/>
  <c r="W110" i="11"/>
  <c r="W176" i="11"/>
  <c r="W205" i="11"/>
  <c r="W247" i="11"/>
  <c r="W44" i="11"/>
  <c r="W28" i="11"/>
  <c r="W39" i="11"/>
  <c r="W43" i="11"/>
  <c r="W254" i="11"/>
  <c r="W295" i="11"/>
  <c r="W330" i="11"/>
  <c r="W348" i="11"/>
  <c r="W367" i="11"/>
  <c r="W118" i="11"/>
  <c r="W327" i="11"/>
  <c r="W242" i="11"/>
  <c r="W313" i="11"/>
  <c r="W347" i="11"/>
  <c r="W446" i="11"/>
  <c r="W21" i="11"/>
  <c r="W52" i="11"/>
  <c r="W251" i="11"/>
  <c r="W288" i="11"/>
  <c r="W211" i="11"/>
  <c r="W422" i="11"/>
  <c r="W443" i="11"/>
  <c r="W31" i="11"/>
  <c r="W47" i="11"/>
  <c r="W57" i="11"/>
  <c r="W369" i="11"/>
  <c r="W322" i="11"/>
  <c r="W390" i="11"/>
  <c r="W88" i="11"/>
  <c r="W181" i="11"/>
  <c r="W296" i="11"/>
  <c r="W298" i="11"/>
  <c r="W91" i="11"/>
  <c r="W287" i="11"/>
  <c r="W386" i="11"/>
  <c r="W414" i="11"/>
  <c r="W96" i="11"/>
  <c r="W107" i="11"/>
  <c r="W114" i="11"/>
  <c r="W116" i="11"/>
  <c r="W128" i="11"/>
  <c r="W245" i="11"/>
  <c r="W268" i="11"/>
  <c r="W411" i="11"/>
  <c r="W29" i="11"/>
  <c r="W41" i="11"/>
  <c r="W90" i="11"/>
  <c r="W224" i="11"/>
  <c r="W89" i="11"/>
  <c r="W244" i="11"/>
  <c r="W249" i="11"/>
  <c r="W189" i="11"/>
  <c r="W246" i="11"/>
  <c r="W420" i="11"/>
  <c r="W42" i="11"/>
  <c r="W100" i="11"/>
  <c r="W122" i="11"/>
  <c r="W332" i="11"/>
  <c r="W30" i="11"/>
  <c r="W101" i="11"/>
  <c r="W115" i="11"/>
  <c r="W237" i="11"/>
  <c r="W25" i="11"/>
  <c r="W33" i="11"/>
  <c r="W37" i="11"/>
  <c r="W129" i="11"/>
  <c r="W131" i="11"/>
  <c r="W133" i="11"/>
  <c r="W165" i="11"/>
  <c r="W248" i="11"/>
  <c r="W289" i="11"/>
  <c r="W333" i="11"/>
  <c r="W351" i="11"/>
  <c r="W489" i="11"/>
  <c r="W495" i="11"/>
  <c r="W429" i="11"/>
  <c r="W444" i="11"/>
  <c r="W388" i="11"/>
  <c r="W99" i="11"/>
  <c r="W105" i="11"/>
  <c r="W121" i="11"/>
  <c r="W124" i="11"/>
  <c r="W190" i="11"/>
  <c r="W266" i="11"/>
  <c r="W294" i="11"/>
  <c r="W396" i="11"/>
  <c r="W175" i="11"/>
  <c r="W186" i="11"/>
  <c r="W213" i="11"/>
  <c r="W297" i="11"/>
  <c r="W346" i="11"/>
  <c r="W372" i="11"/>
  <c r="W34" i="11"/>
  <c r="W112" i="11"/>
  <c r="W66" i="11"/>
  <c r="W103" i="11"/>
  <c r="W171" i="11"/>
  <c r="W182" i="11"/>
  <c r="W290" i="11"/>
  <c r="W48" i="11"/>
  <c r="W92" i="11"/>
  <c r="W97" i="11"/>
  <c r="W108" i="11"/>
  <c r="W163" i="11"/>
  <c r="W168" i="11"/>
  <c r="W183" i="11"/>
  <c r="W264" i="11"/>
  <c r="W318" i="11"/>
  <c r="W352" i="11"/>
  <c r="W379" i="11"/>
  <c r="W460" i="11"/>
  <c r="W487" i="11"/>
  <c r="W505" i="11"/>
  <c r="W27" i="11"/>
  <c r="W38" i="11"/>
  <c r="W45" i="11"/>
  <c r="W36" i="11"/>
  <c r="W159" i="11"/>
  <c r="W164" i="11"/>
  <c r="W179" i="11"/>
  <c r="W285" i="11"/>
  <c r="W328" i="11"/>
  <c r="W483" i="11"/>
  <c r="W497" i="11"/>
  <c r="W507" i="11"/>
  <c r="W508" i="11"/>
  <c r="W418" i="11"/>
  <c r="W426" i="11"/>
  <c r="W345" i="11"/>
  <c r="W55" i="11"/>
  <c r="W59" i="11"/>
  <c r="W153" i="11"/>
  <c r="W156" i="11"/>
  <c r="W172" i="11"/>
  <c r="W209" i="11"/>
  <c r="W46" i="11"/>
  <c r="W85" i="11"/>
  <c r="W98" i="11"/>
  <c r="W148" i="11"/>
  <c r="W185" i="11"/>
  <c r="W286" i="11"/>
  <c r="W309" i="11"/>
  <c r="W312" i="11"/>
  <c r="W377" i="11"/>
  <c r="W447" i="11"/>
  <c r="V35" i="11"/>
  <c r="W35" i="11" s="1"/>
  <c r="V17" i="11"/>
  <c r="W17" i="11" s="1"/>
  <c r="AZ508" i="11"/>
  <c r="CG475" i="11"/>
  <c r="CF530" i="11"/>
  <c r="G583" i="11"/>
  <c r="AZ191" i="11"/>
  <c r="G556" i="11" s="1"/>
  <c r="M556" i="11" s="1"/>
  <c r="CC191" i="11"/>
  <c r="V262" i="11"/>
  <c r="W262" i="11" s="1"/>
  <c r="G571" i="11"/>
  <c r="CF519" i="11"/>
  <c r="CC519" i="11"/>
  <c r="CC530" i="11"/>
  <c r="I572" i="11"/>
  <c r="I575" i="11" s="1"/>
  <c r="Q575" i="11" s="1"/>
  <c r="V314" i="11"/>
  <c r="W314" i="11" s="1"/>
  <c r="N311" i="11"/>
  <c r="V311" i="11" s="1"/>
  <c r="W311" i="11" s="1"/>
  <c r="V381" i="11"/>
  <c r="W381" i="11" s="1"/>
  <c r="V393" i="11"/>
  <c r="W393" i="11" s="1"/>
  <c r="N24" i="11"/>
  <c r="W126" i="11"/>
  <c r="W106" i="11"/>
  <c r="CC114" i="11"/>
  <c r="V157" i="11"/>
  <c r="W157" i="11" s="1"/>
  <c r="W173" i="11"/>
  <c r="V255" i="11"/>
  <c r="W255" i="11" s="1"/>
  <c r="W293" i="11"/>
  <c r="V155" i="11"/>
  <c r="W155" i="11" s="1"/>
  <c r="CC91" i="11"/>
  <c r="CF205" i="11"/>
  <c r="AZ223" i="11"/>
  <c r="G557" i="11" s="1"/>
  <c r="M557" i="11" s="1"/>
  <c r="V207" i="11"/>
  <c r="W207" i="11" s="1"/>
  <c r="AZ395" i="11"/>
  <c r="G563" i="11" s="1"/>
  <c r="M563" i="11" s="1"/>
  <c r="CF367" i="11"/>
  <c r="CC367" i="11"/>
  <c r="V458" i="11"/>
  <c r="W458" i="11" s="1"/>
  <c r="CC45" i="11"/>
  <c r="AZ65" i="11"/>
  <c r="G564" i="11" s="1"/>
  <c r="M564" i="11" s="1"/>
  <c r="CF36" i="11"/>
  <c r="V40" i="11"/>
  <c r="W40" i="11" s="1"/>
  <c r="CC65" i="11"/>
  <c r="V87" i="11"/>
  <c r="W87" i="11" s="1"/>
  <c r="W104" i="11"/>
  <c r="AZ132" i="11"/>
  <c r="G555" i="11" s="1"/>
  <c r="CG148" i="11"/>
  <c r="V188" i="11"/>
  <c r="W188" i="11" s="1"/>
  <c r="W321" i="11"/>
  <c r="W111" i="11"/>
  <c r="W119" i="11"/>
  <c r="CC157" i="11"/>
  <c r="AZ300" i="11"/>
  <c r="I558" i="11" s="1"/>
  <c r="Q558" i="11" s="1"/>
  <c r="V269" i="11"/>
  <c r="W269" i="11" s="1"/>
  <c r="V344" i="11"/>
  <c r="W344" i="11" s="1"/>
  <c r="CC55" i="11"/>
  <c r="CC205" i="11"/>
  <c r="V316" i="11"/>
  <c r="W316" i="11" s="1"/>
  <c r="V392" i="11"/>
  <c r="W392" i="11" s="1"/>
  <c r="V408" i="11"/>
  <c r="W408" i="11" s="1"/>
  <c r="V63" i="11"/>
  <c r="W63" i="11" s="1"/>
  <c r="V18" i="11"/>
  <c r="W18" i="11" s="1"/>
  <c r="W109" i="11"/>
  <c r="W117" i="11"/>
  <c r="W178" i="11"/>
  <c r="V184" i="11"/>
  <c r="W184" i="11" s="1"/>
  <c r="V326" i="11"/>
  <c r="W326" i="11" s="1"/>
  <c r="V395" i="11"/>
  <c r="W395" i="11" s="1"/>
  <c r="V416" i="11"/>
  <c r="W416" i="11" s="1"/>
  <c r="V424" i="11"/>
  <c r="W424" i="11" s="1"/>
  <c r="V485" i="11"/>
  <c r="W485" i="11" s="1"/>
  <c r="CC517" i="11"/>
  <c r="G569" i="11"/>
  <c r="V127" i="11"/>
  <c r="W127" i="11" s="1"/>
  <c r="V151" i="11"/>
  <c r="W151" i="11" s="1"/>
  <c r="V284" i="11"/>
  <c r="W284" i="11" s="1"/>
  <c r="V323" i="11"/>
  <c r="W323" i="11" s="1"/>
  <c r="N320" i="11"/>
  <c r="V320" i="11" s="1"/>
  <c r="W320" i="11" s="1"/>
  <c r="V413" i="11"/>
  <c r="W413" i="11" s="1"/>
  <c r="N54" i="11"/>
  <c r="V54" i="11" s="1"/>
  <c r="W54" i="11" s="1"/>
  <c r="V170" i="11"/>
  <c r="W170" i="11" s="1"/>
  <c r="V217" i="11"/>
  <c r="W217" i="11" s="1"/>
  <c r="W123" i="11"/>
  <c r="V65" i="11"/>
  <c r="W65" i="11" s="1"/>
  <c r="V174" i="11"/>
  <c r="W174" i="11" s="1"/>
  <c r="V161" i="11"/>
  <c r="W161" i="11" s="1"/>
  <c r="W166" i="11"/>
  <c r="CC176" i="11"/>
  <c r="W240" i="11"/>
  <c r="V371" i="11"/>
  <c r="W371" i="11" s="1"/>
  <c r="V502" i="11"/>
  <c r="W502" i="11" s="1"/>
  <c r="I580" i="11"/>
  <c r="CG526" i="11"/>
  <c r="AZ133" i="11"/>
  <c r="I555" i="11" s="1"/>
  <c r="W120" i="11"/>
  <c r="V236" i="11"/>
  <c r="W236" i="11" s="1"/>
  <c r="V353" i="11"/>
  <c r="W353" i="11" s="1"/>
  <c r="V374" i="11"/>
  <c r="W374" i="11" s="1"/>
  <c r="V457" i="11"/>
  <c r="W457" i="11" s="1"/>
  <c r="G587" i="11"/>
  <c r="CF534" i="11"/>
  <c r="CG205" i="11"/>
  <c r="CC475" i="11"/>
  <c r="CC505" i="11"/>
  <c r="CC520" i="11"/>
  <c r="CG523" i="11"/>
  <c r="CC526" i="11"/>
  <c r="G590" i="11"/>
  <c r="CF238" i="11"/>
  <c r="CF475" i="11"/>
  <c r="CF520" i="11"/>
  <c r="CF526" i="11"/>
  <c r="CG531" i="11"/>
  <c r="CG539" i="11"/>
  <c r="AZ445" i="11"/>
  <c r="I561" i="11" s="1"/>
  <c r="Q561" i="11" s="1"/>
  <c r="G576" i="11"/>
  <c r="V480" i="11"/>
  <c r="W480" i="11" s="1"/>
  <c r="CC217" i="11"/>
  <c r="CC255" i="11"/>
  <c r="CC353" i="11"/>
  <c r="CC374" i="11"/>
  <c r="CC386" i="11"/>
  <c r="CC416" i="11"/>
  <c r="CC424" i="11"/>
  <c r="CC458" i="11"/>
  <c r="CC487" i="11"/>
  <c r="O366" i="11"/>
  <c r="CF458" i="11"/>
  <c r="CF521" i="11"/>
  <c r="CG532" i="11"/>
  <c r="AZ332" i="11"/>
  <c r="G559" i="11" s="1"/>
  <c r="M559" i="11" s="1"/>
  <c r="AZ429" i="11"/>
  <c r="I560" i="11" s="1"/>
  <c r="Q560" i="11" s="1"/>
  <c r="G586" i="11"/>
  <c r="I578" i="11"/>
  <c r="O385" i="11"/>
  <c r="V385" i="11" s="1"/>
  <c r="W385" i="11" s="1"/>
  <c r="S504" i="11"/>
  <c r="V504" i="11" s="1"/>
  <c r="W504" i="11" s="1"/>
  <c r="CC290" i="11"/>
  <c r="CC314" i="11"/>
  <c r="AZ428" i="11"/>
  <c r="G560" i="11" s="1"/>
  <c r="M560" i="11" s="1"/>
  <c r="CC444" i="11"/>
  <c r="CC533" i="11"/>
  <c r="CG345" i="11"/>
  <c r="CG536" i="11"/>
  <c r="F503" i="1"/>
  <c r="Y503" i="1" s="1"/>
  <c r="F493" i="1"/>
  <c r="Y493" i="1" s="1"/>
  <c r="F494" i="1"/>
  <c r="Y494" i="1" s="1"/>
  <c r="F495" i="1"/>
  <c r="F496" i="1"/>
  <c r="F497" i="1"/>
  <c r="Y497" i="1" s="1"/>
  <c r="F498" i="1"/>
  <c r="F499" i="1"/>
  <c r="Y499" i="1" s="1"/>
  <c r="F500" i="1"/>
  <c r="F501" i="1"/>
  <c r="Y501" i="1" s="1"/>
  <c r="F502" i="1"/>
  <c r="F504" i="1"/>
  <c r="F490" i="1"/>
  <c r="F491" i="1"/>
  <c r="F492" i="1"/>
  <c r="F489" i="1"/>
  <c r="Y489" i="1" s="1"/>
  <c r="F475" i="1"/>
  <c r="F474" i="1"/>
  <c r="Y474" i="1" s="1"/>
  <c r="F473" i="1"/>
  <c r="F472" i="1"/>
  <c r="Y472" i="1" s="1"/>
  <c r="F471" i="1"/>
  <c r="Y471" i="1" s="1"/>
  <c r="CB460" i="1"/>
  <c r="CB461" i="1"/>
  <c r="CC461" i="1" s="1"/>
  <c r="BB460" i="1"/>
  <c r="CG460" i="1" s="1"/>
  <c r="BA460" i="1"/>
  <c r="CF460" i="1" s="1"/>
  <c r="V460" i="1"/>
  <c r="V458" i="1"/>
  <c r="V366" i="11" l="1"/>
  <c r="W366" i="11" s="1"/>
  <c r="G575" i="11"/>
  <c r="M575" i="11" s="1"/>
  <c r="V479" i="11"/>
  <c r="W479" i="11" s="1"/>
  <c r="I599" i="11"/>
  <c r="V24" i="11"/>
  <c r="W24" i="11" s="1"/>
  <c r="W492" i="1"/>
  <c r="Y492" i="1"/>
  <c r="W502" i="1"/>
  <c r="Y502" i="1"/>
  <c r="W475" i="1"/>
  <c r="Y475" i="1"/>
  <c r="W504" i="1"/>
  <c r="Y504" i="1"/>
  <c r="W498" i="1"/>
  <c r="Y498" i="1"/>
  <c r="W491" i="1"/>
  <c r="Y491" i="1"/>
  <c r="W490" i="1"/>
  <c r="Y490" i="1"/>
  <c r="W500" i="1"/>
  <c r="Y500" i="1"/>
  <c r="W496" i="1"/>
  <c r="Y496" i="1"/>
  <c r="W495" i="1"/>
  <c r="Y495" i="1"/>
  <c r="W473" i="1"/>
  <c r="Y473" i="1"/>
  <c r="I600" i="11"/>
  <c r="Q600" i="11" s="1"/>
  <c r="Q599" i="11"/>
  <c r="M555" i="11"/>
  <c r="G568" i="11"/>
  <c r="M568" i="11" s="1"/>
  <c r="Q555" i="11"/>
  <c r="I568" i="11"/>
  <c r="Q568" i="11" s="1"/>
  <c r="G599" i="11"/>
  <c r="CC460" i="1"/>
  <c r="G600" i="11" l="1"/>
  <c r="M600" i="11" s="1"/>
  <c r="M599" i="11"/>
  <c r="F460" i="1"/>
  <c r="G460" i="1"/>
  <c r="H460" i="1"/>
  <c r="I460" i="1"/>
  <c r="F461" i="1"/>
  <c r="G461" i="1"/>
  <c r="H461" i="1"/>
  <c r="I461" i="1"/>
  <c r="W461" i="1" l="1"/>
  <c r="Y461" i="1"/>
  <c r="W460" i="1"/>
  <c r="Y460" i="1"/>
  <c r="CB557" i="1"/>
  <c r="BA557" i="1"/>
  <c r="CF557" i="1" s="1"/>
  <c r="BB557" i="1"/>
  <c r="CG557" i="1" s="1"/>
  <c r="CB546" i="1"/>
  <c r="BA546" i="1"/>
  <c r="CF546" i="1" s="1"/>
  <c r="BB546" i="1"/>
  <c r="CG546" i="1" s="1"/>
  <c r="I604" i="1" l="1"/>
  <c r="G615" i="1"/>
  <c r="G604" i="1"/>
  <c r="I615" i="1"/>
  <c r="CC546" i="1"/>
  <c r="CC557" i="1"/>
  <c r="CB560" i="1" l="1"/>
  <c r="CC560" i="1" s="1"/>
  <c r="CB538" i="1"/>
  <c r="CC538" i="1" s="1"/>
  <c r="CB539" i="1"/>
  <c r="CB540" i="1"/>
  <c r="CB541" i="1"/>
  <c r="CB542" i="1"/>
  <c r="CB543" i="1"/>
  <c r="CB544" i="1"/>
  <c r="CB547" i="1"/>
  <c r="CB516" i="1"/>
  <c r="CC516" i="1" s="1"/>
  <c r="CB436" i="1"/>
  <c r="CB437" i="1"/>
  <c r="CC437" i="1" s="1"/>
  <c r="CB364" i="1"/>
  <c r="CC364" i="1" s="1"/>
  <c r="CB365" i="1"/>
  <c r="CC365" i="1" s="1"/>
  <c r="CB305" i="1"/>
  <c r="CB306" i="1"/>
  <c r="CC306" i="1" s="1"/>
  <c r="CB307" i="1"/>
  <c r="CC307" i="1" s="1"/>
  <c r="CB308" i="1"/>
  <c r="CC308" i="1" s="1"/>
  <c r="CB309" i="1"/>
  <c r="CC309" i="1" s="1"/>
  <c r="CB160" i="1"/>
  <c r="CC160" i="1" s="1"/>
  <c r="CB194" i="1"/>
  <c r="CB195" i="1"/>
  <c r="CC195" i="1" s="1"/>
  <c r="CB196" i="1"/>
  <c r="CB197" i="1"/>
  <c r="CC197" i="1" s="1"/>
  <c r="CB198" i="1"/>
  <c r="CC198" i="1" s="1"/>
  <c r="CB175" i="1"/>
  <c r="CC175" i="1" s="1"/>
  <c r="CB171" i="1"/>
  <c r="BD547" i="1"/>
  <c r="BD535" i="1"/>
  <c r="BD533" i="1"/>
  <c r="L588" i="1"/>
  <c r="E622" i="1"/>
  <c r="BA542" i="1"/>
  <c r="CF542" i="1" s="1"/>
  <c r="BB542" i="1"/>
  <c r="CG542" i="1" s="1"/>
  <c r="BA543" i="1"/>
  <c r="CF543" i="1" s="1"/>
  <c r="BB543" i="1"/>
  <c r="CG543" i="1" s="1"/>
  <c r="BA544" i="1"/>
  <c r="CF544" i="1" s="1"/>
  <c r="BB544" i="1"/>
  <c r="CG544" i="1" s="1"/>
  <c r="BC381" i="1"/>
  <c r="BD288" i="1"/>
  <c r="BD123" i="1"/>
  <c r="I602" i="1" l="1"/>
  <c r="I601" i="1"/>
  <c r="CC542" i="1"/>
  <c r="CC544" i="1"/>
  <c r="CC543" i="1"/>
  <c r="G602" i="1"/>
  <c r="G600" i="1"/>
  <c r="G601" i="1"/>
  <c r="I600" i="1"/>
  <c r="BD157" i="1"/>
  <c r="BD84" i="1"/>
  <c r="BA548" i="1" l="1"/>
  <c r="CF548" i="1" s="1"/>
  <c r="BB548" i="1"/>
  <c r="CG548" i="1" s="1"/>
  <c r="CB548" i="1"/>
  <c r="I606" i="1" l="1"/>
  <c r="G606" i="1"/>
  <c r="CC548" i="1"/>
  <c r="F19" i="1" l="1"/>
  <c r="Y19" i="1" s="1"/>
  <c r="F20" i="1"/>
  <c r="Y20" i="1" s="1"/>
  <c r="F21" i="1"/>
  <c r="Y21" i="1" s="1"/>
  <c r="F22" i="1"/>
  <c r="Y22" i="1" s="1"/>
  <c r="F23" i="1"/>
  <c r="Y23" i="1" s="1"/>
  <c r="F18" i="1"/>
  <c r="Y18" i="1" s="1"/>
  <c r="F17" i="1"/>
  <c r="Y17" i="1" s="1"/>
  <c r="F56" i="1"/>
  <c r="Y56" i="1" s="1"/>
  <c r="F57" i="1"/>
  <c r="Y57" i="1" s="1"/>
  <c r="F58" i="1"/>
  <c r="Y58" i="1" s="1"/>
  <c r="F59" i="1"/>
  <c r="Y59" i="1" s="1"/>
  <c r="F60" i="1"/>
  <c r="Y60" i="1" s="1"/>
  <c r="F61" i="1"/>
  <c r="Y61" i="1" s="1"/>
  <c r="F62" i="1"/>
  <c r="Y62" i="1" s="1"/>
  <c r="F63" i="1"/>
  <c r="Y63" i="1" s="1"/>
  <c r="F64" i="1"/>
  <c r="Y64" i="1" s="1"/>
  <c r="F65" i="1"/>
  <c r="Y65" i="1" s="1"/>
  <c r="F66" i="1"/>
  <c r="Y66" i="1" s="1"/>
  <c r="F55" i="1"/>
  <c r="Y55" i="1" s="1"/>
  <c r="F54" i="1"/>
  <c r="Y54" i="1" s="1"/>
  <c r="F37" i="1"/>
  <c r="Y37" i="1" s="1"/>
  <c r="F38" i="1"/>
  <c r="Y38" i="1" s="1"/>
  <c r="F39" i="1"/>
  <c r="Y39" i="1" s="1"/>
  <c r="F40" i="1"/>
  <c r="Y40" i="1" s="1"/>
  <c r="F41" i="1"/>
  <c r="Y41" i="1" s="1"/>
  <c r="F42" i="1"/>
  <c r="Y42" i="1" s="1"/>
  <c r="F43" i="1"/>
  <c r="Y43" i="1" s="1"/>
  <c r="F44" i="1"/>
  <c r="Y44" i="1" s="1"/>
  <c r="F46" i="1"/>
  <c r="Y46" i="1" s="1"/>
  <c r="F47" i="1"/>
  <c r="Y47" i="1" s="1"/>
  <c r="F48" i="1"/>
  <c r="Y48" i="1" s="1"/>
  <c r="F49" i="1"/>
  <c r="Y49" i="1" s="1"/>
  <c r="F50" i="1"/>
  <c r="Y50" i="1" s="1"/>
  <c r="F51" i="1"/>
  <c r="Y51" i="1" s="1"/>
  <c r="F52" i="1"/>
  <c r="Y52" i="1" s="1"/>
  <c r="F53" i="1"/>
  <c r="Y53" i="1" s="1"/>
  <c r="F36" i="1"/>
  <c r="Y36" i="1" s="1"/>
  <c r="F35" i="1"/>
  <c r="Y35" i="1" s="1"/>
  <c r="F26" i="1"/>
  <c r="Y26" i="1" s="1"/>
  <c r="F27" i="1"/>
  <c r="Y27" i="1" s="1"/>
  <c r="F28" i="1"/>
  <c r="Y28" i="1" s="1"/>
  <c r="F29" i="1"/>
  <c r="Y29" i="1" s="1"/>
  <c r="F30" i="1"/>
  <c r="Y30" i="1" s="1"/>
  <c r="F31" i="1"/>
  <c r="Y31" i="1" s="1"/>
  <c r="F32" i="1"/>
  <c r="Y32" i="1" s="1"/>
  <c r="F33" i="1"/>
  <c r="Y33" i="1" s="1"/>
  <c r="F34" i="1"/>
  <c r="Y34" i="1" s="1"/>
  <c r="F25" i="1"/>
  <c r="Y25" i="1" s="1"/>
  <c r="F24" i="1"/>
  <c r="Y24" i="1" s="1"/>
  <c r="F45" i="1" l="1"/>
  <c r="Y45" i="1" s="1"/>
  <c r="CB556" i="1"/>
  <c r="BA556" i="1"/>
  <c r="CF556" i="1" s="1"/>
  <c r="BB556" i="1"/>
  <c r="CG556" i="1" s="1"/>
  <c r="G614" i="1" l="1"/>
  <c r="I614" i="1"/>
  <c r="CC556" i="1"/>
  <c r="V171" i="1"/>
  <c r="BB196" i="1" l="1"/>
  <c r="CG196" i="1" s="1"/>
  <c r="BA196" i="1"/>
  <c r="CF196" i="1" s="1"/>
  <c r="CC196" i="1" l="1"/>
  <c r="BB194" i="1"/>
  <c r="CG194" i="1" s="1"/>
  <c r="BA194" i="1"/>
  <c r="CF194" i="1" s="1"/>
  <c r="F5" i="10"/>
  <c r="G5" i="10"/>
  <c r="H5" i="10"/>
  <c r="I5" i="10"/>
  <c r="J5" i="10"/>
  <c r="K5" i="10"/>
  <c r="V5" i="10" s="1"/>
  <c r="L5" i="10"/>
  <c r="M5" i="10"/>
  <c r="N5" i="10"/>
  <c r="P5" i="10"/>
  <c r="Q5" i="10"/>
  <c r="R5" i="10"/>
  <c r="S5" i="10"/>
  <c r="T5" i="10"/>
  <c r="U5" i="10"/>
  <c r="F6" i="10"/>
  <c r="V6" i="10"/>
  <c r="F7" i="10"/>
  <c r="G7" i="10"/>
  <c r="H7" i="10"/>
  <c r="I7" i="10"/>
  <c r="J7" i="10"/>
  <c r="K7" i="10"/>
  <c r="L7" i="10"/>
  <c r="M7" i="10"/>
  <c r="N7" i="10"/>
  <c r="P7" i="10"/>
  <c r="Q7" i="10"/>
  <c r="R7" i="10"/>
  <c r="S7" i="10"/>
  <c r="T7" i="10"/>
  <c r="U7" i="10"/>
  <c r="F8" i="10"/>
  <c r="V8" i="10"/>
  <c r="F9" i="10"/>
  <c r="G9" i="10"/>
  <c r="H9" i="10"/>
  <c r="I9" i="10"/>
  <c r="J9" i="10"/>
  <c r="K9" i="10"/>
  <c r="L9" i="10"/>
  <c r="M9" i="10"/>
  <c r="N9" i="10"/>
  <c r="P9" i="10"/>
  <c r="Q9" i="10"/>
  <c r="R9" i="10"/>
  <c r="S9" i="10"/>
  <c r="T9" i="10"/>
  <c r="U9" i="10"/>
  <c r="F10" i="10"/>
  <c r="V10" i="10"/>
  <c r="F11" i="10"/>
  <c r="G11" i="10"/>
  <c r="H11" i="10"/>
  <c r="I11" i="10"/>
  <c r="J11" i="10"/>
  <c r="V11" i="10" s="1"/>
  <c r="K11" i="10"/>
  <c r="L11" i="10"/>
  <c r="M11" i="10"/>
  <c r="N11" i="10"/>
  <c r="P11" i="10"/>
  <c r="Q11" i="10"/>
  <c r="R11" i="10"/>
  <c r="S11" i="10"/>
  <c r="T11" i="10"/>
  <c r="U11" i="10"/>
  <c r="F12" i="10"/>
  <c r="V12" i="10"/>
  <c r="F13" i="10"/>
  <c r="V13" i="10"/>
  <c r="F14" i="10"/>
  <c r="V14" i="10"/>
  <c r="F15" i="10"/>
  <c r="V15" i="10"/>
  <c r="F16" i="10"/>
  <c r="V16" i="10"/>
  <c r="F17" i="10"/>
  <c r="G17" i="10"/>
  <c r="H17" i="10"/>
  <c r="I17" i="10"/>
  <c r="J17" i="10"/>
  <c r="K17" i="10"/>
  <c r="L17" i="10"/>
  <c r="M17" i="10"/>
  <c r="N17" i="10"/>
  <c r="P17" i="10"/>
  <c r="Q17" i="10"/>
  <c r="R17" i="10"/>
  <c r="V17" i="10" s="1"/>
  <c r="S17" i="10"/>
  <c r="T17" i="10"/>
  <c r="U17" i="10"/>
  <c r="F18" i="10"/>
  <c r="V18" i="10"/>
  <c r="F19" i="10"/>
  <c r="V19" i="10"/>
  <c r="F20" i="10"/>
  <c r="V20" i="10"/>
  <c r="F21" i="10"/>
  <c r="G21" i="10"/>
  <c r="H21" i="10"/>
  <c r="I21" i="10"/>
  <c r="J21" i="10"/>
  <c r="K21" i="10"/>
  <c r="L21" i="10"/>
  <c r="M21" i="10"/>
  <c r="N21" i="10"/>
  <c r="P21" i="10"/>
  <c r="Q21" i="10"/>
  <c r="R21" i="10"/>
  <c r="S21" i="10"/>
  <c r="T21" i="10"/>
  <c r="U21" i="10"/>
  <c r="F22" i="10"/>
  <c r="W22" i="10" s="1"/>
  <c r="V22" i="10"/>
  <c r="F23" i="10"/>
  <c r="V23" i="10"/>
  <c r="F24" i="10"/>
  <c r="W24" i="10" s="1"/>
  <c r="V24" i="10"/>
  <c r="F25" i="10"/>
  <c r="G25" i="10"/>
  <c r="H25" i="10"/>
  <c r="I25" i="10"/>
  <c r="J25" i="10"/>
  <c r="V25" i="10" s="1"/>
  <c r="K25" i="10"/>
  <c r="L25" i="10"/>
  <c r="M25" i="10"/>
  <c r="N25" i="10"/>
  <c r="P25" i="10"/>
  <c r="Q25" i="10"/>
  <c r="R25" i="10"/>
  <c r="S25" i="10"/>
  <c r="T25" i="10"/>
  <c r="U25" i="10"/>
  <c r="F26" i="10"/>
  <c r="V26" i="10"/>
  <c r="F27" i="10"/>
  <c r="V27" i="10"/>
  <c r="F28" i="10"/>
  <c r="G28" i="10"/>
  <c r="H28" i="10"/>
  <c r="I28" i="10"/>
  <c r="J28" i="10"/>
  <c r="K28" i="10"/>
  <c r="L28" i="10"/>
  <c r="M28" i="10"/>
  <c r="N28" i="10"/>
  <c r="P28" i="10"/>
  <c r="Q28" i="10"/>
  <c r="R28" i="10"/>
  <c r="S28" i="10"/>
  <c r="T28" i="10"/>
  <c r="U28" i="10"/>
  <c r="F29" i="10"/>
  <c r="V29" i="10"/>
  <c r="F30" i="10"/>
  <c r="G30" i="10"/>
  <c r="H30" i="10"/>
  <c r="I30" i="10"/>
  <c r="J30" i="10"/>
  <c r="K30" i="10"/>
  <c r="L30" i="10"/>
  <c r="M30" i="10"/>
  <c r="N30" i="10"/>
  <c r="P30" i="10"/>
  <c r="Q30" i="10"/>
  <c r="R30" i="10"/>
  <c r="S30" i="10"/>
  <c r="T30" i="10"/>
  <c r="U30" i="10"/>
  <c r="F31" i="10"/>
  <c r="V31" i="10"/>
  <c r="F32" i="10"/>
  <c r="W32" i="10" s="1"/>
  <c r="V32" i="10"/>
  <c r="F33" i="10"/>
  <c r="W33" i="10" s="1"/>
  <c r="V33" i="10"/>
  <c r="F34" i="10"/>
  <c r="W34" i="10" s="1"/>
  <c r="V34" i="10"/>
  <c r="F35" i="10"/>
  <c r="V35" i="10"/>
  <c r="F36" i="10"/>
  <c r="V36" i="10"/>
  <c r="F37" i="10"/>
  <c r="V37" i="10"/>
  <c r="F38" i="10"/>
  <c r="V38" i="10"/>
  <c r="F39" i="10"/>
  <c r="G39" i="10"/>
  <c r="H39" i="10"/>
  <c r="I39" i="10"/>
  <c r="J39" i="10"/>
  <c r="K39" i="10"/>
  <c r="L39" i="10"/>
  <c r="M39" i="10"/>
  <c r="N39" i="10"/>
  <c r="P39" i="10"/>
  <c r="Q39" i="10"/>
  <c r="R39" i="10"/>
  <c r="S39" i="10"/>
  <c r="T39" i="10"/>
  <c r="U39" i="10"/>
  <c r="F40" i="10"/>
  <c r="V40" i="10"/>
  <c r="F41" i="10"/>
  <c r="V41" i="10"/>
  <c r="F42" i="10"/>
  <c r="V42" i="10"/>
  <c r="F43" i="10"/>
  <c r="V43" i="10"/>
  <c r="F44" i="10"/>
  <c r="G44" i="10"/>
  <c r="H44" i="10"/>
  <c r="I44" i="10"/>
  <c r="J44" i="10"/>
  <c r="K44" i="10"/>
  <c r="L44" i="10"/>
  <c r="M44" i="10"/>
  <c r="N44" i="10"/>
  <c r="P44" i="10"/>
  <c r="Q44" i="10"/>
  <c r="R44" i="10"/>
  <c r="S44" i="10"/>
  <c r="T44" i="10"/>
  <c r="U44" i="10"/>
  <c r="F45" i="10"/>
  <c r="W45" i="10" s="1"/>
  <c r="V45" i="10"/>
  <c r="F46" i="10"/>
  <c r="W46" i="10" s="1"/>
  <c r="V46" i="10"/>
  <c r="F47" i="10"/>
  <c r="V47" i="10"/>
  <c r="F48" i="10"/>
  <c r="G48" i="10"/>
  <c r="H48" i="10"/>
  <c r="I48" i="10"/>
  <c r="J48" i="10"/>
  <c r="K48" i="10"/>
  <c r="L48" i="10"/>
  <c r="M48" i="10"/>
  <c r="N48" i="10"/>
  <c r="P48" i="10"/>
  <c r="Q48" i="10"/>
  <c r="R48" i="10"/>
  <c r="S48" i="10"/>
  <c r="T48" i="10"/>
  <c r="U48" i="10"/>
  <c r="F49" i="10"/>
  <c r="V49" i="10"/>
  <c r="F50" i="10"/>
  <c r="G50" i="10"/>
  <c r="H50" i="10"/>
  <c r="I50" i="10"/>
  <c r="J50" i="10"/>
  <c r="K50" i="10"/>
  <c r="L50" i="10"/>
  <c r="M50" i="10"/>
  <c r="N50" i="10"/>
  <c r="P50" i="10"/>
  <c r="Q50" i="10"/>
  <c r="R50" i="10"/>
  <c r="S50" i="10"/>
  <c r="T50" i="10"/>
  <c r="U50" i="10"/>
  <c r="F51" i="10"/>
  <c r="V51" i="10"/>
  <c r="F69" i="10"/>
  <c r="G69" i="10"/>
  <c r="H69" i="10"/>
  <c r="I69" i="10"/>
  <c r="J69" i="10"/>
  <c r="K69" i="10"/>
  <c r="L69" i="10"/>
  <c r="M69" i="10"/>
  <c r="N69" i="10"/>
  <c r="O69" i="10"/>
  <c r="P69" i="10"/>
  <c r="Q69" i="10"/>
  <c r="R69" i="10"/>
  <c r="S69" i="10"/>
  <c r="T69" i="10"/>
  <c r="U69" i="10"/>
  <c r="F70" i="10"/>
  <c r="W70" i="10" s="1"/>
  <c r="V70" i="10"/>
  <c r="F71" i="10"/>
  <c r="V71" i="10"/>
  <c r="F72" i="10"/>
  <c r="G72" i="10"/>
  <c r="H72" i="10"/>
  <c r="I72" i="10"/>
  <c r="J72" i="10"/>
  <c r="K72" i="10"/>
  <c r="L72" i="10"/>
  <c r="M72" i="10"/>
  <c r="N72" i="10"/>
  <c r="O72" i="10"/>
  <c r="P72" i="10"/>
  <c r="Q72" i="10"/>
  <c r="R72" i="10"/>
  <c r="S72" i="10"/>
  <c r="T72" i="10"/>
  <c r="U72" i="10"/>
  <c r="F73" i="10"/>
  <c r="W73" i="10" s="1"/>
  <c r="V73" i="10"/>
  <c r="F74" i="10"/>
  <c r="J74" i="10"/>
  <c r="K74" i="10"/>
  <c r="L74" i="10"/>
  <c r="M74" i="10"/>
  <c r="N74" i="10"/>
  <c r="O74" i="10"/>
  <c r="P74" i="10"/>
  <c r="Q74" i="10"/>
  <c r="R74" i="10"/>
  <c r="S74" i="10"/>
  <c r="T74" i="10"/>
  <c r="U74" i="10"/>
  <c r="F75" i="10"/>
  <c r="V75" i="10"/>
  <c r="G75" i="10" s="1"/>
  <c r="G74" i="10" s="1"/>
  <c r="F76" i="10"/>
  <c r="J76" i="10"/>
  <c r="K76" i="10"/>
  <c r="L76" i="10"/>
  <c r="M76" i="10"/>
  <c r="N76" i="10"/>
  <c r="O76" i="10"/>
  <c r="P76" i="10"/>
  <c r="Q76" i="10"/>
  <c r="R76" i="10"/>
  <c r="S76" i="10"/>
  <c r="T76" i="10"/>
  <c r="U76" i="10"/>
  <c r="F77" i="10"/>
  <c r="W77" i="10" s="1"/>
  <c r="H77" i="10" s="1"/>
  <c r="H76" i="10" s="1"/>
  <c r="V77" i="10"/>
  <c r="G77" i="10" s="1"/>
  <c r="G76" i="10" s="1"/>
  <c r="F78" i="10"/>
  <c r="G78" i="10"/>
  <c r="H78" i="10"/>
  <c r="I78" i="10"/>
  <c r="J78" i="10"/>
  <c r="K78" i="10"/>
  <c r="L78" i="10"/>
  <c r="M78" i="10"/>
  <c r="N78" i="10"/>
  <c r="O78" i="10"/>
  <c r="P78" i="10"/>
  <c r="Q78" i="10"/>
  <c r="R78" i="10"/>
  <c r="S78" i="10"/>
  <c r="T78" i="10"/>
  <c r="U78" i="10"/>
  <c r="F79" i="10"/>
  <c r="V79" i="10"/>
  <c r="F80" i="10"/>
  <c r="G80" i="10"/>
  <c r="H80" i="10"/>
  <c r="I80" i="10"/>
  <c r="J80" i="10"/>
  <c r="K80" i="10"/>
  <c r="L80" i="10"/>
  <c r="M80" i="10"/>
  <c r="N80" i="10"/>
  <c r="O80" i="10"/>
  <c r="P80" i="10"/>
  <c r="Q80" i="10"/>
  <c r="R80" i="10"/>
  <c r="S80" i="10"/>
  <c r="T80" i="10"/>
  <c r="U80" i="10"/>
  <c r="F81" i="10"/>
  <c r="V81" i="10"/>
  <c r="F82" i="10"/>
  <c r="V82" i="10"/>
  <c r="F83" i="10"/>
  <c r="V83" i="10"/>
  <c r="F84" i="10"/>
  <c r="V84" i="10"/>
  <c r="F85" i="10"/>
  <c r="V85" i="10"/>
  <c r="F86" i="10"/>
  <c r="V86" i="10"/>
  <c r="F87" i="10"/>
  <c r="V87" i="10"/>
  <c r="F88" i="10"/>
  <c r="V88" i="10"/>
  <c r="F89" i="10"/>
  <c r="G89" i="10"/>
  <c r="H89" i="10"/>
  <c r="I89" i="10"/>
  <c r="J89" i="10"/>
  <c r="K89" i="10"/>
  <c r="V89" i="10" s="1"/>
  <c r="L89" i="10"/>
  <c r="M89" i="10"/>
  <c r="N89" i="10"/>
  <c r="O89" i="10"/>
  <c r="P89" i="10"/>
  <c r="Q89" i="10"/>
  <c r="R89" i="10"/>
  <c r="S89" i="10"/>
  <c r="T89" i="10"/>
  <c r="U89" i="10"/>
  <c r="F90" i="10"/>
  <c r="V90" i="10"/>
  <c r="F91" i="10"/>
  <c r="V91" i="10"/>
  <c r="F92" i="10"/>
  <c r="W92" i="10" s="1"/>
  <c r="V92" i="10"/>
  <c r="F93" i="10"/>
  <c r="V93" i="10"/>
  <c r="F94" i="10"/>
  <c r="V94" i="10"/>
  <c r="F95" i="10"/>
  <c r="V95" i="10"/>
  <c r="F96" i="10"/>
  <c r="V96" i="10"/>
  <c r="F97" i="10"/>
  <c r="V97" i="10"/>
  <c r="F98" i="10"/>
  <c r="W98" i="10" s="1"/>
  <c r="V98" i="10"/>
  <c r="F99" i="10"/>
  <c r="V99" i="10"/>
  <c r="F100" i="10"/>
  <c r="W100" i="10" s="1"/>
  <c r="V100" i="10"/>
  <c r="F101" i="10"/>
  <c r="G101" i="10"/>
  <c r="H101" i="10"/>
  <c r="I101" i="10"/>
  <c r="J101" i="10"/>
  <c r="K101" i="10"/>
  <c r="L101" i="10"/>
  <c r="M101" i="10"/>
  <c r="N101" i="10"/>
  <c r="O101" i="10"/>
  <c r="P101" i="10"/>
  <c r="Q101" i="10"/>
  <c r="R101" i="10"/>
  <c r="S101" i="10"/>
  <c r="T101" i="10"/>
  <c r="U101" i="10"/>
  <c r="F102" i="10"/>
  <c r="V102" i="10"/>
  <c r="F103" i="10"/>
  <c r="G103" i="10"/>
  <c r="H103" i="10"/>
  <c r="I103" i="10"/>
  <c r="J103" i="10"/>
  <c r="K103" i="10"/>
  <c r="L103" i="10"/>
  <c r="M103" i="10"/>
  <c r="N103" i="10"/>
  <c r="O103" i="10"/>
  <c r="P103" i="10"/>
  <c r="Q103" i="10"/>
  <c r="R103" i="10"/>
  <c r="S103" i="10"/>
  <c r="T103" i="10"/>
  <c r="U103" i="10"/>
  <c r="F104" i="10"/>
  <c r="W104" i="10" s="1"/>
  <c r="V104" i="10"/>
  <c r="F105" i="10"/>
  <c r="V105" i="10"/>
  <c r="F106" i="10"/>
  <c r="W106" i="10" s="1"/>
  <c r="V106" i="10"/>
  <c r="F107" i="10"/>
  <c r="W107" i="10" s="1"/>
  <c r="V107" i="10"/>
  <c r="F108" i="10"/>
  <c r="W108" i="10" s="1"/>
  <c r="V108" i="10"/>
  <c r="F109" i="10"/>
  <c r="V109" i="10"/>
  <c r="F110" i="10"/>
  <c r="V110" i="10"/>
  <c r="F111" i="10"/>
  <c r="V111" i="10"/>
  <c r="F112" i="10"/>
  <c r="G112" i="10"/>
  <c r="H112" i="10"/>
  <c r="I112" i="10"/>
  <c r="J112" i="10"/>
  <c r="K112" i="10"/>
  <c r="L112" i="10"/>
  <c r="M112" i="10"/>
  <c r="N112" i="10"/>
  <c r="O112" i="10"/>
  <c r="P112" i="10"/>
  <c r="Q112" i="10"/>
  <c r="R112" i="10"/>
  <c r="S112" i="10"/>
  <c r="T112" i="10"/>
  <c r="U112" i="10"/>
  <c r="F113" i="10"/>
  <c r="V113" i="10"/>
  <c r="F114" i="10"/>
  <c r="G114" i="10"/>
  <c r="H114" i="10"/>
  <c r="I114" i="10"/>
  <c r="J114" i="10"/>
  <c r="K114" i="10"/>
  <c r="L114" i="10"/>
  <c r="M114" i="10"/>
  <c r="N114" i="10"/>
  <c r="O114" i="10"/>
  <c r="P114" i="10"/>
  <c r="Q114" i="10"/>
  <c r="R114" i="10"/>
  <c r="S114" i="10"/>
  <c r="T114" i="10"/>
  <c r="U114" i="10"/>
  <c r="F115" i="10"/>
  <c r="V115" i="10"/>
  <c r="F116" i="10"/>
  <c r="G116" i="10"/>
  <c r="H116" i="10"/>
  <c r="I116" i="10"/>
  <c r="J116" i="10"/>
  <c r="K116" i="10"/>
  <c r="L116" i="10"/>
  <c r="M116" i="10"/>
  <c r="N116" i="10"/>
  <c r="O116" i="10"/>
  <c r="P116" i="10"/>
  <c r="Q116" i="10"/>
  <c r="R116" i="10"/>
  <c r="S116" i="10"/>
  <c r="T116" i="10"/>
  <c r="U116" i="10"/>
  <c r="F117" i="10"/>
  <c r="W117" i="10" s="1"/>
  <c r="V117" i="10"/>
  <c r="F118" i="10"/>
  <c r="G118" i="10"/>
  <c r="H118" i="10"/>
  <c r="I118" i="10"/>
  <c r="J118" i="10"/>
  <c r="K118" i="10"/>
  <c r="L118" i="10"/>
  <c r="M118" i="10"/>
  <c r="N118" i="10"/>
  <c r="O118" i="10"/>
  <c r="P118" i="10"/>
  <c r="Q118" i="10"/>
  <c r="R118" i="10"/>
  <c r="S118" i="10"/>
  <c r="T118" i="10"/>
  <c r="U118" i="10"/>
  <c r="F119" i="10"/>
  <c r="W119" i="10" s="1"/>
  <c r="V119" i="10"/>
  <c r="F120" i="10"/>
  <c r="W120" i="10" s="1"/>
  <c r="V120" i="10"/>
  <c r="F121" i="10"/>
  <c r="V121" i="10"/>
  <c r="F122" i="10"/>
  <c r="G122" i="10"/>
  <c r="H122" i="10"/>
  <c r="I122" i="10"/>
  <c r="J122" i="10"/>
  <c r="K122" i="10"/>
  <c r="L122" i="10"/>
  <c r="M122" i="10"/>
  <c r="N122" i="10"/>
  <c r="O122" i="10"/>
  <c r="P122" i="10"/>
  <c r="Q122" i="10"/>
  <c r="R122" i="10"/>
  <c r="S122" i="10"/>
  <c r="T122" i="10"/>
  <c r="U122" i="10"/>
  <c r="F123" i="10"/>
  <c r="W123" i="10" s="1"/>
  <c r="V123" i="10"/>
  <c r="F137" i="10"/>
  <c r="G137" i="10"/>
  <c r="H137" i="10"/>
  <c r="I137" i="10"/>
  <c r="J137" i="10"/>
  <c r="K137" i="10"/>
  <c r="L137" i="10"/>
  <c r="M137" i="10"/>
  <c r="N137" i="10"/>
  <c r="O137" i="10"/>
  <c r="P137" i="10"/>
  <c r="Q137" i="10"/>
  <c r="R137" i="10"/>
  <c r="S137" i="10"/>
  <c r="T137" i="10"/>
  <c r="U137" i="10"/>
  <c r="F138" i="10"/>
  <c r="W138" i="10" s="1"/>
  <c r="V138" i="10"/>
  <c r="F139" i="10"/>
  <c r="W139" i="10" s="1"/>
  <c r="V139" i="10"/>
  <c r="F140" i="10"/>
  <c r="G140" i="10"/>
  <c r="H140" i="10"/>
  <c r="I140" i="10"/>
  <c r="J140" i="10"/>
  <c r="K140" i="10"/>
  <c r="L140" i="10"/>
  <c r="M140" i="10"/>
  <c r="N140" i="10"/>
  <c r="O140" i="10"/>
  <c r="P140" i="10"/>
  <c r="Q140" i="10"/>
  <c r="R140" i="10"/>
  <c r="S140" i="10"/>
  <c r="T140" i="10"/>
  <c r="U140" i="10"/>
  <c r="F141" i="10"/>
  <c r="V141" i="10"/>
  <c r="F142" i="10"/>
  <c r="W142" i="10" s="1"/>
  <c r="V142" i="10"/>
  <c r="F143" i="10"/>
  <c r="G143" i="10"/>
  <c r="H143" i="10"/>
  <c r="I143" i="10"/>
  <c r="J143" i="10"/>
  <c r="K143" i="10"/>
  <c r="L143" i="10"/>
  <c r="M143" i="10"/>
  <c r="N143" i="10"/>
  <c r="O143" i="10"/>
  <c r="P143" i="10"/>
  <c r="Q143" i="10"/>
  <c r="R143" i="10"/>
  <c r="S143" i="10"/>
  <c r="T143" i="10"/>
  <c r="U143" i="10"/>
  <c r="F144" i="10"/>
  <c r="W144" i="10" s="1"/>
  <c r="V144" i="10"/>
  <c r="F145" i="10"/>
  <c r="W145" i="10" s="1"/>
  <c r="V145" i="10"/>
  <c r="F146" i="10"/>
  <c r="G146" i="10"/>
  <c r="H146" i="10"/>
  <c r="I146" i="10"/>
  <c r="J146" i="10"/>
  <c r="K146" i="10"/>
  <c r="L146" i="10"/>
  <c r="M146" i="10"/>
  <c r="N146" i="10"/>
  <c r="O146" i="10"/>
  <c r="P146" i="10"/>
  <c r="Q146" i="10"/>
  <c r="R146" i="10"/>
  <c r="S146" i="10"/>
  <c r="T146" i="10"/>
  <c r="U146" i="10"/>
  <c r="F147" i="10"/>
  <c r="V147" i="10"/>
  <c r="F148" i="10"/>
  <c r="G148" i="10"/>
  <c r="H148" i="10"/>
  <c r="I148" i="10"/>
  <c r="J148" i="10"/>
  <c r="K148" i="10"/>
  <c r="L148" i="10"/>
  <c r="M148" i="10"/>
  <c r="N148" i="10"/>
  <c r="O148" i="10"/>
  <c r="P148" i="10"/>
  <c r="Q148" i="10"/>
  <c r="R148" i="10"/>
  <c r="S148" i="10"/>
  <c r="T148" i="10"/>
  <c r="U148" i="10"/>
  <c r="F149" i="10"/>
  <c r="W149" i="10" s="1"/>
  <c r="V149" i="10"/>
  <c r="F150" i="10"/>
  <c r="W150" i="10" s="1"/>
  <c r="V150" i="10"/>
  <c r="F151" i="10"/>
  <c r="G151" i="10"/>
  <c r="H151" i="10"/>
  <c r="I151" i="10"/>
  <c r="J151" i="10"/>
  <c r="K151" i="10"/>
  <c r="L151" i="10"/>
  <c r="M151" i="10"/>
  <c r="N151" i="10"/>
  <c r="O151" i="10"/>
  <c r="P151" i="10"/>
  <c r="Q151" i="10"/>
  <c r="R151" i="10"/>
  <c r="S151" i="10"/>
  <c r="T151" i="10"/>
  <c r="U151" i="10"/>
  <c r="F152" i="10"/>
  <c r="W152" i="10" s="1"/>
  <c r="V152" i="10"/>
  <c r="F153" i="10"/>
  <c r="V153" i="10"/>
  <c r="F154" i="10"/>
  <c r="W154" i="10" s="1"/>
  <c r="V154" i="10"/>
  <c r="F155" i="10"/>
  <c r="V155" i="10"/>
  <c r="F156" i="10"/>
  <c r="V156" i="10"/>
  <c r="F157" i="10"/>
  <c r="G157" i="10"/>
  <c r="H157" i="10"/>
  <c r="I157" i="10"/>
  <c r="J157" i="10"/>
  <c r="K157" i="10"/>
  <c r="L157" i="10"/>
  <c r="M157" i="10"/>
  <c r="N157" i="10"/>
  <c r="O157" i="10"/>
  <c r="P157" i="10"/>
  <c r="Q157" i="10"/>
  <c r="R157" i="10"/>
  <c r="S157" i="10"/>
  <c r="T157" i="10"/>
  <c r="U157" i="10"/>
  <c r="F158" i="10"/>
  <c r="V158" i="10"/>
  <c r="F159" i="10"/>
  <c r="G159" i="10"/>
  <c r="H159" i="10"/>
  <c r="I159" i="10"/>
  <c r="J159" i="10"/>
  <c r="K159" i="10"/>
  <c r="L159" i="10"/>
  <c r="M159" i="10"/>
  <c r="N159" i="10"/>
  <c r="O159" i="10"/>
  <c r="P159" i="10"/>
  <c r="Q159" i="10"/>
  <c r="R159" i="10"/>
  <c r="S159" i="10"/>
  <c r="T159" i="10"/>
  <c r="U159" i="10"/>
  <c r="F160" i="10"/>
  <c r="W160" i="10" s="1"/>
  <c r="V160" i="10"/>
  <c r="F161" i="10"/>
  <c r="G161" i="10"/>
  <c r="H161" i="10"/>
  <c r="I161" i="10"/>
  <c r="J161" i="10"/>
  <c r="K161" i="10"/>
  <c r="L161" i="10"/>
  <c r="M161" i="10"/>
  <c r="N161" i="10"/>
  <c r="O161" i="10"/>
  <c r="P161" i="10"/>
  <c r="Q161" i="10"/>
  <c r="R161" i="10"/>
  <c r="S161" i="10"/>
  <c r="T161" i="10"/>
  <c r="U161" i="10"/>
  <c r="F162" i="10"/>
  <c r="W162" i="10" s="1"/>
  <c r="V162" i="10"/>
  <c r="F163" i="10"/>
  <c r="W163" i="10" s="1"/>
  <c r="V163" i="10"/>
  <c r="F164" i="10"/>
  <c r="G164" i="10"/>
  <c r="H164" i="10"/>
  <c r="I164" i="10"/>
  <c r="J164" i="10"/>
  <c r="K164" i="10"/>
  <c r="L164" i="10"/>
  <c r="M164" i="10"/>
  <c r="N164" i="10"/>
  <c r="O164" i="10"/>
  <c r="P164" i="10"/>
  <c r="Q164" i="10"/>
  <c r="R164" i="10"/>
  <c r="S164" i="10"/>
  <c r="T164" i="10"/>
  <c r="U164" i="10"/>
  <c r="F165" i="10"/>
  <c r="V165" i="10"/>
  <c r="F166" i="10"/>
  <c r="W166" i="10" s="1"/>
  <c r="V166" i="10"/>
  <c r="F167" i="10"/>
  <c r="G167" i="10"/>
  <c r="H167" i="10"/>
  <c r="I167" i="10"/>
  <c r="J167" i="10"/>
  <c r="K167" i="10"/>
  <c r="L167" i="10"/>
  <c r="M167" i="10"/>
  <c r="N167" i="10"/>
  <c r="O167" i="10"/>
  <c r="P167" i="10"/>
  <c r="Q167" i="10"/>
  <c r="R167" i="10"/>
  <c r="S167" i="10"/>
  <c r="T167" i="10"/>
  <c r="U167" i="10"/>
  <c r="F168" i="10"/>
  <c r="W168" i="10" s="1"/>
  <c r="V168" i="10"/>
  <c r="F169" i="10"/>
  <c r="G169" i="10"/>
  <c r="H169" i="10"/>
  <c r="I169" i="10"/>
  <c r="J169" i="10"/>
  <c r="K169" i="10"/>
  <c r="L169" i="10"/>
  <c r="M169" i="10"/>
  <c r="N169" i="10"/>
  <c r="O169" i="10"/>
  <c r="P169" i="10"/>
  <c r="Q169" i="10"/>
  <c r="R169" i="10"/>
  <c r="S169" i="10"/>
  <c r="T169" i="10"/>
  <c r="U169" i="10"/>
  <c r="F170" i="10"/>
  <c r="W170" i="10" s="1"/>
  <c r="V170" i="10"/>
  <c r="F171" i="10"/>
  <c r="G171" i="10"/>
  <c r="H171" i="10"/>
  <c r="I171" i="10"/>
  <c r="J171" i="10"/>
  <c r="K171" i="10"/>
  <c r="L171" i="10"/>
  <c r="M171" i="10"/>
  <c r="N171" i="10"/>
  <c r="O171" i="10"/>
  <c r="P171" i="10"/>
  <c r="Q171" i="10"/>
  <c r="R171" i="10"/>
  <c r="S171" i="10"/>
  <c r="T171" i="10"/>
  <c r="U171" i="10"/>
  <c r="F172" i="10"/>
  <c r="V172" i="10"/>
  <c r="F185" i="10"/>
  <c r="G185" i="10"/>
  <c r="H185" i="10"/>
  <c r="I185" i="10"/>
  <c r="J185" i="10"/>
  <c r="K185" i="10"/>
  <c r="L185" i="10"/>
  <c r="V185" i="10" s="1"/>
  <c r="M185" i="10"/>
  <c r="N185" i="10"/>
  <c r="O185" i="10"/>
  <c r="P185" i="10"/>
  <c r="Q185" i="10"/>
  <c r="R185" i="10"/>
  <c r="S185" i="10"/>
  <c r="T185" i="10"/>
  <c r="U185" i="10"/>
  <c r="F186" i="10"/>
  <c r="V186" i="10"/>
  <c r="F187" i="10"/>
  <c r="G187" i="10"/>
  <c r="H187" i="10"/>
  <c r="I187" i="10"/>
  <c r="J187" i="10"/>
  <c r="K187" i="10"/>
  <c r="L187" i="10"/>
  <c r="M187" i="10"/>
  <c r="N187" i="10"/>
  <c r="O187" i="10"/>
  <c r="P187" i="10"/>
  <c r="Q187" i="10"/>
  <c r="R187" i="10"/>
  <c r="S187" i="10"/>
  <c r="T187" i="10"/>
  <c r="U187" i="10"/>
  <c r="F188" i="10"/>
  <c r="V188" i="10"/>
  <c r="F189" i="10"/>
  <c r="V189" i="10"/>
  <c r="F190" i="10"/>
  <c r="V190" i="10"/>
  <c r="F191" i="10"/>
  <c r="V191" i="10"/>
  <c r="F192" i="10"/>
  <c r="V192" i="10"/>
  <c r="F193" i="10"/>
  <c r="V193" i="10"/>
  <c r="F194" i="10"/>
  <c r="V194" i="10"/>
  <c r="F195" i="10"/>
  <c r="V195" i="10"/>
  <c r="F196" i="10"/>
  <c r="V196" i="10"/>
  <c r="F197" i="10"/>
  <c r="G197" i="10"/>
  <c r="H197" i="10"/>
  <c r="I197" i="10"/>
  <c r="J197" i="10"/>
  <c r="K197" i="10"/>
  <c r="L197" i="10"/>
  <c r="M197" i="10"/>
  <c r="N197" i="10"/>
  <c r="O197" i="10"/>
  <c r="P197" i="10"/>
  <c r="Q197" i="10"/>
  <c r="R197" i="10"/>
  <c r="S197" i="10"/>
  <c r="T197" i="10"/>
  <c r="U197" i="10"/>
  <c r="F198" i="10"/>
  <c r="V198" i="10"/>
  <c r="F199" i="10"/>
  <c r="V199" i="10"/>
  <c r="F200" i="10"/>
  <c r="V200" i="10"/>
  <c r="F201" i="10"/>
  <c r="V201" i="10"/>
  <c r="F202" i="10"/>
  <c r="V202" i="10"/>
  <c r="F203" i="10"/>
  <c r="V203" i="10"/>
  <c r="F204" i="10"/>
  <c r="V204" i="10"/>
  <c r="F205" i="10"/>
  <c r="V205" i="10"/>
  <c r="F217" i="10"/>
  <c r="G217" i="10"/>
  <c r="H217" i="10"/>
  <c r="I217" i="10"/>
  <c r="J217" i="10"/>
  <c r="K217" i="10"/>
  <c r="L217" i="10"/>
  <c r="M217" i="10"/>
  <c r="N217" i="10"/>
  <c r="P217" i="10"/>
  <c r="Q217" i="10"/>
  <c r="R217" i="10"/>
  <c r="S217" i="10"/>
  <c r="T217" i="10"/>
  <c r="U217" i="10"/>
  <c r="F218" i="10"/>
  <c r="V218" i="10"/>
  <c r="F219" i="10"/>
  <c r="G219" i="10"/>
  <c r="H219" i="10"/>
  <c r="I219" i="10"/>
  <c r="J219" i="10"/>
  <c r="K219" i="10"/>
  <c r="L219" i="10"/>
  <c r="M219" i="10"/>
  <c r="N219" i="10"/>
  <c r="P219" i="10"/>
  <c r="Q219" i="10"/>
  <c r="R219" i="10"/>
  <c r="S219" i="10"/>
  <c r="T219" i="10"/>
  <c r="U219" i="10"/>
  <c r="F220" i="10"/>
  <c r="V220" i="10"/>
  <c r="F221" i="10"/>
  <c r="V221" i="10"/>
  <c r="F222" i="10"/>
  <c r="V222" i="10"/>
  <c r="F223" i="10"/>
  <c r="V223" i="10"/>
  <c r="F224" i="10"/>
  <c r="V224" i="10"/>
  <c r="F225" i="10"/>
  <c r="G225" i="10"/>
  <c r="H225" i="10"/>
  <c r="I225" i="10"/>
  <c r="J225" i="10"/>
  <c r="K225" i="10"/>
  <c r="L225" i="10"/>
  <c r="M225" i="10"/>
  <c r="N225" i="10"/>
  <c r="P225" i="10"/>
  <c r="Q225" i="10"/>
  <c r="R225" i="10"/>
  <c r="S225" i="10"/>
  <c r="T225" i="10"/>
  <c r="U225" i="10"/>
  <c r="F226" i="10"/>
  <c r="V226" i="10"/>
  <c r="F227" i="10"/>
  <c r="V227" i="10"/>
  <c r="F228" i="10"/>
  <c r="V228" i="10"/>
  <c r="F229" i="10"/>
  <c r="G229" i="10"/>
  <c r="H229" i="10"/>
  <c r="I229" i="10"/>
  <c r="J229" i="10"/>
  <c r="K229" i="10"/>
  <c r="L229" i="10"/>
  <c r="M229" i="10"/>
  <c r="N229" i="10"/>
  <c r="P229" i="10"/>
  <c r="Q229" i="10"/>
  <c r="R229" i="10"/>
  <c r="S229" i="10"/>
  <c r="T229" i="10"/>
  <c r="U229" i="10"/>
  <c r="F230" i="10"/>
  <c r="V230" i="10"/>
  <c r="F231" i="10"/>
  <c r="V231" i="10"/>
  <c r="F232" i="10"/>
  <c r="V232" i="10"/>
  <c r="F233" i="10"/>
  <c r="V233" i="10"/>
  <c r="F234" i="10"/>
  <c r="G234" i="10"/>
  <c r="H234" i="10"/>
  <c r="I234" i="10"/>
  <c r="J234" i="10"/>
  <c r="K234" i="10"/>
  <c r="V234" i="10" s="1"/>
  <c r="L234" i="10"/>
  <c r="M234" i="10"/>
  <c r="N234" i="10"/>
  <c r="F235" i="10"/>
  <c r="V235" i="10"/>
  <c r="F236" i="10"/>
  <c r="G236" i="10"/>
  <c r="H236" i="10"/>
  <c r="I236" i="10"/>
  <c r="J236" i="10"/>
  <c r="K236" i="10"/>
  <c r="L236" i="10"/>
  <c r="M236" i="10"/>
  <c r="N236" i="10"/>
  <c r="P236" i="10"/>
  <c r="Q236" i="10"/>
  <c r="R236" i="10"/>
  <c r="S236" i="10"/>
  <c r="T236" i="10"/>
  <c r="U236" i="10"/>
  <c r="F237" i="10"/>
  <c r="W237" i="10" s="1"/>
  <c r="V237" i="10"/>
  <c r="F238" i="10"/>
  <c r="V238" i="10"/>
  <c r="F239" i="10"/>
  <c r="V239" i="10"/>
  <c r="F240" i="10"/>
  <c r="V240" i="10"/>
  <c r="F241" i="10"/>
  <c r="W241" i="10" s="1"/>
  <c r="V241" i="10"/>
  <c r="F242" i="10"/>
  <c r="W242" i="10" s="1"/>
  <c r="V242" i="10"/>
  <c r="F243" i="10"/>
  <c r="G243" i="10"/>
  <c r="H243" i="10"/>
  <c r="I243" i="10"/>
  <c r="J243" i="10"/>
  <c r="K243" i="10"/>
  <c r="L243" i="10"/>
  <c r="M243" i="10"/>
  <c r="N243" i="10"/>
  <c r="P243" i="10"/>
  <c r="Q243" i="10"/>
  <c r="R243" i="10"/>
  <c r="S243" i="10"/>
  <c r="T243" i="10"/>
  <c r="U243" i="10"/>
  <c r="F244" i="10"/>
  <c r="V244" i="10"/>
  <c r="F245" i="10"/>
  <c r="V245" i="10"/>
  <c r="F246" i="10"/>
  <c r="V246" i="10"/>
  <c r="F247" i="10"/>
  <c r="V247" i="10"/>
  <c r="F248" i="10"/>
  <c r="V248" i="10"/>
  <c r="F249" i="10"/>
  <c r="V249" i="10"/>
  <c r="F250" i="10"/>
  <c r="G250" i="10"/>
  <c r="H250" i="10"/>
  <c r="I250" i="10"/>
  <c r="J250" i="10"/>
  <c r="K250" i="10"/>
  <c r="L250" i="10"/>
  <c r="M250" i="10"/>
  <c r="N250" i="10"/>
  <c r="P250" i="10"/>
  <c r="Q250" i="10"/>
  <c r="R250" i="10"/>
  <c r="S250" i="10"/>
  <c r="T250" i="10"/>
  <c r="U250" i="10"/>
  <c r="F251" i="10"/>
  <c r="V251" i="10"/>
  <c r="F252" i="10"/>
  <c r="V252" i="10"/>
  <c r="F253" i="10"/>
  <c r="W253" i="10" s="1"/>
  <c r="V253" i="10"/>
  <c r="F254" i="10"/>
  <c r="W254" i="10" s="1"/>
  <c r="V254" i="10"/>
  <c r="F255" i="10"/>
  <c r="V255" i="10"/>
  <c r="F256" i="10"/>
  <c r="V256" i="10"/>
  <c r="F257" i="10"/>
  <c r="G257" i="10"/>
  <c r="H257" i="10"/>
  <c r="I257" i="10"/>
  <c r="J257" i="10"/>
  <c r="K257" i="10"/>
  <c r="L257" i="10"/>
  <c r="M257" i="10"/>
  <c r="N257" i="10"/>
  <c r="P257" i="10"/>
  <c r="Q257" i="10"/>
  <c r="R257" i="10"/>
  <c r="S257" i="10"/>
  <c r="T257" i="10"/>
  <c r="U257" i="10"/>
  <c r="F258" i="10"/>
  <c r="V258" i="10"/>
  <c r="F259" i="10"/>
  <c r="V259" i="10"/>
  <c r="F260" i="10"/>
  <c r="V260" i="10"/>
  <c r="F261" i="10"/>
  <c r="V261" i="10"/>
  <c r="F262" i="10"/>
  <c r="V262" i="10"/>
  <c r="F263" i="10"/>
  <c r="V263" i="10"/>
  <c r="F264" i="10"/>
  <c r="V264" i="10"/>
  <c r="F265" i="10"/>
  <c r="G265" i="10"/>
  <c r="H265" i="10"/>
  <c r="I265" i="10"/>
  <c r="J265" i="10"/>
  <c r="K265" i="10"/>
  <c r="L265" i="10"/>
  <c r="M265" i="10"/>
  <c r="N265" i="10"/>
  <c r="P265" i="10"/>
  <c r="Q265" i="10"/>
  <c r="R265" i="10"/>
  <c r="S265" i="10"/>
  <c r="T265" i="10"/>
  <c r="U265" i="10"/>
  <c r="F266" i="10"/>
  <c r="V266" i="10"/>
  <c r="F267" i="10"/>
  <c r="W267" i="10" s="1"/>
  <c r="V267" i="10"/>
  <c r="F268" i="10"/>
  <c r="V268" i="10"/>
  <c r="F269" i="10"/>
  <c r="W269" i="10" s="1"/>
  <c r="V269" i="10"/>
  <c r="F270" i="10"/>
  <c r="V270" i="10"/>
  <c r="F271" i="10"/>
  <c r="G271" i="10"/>
  <c r="H271" i="10"/>
  <c r="I271" i="10"/>
  <c r="J271" i="10"/>
  <c r="K271" i="10"/>
  <c r="L271" i="10"/>
  <c r="M271" i="10"/>
  <c r="N271" i="10"/>
  <c r="P271" i="10"/>
  <c r="Q271" i="10"/>
  <c r="R271" i="10"/>
  <c r="S271" i="10"/>
  <c r="T271" i="10"/>
  <c r="U271" i="10"/>
  <c r="F272" i="10"/>
  <c r="V272" i="10"/>
  <c r="F273" i="10"/>
  <c r="V273" i="10"/>
  <c r="F274" i="10"/>
  <c r="G274" i="10"/>
  <c r="H274" i="10"/>
  <c r="I274" i="10"/>
  <c r="J274" i="10"/>
  <c r="K274" i="10"/>
  <c r="L274" i="10"/>
  <c r="M274" i="10"/>
  <c r="N274" i="10"/>
  <c r="P274" i="10"/>
  <c r="Q274" i="10"/>
  <c r="R274" i="10"/>
  <c r="S274" i="10"/>
  <c r="T274" i="10"/>
  <c r="U274" i="10"/>
  <c r="F275" i="10"/>
  <c r="V275" i="10"/>
  <c r="F285" i="10"/>
  <c r="G285" i="10"/>
  <c r="H285" i="10"/>
  <c r="I285" i="10"/>
  <c r="J285" i="10"/>
  <c r="K285" i="10"/>
  <c r="L285" i="10"/>
  <c r="M285" i="10"/>
  <c r="N285" i="10"/>
  <c r="P285" i="10"/>
  <c r="Q285" i="10"/>
  <c r="R285" i="10"/>
  <c r="S285" i="10"/>
  <c r="T285" i="10"/>
  <c r="U285" i="10"/>
  <c r="F286" i="10"/>
  <c r="V286" i="10"/>
  <c r="F287" i="10"/>
  <c r="M287" i="10"/>
  <c r="F288" i="10"/>
  <c r="G288" i="10"/>
  <c r="G287" i="10" s="1"/>
  <c r="H288" i="10"/>
  <c r="I288" i="10"/>
  <c r="J288" i="10"/>
  <c r="K288" i="10"/>
  <c r="K287" i="10" s="1"/>
  <c r="L288" i="10"/>
  <c r="M288" i="10"/>
  <c r="N288" i="10"/>
  <c r="P288" i="10"/>
  <c r="P287" i="10" s="1"/>
  <c r="Q288" i="10"/>
  <c r="R288" i="10"/>
  <c r="S288" i="10"/>
  <c r="T288" i="10"/>
  <c r="T287" i="10" s="1"/>
  <c r="U288" i="10"/>
  <c r="F289" i="10"/>
  <c r="W289" i="10" s="1"/>
  <c r="V289" i="10"/>
  <c r="F290" i="10"/>
  <c r="G290" i="10"/>
  <c r="H290" i="10"/>
  <c r="H287" i="10" s="1"/>
  <c r="I290" i="10"/>
  <c r="J290" i="10"/>
  <c r="K290" i="10"/>
  <c r="L290" i="10"/>
  <c r="M290" i="10"/>
  <c r="N290" i="10"/>
  <c r="P290" i="10"/>
  <c r="Q290" i="10"/>
  <c r="Q287" i="10" s="1"/>
  <c r="R290" i="10"/>
  <c r="R287" i="10" s="1"/>
  <c r="S290" i="10"/>
  <c r="T290" i="10"/>
  <c r="U290" i="10"/>
  <c r="F291" i="10"/>
  <c r="V291" i="10"/>
  <c r="F292" i="10"/>
  <c r="G292" i="10"/>
  <c r="H292" i="10"/>
  <c r="I292" i="10"/>
  <c r="J292" i="10"/>
  <c r="K292" i="10"/>
  <c r="L292" i="10"/>
  <c r="M292" i="10"/>
  <c r="N292" i="10"/>
  <c r="P292" i="10"/>
  <c r="Q292" i="10"/>
  <c r="R292" i="10"/>
  <c r="S292" i="10"/>
  <c r="T292" i="10"/>
  <c r="U292" i="10"/>
  <c r="F293" i="10"/>
  <c r="V293" i="10"/>
  <c r="F294" i="10"/>
  <c r="G294" i="10"/>
  <c r="H294" i="10"/>
  <c r="I294" i="10"/>
  <c r="J294" i="10"/>
  <c r="K294" i="10"/>
  <c r="L294" i="10"/>
  <c r="M294" i="10"/>
  <c r="N294" i="10"/>
  <c r="P294" i="10"/>
  <c r="Q294" i="10"/>
  <c r="R294" i="10"/>
  <c r="S294" i="10"/>
  <c r="T294" i="10"/>
  <c r="U294" i="10"/>
  <c r="F295" i="10"/>
  <c r="V295" i="10"/>
  <c r="F296" i="10"/>
  <c r="G296" i="10"/>
  <c r="N296" i="10"/>
  <c r="S296" i="10"/>
  <c r="F297" i="10"/>
  <c r="G297" i="10"/>
  <c r="H297" i="10"/>
  <c r="I297" i="10"/>
  <c r="J297" i="10"/>
  <c r="K297" i="10"/>
  <c r="L297" i="10"/>
  <c r="M297" i="10"/>
  <c r="V297" i="10" s="1"/>
  <c r="N297" i="10"/>
  <c r="P297" i="10"/>
  <c r="Q297" i="10"/>
  <c r="R297" i="10"/>
  <c r="S297" i="10"/>
  <c r="T297" i="10"/>
  <c r="U297" i="10"/>
  <c r="F298" i="10"/>
  <c r="W298" i="10" s="1"/>
  <c r="V298" i="10"/>
  <c r="F299" i="10"/>
  <c r="G299" i="10"/>
  <c r="H299" i="10"/>
  <c r="I299" i="10"/>
  <c r="J299" i="10"/>
  <c r="J296" i="10" s="1"/>
  <c r="K299" i="10"/>
  <c r="L299" i="10"/>
  <c r="L296" i="10" s="1"/>
  <c r="M299" i="10"/>
  <c r="N299" i="10"/>
  <c r="P299" i="10"/>
  <c r="P296" i="10" s="1"/>
  <c r="Q299" i="10"/>
  <c r="Q296" i="10" s="1"/>
  <c r="R299" i="10"/>
  <c r="S299" i="10"/>
  <c r="T299" i="10"/>
  <c r="U299" i="10"/>
  <c r="U296" i="10" s="1"/>
  <c r="F300" i="10"/>
  <c r="V300" i="10"/>
  <c r="F301" i="10"/>
  <c r="F302" i="10"/>
  <c r="G302" i="10"/>
  <c r="H302" i="10"/>
  <c r="I302" i="10"/>
  <c r="J302" i="10"/>
  <c r="J301" i="10" s="1"/>
  <c r="K302" i="10"/>
  <c r="L302" i="10"/>
  <c r="L301" i="10" s="1"/>
  <c r="M302" i="10"/>
  <c r="N302" i="10"/>
  <c r="N301" i="10" s="1"/>
  <c r="P302" i="10"/>
  <c r="Q302" i="10"/>
  <c r="R302" i="10"/>
  <c r="S302" i="10"/>
  <c r="S301" i="10" s="1"/>
  <c r="T302" i="10"/>
  <c r="U302" i="10"/>
  <c r="U301" i="10" s="1"/>
  <c r="F303" i="10"/>
  <c r="V303" i="10"/>
  <c r="F304" i="10"/>
  <c r="G304" i="10"/>
  <c r="G301" i="10" s="1"/>
  <c r="H304" i="10"/>
  <c r="I304" i="10"/>
  <c r="I301" i="10" s="1"/>
  <c r="J304" i="10"/>
  <c r="K304" i="10"/>
  <c r="K301" i="10" s="1"/>
  <c r="L304" i="10"/>
  <c r="M304" i="10"/>
  <c r="N304" i="10"/>
  <c r="P304" i="10"/>
  <c r="Q304" i="10"/>
  <c r="R304" i="10"/>
  <c r="R301" i="10" s="1"/>
  <c r="S304" i="10"/>
  <c r="T304" i="10"/>
  <c r="T301" i="10" s="1"/>
  <c r="U304" i="10"/>
  <c r="F305" i="10"/>
  <c r="V305" i="10"/>
  <c r="F306" i="10"/>
  <c r="G306" i="10"/>
  <c r="H306" i="10"/>
  <c r="I306" i="10"/>
  <c r="J306" i="10"/>
  <c r="K306" i="10"/>
  <c r="L306" i="10"/>
  <c r="M306" i="10"/>
  <c r="N306" i="10"/>
  <c r="P306" i="10"/>
  <c r="Q306" i="10"/>
  <c r="R306" i="10"/>
  <c r="S306" i="10"/>
  <c r="T306" i="10"/>
  <c r="U306" i="10"/>
  <c r="F307" i="10"/>
  <c r="V307" i="10"/>
  <c r="F308" i="10"/>
  <c r="G308" i="10"/>
  <c r="H308" i="10"/>
  <c r="I308" i="10"/>
  <c r="J308" i="10"/>
  <c r="K308" i="10"/>
  <c r="L308" i="10"/>
  <c r="M308" i="10"/>
  <c r="N308" i="10"/>
  <c r="P308" i="10"/>
  <c r="Q308" i="10"/>
  <c r="R308" i="10"/>
  <c r="S308" i="10"/>
  <c r="T308" i="10"/>
  <c r="U308" i="10"/>
  <c r="F309" i="10"/>
  <c r="V309" i="10"/>
  <c r="F320" i="10"/>
  <c r="G320" i="10"/>
  <c r="H320" i="10"/>
  <c r="I320" i="10"/>
  <c r="J320" i="10"/>
  <c r="K320" i="10"/>
  <c r="L320" i="10"/>
  <c r="M320" i="10"/>
  <c r="N320" i="10"/>
  <c r="O320" i="10"/>
  <c r="P320" i="10"/>
  <c r="Q320" i="10"/>
  <c r="R320" i="10"/>
  <c r="S320" i="10"/>
  <c r="T320" i="10"/>
  <c r="U320" i="10"/>
  <c r="F321" i="10"/>
  <c r="W321" i="10" s="1"/>
  <c r="V321" i="10"/>
  <c r="F322" i="10"/>
  <c r="G322" i="10"/>
  <c r="H322" i="10"/>
  <c r="I322" i="10"/>
  <c r="J322" i="10"/>
  <c r="K322" i="10"/>
  <c r="L322" i="10"/>
  <c r="M322" i="10"/>
  <c r="N322" i="10"/>
  <c r="O322" i="10"/>
  <c r="P322" i="10"/>
  <c r="Q322" i="10"/>
  <c r="R322" i="10"/>
  <c r="S322" i="10"/>
  <c r="T322" i="10"/>
  <c r="U322" i="10"/>
  <c r="F323" i="10"/>
  <c r="W323" i="10" s="1"/>
  <c r="V323" i="10"/>
  <c r="F324" i="10"/>
  <c r="W324" i="10" s="1"/>
  <c r="V324" i="10"/>
  <c r="F325" i="10"/>
  <c r="V325" i="10"/>
  <c r="F326" i="10"/>
  <c r="W326" i="10" s="1"/>
  <c r="V326" i="10"/>
  <c r="F327" i="10"/>
  <c r="G327" i="10"/>
  <c r="H327" i="10"/>
  <c r="I327" i="10"/>
  <c r="J327" i="10"/>
  <c r="K327" i="10"/>
  <c r="L327" i="10"/>
  <c r="M327" i="10"/>
  <c r="N327" i="10"/>
  <c r="O327" i="10"/>
  <c r="P327" i="10"/>
  <c r="Q327" i="10"/>
  <c r="R327" i="10"/>
  <c r="S327" i="10"/>
  <c r="T327" i="10"/>
  <c r="U327" i="10"/>
  <c r="F328" i="10"/>
  <c r="V328" i="10"/>
  <c r="F340" i="10"/>
  <c r="F341" i="10"/>
  <c r="G341" i="10"/>
  <c r="G340" i="10" s="1"/>
  <c r="H341" i="10"/>
  <c r="H340" i="10" s="1"/>
  <c r="I341" i="10"/>
  <c r="J341" i="10"/>
  <c r="K341" i="10"/>
  <c r="K340" i="10" s="1"/>
  <c r="L341" i="10"/>
  <c r="L340" i="10" s="1"/>
  <c r="M341" i="10"/>
  <c r="N341" i="10"/>
  <c r="O341" i="10"/>
  <c r="O340" i="10" s="1"/>
  <c r="P341" i="10"/>
  <c r="P340" i="10" s="1"/>
  <c r="Q341" i="10"/>
  <c r="R341" i="10"/>
  <c r="S341" i="10"/>
  <c r="S340" i="10" s="1"/>
  <c r="T341" i="10"/>
  <c r="T340" i="10" s="1"/>
  <c r="U341" i="10"/>
  <c r="F342" i="10"/>
  <c r="W342" i="10" s="1"/>
  <c r="V342" i="10"/>
  <c r="F343" i="10"/>
  <c r="G343" i="10"/>
  <c r="H343" i="10"/>
  <c r="I343" i="10"/>
  <c r="J343" i="10"/>
  <c r="K343" i="10"/>
  <c r="L343" i="10"/>
  <c r="M343" i="10"/>
  <c r="M340" i="10" s="1"/>
  <c r="N343" i="10"/>
  <c r="O343" i="10"/>
  <c r="P343" i="10"/>
  <c r="Q343" i="10"/>
  <c r="R343" i="10"/>
  <c r="S343" i="10"/>
  <c r="T343" i="10"/>
  <c r="U343" i="10"/>
  <c r="U340" i="10" s="1"/>
  <c r="F344" i="10"/>
  <c r="V344" i="10"/>
  <c r="F345" i="10"/>
  <c r="K345" i="10"/>
  <c r="F346" i="10"/>
  <c r="G346" i="10"/>
  <c r="H346" i="10"/>
  <c r="I346" i="10"/>
  <c r="J346" i="10"/>
  <c r="K346" i="10"/>
  <c r="L346" i="10"/>
  <c r="L345" i="10" s="1"/>
  <c r="M346" i="10"/>
  <c r="M345" i="10" s="1"/>
  <c r="N346" i="10"/>
  <c r="N345" i="10" s="1"/>
  <c r="O346" i="10"/>
  <c r="P346" i="10"/>
  <c r="Q346" i="10"/>
  <c r="R346" i="10"/>
  <c r="R345" i="10" s="1"/>
  <c r="S346" i="10"/>
  <c r="T346" i="10"/>
  <c r="T345" i="10" s="1"/>
  <c r="U346" i="10"/>
  <c r="U345" i="10" s="1"/>
  <c r="F347" i="10"/>
  <c r="W347" i="10" s="1"/>
  <c r="V347" i="10"/>
  <c r="F348" i="10"/>
  <c r="G348" i="10"/>
  <c r="H348" i="10"/>
  <c r="H345" i="10" s="1"/>
  <c r="I348" i="10"/>
  <c r="J348" i="10"/>
  <c r="K348" i="10"/>
  <c r="L348" i="10"/>
  <c r="M348" i="10"/>
  <c r="N348" i="10"/>
  <c r="O348" i="10"/>
  <c r="P348" i="10"/>
  <c r="P345" i="10" s="1"/>
  <c r="Q348" i="10"/>
  <c r="R348" i="10"/>
  <c r="S348" i="10"/>
  <c r="T348" i="10"/>
  <c r="U348" i="10"/>
  <c r="F349" i="10"/>
  <c r="V349" i="10"/>
  <c r="F350" i="10"/>
  <c r="P350" i="10"/>
  <c r="F351" i="10"/>
  <c r="G351" i="10"/>
  <c r="H351" i="10"/>
  <c r="H350" i="10" s="1"/>
  <c r="I351" i="10"/>
  <c r="J351" i="10"/>
  <c r="J350" i="10" s="1"/>
  <c r="K351" i="10"/>
  <c r="K350" i="10" s="1"/>
  <c r="L351" i="10"/>
  <c r="L350" i="10" s="1"/>
  <c r="M351" i="10"/>
  <c r="N351" i="10"/>
  <c r="N350" i="10" s="1"/>
  <c r="O351" i="10"/>
  <c r="P351" i="10"/>
  <c r="Q351" i="10"/>
  <c r="R351" i="10"/>
  <c r="R350" i="10" s="1"/>
  <c r="S351" i="10"/>
  <c r="S350" i="10" s="1"/>
  <c r="T351" i="10"/>
  <c r="T350" i="10" s="1"/>
  <c r="U351" i="10"/>
  <c r="F352" i="10"/>
  <c r="V352" i="10"/>
  <c r="F353" i="10"/>
  <c r="G353" i="10"/>
  <c r="H353" i="10"/>
  <c r="I353" i="10"/>
  <c r="J353" i="10"/>
  <c r="K353" i="10"/>
  <c r="L353" i="10"/>
  <c r="M353" i="10"/>
  <c r="M350" i="10" s="1"/>
  <c r="N353" i="10"/>
  <c r="O353" i="10"/>
  <c r="O350" i="10" s="1"/>
  <c r="P353" i="10"/>
  <c r="Q353" i="10"/>
  <c r="R353" i="10"/>
  <c r="S353" i="10"/>
  <c r="T353" i="10"/>
  <c r="U353" i="10"/>
  <c r="U350" i="10" s="1"/>
  <c r="F354" i="10"/>
  <c r="V354" i="10"/>
  <c r="F355" i="10"/>
  <c r="G355" i="10"/>
  <c r="H355" i="10"/>
  <c r="I355" i="10"/>
  <c r="J355" i="10"/>
  <c r="K355" i="10"/>
  <c r="L355" i="10"/>
  <c r="M355" i="10"/>
  <c r="N355" i="10"/>
  <c r="O355" i="10"/>
  <c r="P355" i="10"/>
  <c r="Q355" i="10"/>
  <c r="R355" i="10"/>
  <c r="S355" i="10"/>
  <c r="T355" i="10"/>
  <c r="U355" i="10"/>
  <c r="F356" i="10"/>
  <c r="V356" i="10"/>
  <c r="F357" i="10"/>
  <c r="V357" i="10"/>
  <c r="F358" i="10"/>
  <c r="V358" i="10"/>
  <c r="F359" i="10"/>
  <c r="M359" i="10"/>
  <c r="F360" i="10"/>
  <c r="G360" i="10"/>
  <c r="H360" i="10"/>
  <c r="I360" i="10"/>
  <c r="J360" i="10"/>
  <c r="J359" i="10" s="1"/>
  <c r="K360" i="10"/>
  <c r="L360" i="10"/>
  <c r="M360" i="10"/>
  <c r="N360" i="10"/>
  <c r="O360" i="10"/>
  <c r="P360" i="10"/>
  <c r="Q360" i="10"/>
  <c r="R360" i="10"/>
  <c r="S360" i="10"/>
  <c r="T360" i="10"/>
  <c r="U360" i="10"/>
  <c r="F361" i="10"/>
  <c r="V361" i="10"/>
  <c r="F362" i="10"/>
  <c r="G362" i="10"/>
  <c r="H362" i="10"/>
  <c r="I362" i="10"/>
  <c r="J362" i="10"/>
  <c r="K362" i="10"/>
  <c r="L362" i="10"/>
  <c r="M362" i="10"/>
  <c r="N362" i="10"/>
  <c r="O362" i="10"/>
  <c r="P362" i="10"/>
  <c r="Q362" i="10"/>
  <c r="R362" i="10"/>
  <c r="S362" i="10"/>
  <c r="T362" i="10"/>
  <c r="U362" i="10"/>
  <c r="F363" i="10"/>
  <c r="V363" i="10"/>
  <c r="F364" i="10"/>
  <c r="G364" i="10"/>
  <c r="H364" i="10"/>
  <c r="I364" i="10"/>
  <c r="I359" i="10" s="1"/>
  <c r="J364" i="10"/>
  <c r="K364" i="10"/>
  <c r="L364" i="10"/>
  <c r="M364" i="10"/>
  <c r="N364" i="10"/>
  <c r="O364" i="10"/>
  <c r="P364" i="10"/>
  <c r="Q364" i="10"/>
  <c r="Q359" i="10" s="1"/>
  <c r="R364" i="10"/>
  <c r="S364" i="10"/>
  <c r="T364" i="10"/>
  <c r="U364" i="10"/>
  <c r="F365" i="10"/>
  <c r="V365" i="10"/>
  <c r="F366" i="10"/>
  <c r="F367" i="10"/>
  <c r="G367" i="10"/>
  <c r="H367" i="10"/>
  <c r="I367" i="10"/>
  <c r="I366" i="10" s="1"/>
  <c r="J367" i="10"/>
  <c r="K367" i="10"/>
  <c r="L367" i="10"/>
  <c r="L366" i="10" s="1"/>
  <c r="M367" i="10"/>
  <c r="N367" i="10"/>
  <c r="N366" i="10" s="1"/>
  <c r="O367" i="10"/>
  <c r="P367" i="10"/>
  <c r="P366" i="10" s="1"/>
  <c r="Q367" i="10"/>
  <c r="Q366" i="10" s="1"/>
  <c r="R367" i="10"/>
  <c r="R366" i="10" s="1"/>
  <c r="S367" i="10"/>
  <c r="T367" i="10"/>
  <c r="U367" i="10"/>
  <c r="F368" i="10"/>
  <c r="W368" i="10" s="1"/>
  <c r="V368" i="10"/>
  <c r="F369" i="10"/>
  <c r="G369" i="10"/>
  <c r="G366" i="10" s="1"/>
  <c r="H369" i="10"/>
  <c r="H366" i="10" s="1"/>
  <c r="I369" i="10"/>
  <c r="J369" i="10"/>
  <c r="K369" i="10"/>
  <c r="L369" i="10"/>
  <c r="M369" i="10"/>
  <c r="N369" i="10"/>
  <c r="O369" i="10"/>
  <c r="P369" i="10"/>
  <c r="Q369" i="10"/>
  <c r="R369" i="10"/>
  <c r="S369" i="10"/>
  <c r="T369" i="10"/>
  <c r="T366" i="10" s="1"/>
  <c r="U369" i="10"/>
  <c r="F370" i="10"/>
  <c r="V370" i="10"/>
  <c r="F382" i="10"/>
  <c r="F383" i="10"/>
  <c r="G383" i="10"/>
  <c r="G382" i="10" s="1"/>
  <c r="H383" i="10"/>
  <c r="H382" i="10" s="1"/>
  <c r="I383" i="10"/>
  <c r="J383" i="10"/>
  <c r="K383" i="10"/>
  <c r="K382" i="10" s="1"/>
  <c r="L383" i="10"/>
  <c r="L382" i="10" s="1"/>
  <c r="M383" i="10"/>
  <c r="N383" i="10"/>
  <c r="O383" i="10"/>
  <c r="O382" i="10" s="1"/>
  <c r="P383" i="10"/>
  <c r="P382" i="10" s="1"/>
  <c r="Q383" i="10"/>
  <c r="R383" i="10"/>
  <c r="S383" i="10"/>
  <c r="T383" i="10"/>
  <c r="T382" i="10" s="1"/>
  <c r="U383" i="10"/>
  <c r="F384" i="10"/>
  <c r="W384" i="10" s="1"/>
  <c r="V384" i="10"/>
  <c r="F385" i="10"/>
  <c r="G385" i="10"/>
  <c r="H385" i="10"/>
  <c r="I385" i="10"/>
  <c r="I382" i="10" s="1"/>
  <c r="J385" i="10"/>
  <c r="K385" i="10"/>
  <c r="L385" i="10"/>
  <c r="M385" i="10"/>
  <c r="N385" i="10"/>
  <c r="O385" i="10"/>
  <c r="P385" i="10"/>
  <c r="Q385" i="10"/>
  <c r="Q382" i="10" s="1"/>
  <c r="R385" i="10"/>
  <c r="S385" i="10"/>
  <c r="T385" i="10"/>
  <c r="U385" i="10"/>
  <c r="F386" i="10"/>
  <c r="V386" i="10"/>
  <c r="F387" i="10"/>
  <c r="G387" i="10"/>
  <c r="H387" i="10"/>
  <c r="I387" i="10"/>
  <c r="J387" i="10"/>
  <c r="K387" i="10"/>
  <c r="L387" i="10"/>
  <c r="M387" i="10"/>
  <c r="N387" i="10"/>
  <c r="O387" i="10"/>
  <c r="P387" i="10"/>
  <c r="Q387" i="10"/>
  <c r="R387" i="10"/>
  <c r="S387" i="10"/>
  <c r="T387" i="10"/>
  <c r="U387" i="10"/>
  <c r="F388" i="10"/>
  <c r="V388" i="10"/>
  <c r="F389" i="10"/>
  <c r="F390" i="10"/>
  <c r="G390" i="10"/>
  <c r="H390" i="10"/>
  <c r="I390" i="10"/>
  <c r="J390" i="10"/>
  <c r="K390" i="10"/>
  <c r="L390" i="10"/>
  <c r="M390" i="10"/>
  <c r="N390" i="10"/>
  <c r="N389" i="10" s="1"/>
  <c r="O390" i="10"/>
  <c r="O389" i="10" s="1"/>
  <c r="P390" i="10"/>
  <c r="Q390" i="10"/>
  <c r="R390" i="10"/>
  <c r="S390" i="10"/>
  <c r="S389" i="10" s="1"/>
  <c r="T390" i="10"/>
  <c r="U390" i="10"/>
  <c r="F391" i="10"/>
  <c r="V391" i="10"/>
  <c r="F392" i="10"/>
  <c r="G392" i="10"/>
  <c r="H392" i="10"/>
  <c r="I392" i="10"/>
  <c r="J392" i="10"/>
  <c r="K392" i="10"/>
  <c r="L392" i="10"/>
  <c r="M392" i="10"/>
  <c r="N392" i="10"/>
  <c r="O392" i="10"/>
  <c r="P392" i="10"/>
  <c r="Q392" i="10"/>
  <c r="R392" i="10"/>
  <c r="S392" i="10"/>
  <c r="T392" i="10"/>
  <c r="U392" i="10"/>
  <c r="F393" i="10"/>
  <c r="V393" i="10"/>
  <c r="F394" i="10"/>
  <c r="G394" i="10"/>
  <c r="H394" i="10"/>
  <c r="I394" i="10"/>
  <c r="J394" i="10"/>
  <c r="J389" i="10" s="1"/>
  <c r="K394" i="10"/>
  <c r="K389" i="10" s="1"/>
  <c r="L394" i="10"/>
  <c r="M394" i="10"/>
  <c r="N394" i="10"/>
  <c r="O394" i="10"/>
  <c r="P394" i="10"/>
  <c r="Q394" i="10"/>
  <c r="R394" i="10"/>
  <c r="S394" i="10"/>
  <c r="T394" i="10"/>
  <c r="U394" i="10"/>
  <c r="F395" i="10"/>
  <c r="V395" i="10"/>
  <c r="F396" i="10"/>
  <c r="G396" i="10"/>
  <c r="H396" i="10"/>
  <c r="I396" i="10"/>
  <c r="J396" i="10"/>
  <c r="K396" i="10"/>
  <c r="L396" i="10"/>
  <c r="M396" i="10"/>
  <c r="N396" i="10"/>
  <c r="O396" i="10"/>
  <c r="P396" i="10"/>
  <c r="Q396" i="10"/>
  <c r="R396" i="10"/>
  <c r="S396" i="10"/>
  <c r="T396" i="10"/>
  <c r="U396" i="10"/>
  <c r="F397" i="10"/>
  <c r="V397" i="10"/>
  <c r="F398" i="10"/>
  <c r="G398" i="10"/>
  <c r="H398" i="10"/>
  <c r="I398" i="10"/>
  <c r="J398" i="10"/>
  <c r="K398" i="10"/>
  <c r="L398" i="10"/>
  <c r="M398" i="10"/>
  <c r="N398" i="10"/>
  <c r="O398" i="10"/>
  <c r="P398" i="10"/>
  <c r="Q398" i="10"/>
  <c r="R398" i="10"/>
  <c r="S398" i="10"/>
  <c r="T398" i="10"/>
  <c r="U398" i="10"/>
  <c r="F399" i="10"/>
  <c r="V399" i="10"/>
  <c r="F400" i="10"/>
  <c r="G400" i="10"/>
  <c r="H400" i="10"/>
  <c r="I400" i="10"/>
  <c r="J400" i="10"/>
  <c r="K400" i="10"/>
  <c r="L400" i="10"/>
  <c r="M400" i="10"/>
  <c r="N400" i="10"/>
  <c r="O400" i="10"/>
  <c r="P400" i="10"/>
  <c r="Q400" i="10"/>
  <c r="R400" i="10"/>
  <c r="S400" i="10"/>
  <c r="T400" i="10"/>
  <c r="U400" i="10"/>
  <c r="F401" i="10"/>
  <c r="V401" i="10"/>
  <c r="F402" i="10"/>
  <c r="G402" i="10"/>
  <c r="H402" i="10"/>
  <c r="I402" i="10"/>
  <c r="J402" i="10"/>
  <c r="K402" i="10"/>
  <c r="L402" i="10"/>
  <c r="M402" i="10"/>
  <c r="N402" i="10"/>
  <c r="O402" i="10"/>
  <c r="P402" i="10"/>
  <c r="Q402" i="10"/>
  <c r="R402" i="10"/>
  <c r="S402" i="10"/>
  <c r="T402" i="10"/>
  <c r="U402" i="10"/>
  <c r="F403" i="10"/>
  <c r="V403" i="10"/>
  <c r="F416" i="10"/>
  <c r="V416" i="10"/>
  <c r="F417" i="10"/>
  <c r="V417" i="10"/>
  <c r="F418" i="10"/>
  <c r="G418" i="10"/>
  <c r="H418" i="10"/>
  <c r="I418" i="10"/>
  <c r="J418" i="10"/>
  <c r="K418" i="10"/>
  <c r="L418" i="10"/>
  <c r="M418" i="10"/>
  <c r="N418" i="10"/>
  <c r="O418" i="10"/>
  <c r="P418" i="10"/>
  <c r="Q418" i="10"/>
  <c r="R418" i="10"/>
  <c r="S418" i="10"/>
  <c r="T418" i="10"/>
  <c r="U418" i="10"/>
  <c r="F419" i="10"/>
  <c r="V419" i="10"/>
  <c r="F420" i="10"/>
  <c r="G420" i="10"/>
  <c r="H420" i="10"/>
  <c r="I420" i="10"/>
  <c r="J420" i="10"/>
  <c r="K420" i="10"/>
  <c r="L420" i="10"/>
  <c r="M420" i="10"/>
  <c r="N420" i="10"/>
  <c r="O420" i="10"/>
  <c r="P420" i="10"/>
  <c r="Q420" i="10"/>
  <c r="R420" i="10"/>
  <c r="S420" i="10"/>
  <c r="T420" i="10"/>
  <c r="U420" i="10"/>
  <c r="F421" i="10"/>
  <c r="V421" i="10"/>
  <c r="F431" i="10"/>
  <c r="G431" i="10"/>
  <c r="H431" i="10"/>
  <c r="I431" i="10"/>
  <c r="J431" i="10"/>
  <c r="K431" i="10"/>
  <c r="L431" i="10"/>
  <c r="M431" i="10"/>
  <c r="N431" i="10"/>
  <c r="O431" i="10"/>
  <c r="P431" i="10"/>
  <c r="Q431" i="10"/>
  <c r="R431" i="10"/>
  <c r="S431" i="10"/>
  <c r="T431" i="10"/>
  <c r="U431" i="10"/>
  <c r="F432" i="10"/>
  <c r="V432" i="10"/>
  <c r="F433" i="10"/>
  <c r="G433" i="10"/>
  <c r="H433" i="10"/>
  <c r="I433" i="10"/>
  <c r="J433" i="10"/>
  <c r="K433" i="10"/>
  <c r="L433" i="10"/>
  <c r="M433" i="10"/>
  <c r="N433" i="10"/>
  <c r="O433" i="10"/>
  <c r="P433" i="10"/>
  <c r="Q433" i="10"/>
  <c r="R433" i="10"/>
  <c r="S433" i="10"/>
  <c r="T433" i="10"/>
  <c r="U433" i="10"/>
  <c r="F434" i="10"/>
  <c r="V434" i="10"/>
  <c r="F448" i="10"/>
  <c r="G448" i="10"/>
  <c r="H448" i="10"/>
  <c r="I448" i="10"/>
  <c r="J448" i="10"/>
  <c r="K448" i="10"/>
  <c r="M448" i="10"/>
  <c r="N448" i="10"/>
  <c r="O448" i="10"/>
  <c r="P448" i="10"/>
  <c r="Q448" i="10"/>
  <c r="R448" i="10"/>
  <c r="S448" i="10"/>
  <c r="T448" i="10"/>
  <c r="U448" i="10"/>
  <c r="F449" i="10"/>
  <c r="V449" i="10"/>
  <c r="F450" i="10"/>
  <c r="V450" i="10"/>
  <c r="F451" i="10"/>
  <c r="V451" i="10"/>
  <c r="F452" i="10"/>
  <c r="G452" i="10"/>
  <c r="H452" i="10"/>
  <c r="I452" i="10"/>
  <c r="J452" i="10"/>
  <c r="K452" i="10"/>
  <c r="M452" i="10"/>
  <c r="N452" i="10"/>
  <c r="O452" i="10"/>
  <c r="P452" i="10"/>
  <c r="Q452" i="10"/>
  <c r="R452" i="10"/>
  <c r="S452" i="10"/>
  <c r="T452" i="10"/>
  <c r="U452" i="10"/>
  <c r="F453" i="10"/>
  <c r="V453" i="10"/>
  <c r="F454" i="10"/>
  <c r="V454" i="10"/>
  <c r="F455" i="10"/>
  <c r="G455" i="10"/>
  <c r="H455" i="10"/>
  <c r="I455" i="10"/>
  <c r="J455" i="10"/>
  <c r="K455" i="10"/>
  <c r="M455" i="10"/>
  <c r="N455" i="10"/>
  <c r="O455" i="10"/>
  <c r="P455" i="10"/>
  <c r="Q455" i="10"/>
  <c r="R455" i="10"/>
  <c r="S455" i="10"/>
  <c r="T455" i="10"/>
  <c r="U455" i="10"/>
  <c r="F456" i="10"/>
  <c r="V456" i="10"/>
  <c r="F457" i="10"/>
  <c r="G457" i="10"/>
  <c r="H457" i="10"/>
  <c r="I457" i="10"/>
  <c r="J457" i="10"/>
  <c r="K457" i="10"/>
  <c r="M457" i="10"/>
  <c r="N457" i="10"/>
  <c r="O457" i="10"/>
  <c r="P457" i="10"/>
  <c r="Q457" i="10"/>
  <c r="R457" i="10"/>
  <c r="S457" i="10"/>
  <c r="T457" i="10"/>
  <c r="U457" i="10"/>
  <c r="F458" i="10"/>
  <c r="V458" i="10"/>
  <c r="F459" i="10"/>
  <c r="G459" i="10"/>
  <c r="H459" i="10"/>
  <c r="I459" i="10"/>
  <c r="J459" i="10"/>
  <c r="K459" i="10"/>
  <c r="M459" i="10"/>
  <c r="N459" i="10"/>
  <c r="O459" i="10"/>
  <c r="P459" i="10"/>
  <c r="Q459" i="10"/>
  <c r="R459" i="10"/>
  <c r="S459" i="10"/>
  <c r="T459" i="10"/>
  <c r="U459" i="10"/>
  <c r="F460" i="10"/>
  <c r="V460" i="10"/>
  <c r="F461" i="10"/>
  <c r="G461" i="10"/>
  <c r="H461" i="10"/>
  <c r="I461" i="10"/>
  <c r="J461" i="10"/>
  <c r="V461" i="10" s="1"/>
  <c r="K461" i="10"/>
  <c r="M461" i="10"/>
  <c r="N461" i="10"/>
  <c r="O461" i="10"/>
  <c r="P461" i="10"/>
  <c r="Q461" i="10"/>
  <c r="R461" i="10"/>
  <c r="S461" i="10"/>
  <c r="T461" i="10"/>
  <c r="U461" i="10"/>
  <c r="F462" i="10"/>
  <c r="V462" i="10"/>
  <c r="F463" i="10"/>
  <c r="G463" i="10"/>
  <c r="H463" i="10"/>
  <c r="I463" i="10"/>
  <c r="J463" i="10"/>
  <c r="K463" i="10"/>
  <c r="M463" i="10"/>
  <c r="N463" i="10"/>
  <c r="O463" i="10"/>
  <c r="P463" i="10"/>
  <c r="Q463" i="10"/>
  <c r="R463" i="10"/>
  <c r="S463" i="10"/>
  <c r="T463" i="10"/>
  <c r="U463" i="10"/>
  <c r="F464" i="10"/>
  <c r="V464" i="10"/>
  <c r="F465" i="10"/>
  <c r="V465" i="10"/>
  <c r="F466" i="10"/>
  <c r="V466" i="10"/>
  <c r="F467" i="10"/>
  <c r="G467" i="10"/>
  <c r="H467" i="10"/>
  <c r="I467" i="10"/>
  <c r="J467" i="10"/>
  <c r="K467" i="10"/>
  <c r="M467" i="10"/>
  <c r="N467" i="10"/>
  <c r="O467" i="10"/>
  <c r="P467" i="10"/>
  <c r="Q467" i="10"/>
  <c r="R467" i="10"/>
  <c r="S467" i="10"/>
  <c r="T467" i="10"/>
  <c r="U467" i="10"/>
  <c r="F468" i="10"/>
  <c r="V468" i="10"/>
  <c r="F469" i="10"/>
  <c r="G469" i="10"/>
  <c r="H469" i="10"/>
  <c r="I469" i="10"/>
  <c r="J469" i="10"/>
  <c r="K469" i="10"/>
  <c r="M469" i="10"/>
  <c r="N469" i="10"/>
  <c r="O469" i="10"/>
  <c r="P469" i="10"/>
  <c r="Q469" i="10"/>
  <c r="R469" i="10"/>
  <c r="S469" i="10"/>
  <c r="T469" i="10"/>
  <c r="U469" i="10"/>
  <c r="F470" i="10"/>
  <c r="V470" i="10"/>
  <c r="F471" i="10"/>
  <c r="G471" i="10"/>
  <c r="H471" i="10"/>
  <c r="I471" i="10"/>
  <c r="J471" i="10"/>
  <c r="K471" i="10"/>
  <c r="M471" i="10"/>
  <c r="N471" i="10"/>
  <c r="O471" i="10"/>
  <c r="P471" i="10"/>
  <c r="Q471" i="10"/>
  <c r="R471" i="10"/>
  <c r="S471" i="10"/>
  <c r="T471" i="10"/>
  <c r="U471" i="10"/>
  <c r="F472" i="10"/>
  <c r="V472" i="10"/>
  <c r="F473" i="10"/>
  <c r="G473" i="10"/>
  <c r="H473" i="10"/>
  <c r="I473" i="10"/>
  <c r="J473" i="10"/>
  <c r="K473" i="10"/>
  <c r="M473" i="10"/>
  <c r="N473" i="10"/>
  <c r="O473" i="10"/>
  <c r="P473" i="10"/>
  <c r="Q473" i="10"/>
  <c r="R473" i="10"/>
  <c r="S473" i="10"/>
  <c r="T473" i="10"/>
  <c r="U473" i="10"/>
  <c r="F474" i="10"/>
  <c r="V474" i="10"/>
  <c r="F475" i="10"/>
  <c r="G475" i="10"/>
  <c r="H475" i="10"/>
  <c r="I475" i="10"/>
  <c r="J475" i="10"/>
  <c r="K475" i="10"/>
  <c r="M475" i="10"/>
  <c r="N475" i="10"/>
  <c r="O475" i="10"/>
  <c r="P475" i="10"/>
  <c r="Q475" i="10"/>
  <c r="R475" i="10"/>
  <c r="S475" i="10"/>
  <c r="T475" i="10"/>
  <c r="U475" i="10"/>
  <c r="F476" i="10"/>
  <c r="V476" i="10"/>
  <c r="F477" i="10"/>
  <c r="G477" i="10"/>
  <c r="H477" i="10"/>
  <c r="I477" i="10"/>
  <c r="J477" i="10"/>
  <c r="K477" i="10"/>
  <c r="M477" i="10"/>
  <c r="N477" i="10"/>
  <c r="O477" i="10"/>
  <c r="P477" i="10"/>
  <c r="Q477" i="10"/>
  <c r="R477" i="10"/>
  <c r="S477" i="10"/>
  <c r="T477" i="10"/>
  <c r="U477" i="10"/>
  <c r="F478" i="10"/>
  <c r="V478" i="10"/>
  <c r="G516" i="10"/>
  <c r="G529" i="10" s="1"/>
  <c r="M529" i="10" s="1"/>
  <c r="I516" i="10"/>
  <c r="Q516" i="10" s="1"/>
  <c r="G517" i="10"/>
  <c r="M517" i="10" s="1"/>
  <c r="I517" i="10"/>
  <c r="Q517" i="10" s="1"/>
  <c r="G518" i="10"/>
  <c r="M518" i="10" s="1"/>
  <c r="I518" i="10"/>
  <c r="Q518" i="10" s="1"/>
  <c r="G519" i="10"/>
  <c r="I519" i="10"/>
  <c r="Q519" i="10" s="1"/>
  <c r="M519" i="10"/>
  <c r="G520" i="10"/>
  <c r="I520" i="10"/>
  <c r="Q520" i="10" s="1"/>
  <c r="M520" i="10"/>
  <c r="G521" i="10"/>
  <c r="I521" i="10"/>
  <c r="M521" i="10"/>
  <c r="Q521" i="10"/>
  <c r="G522" i="10"/>
  <c r="I522" i="10"/>
  <c r="Q522" i="10" s="1"/>
  <c r="M522" i="10"/>
  <c r="G523" i="10"/>
  <c r="M523" i="10" s="1"/>
  <c r="I523" i="10"/>
  <c r="Q523" i="10"/>
  <c r="G524" i="10"/>
  <c r="M524" i="10" s="1"/>
  <c r="I524" i="10"/>
  <c r="Q524" i="10" s="1"/>
  <c r="E525" i="10"/>
  <c r="E529" i="10" s="1"/>
  <c r="G525" i="10"/>
  <c r="M525" i="10" s="1"/>
  <c r="I525" i="10"/>
  <c r="G526" i="10"/>
  <c r="M526" i="10" s="1"/>
  <c r="I526" i="10"/>
  <c r="Q526" i="10" s="1"/>
  <c r="L529" i="10"/>
  <c r="O529" i="10"/>
  <c r="G530" i="10"/>
  <c r="I530" i="10"/>
  <c r="G531" i="10"/>
  <c r="I531" i="10"/>
  <c r="I536" i="10" s="1"/>
  <c r="Q536" i="10" s="1"/>
  <c r="G532" i="10"/>
  <c r="I532" i="10"/>
  <c r="G533" i="10"/>
  <c r="I533" i="10"/>
  <c r="E536" i="10"/>
  <c r="G537" i="10"/>
  <c r="I537" i="10"/>
  <c r="G538" i="10"/>
  <c r="I538" i="10"/>
  <c r="G539" i="10"/>
  <c r="I539" i="10"/>
  <c r="G540" i="10"/>
  <c r="I540" i="10"/>
  <c r="G541" i="10"/>
  <c r="I541" i="10"/>
  <c r="G542" i="10"/>
  <c r="I542" i="10"/>
  <c r="G543" i="10"/>
  <c r="I543" i="10"/>
  <c r="G544" i="10"/>
  <c r="I544" i="10"/>
  <c r="G545" i="10"/>
  <c r="I545" i="10"/>
  <c r="G546" i="10"/>
  <c r="I546" i="10"/>
  <c r="G547" i="10"/>
  <c r="I547" i="10"/>
  <c r="E554" i="10"/>
  <c r="G558" i="10"/>
  <c r="I558" i="10"/>
  <c r="L560" i="10"/>
  <c r="O560" i="10"/>
  <c r="G19" i="1"/>
  <c r="BB436" i="1"/>
  <c r="CG436" i="1" s="1"/>
  <c r="BA436" i="1"/>
  <c r="CF436" i="1" s="1"/>
  <c r="BA358" i="1"/>
  <c r="CF358" i="1" s="1"/>
  <c r="BB358" i="1"/>
  <c r="CG358" i="1" s="1"/>
  <c r="CB358" i="1"/>
  <c r="BB305" i="1"/>
  <c r="CG305" i="1" s="1"/>
  <c r="BA305" i="1"/>
  <c r="CF305" i="1" s="1"/>
  <c r="BB176" i="1"/>
  <c r="CG176" i="1" s="1"/>
  <c r="BA176" i="1"/>
  <c r="CF176" i="1" s="1"/>
  <c r="BA171" i="1"/>
  <c r="CF171" i="1" s="1"/>
  <c r="BB171" i="1"/>
  <c r="CG171" i="1" s="1"/>
  <c r="BB163" i="1"/>
  <c r="BA163" i="1"/>
  <c r="BB18" i="1"/>
  <c r="CG18" i="1" s="1"/>
  <c r="CB17" i="1"/>
  <c r="CC17" i="1" s="1"/>
  <c r="V19" i="1"/>
  <c r="V21" i="1"/>
  <c r="V23" i="1"/>
  <c r="V26" i="1"/>
  <c r="V27" i="1"/>
  <c r="V28" i="1"/>
  <c r="V29" i="1"/>
  <c r="V30" i="1"/>
  <c r="V32" i="1"/>
  <c r="V33" i="1"/>
  <c r="V34" i="1"/>
  <c r="V37" i="1"/>
  <c r="V38" i="1"/>
  <c r="V39" i="1"/>
  <c r="V41" i="1"/>
  <c r="V42" i="1"/>
  <c r="V44" i="1"/>
  <c r="V46" i="1"/>
  <c r="V47" i="1"/>
  <c r="V48" i="1"/>
  <c r="V49" i="1"/>
  <c r="V50" i="1"/>
  <c r="V51" i="1"/>
  <c r="V52" i="1"/>
  <c r="V53" i="1"/>
  <c r="V56" i="1"/>
  <c r="V57" i="1"/>
  <c r="V58" i="1"/>
  <c r="V60" i="1"/>
  <c r="V61" i="1"/>
  <c r="V62" i="1"/>
  <c r="V64" i="1"/>
  <c r="V66" i="1"/>
  <c r="W66" i="1" s="1"/>
  <c r="V523" i="1"/>
  <c r="W523" i="1" s="1"/>
  <c r="V521" i="1"/>
  <c r="W521" i="1" s="1"/>
  <c r="V518" i="1"/>
  <c r="W518" i="1" s="1"/>
  <c r="V515" i="1"/>
  <c r="W515" i="1" s="1"/>
  <c r="V513" i="1"/>
  <c r="W513" i="1" s="1"/>
  <c r="V511" i="1"/>
  <c r="W511" i="1" s="1"/>
  <c r="V507" i="1"/>
  <c r="W507" i="1" s="1"/>
  <c r="V503" i="1"/>
  <c r="W503" i="1" s="1"/>
  <c r="V501" i="1"/>
  <c r="W501" i="1" s="1"/>
  <c r="V499" i="1"/>
  <c r="W499" i="1" s="1"/>
  <c r="V497" i="1"/>
  <c r="W497" i="1" s="1"/>
  <c r="V494" i="1"/>
  <c r="W494" i="1" s="1"/>
  <c r="V474" i="1"/>
  <c r="W474" i="1" s="1"/>
  <c r="V472" i="1"/>
  <c r="W472" i="1" s="1"/>
  <c r="V442" i="1"/>
  <c r="V440" i="1"/>
  <c r="V438" i="1"/>
  <c r="V436" i="1"/>
  <c r="V434" i="1"/>
  <c r="V432" i="1"/>
  <c r="V430" i="1"/>
  <c r="V428" i="1"/>
  <c r="V425" i="1"/>
  <c r="V423" i="1"/>
  <c r="V409" i="1"/>
  <c r="V407" i="1"/>
  <c r="V404" i="1"/>
  <c r="V402" i="1"/>
  <c r="V400" i="1"/>
  <c r="V395" i="1"/>
  <c r="V393" i="1"/>
  <c r="V391" i="1"/>
  <c r="V388" i="1"/>
  <c r="V386" i="1"/>
  <c r="V381" i="1"/>
  <c r="V383" i="1"/>
  <c r="V367" i="1"/>
  <c r="V359" i="1"/>
  <c r="V361" i="1"/>
  <c r="V346" i="1"/>
  <c r="V344" i="1"/>
  <c r="V340" i="1"/>
  <c r="V342" i="1"/>
  <c r="V337" i="1"/>
  <c r="V335" i="1"/>
  <c r="V332" i="1"/>
  <c r="V330" i="1"/>
  <c r="V328" i="1"/>
  <c r="V326" i="1"/>
  <c r="V312" i="1"/>
  <c r="V305" i="1"/>
  <c r="V302" i="1"/>
  <c r="V296" i="1"/>
  <c r="V288" i="1"/>
  <c r="V281" i="1"/>
  <c r="V274" i="1"/>
  <c r="V267" i="1"/>
  <c r="V265" i="1"/>
  <c r="V260" i="1"/>
  <c r="V256" i="1"/>
  <c r="V250" i="1"/>
  <c r="V229" i="1"/>
  <c r="V219" i="1"/>
  <c r="I554" i="10" l="1"/>
  <c r="V477" i="10"/>
  <c r="W477" i="10" s="1"/>
  <c r="W462" i="10"/>
  <c r="W421" i="10"/>
  <c r="W403" i="10"/>
  <c r="V398" i="10"/>
  <c r="W398" i="10" s="1"/>
  <c r="P389" i="10"/>
  <c r="H389" i="10"/>
  <c r="R389" i="10"/>
  <c r="V369" i="10"/>
  <c r="U359" i="10"/>
  <c r="W358" i="10"/>
  <c r="W352" i="10"/>
  <c r="G350" i="10"/>
  <c r="V322" i="10"/>
  <c r="W322" i="10" s="1"/>
  <c r="H296" i="10"/>
  <c r="S287" i="10"/>
  <c r="V288" i="10"/>
  <c r="W288" i="10" s="1"/>
  <c r="W272" i="10"/>
  <c r="W261" i="10"/>
  <c r="W235" i="10"/>
  <c r="W231" i="10"/>
  <c r="W202" i="10"/>
  <c r="W193" i="10"/>
  <c r="W189" i="10"/>
  <c r="V78" i="10"/>
  <c r="W40" i="10"/>
  <c r="W16" i="10"/>
  <c r="W12" i="10"/>
  <c r="G389" i="10"/>
  <c r="G536" i="10"/>
  <c r="M536" i="10" s="1"/>
  <c r="M516" i="10"/>
  <c r="V475" i="10"/>
  <c r="V471" i="10"/>
  <c r="W471" i="10" s="1"/>
  <c r="V463" i="10"/>
  <c r="V452" i="10"/>
  <c r="W450" i="10"/>
  <c r="Q389" i="10"/>
  <c r="I389" i="10"/>
  <c r="W388" i="10"/>
  <c r="R382" i="10"/>
  <c r="J382" i="10"/>
  <c r="W363" i="10"/>
  <c r="N359" i="10"/>
  <c r="P359" i="10"/>
  <c r="V351" i="10"/>
  <c r="W351" i="10" s="1"/>
  <c r="R340" i="10"/>
  <c r="V341" i="10"/>
  <c r="V327" i="10"/>
  <c r="Q301" i="10"/>
  <c r="H301" i="10"/>
  <c r="I287" i="10"/>
  <c r="W266" i="10"/>
  <c r="V257" i="10"/>
  <c r="W257" i="10" s="1"/>
  <c r="W255" i="10"/>
  <c r="V159" i="10"/>
  <c r="V148" i="10"/>
  <c r="V122" i="10"/>
  <c r="W122" i="10" s="1"/>
  <c r="V116" i="10"/>
  <c r="W116" i="10" s="1"/>
  <c r="W94" i="10"/>
  <c r="V72" i="10"/>
  <c r="W72" i="10" s="1"/>
  <c r="V385" i="10"/>
  <c r="W385" i="10" s="1"/>
  <c r="G554" i="10"/>
  <c r="G555" i="10" s="1"/>
  <c r="I529" i="10"/>
  <c r="V473" i="10"/>
  <c r="W458" i="10"/>
  <c r="V431" i="10"/>
  <c r="W431" i="10" s="1"/>
  <c r="W419" i="10"/>
  <c r="W401" i="10"/>
  <c r="S366" i="10"/>
  <c r="K366" i="10"/>
  <c r="O359" i="10"/>
  <c r="G359" i="10"/>
  <c r="O345" i="10"/>
  <c r="G345" i="10"/>
  <c r="Q340" i="10"/>
  <c r="I340" i="10"/>
  <c r="P301" i="10"/>
  <c r="W300" i="10"/>
  <c r="V299" i="10"/>
  <c r="W260" i="10"/>
  <c r="W249" i="10"/>
  <c r="V225" i="10"/>
  <c r="W223" i="10"/>
  <c r="W192" i="10"/>
  <c r="V171" i="10"/>
  <c r="V157" i="10"/>
  <c r="W157" i="10" s="1"/>
  <c r="V114" i="10"/>
  <c r="W81" i="10"/>
  <c r="V74" i="10"/>
  <c r="V39" i="10"/>
  <c r="W39" i="10" s="1"/>
  <c r="V30" i="10"/>
  <c r="W10" i="10"/>
  <c r="V9" i="10"/>
  <c r="W9" i="10" s="1"/>
  <c r="V459" i="10"/>
  <c r="V420" i="10"/>
  <c r="V367" i="10"/>
  <c r="W367" i="10" s="1"/>
  <c r="V364" i="10"/>
  <c r="V320" i="10"/>
  <c r="W320" i="10" s="1"/>
  <c r="V306" i="10"/>
  <c r="V271" i="10"/>
  <c r="V250" i="10"/>
  <c r="V219" i="10"/>
  <c r="W219" i="10" s="1"/>
  <c r="V197" i="10"/>
  <c r="V187" i="10"/>
  <c r="V169" i="10"/>
  <c r="W169" i="10" s="1"/>
  <c r="V164" i="10"/>
  <c r="V151" i="10"/>
  <c r="V146" i="10"/>
  <c r="V140" i="10"/>
  <c r="V112" i="10"/>
  <c r="W112" i="10" s="1"/>
  <c r="V76" i="10"/>
  <c r="V28" i="10"/>
  <c r="V21" i="10"/>
  <c r="W21" i="10" s="1"/>
  <c r="E555" i="10"/>
  <c r="V469" i="10"/>
  <c r="V457" i="10"/>
  <c r="W457" i="10" s="1"/>
  <c r="W454" i="10"/>
  <c r="V402" i="10"/>
  <c r="V392" i="10"/>
  <c r="V308" i="10"/>
  <c r="M301" i="10"/>
  <c r="T296" i="10"/>
  <c r="K296" i="10"/>
  <c r="N287" i="10"/>
  <c r="W286" i="10"/>
  <c r="V265" i="10"/>
  <c r="W263" i="10"/>
  <c r="W259" i="10"/>
  <c r="W248" i="10"/>
  <c r="V217" i="10"/>
  <c r="W217" i="10" s="1"/>
  <c r="W204" i="10"/>
  <c r="W200" i="10"/>
  <c r="W191" i="10"/>
  <c r="V80" i="10"/>
  <c r="W80" i="10" s="1"/>
  <c r="W79" i="10"/>
  <c r="W49" i="10"/>
  <c r="V44" i="10"/>
  <c r="V467" i="10"/>
  <c r="V455" i="10"/>
  <c r="V390" i="10"/>
  <c r="V387" i="10"/>
  <c r="V383" i="10"/>
  <c r="H359" i="10"/>
  <c r="V362" i="10"/>
  <c r="T359" i="10"/>
  <c r="L359" i="10"/>
  <c r="V359" i="10" s="1"/>
  <c r="W359" i="10" s="1"/>
  <c r="V348" i="10"/>
  <c r="N340" i="10"/>
  <c r="V294" i="10"/>
  <c r="W294" i="10" s="1"/>
  <c r="V229" i="10"/>
  <c r="V103" i="10"/>
  <c r="V69" i="10"/>
  <c r="V7" i="10"/>
  <c r="U389" i="10"/>
  <c r="V448" i="10"/>
  <c r="W432" i="10"/>
  <c r="V418" i="10"/>
  <c r="W418" i="10" s="1"/>
  <c r="W416" i="10"/>
  <c r="V400" i="10"/>
  <c r="W397" i="10"/>
  <c r="V396" i="10"/>
  <c r="T389" i="10"/>
  <c r="L389" i="10"/>
  <c r="S382" i="10"/>
  <c r="U382" i="10"/>
  <c r="M382" i="10"/>
  <c r="U366" i="10"/>
  <c r="M366" i="10"/>
  <c r="O366" i="10"/>
  <c r="S359" i="10"/>
  <c r="V360" i="10"/>
  <c r="V355" i="10"/>
  <c r="Q350" i="10"/>
  <c r="V350" i="10" s="1"/>
  <c r="W350" i="10" s="1"/>
  <c r="I350" i="10"/>
  <c r="Q345" i="10"/>
  <c r="I345" i="10"/>
  <c r="S345" i="10"/>
  <c r="V343" i="10"/>
  <c r="W343" i="10" s="1"/>
  <c r="V304" i="10"/>
  <c r="R296" i="10"/>
  <c r="I296" i="10"/>
  <c r="V292" i="10"/>
  <c r="W292" i="10" s="1"/>
  <c r="U287" i="10"/>
  <c r="L287" i="10"/>
  <c r="W273" i="10"/>
  <c r="W247" i="10"/>
  <c r="W203" i="10"/>
  <c r="W87" i="10"/>
  <c r="W83" i="10"/>
  <c r="W75" i="10"/>
  <c r="H75" i="10" s="1"/>
  <c r="H74" i="10" s="1"/>
  <c r="V50" i="10"/>
  <c r="W18" i="10"/>
  <c r="V433" i="10"/>
  <c r="R359" i="10"/>
  <c r="V346" i="10"/>
  <c r="V290" i="10"/>
  <c r="V285" i="10"/>
  <c r="V274" i="10"/>
  <c r="W274" i="10" s="1"/>
  <c r="V243" i="10"/>
  <c r="V236" i="10"/>
  <c r="W236" i="10" s="1"/>
  <c r="V167" i="10"/>
  <c r="W167" i="10" s="1"/>
  <c r="V161" i="10"/>
  <c r="W161" i="10" s="1"/>
  <c r="V143" i="10"/>
  <c r="V137" i="10"/>
  <c r="V118" i="10"/>
  <c r="V101" i="10"/>
  <c r="W101" i="10" s="1"/>
  <c r="V48" i="10"/>
  <c r="CC436" i="1"/>
  <c r="CC305" i="1"/>
  <c r="CC171" i="1"/>
  <c r="CC194" i="1"/>
  <c r="V325" i="1"/>
  <c r="V334" i="1"/>
  <c r="CC358" i="1"/>
  <c r="V493" i="1"/>
  <c r="W493" i="1" s="1"/>
  <c r="V339" i="1"/>
  <c r="V520" i="1"/>
  <c r="W520" i="1" s="1"/>
  <c r="V406" i="1"/>
  <c r="W97" i="10"/>
  <c r="W89" i="10"/>
  <c r="W42" i="10"/>
  <c r="W456" i="10"/>
  <c r="W472" i="10"/>
  <c r="W271" i="10"/>
  <c r="W86" i="10"/>
  <c r="W234" i="10"/>
  <c r="W262" i="10"/>
  <c r="W400" i="10"/>
  <c r="W448" i="10"/>
  <c r="W355" i="10"/>
  <c r="W44" i="10"/>
  <c r="W304" i="10"/>
  <c r="W13" i="10"/>
  <c r="W290" i="10"/>
  <c r="W399" i="10"/>
  <c r="W11" i="10"/>
  <c r="W197" i="10"/>
  <c r="W258" i="10"/>
  <c r="W232" i="10"/>
  <c r="W105" i="10"/>
  <c r="W95" i="10"/>
  <c r="W476" i="10"/>
  <c r="W453" i="10"/>
  <c r="W14" i="10"/>
  <c r="W468" i="10"/>
  <c r="W463" i="10"/>
  <c r="W309" i="10"/>
  <c r="W270" i="10"/>
  <c r="W47" i="10"/>
  <c r="W364" i="10"/>
  <c r="W356" i="10"/>
  <c r="W35" i="10"/>
  <c r="W392" i="10"/>
  <c r="W96" i="10"/>
  <c r="W88" i="10"/>
  <c r="W475" i="10"/>
  <c r="W452" i="10"/>
  <c r="W325" i="10"/>
  <c r="W218" i="10"/>
  <c r="W473" i="10"/>
  <c r="W417" i="10"/>
  <c r="W344" i="10"/>
  <c r="W148" i="10"/>
  <c r="W113" i="10"/>
  <c r="W17" i="10"/>
  <c r="W222" i="10"/>
  <c r="W110" i="10"/>
  <c r="W102" i="10"/>
  <c r="W393" i="10"/>
  <c r="W198" i="10"/>
  <c r="W387" i="10"/>
  <c r="W82" i="10"/>
  <c r="W306" i="10"/>
  <c r="W8" i="10"/>
  <c r="W158" i="10"/>
  <c r="W307" i="10"/>
  <c r="W194" i="10"/>
  <c r="W141" i="10"/>
  <c r="W91" i="10"/>
  <c r="W51" i="10"/>
  <c r="W395" i="10"/>
  <c r="W365" i="10"/>
  <c r="W354" i="10"/>
  <c r="W305" i="10"/>
  <c r="W293" i="10"/>
  <c r="W224" i="10"/>
  <c r="W15" i="10"/>
  <c r="W185" i="10"/>
  <c r="W25" i="10"/>
  <c r="W201" i="10"/>
  <c r="W115" i="10"/>
  <c r="W78" i="10"/>
  <c r="W467" i="10"/>
  <c r="W256" i="10"/>
  <c r="W199" i="10"/>
  <c r="W111" i="10"/>
  <c r="W43" i="10"/>
  <c r="W470" i="10"/>
  <c r="W220" i="10"/>
  <c r="W190" i="10"/>
  <c r="W275" i="10"/>
  <c r="W245" i="10"/>
  <c r="W230" i="10"/>
  <c r="W205" i="10"/>
  <c r="W71" i="10"/>
  <c r="W69" i="10"/>
  <c r="W449" i="10"/>
  <c r="W386" i="10"/>
  <c r="W346" i="10"/>
  <c r="W228" i="10"/>
  <c r="W225" i="10"/>
  <c r="W196" i="10"/>
  <c r="W165" i="10"/>
  <c r="W41" i="10"/>
  <c r="W250" i="10"/>
  <c r="W244" i="10"/>
  <c r="W195" i="10"/>
  <c r="W153" i="10"/>
  <c r="W99" i="10"/>
  <c r="W84" i="10"/>
  <c r="W29" i="10"/>
  <c r="V385" i="1"/>
  <c r="V427" i="1"/>
  <c r="W455" i="10"/>
  <c r="W420" i="10"/>
  <c r="W348" i="10"/>
  <c r="W464" i="10"/>
  <c r="W140" i="10"/>
  <c r="W308" i="10"/>
  <c r="W264" i="10"/>
  <c r="W246" i="10"/>
  <c r="W243" i="10"/>
  <c r="W229" i="10"/>
  <c r="W172" i="10"/>
  <c r="W159" i="10"/>
  <c r="W118" i="10"/>
  <c r="W109" i="10"/>
  <c r="W460" i="10"/>
  <c r="W390" i="10"/>
  <c r="W357" i="10"/>
  <c r="W349" i="10"/>
  <c r="W221" i="10"/>
  <c r="W93" i="10"/>
  <c r="W85" i="10"/>
  <c r="W23" i="10"/>
  <c r="W146" i="10"/>
  <c r="W114" i="10"/>
  <c r="W50" i="10"/>
  <c r="W362" i="10"/>
  <c r="W327" i="10"/>
  <c r="W478" i="10"/>
  <c r="W469" i="10"/>
  <c r="W369" i="10"/>
  <c r="W360" i="10"/>
  <c r="W187" i="10"/>
  <c r="W137" i="10"/>
  <c r="W48" i="10"/>
  <c r="W30" i="10"/>
  <c r="W20" i="10"/>
  <c r="W7" i="10"/>
  <c r="W28" i="10"/>
  <c r="W474" i="10"/>
  <c r="W451" i="10"/>
  <c r="W402" i="10"/>
  <c r="W391" i="10"/>
  <c r="W328" i="10"/>
  <c r="W303" i="10"/>
  <c r="W299" i="10"/>
  <c r="W295" i="10"/>
  <c r="W252" i="10"/>
  <c r="W227" i="10"/>
  <c r="W164" i="10"/>
  <c r="W156" i="10"/>
  <c r="W147" i="10"/>
  <c r="W90" i="10"/>
  <c r="W19" i="10"/>
  <c r="W370" i="10"/>
  <c r="W361" i="10"/>
  <c r="W297" i="10"/>
  <c r="W291" i="10"/>
  <c r="W251" i="10"/>
  <c r="W240" i="10"/>
  <c r="W226" i="10"/>
  <c r="W155" i="10"/>
  <c r="W38" i="10"/>
  <c r="W31" i="10"/>
  <c r="W396" i="10"/>
  <c r="W383" i="10"/>
  <c r="W143" i="10"/>
  <c r="W103" i="10"/>
  <c r="W433" i="10"/>
  <c r="W268" i="10"/>
  <c r="W265" i="10"/>
  <c r="W239" i="10"/>
  <c r="W188" i="10"/>
  <c r="W151" i="10"/>
  <c r="W37" i="10"/>
  <c r="W27" i="10"/>
  <c r="W6" i="10"/>
  <c r="W461" i="10"/>
  <c r="W459" i="10"/>
  <c r="W341" i="10"/>
  <c r="W171" i="10"/>
  <c r="W465" i="10"/>
  <c r="W434" i="10"/>
  <c r="W285" i="10"/>
  <c r="W238" i="10"/>
  <c r="W233" i="10"/>
  <c r="W186" i="10"/>
  <c r="W121" i="10"/>
  <c r="W36" i="10"/>
  <c r="W26" i="10"/>
  <c r="W5" i="10"/>
  <c r="W76" i="10"/>
  <c r="W74" i="10"/>
  <c r="Q529" i="10"/>
  <c r="Q554" i="10"/>
  <c r="I555" i="10"/>
  <c r="V301" i="10"/>
  <c r="W301" i="10" s="1"/>
  <c r="V296" i="10"/>
  <c r="W296" i="10" s="1"/>
  <c r="V394" i="10"/>
  <c r="W394" i="10" s="1"/>
  <c r="Q525" i="10"/>
  <c r="I77" i="10"/>
  <c r="I76" i="10" s="1"/>
  <c r="W466" i="10"/>
  <c r="I466" i="10" s="1"/>
  <c r="V302" i="10"/>
  <c r="W302" i="10" s="1"/>
  <c r="M296" i="10"/>
  <c r="M389" i="10"/>
  <c r="N382" i="10"/>
  <c r="J366" i="10"/>
  <c r="V366" i="10" s="1"/>
  <c r="W366" i="10" s="1"/>
  <c r="K359" i="10"/>
  <c r="J340" i="10"/>
  <c r="J287" i="10"/>
  <c r="V287" i="10" s="1"/>
  <c r="W287" i="10" s="1"/>
  <c r="J345" i="10"/>
  <c r="V345" i="10" s="1"/>
  <c r="W345" i="10" s="1"/>
  <c r="V353" i="10"/>
  <c r="W353" i="10" s="1"/>
  <c r="V399" i="1"/>
  <c r="V390" i="1"/>
  <c r="V201" i="1"/>
  <c r="V194" i="1"/>
  <c r="V192" i="1"/>
  <c r="V190" i="1"/>
  <c r="V187" i="1"/>
  <c r="V184" i="1"/>
  <c r="V178" i="1"/>
  <c r="M555" i="10" l="1"/>
  <c r="G559" i="10"/>
  <c r="V382" i="10"/>
  <c r="W382" i="10" s="1"/>
  <c r="V389" i="10"/>
  <c r="W389" i="10" s="1"/>
  <c r="I75" i="10"/>
  <c r="I74" i="10" s="1"/>
  <c r="V340" i="10"/>
  <c r="W340" i="10" s="1"/>
  <c r="M554" i="10"/>
  <c r="V196" i="1"/>
  <c r="V180" i="1"/>
  <c r="Q555" i="10"/>
  <c r="I559" i="10"/>
  <c r="V163" i="1"/>
  <c r="V161" i="1"/>
  <c r="V157" i="1"/>
  <c r="V129" i="1"/>
  <c r="V127" i="1"/>
  <c r="V125" i="1"/>
  <c r="V123" i="1"/>
  <c r="V114" i="1"/>
  <c r="V112" i="1"/>
  <c r="V100" i="1"/>
  <c r="V91" i="1"/>
  <c r="V89" i="1"/>
  <c r="V87" i="1"/>
  <c r="G456" i="1"/>
  <c r="H456" i="1"/>
  <c r="I456" i="1"/>
  <c r="G457" i="1"/>
  <c r="H457" i="1"/>
  <c r="I457" i="1"/>
  <c r="G458" i="1"/>
  <c r="H458" i="1"/>
  <c r="I458" i="1"/>
  <c r="G459" i="1"/>
  <c r="H459" i="1"/>
  <c r="I459" i="1"/>
  <c r="G422" i="1"/>
  <c r="H422" i="1"/>
  <c r="I422" i="1"/>
  <c r="G423" i="1"/>
  <c r="H423" i="1"/>
  <c r="I423" i="1"/>
  <c r="G424" i="1"/>
  <c r="H424" i="1"/>
  <c r="I424" i="1"/>
  <c r="G425" i="1"/>
  <c r="H425" i="1"/>
  <c r="I425" i="1"/>
  <c r="G426" i="1"/>
  <c r="H426" i="1"/>
  <c r="I426" i="1"/>
  <c r="G427" i="1"/>
  <c r="H427" i="1"/>
  <c r="I427" i="1"/>
  <c r="G428" i="1"/>
  <c r="H428" i="1"/>
  <c r="I428" i="1"/>
  <c r="G429" i="1"/>
  <c r="H429" i="1"/>
  <c r="I429" i="1"/>
  <c r="G430" i="1"/>
  <c r="H430" i="1"/>
  <c r="I430" i="1"/>
  <c r="G431" i="1"/>
  <c r="H431" i="1"/>
  <c r="I431" i="1"/>
  <c r="G432" i="1"/>
  <c r="H432" i="1"/>
  <c r="I432" i="1"/>
  <c r="G433" i="1"/>
  <c r="H433" i="1"/>
  <c r="I433" i="1"/>
  <c r="G434" i="1"/>
  <c r="H434" i="1"/>
  <c r="I434" i="1"/>
  <c r="G435" i="1"/>
  <c r="H435" i="1"/>
  <c r="I435" i="1"/>
  <c r="G436" i="1"/>
  <c r="H436" i="1"/>
  <c r="I436" i="1"/>
  <c r="G437" i="1"/>
  <c r="H437" i="1"/>
  <c r="I437" i="1"/>
  <c r="G438" i="1"/>
  <c r="H438" i="1"/>
  <c r="I438" i="1"/>
  <c r="G439" i="1"/>
  <c r="H439" i="1"/>
  <c r="I439" i="1"/>
  <c r="G440" i="1"/>
  <c r="H440" i="1"/>
  <c r="I440" i="1"/>
  <c r="G441" i="1"/>
  <c r="H441" i="1"/>
  <c r="I441" i="1"/>
  <c r="G442" i="1"/>
  <c r="H442" i="1"/>
  <c r="I442" i="1"/>
  <c r="G443" i="1"/>
  <c r="H443" i="1"/>
  <c r="I443" i="1"/>
  <c r="G380" i="1"/>
  <c r="H380" i="1"/>
  <c r="I380" i="1"/>
  <c r="G381" i="1"/>
  <c r="H381" i="1"/>
  <c r="I381" i="1"/>
  <c r="G382" i="1"/>
  <c r="H382" i="1"/>
  <c r="I382" i="1"/>
  <c r="G383" i="1"/>
  <c r="H383" i="1"/>
  <c r="I383" i="1"/>
  <c r="G384" i="1"/>
  <c r="H384" i="1"/>
  <c r="I384" i="1"/>
  <c r="G385" i="1"/>
  <c r="H385" i="1"/>
  <c r="I385" i="1"/>
  <c r="G386" i="1"/>
  <c r="H386" i="1"/>
  <c r="I386" i="1"/>
  <c r="G387" i="1"/>
  <c r="H387" i="1"/>
  <c r="I387" i="1"/>
  <c r="G388" i="1"/>
  <c r="H388" i="1"/>
  <c r="I388" i="1"/>
  <c r="G389" i="1"/>
  <c r="H389" i="1"/>
  <c r="I389" i="1"/>
  <c r="G390" i="1"/>
  <c r="H390" i="1"/>
  <c r="I390" i="1"/>
  <c r="G391" i="1"/>
  <c r="H391" i="1"/>
  <c r="I391" i="1"/>
  <c r="G392" i="1"/>
  <c r="H392" i="1"/>
  <c r="I392" i="1"/>
  <c r="G393" i="1"/>
  <c r="H393" i="1"/>
  <c r="I393" i="1"/>
  <c r="G394" i="1"/>
  <c r="H394" i="1"/>
  <c r="I394" i="1"/>
  <c r="G395" i="1"/>
  <c r="H395" i="1"/>
  <c r="I395" i="1"/>
  <c r="G396" i="1"/>
  <c r="H396" i="1"/>
  <c r="I396" i="1"/>
  <c r="G397" i="1"/>
  <c r="H397" i="1"/>
  <c r="I397" i="1"/>
  <c r="G398" i="1"/>
  <c r="H398" i="1"/>
  <c r="I398" i="1"/>
  <c r="G399" i="1"/>
  <c r="H399" i="1"/>
  <c r="I399" i="1"/>
  <c r="G400" i="1"/>
  <c r="H400" i="1"/>
  <c r="I400" i="1"/>
  <c r="G401" i="1"/>
  <c r="H401" i="1"/>
  <c r="I401" i="1"/>
  <c r="G402" i="1"/>
  <c r="H402" i="1"/>
  <c r="I402" i="1"/>
  <c r="G403" i="1"/>
  <c r="H403" i="1"/>
  <c r="I403" i="1"/>
  <c r="G404" i="1"/>
  <c r="H404" i="1"/>
  <c r="I404" i="1"/>
  <c r="G405" i="1"/>
  <c r="H405" i="1"/>
  <c r="I405" i="1"/>
  <c r="G406" i="1"/>
  <c r="H406" i="1"/>
  <c r="I406" i="1"/>
  <c r="G407" i="1"/>
  <c r="H407" i="1"/>
  <c r="I407" i="1"/>
  <c r="G408" i="1"/>
  <c r="H408" i="1"/>
  <c r="I408" i="1"/>
  <c r="G409" i="1"/>
  <c r="H409" i="1"/>
  <c r="I409" i="1"/>
  <c r="G410" i="1"/>
  <c r="H410" i="1"/>
  <c r="I410" i="1"/>
  <c r="G358" i="1"/>
  <c r="H358" i="1"/>
  <c r="I358" i="1"/>
  <c r="G359" i="1"/>
  <c r="H359" i="1"/>
  <c r="I359" i="1"/>
  <c r="G360" i="1"/>
  <c r="H360" i="1"/>
  <c r="I360" i="1"/>
  <c r="G361" i="1"/>
  <c r="H361" i="1"/>
  <c r="I361" i="1"/>
  <c r="G362" i="1"/>
  <c r="H362" i="1"/>
  <c r="I362" i="1"/>
  <c r="G363" i="1"/>
  <c r="H363" i="1"/>
  <c r="I363" i="1"/>
  <c r="G364" i="1"/>
  <c r="H364" i="1"/>
  <c r="I364" i="1"/>
  <c r="G365" i="1"/>
  <c r="H365" i="1"/>
  <c r="I365" i="1"/>
  <c r="G366" i="1"/>
  <c r="H366" i="1"/>
  <c r="I366" i="1"/>
  <c r="G367" i="1"/>
  <c r="H367" i="1"/>
  <c r="I367" i="1"/>
  <c r="G368" i="1"/>
  <c r="H368" i="1"/>
  <c r="I368" i="1"/>
  <c r="G323" i="1"/>
  <c r="H323" i="1"/>
  <c r="I323" i="1"/>
  <c r="G324" i="1"/>
  <c r="H324" i="1"/>
  <c r="I324" i="1"/>
  <c r="G325" i="1"/>
  <c r="H325" i="1"/>
  <c r="I325" i="1"/>
  <c r="G326" i="1"/>
  <c r="H326" i="1"/>
  <c r="I326" i="1"/>
  <c r="G327" i="1"/>
  <c r="H327" i="1"/>
  <c r="I327" i="1"/>
  <c r="G329" i="1"/>
  <c r="G328" i="1" s="1"/>
  <c r="H329" i="1"/>
  <c r="H328" i="1" s="1"/>
  <c r="I329" i="1"/>
  <c r="I328" i="1" s="1"/>
  <c r="G330" i="1"/>
  <c r="H330" i="1"/>
  <c r="I330" i="1"/>
  <c r="G331" i="1"/>
  <c r="H331" i="1"/>
  <c r="I331" i="1"/>
  <c r="G332" i="1"/>
  <c r="H332" i="1"/>
  <c r="I332" i="1"/>
  <c r="G333" i="1"/>
  <c r="H333" i="1"/>
  <c r="I333" i="1"/>
  <c r="G334" i="1"/>
  <c r="H334" i="1"/>
  <c r="I334" i="1"/>
  <c r="G335" i="1"/>
  <c r="H335" i="1"/>
  <c r="I335" i="1"/>
  <c r="G336" i="1"/>
  <c r="H336" i="1"/>
  <c r="I336" i="1"/>
  <c r="G337" i="1"/>
  <c r="H337" i="1"/>
  <c r="I337" i="1"/>
  <c r="G338" i="1"/>
  <c r="H338" i="1"/>
  <c r="I338" i="1"/>
  <c r="G339" i="1"/>
  <c r="H339" i="1"/>
  <c r="I339" i="1"/>
  <c r="G340" i="1"/>
  <c r="H340" i="1"/>
  <c r="I340" i="1"/>
  <c r="G341" i="1"/>
  <c r="H341" i="1"/>
  <c r="I341" i="1"/>
  <c r="G342" i="1"/>
  <c r="H342" i="1"/>
  <c r="I342" i="1"/>
  <c r="G343" i="1"/>
  <c r="H343" i="1"/>
  <c r="I343" i="1"/>
  <c r="G344" i="1"/>
  <c r="H344" i="1"/>
  <c r="I344" i="1"/>
  <c r="G345" i="1"/>
  <c r="H345" i="1"/>
  <c r="I345" i="1"/>
  <c r="G346" i="1"/>
  <c r="H346" i="1"/>
  <c r="I346" i="1"/>
  <c r="G347" i="1"/>
  <c r="H347" i="1"/>
  <c r="I347" i="1"/>
  <c r="G248" i="1"/>
  <c r="H248" i="1"/>
  <c r="I248" i="1"/>
  <c r="G249" i="1"/>
  <c r="H249" i="1"/>
  <c r="I249" i="1"/>
  <c r="G250" i="1"/>
  <c r="H250" i="1"/>
  <c r="I250" i="1"/>
  <c r="G251" i="1"/>
  <c r="H251" i="1"/>
  <c r="I251" i="1"/>
  <c r="G252" i="1"/>
  <c r="H252" i="1"/>
  <c r="I252" i="1"/>
  <c r="G253" i="1"/>
  <c r="H253" i="1"/>
  <c r="I253" i="1"/>
  <c r="G254" i="1"/>
  <c r="H254" i="1"/>
  <c r="I254" i="1"/>
  <c r="G255" i="1"/>
  <c r="H255" i="1"/>
  <c r="I255" i="1"/>
  <c r="G256" i="1"/>
  <c r="H256" i="1"/>
  <c r="I256" i="1"/>
  <c r="G257" i="1"/>
  <c r="H257" i="1"/>
  <c r="I257" i="1"/>
  <c r="G258" i="1"/>
  <c r="H258" i="1"/>
  <c r="I258" i="1"/>
  <c r="G259" i="1"/>
  <c r="H259" i="1"/>
  <c r="I259" i="1"/>
  <c r="G260" i="1"/>
  <c r="H260" i="1"/>
  <c r="I260" i="1"/>
  <c r="G261" i="1"/>
  <c r="H261" i="1"/>
  <c r="I261" i="1"/>
  <c r="G262" i="1"/>
  <c r="H262" i="1"/>
  <c r="I262" i="1"/>
  <c r="G263" i="1"/>
  <c r="H263" i="1"/>
  <c r="I263" i="1"/>
  <c r="G264" i="1"/>
  <c r="H264" i="1"/>
  <c r="I264" i="1"/>
  <c r="G265" i="1"/>
  <c r="H265" i="1"/>
  <c r="I265" i="1"/>
  <c r="G266" i="1"/>
  <c r="H266" i="1"/>
  <c r="I266" i="1"/>
  <c r="G267" i="1"/>
  <c r="H267" i="1"/>
  <c r="I267" i="1"/>
  <c r="G268" i="1"/>
  <c r="H268" i="1"/>
  <c r="I268" i="1"/>
  <c r="G269" i="1"/>
  <c r="H269" i="1"/>
  <c r="I269" i="1"/>
  <c r="G270" i="1"/>
  <c r="H270" i="1"/>
  <c r="I270" i="1"/>
  <c r="G271" i="1"/>
  <c r="H271" i="1"/>
  <c r="I271" i="1"/>
  <c r="G272" i="1"/>
  <c r="H272" i="1"/>
  <c r="I272" i="1"/>
  <c r="G273" i="1"/>
  <c r="H273" i="1"/>
  <c r="I273" i="1"/>
  <c r="G274" i="1"/>
  <c r="H274" i="1"/>
  <c r="I274" i="1"/>
  <c r="G275" i="1"/>
  <c r="H275" i="1"/>
  <c r="I275" i="1"/>
  <c r="G276" i="1"/>
  <c r="H276" i="1"/>
  <c r="I276" i="1"/>
  <c r="G277" i="1"/>
  <c r="H277" i="1"/>
  <c r="I277" i="1"/>
  <c r="G278" i="1"/>
  <c r="H278" i="1"/>
  <c r="I278" i="1"/>
  <c r="G279" i="1"/>
  <c r="H279" i="1"/>
  <c r="I279" i="1"/>
  <c r="G280" i="1"/>
  <c r="H280" i="1"/>
  <c r="I280" i="1"/>
  <c r="G281" i="1"/>
  <c r="H281" i="1"/>
  <c r="I281" i="1"/>
  <c r="G282" i="1"/>
  <c r="H282" i="1"/>
  <c r="I282" i="1"/>
  <c r="G283" i="1"/>
  <c r="H283" i="1"/>
  <c r="I283" i="1"/>
  <c r="G284" i="1"/>
  <c r="H284" i="1"/>
  <c r="I284" i="1"/>
  <c r="G285" i="1"/>
  <c r="H285" i="1"/>
  <c r="I285" i="1"/>
  <c r="G286" i="1"/>
  <c r="H286" i="1"/>
  <c r="I286" i="1"/>
  <c r="G287" i="1"/>
  <c r="H287" i="1"/>
  <c r="I287" i="1"/>
  <c r="G288" i="1"/>
  <c r="H288" i="1"/>
  <c r="I288" i="1"/>
  <c r="G289" i="1"/>
  <c r="H289" i="1"/>
  <c r="I289" i="1"/>
  <c r="G290" i="1"/>
  <c r="H290" i="1"/>
  <c r="I290" i="1"/>
  <c r="G291" i="1"/>
  <c r="H291" i="1"/>
  <c r="I291" i="1"/>
  <c r="G292" i="1"/>
  <c r="H292" i="1"/>
  <c r="I292" i="1"/>
  <c r="G293" i="1"/>
  <c r="H293" i="1"/>
  <c r="I293" i="1"/>
  <c r="G294" i="1"/>
  <c r="H294" i="1"/>
  <c r="I294" i="1"/>
  <c r="G295" i="1"/>
  <c r="H295" i="1"/>
  <c r="I295" i="1"/>
  <c r="G296" i="1"/>
  <c r="H296" i="1"/>
  <c r="I296" i="1"/>
  <c r="G297" i="1"/>
  <c r="H297" i="1"/>
  <c r="I297" i="1"/>
  <c r="G298" i="1"/>
  <c r="H298" i="1"/>
  <c r="I298" i="1"/>
  <c r="G299" i="1"/>
  <c r="H299" i="1"/>
  <c r="I299" i="1"/>
  <c r="G300" i="1"/>
  <c r="H300" i="1"/>
  <c r="I300" i="1"/>
  <c r="G301" i="1"/>
  <c r="H301" i="1"/>
  <c r="I301" i="1"/>
  <c r="G302" i="1"/>
  <c r="H302" i="1"/>
  <c r="I302" i="1"/>
  <c r="G303" i="1"/>
  <c r="H303" i="1"/>
  <c r="I303" i="1"/>
  <c r="G304" i="1"/>
  <c r="H304" i="1"/>
  <c r="I304" i="1"/>
  <c r="G305" i="1"/>
  <c r="H305" i="1"/>
  <c r="I305" i="1"/>
  <c r="G306" i="1"/>
  <c r="H306" i="1"/>
  <c r="I306" i="1"/>
  <c r="G307" i="1"/>
  <c r="H307" i="1"/>
  <c r="I307" i="1"/>
  <c r="G308" i="1"/>
  <c r="H308" i="1"/>
  <c r="I308" i="1"/>
  <c r="G309" i="1"/>
  <c r="H309" i="1"/>
  <c r="I309" i="1"/>
  <c r="H312" i="1"/>
  <c r="I312" i="1"/>
  <c r="G313" i="1"/>
  <c r="H313" i="1"/>
  <c r="I313" i="1"/>
  <c r="G215" i="1"/>
  <c r="H215" i="1"/>
  <c r="I215" i="1"/>
  <c r="G216" i="1"/>
  <c r="H216" i="1"/>
  <c r="I216" i="1"/>
  <c r="G219" i="1"/>
  <c r="H219" i="1"/>
  <c r="I219" i="1"/>
  <c r="G220" i="1"/>
  <c r="H220" i="1"/>
  <c r="I220" i="1"/>
  <c r="G221" i="1"/>
  <c r="H221" i="1"/>
  <c r="I221" i="1"/>
  <c r="G222" i="1"/>
  <c r="H222" i="1"/>
  <c r="I222" i="1"/>
  <c r="G223" i="1"/>
  <c r="H223" i="1"/>
  <c r="I223" i="1"/>
  <c r="G224" i="1"/>
  <c r="H224" i="1"/>
  <c r="I224" i="1"/>
  <c r="G225" i="1"/>
  <c r="H225" i="1"/>
  <c r="I225" i="1"/>
  <c r="G226" i="1"/>
  <c r="H226" i="1"/>
  <c r="I226" i="1"/>
  <c r="G227" i="1"/>
  <c r="H227" i="1"/>
  <c r="I227" i="1"/>
  <c r="G228" i="1"/>
  <c r="H228" i="1"/>
  <c r="I228" i="1"/>
  <c r="G229" i="1"/>
  <c r="H229" i="1"/>
  <c r="I229" i="1"/>
  <c r="G230" i="1"/>
  <c r="H230" i="1"/>
  <c r="I230" i="1"/>
  <c r="G231" i="1"/>
  <c r="H231" i="1"/>
  <c r="I231" i="1"/>
  <c r="G232" i="1"/>
  <c r="H232" i="1"/>
  <c r="I232" i="1"/>
  <c r="G233" i="1"/>
  <c r="H233" i="1"/>
  <c r="I233" i="1"/>
  <c r="G234" i="1"/>
  <c r="H234" i="1"/>
  <c r="I234" i="1"/>
  <c r="G235" i="1"/>
  <c r="H235" i="1"/>
  <c r="I235" i="1"/>
  <c r="G236" i="1"/>
  <c r="H236" i="1"/>
  <c r="I236" i="1"/>
  <c r="G154" i="1"/>
  <c r="H154" i="1"/>
  <c r="I154" i="1"/>
  <c r="G155" i="1"/>
  <c r="H155" i="1"/>
  <c r="I155" i="1"/>
  <c r="G156" i="1"/>
  <c r="H156" i="1"/>
  <c r="I156" i="1"/>
  <c r="G157" i="1"/>
  <c r="H157" i="1"/>
  <c r="I157" i="1"/>
  <c r="G158" i="1"/>
  <c r="H158" i="1"/>
  <c r="I158" i="1"/>
  <c r="G159" i="1"/>
  <c r="H159" i="1"/>
  <c r="I159" i="1"/>
  <c r="G160" i="1"/>
  <c r="H160" i="1"/>
  <c r="I160" i="1"/>
  <c r="G161" i="1"/>
  <c r="H161" i="1"/>
  <c r="I161" i="1"/>
  <c r="G162" i="1"/>
  <c r="H162" i="1"/>
  <c r="I162" i="1"/>
  <c r="G163" i="1"/>
  <c r="H163" i="1"/>
  <c r="I163" i="1"/>
  <c r="G164" i="1"/>
  <c r="H164" i="1"/>
  <c r="I164" i="1"/>
  <c r="G165" i="1"/>
  <c r="H165" i="1"/>
  <c r="I165" i="1"/>
  <c r="G166" i="1"/>
  <c r="H166" i="1"/>
  <c r="I166" i="1"/>
  <c r="G167" i="1"/>
  <c r="H167" i="1"/>
  <c r="I167" i="1"/>
  <c r="G168" i="1"/>
  <c r="H168" i="1"/>
  <c r="I168" i="1"/>
  <c r="G169" i="1"/>
  <c r="H169" i="1"/>
  <c r="I169" i="1"/>
  <c r="G170" i="1"/>
  <c r="H170" i="1"/>
  <c r="I170" i="1"/>
  <c r="G171" i="1"/>
  <c r="H171" i="1"/>
  <c r="I171" i="1"/>
  <c r="G172" i="1"/>
  <c r="H172" i="1"/>
  <c r="I172" i="1"/>
  <c r="G173" i="1"/>
  <c r="H173" i="1"/>
  <c r="I173" i="1"/>
  <c r="G174" i="1"/>
  <c r="H174" i="1"/>
  <c r="I174" i="1"/>
  <c r="G175" i="1"/>
  <c r="H175" i="1"/>
  <c r="I175" i="1"/>
  <c r="G176" i="1"/>
  <c r="H176" i="1"/>
  <c r="I176" i="1"/>
  <c r="G177" i="1"/>
  <c r="H177" i="1"/>
  <c r="I177" i="1"/>
  <c r="G178" i="1"/>
  <c r="H178" i="1"/>
  <c r="I178" i="1"/>
  <c r="G179" i="1"/>
  <c r="H179" i="1"/>
  <c r="I179" i="1"/>
  <c r="G180" i="1"/>
  <c r="H180" i="1"/>
  <c r="I180" i="1"/>
  <c r="G181" i="1"/>
  <c r="H181" i="1"/>
  <c r="I181" i="1"/>
  <c r="G184" i="1"/>
  <c r="H184" i="1"/>
  <c r="I184" i="1"/>
  <c r="G185" i="1"/>
  <c r="H185" i="1"/>
  <c r="I185" i="1"/>
  <c r="G186" i="1"/>
  <c r="H186" i="1"/>
  <c r="I186" i="1"/>
  <c r="G187" i="1"/>
  <c r="H187" i="1"/>
  <c r="I187" i="1"/>
  <c r="G188" i="1"/>
  <c r="H188" i="1"/>
  <c r="I188" i="1"/>
  <c r="G189" i="1"/>
  <c r="H189" i="1"/>
  <c r="I189" i="1"/>
  <c r="G190" i="1"/>
  <c r="H190" i="1"/>
  <c r="I190" i="1"/>
  <c r="G191" i="1"/>
  <c r="H191" i="1"/>
  <c r="I191" i="1"/>
  <c r="G192" i="1"/>
  <c r="H192" i="1"/>
  <c r="I192" i="1"/>
  <c r="G193" i="1"/>
  <c r="H193" i="1"/>
  <c r="I193" i="1"/>
  <c r="G194" i="1"/>
  <c r="H194" i="1"/>
  <c r="I194" i="1"/>
  <c r="G195" i="1"/>
  <c r="H195" i="1"/>
  <c r="I195" i="1"/>
  <c r="G196" i="1"/>
  <c r="H196" i="1"/>
  <c r="I196" i="1"/>
  <c r="G197" i="1"/>
  <c r="H197" i="1"/>
  <c r="I197" i="1"/>
  <c r="G198" i="1"/>
  <c r="H198" i="1"/>
  <c r="I198" i="1"/>
  <c r="G201" i="1"/>
  <c r="H201" i="1"/>
  <c r="I201" i="1"/>
  <c r="G202" i="1"/>
  <c r="H202" i="1"/>
  <c r="I202" i="1"/>
  <c r="G84" i="1"/>
  <c r="H84" i="1"/>
  <c r="I84" i="1"/>
  <c r="G85" i="1"/>
  <c r="H85" i="1"/>
  <c r="I85" i="1"/>
  <c r="G86" i="1"/>
  <c r="H86" i="1"/>
  <c r="I86" i="1"/>
  <c r="G87" i="1"/>
  <c r="H87" i="1"/>
  <c r="I87" i="1"/>
  <c r="G88" i="1"/>
  <c r="H88" i="1"/>
  <c r="I88" i="1"/>
  <c r="G89" i="1"/>
  <c r="H89" i="1"/>
  <c r="I89" i="1"/>
  <c r="G90" i="1"/>
  <c r="H90" i="1"/>
  <c r="I90" i="1"/>
  <c r="G91" i="1"/>
  <c r="H91" i="1"/>
  <c r="I91" i="1"/>
  <c r="G92" i="1"/>
  <c r="H92" i="1"/>
  <c r="I92" i="1"/>
  <c r="G93" i="1"/>
  <c r="H93" i="1"/>
  <c r="I93" i="1"/>
  <c r="G94" i="1"/>
  <c r="H94" i="1"/>
  <c r="I94" i="1"/>
  <c r="G95" i="1"/>
  <c r="H95" i="1"/>
  <c r="I95" i="1"/>
  <c r="G96" i="1"/>
  <c r="H96" i="1"/>
  <c r="I96" i="1"/>
  <c r="G97" i="1"/>
  <c r="H97" i="1"/>
  <c r="I97" i="1"/>
  <c r="G98" i="1"/>
  <c r="H98" i="1"/>
  <c r="I98" i="1"/>
  <c r="G99" i="1"/>
  <c r="H99" i="1"/>
  <c r="I99" i="1"/>
  <c r="G100" i="1"/>
  <c r="H100" i="1"/>
  <c r="I100" i="1"/>
  <c r="G101" i="1"/>
  <c r="H101" i="1"/>
  <c r="I101" i="1"/>
  <c r="G102" i="1"/>
  <c r="H102" i="1"/>
  <c r="I102" i="1"/>
  <c r="G103" i="1"/>
  <c r="H103" i="1"/>
  <c r="I103" i="1"/>
  <c r="G104" i="1"/>
  <c r="H104" i="1"/>
  <c r="I104" i="1"/>
  <c r="G105" i="1"/>
  <c r="H105" i="1"/>
  <c r="I105" i="1"/>
  <c r="G106" i="1"/>
  <c r="H106" i="1"/>
  <c r="I106" i="1"/>
  <c r="G107" i="1"/>
  <c r="H107" i="1"/>
  <c r="I107" i="1"/>
  <c r="G108" i="1"/>
  <c r="H108" i="1"/>
  <c r="I108" i="1"/>
  <c r="G109" i="1"/>
  <c r="H109" i="1"/>
  <c r="I109" i="1"/>
  <c r="G110" i="1"/>
  <c r="H110" i="1"/>
  <c r="I110" i="1"/>
  <c r="G111" i="1"/>
  <c r="H111" i="1"/>
  <c r="I111" i="1"/>
  <c r="G112" i="1"/>
  <c r="H112" i="1"/>
  <c r="I112" i="1"/>
  <c r="G113" i="1"/>
  <c r="H113" i="1"/>
  <c r="I113" i="1"/>
  <c r="G114" i="1"/>
  <c r="H114" i="1"/>
  <c r="I114" i="1"/>
  <c r="G115" i="1"/>
  <c r="H115" i="1"/>
  <c r="I115" i="1"/>
  <c r="G116" i="1"/>
  <c r="H116" i="1"/>
  <c r="I116" i="1"/>
  <c r="G117" i="1"/>
  <c r="H117" i="1"/>
  <c r="I117" i="1"/>
  <c r="G118" i="1"/>
  <c r="H118" i="1"/>
  <c r="I118" i="1"/>
  <c r="G119" i="1"/>
  <c r="H119" i="1"/>
  <c r="I119" i="1"/>
  <c r="G120" i="1"/>
  <c r="H120" i="1"/>
  <c r="I120" i="1"/>
  <c r="G121" i="1"/>
  <c r="H121" i="1"/>
  <c r="I121" i="1"/>
  <c r="G122" i="1"/>
  <c r="H122" i="1"/>
  <c r="I122" i="1"/>
  <c r="G123" i="1"/>
  <c r="H123" i="1"/>
  <c r="I123" i="1"/>
  <c r="G124" i="1"/>
  <c r="H124" i="1"/>
  <c r="I124" i="1"/>
  <c r="G125" i="1"/>
  <c r="H125" i="1"/>
  <c r="I125" i="1"/>
  <c r="G126" i="1"/>
  <c r="H126" i="1"/>
  <c r="I126" i="1"/>
  <c r="G127" i="1"/>
  <c r="H127" i="1"/>
  <c r="I127" i="1"/>
  <c r="G128" i="1"/>
  <c r="H128" i="1"/>
  <c r="I128" i="1"/>
  <c r="G129" i="1"/>
  <c r="H129" i="1"/>
  <c r="I129" i="1"/>
  <c r="G130" i="1"/>
  <c r="H130" i="1"/>
  <c r="I130" i="1"/>
  <c r="G131" i="1"/>
  <c r="H131" i="1"/>
  <c r="I131" i="1"/>
  <c r="G132" i="1"/>
  <c r="H132" i="1"/>
  <c r="I132" i="1"/>
  <c r="G139" i="1"/>
  <c r="H139" i="1"/>
  <c r="I139" i="1"/>
  <c r="G140" i="1"/>
  <c r="H140" i="1"/>
  <c r="I140" i="1"/>
  <c r="G21" i="1"/>
  <c r="H21" i="1"/>
  <c r="I21" i="1"/>
  <c r="G22" i="1"/>
  <c r="H22" i="1"/>
  <c r="I22" i="1"/>
  <c r="G23" i="1"/>
  <c r="H23" i="1"/>
  <c r="I23" i="1"/>
  <c r="G24" i="1"/>
  <c r="H24" i="1"/>
  <c r="I24" i="1"/>
  <c r="G25" i="1"/>
  <c r="H25" i="1"/>
  <c r="I25" i="1"/>
  <c r="G26" i="1"/>
  <c r="H26" i="1"/>
  <c r="I26" i="1"/>
  <c r="G27" i="1"/>
  <c r="H27" i="1"/>
  <c r="I27" i="1"/>
  <c r="G28" i="1"/>
  <c r="H28" i="1"/>
  <c r="I28" i="1"/>
  <c r="G29" i="1"/>
  <c r="H29" i="1"/>
  <c r="I29" i="1"/>
  <c r="G30" i="1"/>
  <c r="H30" i="1"/>
  <c r="I30" i="1"/>
  <c r="G31" i="1"/>
  <c r="H31" i="1"/>
  <c r="I31" i="1"/>
  <c r="G32" i="1"/>
  <c r="H32" i="1"/>
  <c r="I32" i="1"/>
  <c r="G33" i="1"/>
  <c r="H33" i="1"/>
  <c r="I33" i="1"/>
  <c r="G34" i="1"/>
  <c r="H34" i="1"/>
  <c r="I34" i="1"/>
  <c r="G35" i="1"/>
  <c r="H35" i="1"/>
  <c r="I35" i="1"/>
  <c r="G36" i="1"/>
  <c r="H36" i="1"/>
  <c r="I36" i="1"/>
  <c r="G37" i="1"/>
  <c r="H37" i="1"/>
  <c r="I37" i="1"/>
  <c r="G38" i="1"/>
  <c r="H38" i="1"/>
  <c r="I38" i="1"/>
  <c r="G39" i="1"/>
  <c r="H39" i="1"/>
  <c r="I39" i="1"/>
  <c r="G40" i="1"/>
  <c r="H40" i="1"/>
  <c r="I40" i="1"/>
  <c r="G41" i="1"/>
  <c r="H41" i="1"/>
  <c r="I41" i="1"/>
  <c r="G42" i="1"/>
  <c r="H42" i="1"/>
  <c r="I42" i="1"/>
  <c r="G43" i="1"/>
  <c r="H43" i="1"/>
  <c r="I43" i="1"/>
  <c r="G44" i="1"/>
  <c r="H44" i="1"/>
  <c r="I44" i="1"/>
  <c r="G46" i="1"/>
  <c r="H46" i="1"/>
  <c r="I46" i="1"/>
  <c r="G47" i="1"/>
  <c r="H47" i="1"/>
  <c r="I47" i="1"/>
  <c r="G48" i="1"/>
  <c r="H48" i="1"/>
  <c r="I48" i="1"/>
  <c r="G49" i="1"/>
  <c r="H49" i="1"/>
  <c r="I49" i="1"/>
  <c r="G50" i="1"/>
  <c r="H50" i="1"/>
  <c r="I50" i="1"/>
  <c r="G51" i="1"/>
  <c r="H51" i="1"/>
  <c r="I51" i="1"/>
  <c r="G52" i="1"/>
  <c r="H52" i="1"/>
  <c r="I52" i="1"/>
  <c r="G53" i="1"/>
  <c r="H53" i="1"/>
  <c r="I53" i="1"/>
  <c r="G54" i="1"/>
  <c r="H54" i="1"/>
  <c r="I54" i="1"/>
  <c r="G55" i="1"/>
  <c r="H55" i="1"/>
  <c r="I55" i="1"/>
  <c r="G56" i="1"/>
  <c r="H56" i="1"/>
  <c r="I56" i="1"/>
  <c r="G57" i="1"/>
  <c r="H57" i="1"/>
  <c r="I57" i="1"/>
  <c r="G58" i="1"/>
  <c r="H58" i="1"/>
  <c r="I58" i="1"/>
  <c r="G59" i="1"/>
  <c r="H59" i="1"/>
  <c r="I59" i="1"/>
  <c r="G60" i="1"/>
  <c r="H60" i="1"/>
  <c r="I60" i="1"/>
  <c r="G61" i="1"/>
  <c r="H61" i="1"/>
  <c r="I61" i="1"/>
  <c r="G62" i="1"/>
  <c r="H62" i="1"/>
  <c r="I62" i="1"/>
  <c r="G63" i="1"/>
  <c r="H63" i="1"/>
  <c r="I63" i="1"/>
  <c r="G64" i="1"/>
  <c r="H64" i="1"/>
  <c r="I64" i="1"/>
  <c r="G65" i="1"/>
  <c r="H65" i="1"/>
  <c r="I65" i="1"/>
  <c r="G66" i="1"/>
  <c r="H66" i="1"/>
  <c r="I66" i="1"/>
  <c r="H19" i="1"/>
  <c r="I19" i="1"/>
  <c r="G20" i="1"/>
  <c r="H20" i="1"/>
  <c r="I20" i="1"/>
  <c r="G18" i="1"/>
  <c r="H18" i="1"/>
  <c r="I18" i="1"/>
  <c r="G17" i="1"/>
  <c r="H17" i="1"/>
  <c r="I17" i="1"/>
  <c r="F457" i="1"/>
  <c r="F458" i="1"/>
  <c r="F459" i="1"/>
  <c r="F434" i="1"/>
  <c r="F435" i="1"/>
  <c r="F436" i="1"/>
  <c r="F437" i="1"/>
  <c r="F438" i="1"/>
  <c r="F439" i="1"/>
  <c r="F440" i="1"/>
  <c r="F441" i="1"/>
  <c r="F442" i="1"/>
  <c r="F443" i="1"/>
  <c r="F423" i="1"/>
  <c r="F424" i="1"/>
  <c r="F425" i="1"/>
  <c r="F426" i="1"/>
  <c r="F427" i="1"/>
  <c r="F428" i="1"/>
  <c r="F429" i="1"/>
  <c r="F430" i="1"/>
  <c r="F431" i="1"/>
  <c r="F432" i="1"/>
  <c r="F433"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59" i="1"/>
  <c r="F360" i="1"/>
  <c r="F361" i="1"/>
  <c r="F362" i="1"/>
  <c r="F363" i="1"/>
  <c r="F364" i="1"/>
  <c r="F365" i="1"/>
  <c r="F366" i="1"/>
  <c r="F324" i="1"/>
  <c r="F325" i="1"/>
  <c r="F326" i="1"/>
  <c r="F327" i="1"/>
  <c r="F329" i="1"/>
  <c r="Y329" i="1" s="1"/>
  <c r="F330" i="1"/>
  <c r="F331" i="1"/>
  <c r="F332" i="1"/>
  <c r="F333" i="1"/>
  <c r="F334" i="1"/>
  <c r="F335" i="1"/>
  <c r="F336" i="1"/>
  <c r="F337" i="1"/>
  <c r="F338" i="1"/>
  <c r="F339" i="1"/>
  <c r="F340" i="1"/>
  <c r="F341" i="1"/>
  <c r="F342" i="1"/>
  <c r="F343" i="1"/>
  <c r="F344" i="1"/>
  <c r="F345" i="1"/>
  <c r="F346" i="1"/>
  <c r="F347"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88" i="1"/>
  <c r="F289" i="1"/>
  <c r="F290" i="1"/>
  <c r="F291" i="1"/>
  <c r="F292" i="1"/>
  <c r="F293" i="1"/>
  <c r="F294" i="1"/>
  <c r="F295" i="1"/>
  <c r="F296" i="1"/>
  <c r="F297" i="1"/>
  <c r="F298" i="1"/>
  <c r="F299" i="1"/>
  <c r="F300" i="1"/>
  <c r="F301" i="1"/>
  <c r="F302" i="1"/>
  <c r="F303" i="1"/>
  <c r="F304" i="1"/>
  <c r="F305" i="1"/>
  <c r="F306" i="1"/>
  <c r="F307" i="1"/>
  <c r="F308" i="1"/>
  <c r="F309" i="1"/>
  <c r="F216" i="1"/>
  <c r="F219" i="1"/>
  <c r="F220" i="1"/>
  <c r="F221" i="1"/>
  <c r="F222" i="1"/>
  <c r="F223" i="1"/>
  <c r="F224" i="1"/>
  <c r="F225" i="1"/>
  <c r="F226" i="1"/>
  <c r="F227" i="1"/>
  <c r="F228" i="1"/>
  <c r="F229" i="1"/>
  <c r="F230" i="1"/>
  <c r="F231" i="1"/>
  <c r="F232" i="1"/>
  <c r="F233" i="1"/>
  <c r="F234" i="1"/>
  <c r="F235" i="1"/>
  <c r="F236" i="1"/>
  <c r="F155" i="1"/>
  <c r="F156" i="1"/>
  <c r="F157" i="1"/>
  <c r="F158" i="1"/>
  <c r="F159" i="1"/>
  <c r="F160" i="1"/>
  <c r="Y160" i="1" s="1"/>
  <c r="F161" i="1"/>
  <c r="F162" i="1"/>
  <c r="F163" i="1"/>
  <c r="F164" i="1"/>
  <c r="F165" i="1"/>
  <c r="Y165" i="1" s="1"/>
  <c r="F166" i="1"/>
  <c r="F167" i="1"/>
  <c r="Y167" i="1" s="1"/>
  <c r="F168" i="1"/>
  <c r="F169" i="1"/>
  <c r="F170" i="1"/>
  <c r="Y170" i="1" s="1"/>
  <c r="F171" i="1"/>
  <c r="F172" i="1"/>
  <c r="F173" i="1"/>
  <c r="F174" i="1"/>
  <c r="F175" i="1"/>
  <c r="F176" i="1"/>
  <c r="Y176" i="1" s="1"/>
  <c r="F177" i="1"/>
  <c r="F178" i="1"/>
  <c r="F179" i="1"/>
  <c r="F180" i="1"/>
  <c r="F181" i="1"/>
  <c r="F184" i="1"/>
  <c r="F185" i="1"/>
  <c r="F186" i="1"/>
  <c r="F187" i="1"/>
  <c r="F188" i="1"/>
  <c r="F189" i="1"/>
  <c r="F190" i="1"/>
  <c r="F191" i="1"/>
  <c r="F192" i="1"/>
  <c r="F193" i="1"/>
  <c r="F194" i="1"/>
  <c r="F195" i="1"/>
  <c r="F196" i="1"/>
  <c r="F197" i="1"/>
  <c r="F198" i="1"/>
  <c r="F201" i="1"/>
  <c r="F202" i="1"/>
  <c r="F456" i="1"/>
  <c r="Y456" i="1" s="1"/>
  <c r="F422" i="1"/>
  <c r="Y422" i="1" s="1"/>
  <c r="F380" i="1"/>
  <c r="Y380" i="1" s="1"/>
  <c r="F358" i="1"/>
  <c r="Y358" i="1" s="1"/>
  <c r="F323" i="1"/>
  <c r="Y323" i="1" s="1"/>
  <c r="F248" i="1"/>
  <c r="Y248" i="1" s="1"/>
  <c r="F215" i="1"/>
  <c r="Y215" i="1" s="1"/>
  <c r="F154" i="1"/>
  <c r="Y154" i="1" s="1"/>
  <c r="F125" i="1"/>
  <c r="F126" i="1"/>
  <c r="F127" i="1"/>
  <c r="F128" i="1"/>
  <c r="F129" i="1"/>
  <c r="F130" i="1"/>
  <c r="F131" i="1"/>
  <c r="F132" i="1"/>
  <c r="F139" i="1"/>
  <c r="F140" i="1"/>
  <c r="F99" i="1"/>
  <c r="F100" i="1"/>
  <c r="F101" i="1"/>
  <c r="F102" i="1"/>
  <c r="F103" i="1"/>
  <c r="F104" i="1"/>
  <c r="F105" i="1"/>
  <c r="F106" i="1"/>
  <c r="F107" i="1"/>
  <c r="F108" i="1"/>
  <c r="F109" i="1"/>
  <c r="F110" i="1"/>
  <c r="F111" i="1"/>
  <c r="F112" i="1"/>
  <c r="Y112" i="1" s="1"/>
  <c r="F113" i="1"/>
  <c r="F114" i="1"/>
  <c r="F115" i="1"/>
  <c r="F116" i="1"/>
  <c r="F117" i="1"/>
  <c r="F118" i="1"/>
  <c r="F119" i="1"/>
  <c r="F120" i="1"/>
  <c r="F121" i="1"/>
  <c r="F122" i="1"/>
  <c r="F123" i="1"/>
  <c r="F124" i="1"/>
  <c r="F85" i="1"/>
  <c r="F86" i="1"/>
  <c r="F87" i="1"/>
  <c r="F88" i="1"/>
  <c r="F89" i="1"/>
  <c r="Y89" i="1" s="1"/>
  <c r="F90" i="1"/>
  <c r="F91" i="1"/>
  <c r="Y91" i="1" s="1"/>
  <c r="F92" i="1"/>
  <c r="F93" i="1"/>
  <c r="F94" i="1"/>
  <c r="F95" i="1"/>
  <c r="F96" i="1"/>
  <c r="F97" i="1"/>
  <c r="F98" i="1"/>
  <c r="F84" i="1"/>
  <c r="Y84" i="1" s="1"/>
  <c r="W195" i="1" l="1"/>
  <c r="Y195" i="1"/>
  <c r="W423" i="1"/>
  <c r="Y423" i="1"/>
  <c r="W98" i="1"/>
  <c r="Y98" i="1"/>
  <c r="W256" i="1"/>
  <c r="Y256" i="1"/>
  <c r="W161" i="1"/>
  <c r="Y161" i="1"/>
  <c r="W366" i="1"/>
  <c r="Y366" i="1"/>
  <c r="W272" i="1"/>
  <c r="Y272" i="1"/>
  <c r="W97" i="1"/>
  <c r="Y97" i="1"/>
  <c r="W121" i="1"/>
  <c r="Y121" i="1"/>
  <c r="W105" i="1"/>
  <c r="Y105" i="1"/>
  <c r="W125" i="1"/>
  <c r="Y125" i="1"/>
  <c r="W193" i="1"/>
  <c r="Y193" i="1"/>
  <c r="W175" i="1"/>
  <c r="Y175" i="1"/>
  <c r="W159" i="1"/>
  <c r="Y159" i="1"/>
  <c r="W225" i="1"/>
  <c r="Y225" i="1"/>
  <c r="W301" i="1"/>
  <c r="Y301" i="1"/>
  <c r="W271" i="1"/>
  <c r="Y271" i="1"/>
  <c r="W255" i="1"/>
  <c r="Y255" i="1"/>
  <c r="W338" i="1"/>
  <c r="Y338" i="1"/>
  <c r="W364" i="1"/>
  <c r="Y364" i="1"/>
  <c r="W391" i="1"/>
  <c r="Y391" i="1"/>
  <c r="W407" i="1"/>
  <c r="Y407" i="1"/>
  <c r="W442" i="1"/>
  <c r="Y442" i="1"/>
  <c r="W96" i="1"/>
  <c r="Y96" i="1"/>
  <c r="W120" i="1"/>
  <c r="Y120" i="1"/>
  <c r="W104" i="1"/>
  <c r="Y104" i="1"/>
  <c r="W192" i="1"/>
  <c r="Y192" i="1"/>
  <c r="W174" i="1"/>
  <c r="Y174" i="1"/>
  <c r="W158" i="1"/>
  <c r="Y158" i="1"/>
  <c r="W224" i="1"/>
  <c r="Y224" i="1"/>
  <c r="W300" i="1"/>
  <c r="Y300" i="1"/>
  <c r="W270" i="1"/>
  <c r="Y270" i="1"/>
  <c r="W254" i="1"/>
  <c r="Y254" i="1"/>
  <c r="W337" i="1"/>
  <c r="Y337" i="1"/>
  <c r="W363" i="1"/>
  <c r="Y363" i="1"/>
  <c r="W392" i="1"/>
  <c r="Y392" i="1"/>
  <c r="W408" i="1"/>
  <c r="Y408" i="1"/>
  <c r="W441" i="1"/>
  <c r="Y441" i="1"/>
  <c r="W303" i="1"/>
  <c r="Y303" i="1"/>
  <c r="W443" i="1"/>
  <c r="Y443" i="1"/>
  <c r="W95" i="1"/>
  <c r="Y95" i="1"/>
  <c r="W119" i="1"/>
  <c r="Y119" i="1"/>
  <c r="W103" i="1"/>
  <c r="Y103" i="1"/>
  <c r="W191" i="1"/>
  <c r="Y191" i="1"/>
  <c r="W173" i="1"/>
  <c r="Y173" i="1"/>
  <c r="W157" i="1"/>
  <c r="Y157" i="1"/>
  <c r="W223" i="1"/>
  <c r="Y223" i="1"/>
  <c r="W299" i="1"/>
  <c r="Y299" i="1"/>
  <c r="W269" i="1"/>
  <c r="Y269" i="1"/>
  <c r="W253" i="1"/>
  <c r="Y253" i="1"/>
  <c r="W336" i="1"/>
  <c r="Y336" i="1"/>
  <c r="W362" i="1"/>
  <c r="Y362" i="1"/>
  <c r="W393" i="1"/>
  <c r="Y393" i="1"/>
  <c r="W409" i="1"/>
  <c r="Y409" i="1"/>
  <c r="W440" i="1"/>
  <c r="Y440" i="1"/>
  <c r="W389" i="1"/>
  <c r="Y389" i="1"/>
  <c r="W406" i="1"/>
  <c r="Y406" i="1"/>
  <c r="W94" i="1"/>
  <c r="Y94" i="1"/>
  <c r="W118" i="1"/>
  <c r="Y118" i="1"/>
  <c r="W102" i="1"/>
  <c r="Y102" i="1"/>
  <c r="W190" i="1"/>
  <c r="Y190" i="1"/>
  <c r="W172" i="1"/>
  <c r="Y172" i="1"/>
  <c r="W156" i="1"/>
  <c r="Y156" i="1"/>
  <c r="W222" i="1"/>
  <c r="Y222" i="1"/>
  <c r="W298" i="1"/>
  <c r="Y298" i="1"/>
  <c r="W268" i="1"/>
  <c r="Y268" i="1"/>
  <c r="W252" i="1"/>
  <c r="Y252" i="1"/>
  <c r="W335" i="1"/>
  <c r="Y335" i="1"/>
  <c r="W361" i="1"/>
  <c r="Y361" i="1"/>
  <c r="W394" i="1"/>
  <c r="Y394" i="1"/>
  <c r="W410" i="1"/>
  <c r="Y410" i="1"/>
  <c r="W439" i="1"/>
  <c r="Y439" i="1"/>
  <c r="W171" i="1"/>
  <c r="Y171" i="1"/>
  <c r="W297" i="1"/>
  <c r="Y297" i="1"/>
  <c r="W334" i="1"/>
  <c r="Y334" i="1"/>
  <c r="W360" i="1"/>
  <c r="Y360" i="1"/>
  <c r="W395" i="1"/>
  <c r="Y395" i="1"/>
  <c r="W433" i="1"/>
  <c r="Y433" i="1"/>
  <c r="W438" i="1"/>
  <c r="Y438" i="1"/>
  <c r="W127" i="1"/>
  <c r="Y127" i="1"/>
  <c r="W226" i="1"/>
  <c r="Y226" i="1"/>
  <c r="W189" i="1"/>
  <c r="Y189" i="1"/>
  <c r="W251" i="1"/>
  <c r="Y251" i="1"/>
  <c r="W92" i="1"/>
  <c r="Y92" i="1"/>
  <c r="W116" i="1"/>
  <c r="Y116" i="1"/>
  <c r="W100" i="1"/>
  <c r="Y100" i="1"/>
  <c r="W188" i="1"/>
  <c r="Y188" i="1"/>
  <c r="W236" i="1"/>
  <c r="Y236" i="1"/>
  <c r="W220" i="1"/>
  <c r="Y220" i="1"/>
  <c r="W296" i="1"/>
  <c r="Y296" i="1"/>
  <c r="W266" i="1"/>
  <c r="Y266" i="1"/>
  <c r="W250" i="1"/>
  <c r="Y250" i="1"/>
  <c r="W333" i="1"/>
  <c r="Y333" i="1"/>
  <c r="W359" i="1"/>
  <c r="Y359" i="1"/>
  <c r="W396" i="1"/>
  <c r="Y396" i="1"/>
  <c r="W432" i="1"/>
  <c r="Y432" i="1"/>
  <c r="W437" i="1"/>
  <c r="Y437" i="1"/>
  <c r="W177" i="1"/>
  <c r="Y177" i="1"/>
  <c r="W93" i="1"/>
  <c r="Y93" i="1"/>
  <c r="W267" i="1"/>
  <c r="Y267" i="1"/>
  <c r="W115" i="1"/>
  <c r="Y115" i="1"/>
  <c r="W99" i="1"/>
  <c r="Y99" i="1"/>
  <c r="W187" i="1"/>
  <c r="Y187" i="1"/>
  <c r="W169" i="1"/>
  <c r="Y169" i="1"/>
  <c r="W235" i="1"/>
  <c r="Y235" i="1"/>
  <c r="W219" i="1"/>
  <c r="Y219" i="1"/>
  <c r="W295" i="1"/>
  <c r="Y295" i="1"/>
  <c r="W265" i="1"/>
  <c r="Y265" i="1"/>
  <c r="W249" i="1"/>
  <c r="Y249" i="1"/>
  <c r="W332" i="1"/>
  <c r="Y332" i="1"/>
  <c r="W381" i="1"/>
  <c r="Y381" i="1"/>
  <c r="W397" i="1"/>
  <c r="Y397" i="1"/>
  <c r="W431" i="1"/>
  <c r="Y431" i="1"/>
  <c r="W436" i="1"/>
  <c r="Y436" i="1"/>
  <c r="W340" i="1"/>
  <c r="Y340" i="1"/>
  <c r="W390" i="1"/>
  <c r="Y390" i="1"/>
  <c r="W90" i="1"/>
  <c r="Y90" i="1"/>
  <c r="W140" i="1"/>
  <c r="Y140" i="1"/>
  <c r="W186" i="1"/>
  <c r="Y186" i="1"/>
  <c r="W168" i="1"/>
  <c r="Y168" i="1"/>
  <c r="W234" i="1"/>
  <c r="Y234" i="1"/>
  <c r="W216" i="1"/>
  <c r="Y216" i="1"/>
  <c r="W294" i="1"/>
  <c r="Y294" i="1"/>
  <c r="W264" i="1"/>
  <c r="Y264" i="1"/>
  <c r="W347" i="1"/>
  <c r="Y347" i="1"/>
  <c r="W331" i="1"/>
  <c r="Y331" i="1"/>
  <c r="W382" i="1"/>
  <c r="Y382" i="1"/>
  <c r="W398" i="1"/>
  <c r="Y398" i="1"/>
  <c r="W430" i="1"/>
  <c r="Y430" i="1"/>
  <c r="W435" i="1"/>
  <c r="Y435" i="1"/>
  <c r="W122" i="1"/>
  <c r="Y122" i="1"/>
  <c r="W339" i="1"/>
  <c r="Y339" i="1"/>
  <c r="W117" i="1"/>
  <c r="Y117" i="1"/>
  <c r="W139" i="1"/>
  <c r="Y139" i="1"/>
  <c r="W185" i="1"/>
  <c r="Y185" i="1"/>
  <c r="W233" i="1"/>
  <c r="Y233" i="1"/>
  <c r="W309" i="1"/>
  <c r="Y309" i="1"/>
  <c r="W293" i="1"/>
  <c r="Y293" i="1"/>
  <c r="W263" i="1"/>
  <c r="Y263" i="1"/>
  <c r="W346" i="1"/>
  <c r="Y346" i="1"/>
  <c r="W330" i="1"/>
  <c r="Y330" i="1"/>
  <c r="W383" i="1"/>
  <c r="Y383" i="1"/>
  <c r="W399" i="1"/>
  <c r="Y399" i="1"/>
  <c r="W429" i="1"/>
  <c r="Y429" i="1"/>
  <c r="W434" i="1"/>
  <c r="Y434" i="1"/>
  <c r="W257" i="1"/>
  <c r="Y257" i="1"/>
  <c r="W101" i="1"/>
  <c r="Y101" i="1"/>
  <c r="W114" i="1"/>
  <c r="Y114" i="1"/>
  <c r="W132" i="1"/>
  <c r="Y132" i="1"/>
  <c r="W202" i="1"/>
  <c r="Y202" i="1"/>
  <c r="W184" i="1"/>
  <c r="Y184" i="1"/>
  <c r="W166" i="1"/>
  <c r="Y166" i="1"/>
  <c r="W232" i="1"/>
  <c r="Y232" i="1"/>
  <c r="W308" i="1"/>
  <c r="Y308" i="1"/>
  <c r="W292" i="1"/>
  <c r="Y292" i="1"/>
  <c r="W262" i="1"/>
  <c r="Y262" i="1"/>
  <c r="W345" i="1"/>
  <c r="Y345" i="1"/>
  <c r="W384" i="1"/>
  <c r="Y384" i="1"/>
  <c r="W400" i="1"/>
  <c r="Y400" i="1"/>
  <c r="W428" i="1"/>
  <c r="Y428" i="1"/>
  <c r="W459" i="1"/>
  <c r="Y459" i="1"/>
  <c r="W227" i="1"/>
  <c r="Y227" i="1"/>
  <c r="W405" i="1"/>
  <c r="Y405" i="1"/>
  <c r="W126" i="1"/>
  <c r="Y126" i="1"/>
  <c r="W111" i="1"/>
  <c r="Y111" i="1"/>
  <c r="W131" i="1"/>
  <c r="Y131" i="1"/>
  <c r="W201" i="1"/>
  <c r="Y201" i="1"/>
  <c r="W181" i="1"/>
  <c r="Y181" i="1"/>
  <c r="W231" i="1"/>
  <c r="Y231" i="1"/>
  <c r="W307" i="1"/>
  <c r="Y307" i="1"/>
  <c r="W291" i="1"/>
  <c r="Y291" i="1"/>
  <c r="W261" i="1"/>
  <c r="Y261" i="1"/>
  <c r="W344" i="1"/>
  <c r="Y344" i="1"/>
  <c r="W327" i="1"/>
  <c r="Y327" i="1"/>
  <c r="W385" i="1"/>
  <c r="Y385" i="1"/>
  <c r="W401" i="1"/>
  <c r="Y401" i="1"/>
  <c r="W427" i="1"/>
  <c r="Y427" i="1"/>
  <c r="W458" i="1"/>
  <c r="Y458" i="1"/>
  <c r="W273" i="1"/>
  <c r="Y273" i="1"/>
  <c r="W194" i="1"/>
  <c r="Y194" i="1"/>
  <c r="W365" i="1"/>
  <c r="Y365" i="1"/>
  <c r="W155" i="1"/>
  <c r="Y155" i="1"/>
  <c r="W110" i="1"/>
  <c r="Y110" i="1"/>
  <c r="W198" i="1"/>
  <c r="Y198" i="1"/>
  <c r="W180" i="1"/>
  <c r="Y180" i="1"/>
  <c r="W164" i="1"/>
  <c r="Y164" i="1"/>
  <c r="W230" i="1"/>
  <c r="Y230" i="1"/>
  <c r="W306" i="1"/>
  <c r="Y306" i="1"/>
  <c r="W290" i="1"/>
  <c r="Y290" i="1"/>
  <c r="W260" i="1"/>
  <c r="Y260" i="1"/>
  <c r="W343" i="1"/>
  <c r="Y343" i="1"/>
  <c r="W326" i="1"/>
  <c r="Y326" i="1"/>
  <c r="W386" i="1"/>
  <c r="Y386" i="1"/>
  <c r="W402" i="1"/>
  <c r="Y402" i="1"/>
  <c r="W426" i="1"/>
  <c r="Y426" i="1"/>
  <c r="W457" i="1"/>
  <c r="Y457" i="1"/>
  <c r="W123" i="1"/>
  <c r="Y123" i="1"/>
  <c r="W106" i="1"/>
  <c r="Y106" i="1"/>
  <c r="W113" i="1"/>
  <c r="Y113" i="1"/>
  <c r="W87" i="1"/>
  <c r="Y87" i="1"/>
  <c r="W86" i="1"/>
  <c r="Y86" i="1"/>
  <c r="W85" i="1"/>
  <c r="Y85" i="1"/>
  <c r="W109" i="1"/>
  <c r="Y109" i="1"/>
  <c r="W129" i="1"/>
  <c r="Y129" i="1"/>
  <c r="W197" i="1"/>
  <c r="Y197" i="1"/>
  <c r="W179" i="1"/>
  <c r="Y179" i="1"/>
  <c r="W163" i="1"/>
  <c r="Y163" i="1"/>
  <c r="W229" i="1"/>
  <c r="Y229" i="1"/>
  <c r="W305" i="1"/>
  <c r="Y305" i="1"/>
  <c r="W289" i="1"/>
  <c r="Y289" i="1"/>
  <c r="W259" i="1"/>
  <c r="Y259" i="1"/>
  <c r="W342" i="1"/>
  <c r="Y342" i="1"/>
  <c r="W325" i="1"/>
  <c r="Y325" i="1"/>
  <c r="W387" i="1"/>
  <c r="Y387" i="1"/>
  <c r="W403" i="1"/>
  <c r="Y403" i="1"/>
  <c r="W425" i="1"/>
  <c r="Y425" i="1"/>
  <c r="W107" i="1"/>
  <c r="Y107" i="1"/>
  <c r="W302" i="1"/>
  <c r="Y302" i="1"/>
  <c r="W221" i="1"/>
  <c r="Y221" i="1"/>
  <c r="W88" i="1"/>
  <c r="Y88" i="1"/>
  <c r="W130" i="1"/>
  <c r="Y130" i="1"/>
  <c r="W124" i="1"/>
  <c r="Y124" i="1"/>
  <c r="W108" i="1"/>
  <c r="Y108" i="1"/>
  <c r="W128" i="1"/>
  <c r="Y128" i="1"/>
  <c r="W196" i="1"/>
  <c r="Y196" i="1"/>
  <c r="W178" i="1"/>
  <c r="Y178" i="1"/>
  <c r="W162" i="1"/>
  <c r="Y162" i="1"/>
  <c r="W228" i="1"/>
  <c r="Y228" i="1"/>
  <c r="W304" i="1"/>
  <c r="Y304" i="1"/>
  <c r="W288" i="1"/>
  <c r="Y288" i="1"/>
  <c r="W258" i="1"/>
  <c r="Y258" i="1"/>
  <c r="W341" i="1"/>
  <c r="Y341" i="1"/>
  <c r="W324" i="1"/>
  <c r="Y324" i="1"/>
  <c r="W388" i="1"/>
  <c r="Y388" i="1"/>
  <c r="W404" i="1"/>
  <c r="Y404" i="1"/>
  <c r="W424" i="1"/>
  <c r="Y424" i="1"/>
  <c r="W112" i="1"/>
  <c r="W91" i="1"/>
  <c r="W89" i="1"/>
  <c r="V170" i="1"/>
  <c r="W170" i="1" s="1"/>
  <c r="V176" i="1"/>
  <c r="W176" i="1" s="1"/>
  <c r="H45" i="1"/>
  <c r="G45" i="1"/>
  <c r="I45" i="1"/>
  <c r="F328" i="1"/>
  <c r="W329" i="1"/>
  <c r="V160" i="1"/>
  <c r="W160" i="1" s="1"/>
  <c r="V20" i="1"/>
  <c r="V45" i="1"/>
  <c r="W328" i="1" l="1"/>
  <c r="Y328" i="1"/>
  <c r="W19" i="1"/>
  <c r="W20" i="1"/>
  <c r="W21" i="1"/>
  <c r="W23" i="1"/>
  <c r="W26" i="1"/>
  <c r="W27" i="1"/>
  <c r="W28" i="1"/>
  <c r="W29" i="1"/>
  <c r="W30" i="1"/>
  <c r="W32" i="1"/>
  <c r="W33" i="1"/>
  <c r="W34" i="1"/>
  <c r="W37" i="1"/>
  <c r="W38" i="1"/>
  <c r="W39" i="1"/>
  <c r="W41" i="1"/>
  <c r="W42" i="1"/>
  <c r="W44" i="1"/>
  <c r="W45" i="1"/>
  <c r="W46" i="1"/>
  <c r="W47" i="1"/>
  <c r="W48" i="1"/>
  <c r="W49" i="1"/>
  <c r="W50" i="1"/>
  <c r="W51" i="1"/>
  <c r="W52" i="1"/>
  <c r="W53" i="1"/>
  <c r="W56" i="1"/>
  <c r="W57" i="1"/>
  <c r="W58" i="1"/>
  <c r="W60" i="1"/>
  <c r="W61" i="1"/>
  <c r="W62" i="1"/>
  <c r="W64" i="1"/>
  <c r="V167" i="1" l="1"/>
  <c r="W167" i="1" s="1"/>
  <c r="V165" i="1"/>
  <c r="W165" i="1" s="1"/>
  <c r="BA549" i="1" l="1"/>
  <c r="CF549" i="1" s="1"/>
  <c r="BB549" i="1"/>
  <c r="CG549" i="1" s="1"/>
  <c r="CB549" i="1"/>
  <c r="I607" i="1" l="1"/>
  <c r="G607" i="1"/>
  <c r="CC549" i="1"/>
  <c r="BA84" i="1" l="1"/>
  <c r="CF84" i="1" s="1"/>
  <c r="CB265" i="1" l="1"/>
  <c r="BB265" i="1"/>
  <c r="CG265" i="1" s="1"/>
  <c r="BA265" i="1"/>
  <c r="CF265" i="1" s="1"/>
  <c r="CC265" i="1" l="1"/>
  <c r="BA554" i="1" l="1"/>
  <c r="CF554" i="1" s="1"/>
  <c r="BB554" i="1"/>
  <c r="CG554" i="1" s="1"/>
  <c r="CB554" i="1"/>
  <c r="I612" i="1" l="1"/>
  <c r="G612" i="1"/>
  <c r="CC554" i="1"/>
  <c r="BA552" i="1" l="1"/>
  <c r="CF552" i="1" s="1"/>
  <c r="BB552" i="1"/>
  <c r="CG552" i="1" s="1"/>
  <c r="CB552" i="1"/>
  <c r="G610" i="1" l="1"/>
  <c r="CC552" i="1"/>
  <c r="I610" i="1"/>
  <c r="V358" i="1" l="1"/>
  <c r="W358" i="1" s="1"/>
  <c r="V65" i="1" l="1"/>
  <c r="W65" i="1" s="1"/>
  <c r="V63" i="1"/>
  <c r="W63" i="1" s="1"/>
  <c r="V59" i="1"/>
  <c r="W59" i="1" s="1"/>
  <c r="V43" i="1"/>
  <c r="W43" i="1" s="1"/>
  <c r="V40" i="1"/>
  <c r="W40" i="1" s="1"/>
  <c r="V31" i="1"/>
  <c r="W31" i="1" s="1"/>
  <c r="V22" i="1"/>
  <c r="W22" i="1" s="1"/>
  <c r="V36" i="1" l="1"/>
  <c r="W36" i="1" s="1"/>
  <c r="V35" i="1"/>
  <c r="W35" i="1" s="1"/>
  <c r="V25" i="1"/>
  <c r="W25" i="1" s="1"/>
  <c r="V24" i="1"/>
  <c r="W24" i="1" s="1"/>
  <c r="V55" i="1"/>
  <c r="W55" i="1" s="1"/>
  <c r="V54" i="1"/>
  <c r="W54" i="1" s="1"/>
  <c r="V18" i="1"/>
  <c r="W18" i="1" s="1"/>
  <c r="V17" i="1"/>
  <c r="W17" i="1" s="1"/>
  <c r="V471" i="1" l="1"/>
  <c r="W471" i="1" s="1"/>
  <c r="BB31" i="1"/>
  <c r="CG31" i="1" s="1"/>
  <c r="BA31" i="1"/>
  <c r="CF31" i="1" s="1"/>
  <c r="CB458" i="1"/>
  <c r="BB458" i="1"/>
  <c r="CG458" i="1" s="1"/>
  <c r="BA458" i="1"/>
  <c r="CF458" i="1" s="1"/>
  <c r="CB281" i="1"/>
  <c r="BB281" i="1"/>
  <c r="CG281" i="1" s="1"/>
  <c r="BA281" i="1"/>
  <c r="CF281" i="1" s="1"/>
  <c r="CB280" i="1"/>
  <c r="CC280" i="1" s="1"/>
  <c r="CB279" i="1"/>
  <c r="CC279" i="1" s="1"/>
  <c r="CB278" i="1"/>
  <c r="CC278" i="1" s="1"/>
  <c r="CB277" i="1"/>
  <c r="CC277" i="1" s="1"/>
  <c r="CB276" i="1"/>
  <c r="CC276" i="1" s="1"/>
  <c r="CB275" i="1"/>
  <c r="CC275" i="1" s="1"/>
  <c r="CB274" i="1"/>
  <c r="BB274" i="1"/>
  <c r="CG274" i="1" s="1"/>
  <c r="BA274" i="1"/>
  <c r="CF274" i="1" s="1"/>
  <c r="CB273" i="1"/>
  <c r="CC273" i="1" s="1"/>
  <c r="CB272" i="1"/>
  <c r="CC272" i="1" s="1"/>
  <c r="CB125" i="1"/>
  <c r="BB125" i="1"/>
  <c r="CG125" i="1" s="1"/>
  <c r="BA125" i="1"/>
  <c r="CF125" i="1" s="1"/>
  <c r="CC458" i="1" l="1"/>
  <c r="CC125" i="1"/>
  <c r="CC274" i="1"/>
  <c r="CC281" i="1"/>
  <c r="E595" i="1"/>
  <c r="AZ140" i="1" l="1"/>
  <c r="E588" i="1"/>
  <c r="CB551" i="1"/>
  <c r="BB551" i="1"/>
  <c r="CG551" i="1" s="1"/>
  <c r="BA551" i="1"/>
  <c r="CF551" i="1" s="1"/>
  <c r="BB547" i="1"/>
  <c r="CG547" i="1" s="1"/>
  <c r="BA547" i="1"/>
  <c r="CF547" i="1" s="1"/>
  <c r="CB536" i="1"/>
  <c r="BB536" i="1"/>
  <c r="CG536" i="1" s="1"/>
  <c r="BA536" i="1"/>
  <c r="CF536" i="1" s="1"/>
  <c r="BA558" i="1"/>
  <c r="CF558" i="1" s="1"/>
  <c r="CB537" i="1"/>
  <c r="BB537" i="1"/>
  <c r="CG537" i="1" s="1"/>
  <c r="BA537" i="1"/>
  <c r="CF537" i="1" s="1"/>
  <c r="BB540" i="1"/>
  <c r="CG540" i="1" s="1"/>
  <c r="BA540" i="1"/>
  <c r="CF540" i="1" s="1"/>
  <c r="BA541" i="1"/>
  <c r="CF541" i="1" s="1"/>
  <c r="CB559" i="1"/>
  <c r="BA559" i="1"/>
  <c r="CF559" i="1" s="1"/>
  <c r="BB539" i="1"/>
  <c r="CG539" i="1" s="1"/>
  <c r="BA539" i="1"/>
  <c r="CF539" i="1" s="1"/>
  <c r="CB535" i="1"/>
  <c r="BB535" i="1"/>
  <c r="CG535" i="1" s="1"/>
  <c r="BA535" i="1"/>
  <c r="CF535" i="1" s="1"/>
  <c r="CB534" i="1"/>
  <c r="BB534" i="1"/>
  <c r="CG534" i="1" s="1"/>
  <c r="BA534" i="1"/>
  <c r="CF534" i="1" s="1"/>
  <c r="CB533" i="1"/>
  <c r="BA533" i="1"/>
  <c r="CF533" i="1" s="1"/>
  <c r="G616" i="1" l="1"/>
  <c r="G609" i="1"/>
  <c r="G617" i="1"/>
  <c r="I609" i="1"/>
  <c r="G599" i="1"/>
  <c r="G590" i="1"/>
  <c r="G592" i="1"/>
  <c r="G591" i="1"/>
  <c r="G589" i="1"/>
  <c r="G598" i="1"/>
  <c r="CC541" i="1"/>
  <c r="G605" i="1"/>
  <c r="CC547" i="1"/>
  <c r="G597" i="1"/>
  <c r="CC540" i="1"/>
  <c r="G596" i="1"/>
  <c r="CC539" i="1"/>
  <c r="I591" i="1"/>
  <c r="I597" i="1"/>
  <c r="I590" i="1"/>
  <c r="I592" i="1"/>
  <c r="I596" i="1"/>
  <c r="I605" i="1"/>
  <c r="I599" i="1"/>
  <c r="CC551" i="1"/>
  <c r="BB559" i="1"/>
  <c r="CG559" i="1" s="1"/>
  <c r="BB533" i="1"/>
  <c r="CG533" i="1" s="1"/>
  <c r="CC535" i="1"/>
  <c r="CC537" i="1"/>
  <c r="BB558" i="1"/>
  <c r="CG558" i="1" s="1"/>
  <c r="CC533" i="1"/>
  <c r="CC559" i="1"/>
  <c r="CC534" i="1"/>
  <c r="CC536" i="1"/>
  <c r="E623" i="1"/>
  <c r="CB558" i="1"/>
  <c r="CC558" i="1" s="1"/>
  <c r="BB541" i="1"/>
  <c r="CG541" i="1" s="1"/>
  <c r="G595" i="1" l="1"/>
  <c r="M595" i="1" s="1"/>
  <c r="G622" i="1"/>
  <c r="I617" i="1"/>
  <c r="I616" i="1"/>
  <c r="I598" i="1"/>
  <c r="I589" i="1"/>
  <c r="I595" i="1" s="1"/>
  <c r="Q595" i="1" s="1"/>
  <c r="CB402" i="1"/>
  <c r="CB403" i="1"/>
  <c r="CC403" i="1" s="1"/>
  <c r="BB402" i="1"/>
  <c r="CG402" i="1" s="1"/>
  <c r="BA402" i="1"/>
  <c r="CF402" i="1" s="1"/>
  <c r="I622" i="1" l="1"/>
  <c r="CC402" i="1"/>
  <c r="BA20" i="1"/>
  <c r="CF20" i="1" s="1"/>
  <c r="BB20" i="1"/>
  <c r="CG20" i="1" s="1"/>
  <c r="BA22" i="1"/>
  <c r="CF22" i="1" s="1"/>
  <c r="BB22" i="1"/>
  <c r="CG22" i="1" s="1"/>
  <c r="BA25" i="1"/>
  <c r="CF25" i="1" s="1"/>
  <c r="BB25" i="1"/>
  <c r="CG25" i="1" s="1"/>
  <c r="BA36" i="1"/>
  <c r="CF36" i="1" s="1"/>
  <c r="BB36" i="1"/>
  <c r="CG36" i="1" s="1"/>
  <c r="BA40" i="1"/>
  <c r="CF40" i="1" s="1"/>
  <c r="BB40" i="1"/>
  <c r="CG40" i="1" s="1"/>
  <c r="BA43" i="1"/>
  <c r="CF43" i="1" s="1"/>
  <c r="BB43" i="1"/>
  <c r="CG43" i="1" s="1"/>
  <c r="BA45" i="1"/>
  <c r="CF45" i="1" s="1"/>
  <c r="BB45" i="1"/>
  <c r="CG45" i="1" s="1"/>
  <c r="BA55" i="1"/>
  <c r="CF55" i="1" s="1"/>
  <c r="BB55" i="1"/>
  <c r="CG55" i="1" s="1"/>
  <c r="BA59" i="1"/>
  <c r="CF59" i="1" s="1"/>
  <c r="BB59" i="1"/>
  <c r="CG59" i="1" s="1"/>
  <c r="BA63" i="1"/>
  <c r="CF63" i="1" s="1"/>
  <c r="BB63" i="1"/>
  <c r="CG63" i="1" s="1"/>
  <c r="BA65" i="1"/>
  <c r="CF65" i="1" s="1"/>
  <c r="BB65" i="1"/>
  <c r="CG65" i="1" s="1"/>
  <c r="BB84" i="1"/>
  <c r="CG84" i="1" s="1"/>
  <c r="BA87" i="1"/>
  <c r="CF87" i="1" s="1"/>
  <c r="BB87" i="1"/>
  <c r="CG87" i="1" s="1"/>
  <c r="BA89" i="1"/>
  <c r="CF89" i="1" s="1"/>
  <c r="BB89" i="1"/>
  <c r="CG89" i="1" s="1"/>
  <c r="BA91" i="1"/>
  <c r="CF91" i="1" s="1"/>
  <c r="BB91" i="1"/>
  <c r="CG91" i="1" s="1"/>
  <c r="BA100" i="1"/>
  <c r="CF100" i="1" s="1"/>
  <c r="BB100" i="1"/>
  <c r="CG100" i="1" s="1"/>
  <c r="BA112" i="1"/>
  <c r="CF112" i="1" s="1"/>
  <c r="BB112" i="1"/>
  <c r="CG112" i="1" s="1"/>
  <c r="BA114" i="1"/>
  <c r="CF114" i="1" s="1"/>
  <c r="BB114" i="1"/>
  <c r="CG114" i="1" s="1"/>
  <c r="BA123" i="1"/>
  <c r="CF123" i="1" s="1"/>
  <c r="BB123" i="1"/>
  <c r="CG123" i="1" s="1"/>
  <c r="BA127" i="1"/>
  <c r="CF127" i="1" s="1"/>
  <c r="BB127" i="1"/>
  <c r="CG127" i="1" s="1"/>
  <c r="BA129" i="1"/>
  <c r="CF129" i="1" s="1"/>
  <c r="BB129" i="1"/>
  <c r="CG129" i="1" s="1"/>
  <c r="BA139" i="1"/>
  <c r="CF139" i="1" s="1"/>
  <c r="BB139" i="1"/>
  <c r="CG139" i="1" s="1"/>
  <c r="BA154" i="1"/>
  <c r="CF154" i="1" s="1"/>
  <c r="BB154" i="1"/>
  <c r="CG154" i="1" s="1"/>
  <c r="BA157" i="1"/>
  <c r="CF157" i="1" s="1"/>
  <c r="BB157" i="1"/>
  <c r="CG157" i="1" s="1"/>
  <c r="BA161" i="1"/>
  <c r="CF161" i="1" s="1"/>
  <c r="BB161" i="1"/>
  <c r="CG161" i="1" s="1"/>
  <c r="BA165" i="1"/>
  <c r="CF165" i="1" s="1"/>
  <c r="BB165" i="1"/>
  <c r="CG165" i="1" s="1"/>
  <c r="BA167" i="1"/>
  <c r="CF167" i="1" s="1"/>
  <c r="BB167" i="1"/>
  <c r="CG167" i="1" s="1"/>
  <c r="BA178" i="1"/>
  <c r="CF178" i="1" s="1"/>
  <c r="BB178" i="1"/>
  <c r="CG178" i="1" s="1"/>
  <c r="BA180" i="1"/>
  <c r="CF180" i="1" s="1"/>
  <c r="BB180" i="1"/>
  <c r="CG180" i="1" s="1"/>
  <c r="BA184" i="1"/>
  <c r="CF184" i="1" s="1"/>
  <c r="BB184" i="1"/>
  <c r="CG184" i="1" s="1"/>
  <c r="BA187" i="1"/>
  <c r="CF187" i="1" s="1"/>
  <c r="BB187" i="1"/>
  <c r="CG187" i="1" s="1"/>
  <c r="BA190" i="1"/>
  <c r="CF190" i="1" s="1"/>
  <c r="BB190" i="1"/>
  <c r="CG190" i="1" s="1"/>
  <c r="BA192" i="1"/>
  <c r="CF192" i="1" s="1"/>
  <c r="BB192" i="1"/>
  <c r="CG192" i="1" s="1"/>
  <c r="BA201" i="1"/>
  <c r="CF201" i="1" s="1"/>
  <c r="BB201" i="1"/>
  <c r="CG201" i="1" s="1"/>
  <c r="BA215" i="1"/>
  <c r="CF215" i="1" s="1"/>
  <c r="BB215" i="1"/>
  <c r="CG215" i="1" s="1"/>
  <c r="BA219" i="1"/>
  <c r="CF219" i="1" s="1"/>
  <c r="BB219" i="1"/>
  <c r="CG219" i="1" s="1"/>
  <c r="BA229" i="1"/>
  <c r="CF229" i="1" s="1"/>
  <c r="BB229" i="1"/>
  <c r="CG229" i="1" s="1"/>
  <c r="BA248" i="1"/>
  <c r="CF248" i="1" s="1"/>
  <c r="BB248" i="1"/>
  <c r="CG248" i="1" s="1"/>
  <c r="BA250" i="1"/>
  <c r="CF250" i="1" s="1"/>
  <c r="BB250" i="1"/>
  <c r="CG250" i="1" s="1"/>
  <c r="BA256" i="1"/>
  <c r="CF256" i="1" s="1"/>
  <c r="BB256" i="1"/>
  <c r="CG256" i="1" s="1"/>
  <c r="BA260" i="1"/>
  <c r="CF260" i="1" s="1"/>
  <c r="BB260" i="1"/>
  <c r="CG260" i="1" s="1"/>
  <c r="BA267" i="1"/>
  <c r="CF267" i="1" s="1"/>
  <c r="BB267" i="1"/>
  <c r="CG267" i="1" s="1"/>
  <c r="BA288" i="1"/>
  <c r="CF288" i="1" s="1"/>
  <c r="BB288" i="1"/>
  <c r="CG288" i="1" s="1"/>
  <c r="BA296" i="1"/>
  <c r="CF296" i="1" s="1"/>
  <c r="BB296" i="1"/>
  <c r="CG296" i="1" s="1"/>
  <c r="BA302" i="1"/>
  <c r="CF302" i="1" s="1"/>
  <c r="BB302" i="1"/>
  <c r="CG302" i="1" s="1"/>
  <c r="BA312" i="1"/>
  <c r="CF312" i="1" s="1"/>
  <c r="BB312" i="1"/>
  <c r="CG312" i="1" s="1"/>
  <c r="BA323" i="1"/>
  <c r="CF323" i="1" s="1"/>
  <c r="BB323" i="1"/>
  <c r="CG323" i="1" s="1"/>
  <c r="BA326" i="1"/>
  <c r="CF326" i="1" s="1"/>
  <c r="BB326" i="1"/>
  <c r="CG326" i="1" s="1"/>
  <c r="BA328" i="1"/>
  <c r="CF328" i="1" s="1"/>
  <c r="BB328" i="1"/>
  <c r="CG328" i="1" s="1"/>
  <c r="BA330" i="1"/>
  <c r="CF330" i="1" s="1"/>
  <c r="BB330" i="1"/>
  <c r="CG330" i="1" s="1"/>
  <c r="BA332" i="1"/>
  <c r="CF332" i="1" s="1"/>
  <c r="BB332" i="1"/>
  <c r="CG332" i="1" s="1"/>
  <c r="BA335" i="1"/>
  <c r="CF335" i="1" s="1"/>
  <c r="BB335" i="1"/>
  <c r="CG335" i="1" s="1"/>
  <c r="BA337" i="1"/>
  <c r="CF337" i="1" s="1"/>
  <c r="BB337" i="1"/>
  <c r="CG337" i="1" s="1"/>
  <c r="BA340" i="1"/>
  <c r="CF340" i="1" s="1"/>
  <c r="BB340" i="1"/>
  <c r="CG340" i="1" s="1"/>
  <c r="BA342" i="1"/>
  <c r="CF342" i="1" s="1"/>
  <c r="BB342" i="1"/>
  <c r="CG342" i="1" s="1"/>
  <c r="BA344" i="1"/>
  <c r="CF344" i="1" s="1"/>
  <c r="BB344" i="1"/>
  <c r="CG344" i="1" s="1"/>
  <c r="BA346" i="1"/>
  <c r="CF346" i="1" s="1"/>
  <c r="BB346" i="1"/>
  <c r="CG346" i="1" s="1"/>
  <c r="BA359" i="1"/>
  <c r="CF359" i="1" s="1"/>
  <c r="BB359" i="1"/>
  <c r="CG359" i="1" s="1"/>
  <c r="BA361" i="1"/>
  <c r="CF361" i="1" s="1"/>
  <c r="BB361" i="1"/>
  <c r="CG361" i="1" s="1"/>
  <c r="BA367" i="1"/>
  <c r="CF367" i="1" s="1"/>
  <c r="BB367" i="1"/>
  <c r="CG367" i="1" s="1"/>
  <c r="BA381" i="1"/>
  <c r="CF381" i="1" s="1"/>
  <c r="BB381" i="1"/>
  <c r="CG381" i="1" s="1"/>
  <c r="BA383" i="1"/>
  <c r="CF383" i="1" s="1"/>
  <c r="BB383" i="1"/>
  <c r="CG383" i="1" s="1"/>
  <c r="BA386" i="1"/>
  <c r="CF386" i="1" s="1"/>
  <c r="BB386" i="1"/>
  <c r="CG386" i="1" s="1"/>
  <c r="BA388" i="1"/>
  <c r="CF388" i="1" s="1"/>
  <c r="BB388" i="1"/>
  <c r="CG388" i="1" s="1"/>
  <c r="BA391" i="1"/>
  <c r="CF391" i="1" s="1"/>
  <c r="BB391" i="1"/>
  <c r="CG391" i="1" s="1"/>
  <c r="BA393" i="1"/>
  <c r="CF393" i="1" s="1"/>
  <c r="BB393" i="1"/>
  <c r="CG393" i="1" s="1"/>
  <c r="BA395" i="1"/>
  <c r="CF395" i="1" s="1"/>
  <c r="BB395" i="1"/>
  <c r="CG395" i="1" s="1"/>
  <c r="BA400" i="1"/>
  <c r="CF400" i="1" s="1"/>
  <c r="BB400" i="1"/>
  <c r="CG400" i="1" s="1"/>
  <c r="BA404" i="1"/>
  <c r="CF404" i="1" s="1"/>
  <c r="BB404" i="1"/>
  <c r="CG404" i="1" s="1"/>
  <c r="BA407" i="1"/>
  <c r="CF407" i="1" s="1"/>
  <c r="BB407" i="1"/>
  <c r="CG407" i="1" s="1"/>
  <c r="BA409" i="1"/>
  <c r="CF409" i="1" s="1"/>
  <c r="BB409" i="1"/>
  <c r="CG409" i="1" s="1"/>
  <c r="BA423" i="1"/>
  <c r="CF423" i="1" s="1"/>
  <c r="BB423" i="1"/>
  <c r="CG423" i="1" s="1"/>
  <c r="BA425" i="1"/>
  <c r="CF425" i="1" s="1"/>
  <c r="BB425" i="1"/>
  <c r="CG425" i="1" s="1"/>
  <c r="BA428" i="1"/>
  <c r="CF428" i="1" s="1"/>
  <c r="BB428" i="1"/>
  <c r="CG428" i="1" s="1"/>
  <c r="BA430" i="1"/>
  <c r="CF430" i="1" s="1"/>
  <c r="BB430" i="1"/>
  <c r="CG430" i="1" s="1"/>
  <c r="BA432" i="1"/>
  <c r="CF432" i="1" s="1"/>
  <c r="BB432" i="1"/>
  <c r="CG432" i="1" s="1"/>
  <c r="BA434" i="1"/>
  <c r="CF434" i="1" s="1"/>
  <c r="BB434" i="1"/>
  <c r="CG434" i="1" s="1"/>
  <c r="BA438" i="1"/>
  <c r="CF438" i="1" s="1"/>
  <c r="BB438" i="1"/>
  <c r="CG438" i="1" s="1"/>
  <c r="BA440" i="1"/>
  <c r="CF440" i="1" s="1"/>
  <c r="BB440" i="1"/>
  <c r="CG440" i="1" s="1"/>
  <c r="BA442" i="1"/>
  <c r="CF442" i="1" s="1"/>
  <c r="BB442" i="1"/>
  <c r="CG442" i="1" s="1"/>
  <c r="BA456" i="1"/>
  <c r="CF456" i="1" s="1"/>
  <c r="BB456" i="1"/>
  <c r="CG456" i="1" s="1"/>
  <c r="BA472" i="1"/>
  <c r="CF472" i="1" s="1"/>
  <c r="BB472" i="1"/>
  <c r="CG472" i="1" s="1"/>
  <c r="BA474" i="1"/>
  <c r="CF474" i="1" s="1"/>
  <c r="BB474" i="1"/>
  <c r="CG474" i="1" s="1"/>
  <c r="BA489" i="1"/>
  <c r="CF489" i="1" s="1"/>
  <c r="BB489" i="1"/>
  <c r="CG489" i="1" s="1"/>
  <c r="BA494" i="1"/>
  <c r="CF494" i="1" s="1"/>
  <c r="BB494" i="1"/>
  <c r="CG494" i="1" s="1"/>
  <c r="BA497" i="1"/>
  <c r="CF497" i="1" s="1"/>
  <c r="BB497" i="1"/>
  <c r="CG497" i="1" s="1"/>
  <c r="BA499" i="1"/>
  <c r="CF499" i="1" s="1"/>
  <c r="BB499" i="1"/>
  <c r="CG499" i="1" s="1"/>
  <c r="BA501" i="1"/>
  <c r="CF501" i="1" s="1"/>
  <c r="BB501" i="1"/>
  <c r="CG501" i="1" s="1"/>
  <c r="BA503" i="1"/>
  <c r="CF503" i="1" s="1"/>
  <c r="BB503" i="1"/>
  <c r="CG503" i="1" s="1"/>
  <c r="BA507" i="1"/>
  <c r="CF507" i="1" s="1"/>
  <c r="BB507" i="1"/>
  <c r="CG507" i="1" s="1"/>
  <c r="BA511" i="1"/>
  <c r="CF511" i="1" s="1"/>
  <c r="BB511" i="1"/>
  <c r="CG511" i="1" s="1"/>
  <c r="BA513" i="1"/>
  <c r="CF513" i="1" s="1"/>
  <c r="BB513" i="1"/>
  <c r="CG513" i="1" s="1"/>
  <c r="BA515" i="1"/>
  <c r="CF515" i="1" s="1"/>
  <c r="BB515" i="1"/>
  <c r="CG515" i="1" s="1"/>
  <c r="BA518" i="1"/>
  <c r="CF518" i="1" s="1"/>
  <c r="BB518" i="1"/>
  <c r="CG518" i="1" s="1"/>
  <c r="BA521" i="1"/>
  <c r="CF521" i="1" s="1"/>
  <c r="BB521" i="1"/>
  <c r="CG521" i="1" s="1"/>
  <c r="BA523" i="1"/>
  <c r="CF523" i="1" s="1"/>
  <c r="BB523" i="1"/>
  <c r="CG523" i="1" s="1"/>
  <c r="AZ524" i="1" l="1"/>
  <c r="AZ523" i="1"/>
  <c r="AZ66" i="1"/>
  <c r="AZ65" i="1"/>
  <c r="G584" i="1" s="1"/>
  <c r="AZ459" i="1"/>
  <c r="I581" i="1" s="1"/>
  <c r="Q581" i="1" s="1"/>
  <c r="AZ458" i="1"/>
  <c r="G581" i="1" s="1"/>
  <c r="M581" i="1" s="1"/>
  <c r="AZ442" i="1"/>
  <c r="G580" i="1" s="1"/>
  <c r="AZ235" i="1"/>
  <c r="Q622" i="1"/>
  <c r="AZ346" i="1"/>
  <c r="G579" i="1" s="1"/>
  <c r="AZ347" i="1"/>
  <c r="I579" i="1" s="1"/>
  <c r="Q579" i="1" s="1"/>
  <c r="AZ443" i="1"/>
  <c r="I580" i="1" s="1"/>
  <c r="Q580" i="1" s="1"/>
  <c r="AZ409" i="1"/>
  <c r="G583" i="1" s="1"/>
  <c r="AZ368" i="1"/>
  <c r="I582" i="1" s="1"/>
  <c r="Q582" i="1" s="1"/>
  <c r="AZ367" i="1"/>
  <c r="G582" i="1" s="1"/>
  <c r="AZ313" i="1"/>
  <c r="G578" i="1" s="1"/>
  <c r="AZ139" i="1"/>
  <c r="AZ132" i="1"/>
  <c r="G575" i="1" s="1"/>
  <c r="AZ410" i="1"/>
  <c r="I583" i="1" s="1"/>
  <c r="Q583" i="1" s="1"/>
  <c r="AZ314" i="1"/>
  <c r="I578" i="1" s="1"/>
  <c r="Q578" i="1" s="1"/>
  <c r="AZ202" i="1"/>
  <c r="I576" i="1" s="1"/>
  <c r="Q576" i="1" s="1"/>
  <c r="AZ201" i="1"/>
  <c r="G576" i="1" s="1"/>
  <c r="AZ475" i="1"/>
  <c r="I585" i="1" s="1"/>
  <c r="Q585" i="1" s="1"/>
  <c r="AZ474" i="1"/>
  <c r="AZ236" i="1"/>
  <c r="I584" i="1"/>
  <c r="I575" i="1" l="1"/>
  <c r="Q575" i="1" s="1"/>
  <c r="I577" i="1"/>
  <c r="Q577" i="1" s="1"/>
  <c r="G577" i="1"/>
  <c r="M577" i="1" s="1"/>
  <c r="G585" i="1"/>
  <c r="M585" i="1" s="1"/>
  <c r="M582" i="1"/>
  <c r="M583" i="1"/>
  <c r="M579" i="1"/>
  <c r="M578" i="1"/>
  <c r="M576" i="1"/>
  <c r="M575" i="1"/>
  <c r="M622" i="1"/>
  <c r="M580" i="1"/>
  <c r="V84" i="1"/>
  <c r="M584" i="1"/>
  <c r="G588" i="1"/>
  <c r="Q584" i="1"/>
  <c r="G623" i="1" l="1"/>
  <c r="M588" i="1"/>
  <c r="I588" i="1"/>
  <c r="I623" i="1" l="1"/>
  <c r="Q623" i="1" s="1"/>
  <c r="Q588" i="1"/>
  <c r="M623" i="1"/>
  <c r="CB18" i="1" l="1"/>
  <c r="CC18" i="1" s="1"/>
  <c r="CB490" i="1"/>
  <c r="CC490" i="1" s="1"/>
  <c r="CB491" i="1"/>
  <c r="CC491" i="1" s="1"/>
  <c r="CB492" i="1"/>
  <c r="CC492" i="1" s="1"/>
  <c r="CB494" i="1"/>
  <c r="CB495" i="1"/>
  <c r="CC495" i="1" s="1"/>
  <c r="CB496" i="1"/>
  <c r="CC496" i="1" s="1"/>
  <c r="CB497" i="1"/>
  <c r="CB498" i="1"/>
  <c r="CC498" i="1" s="1"/>
  <c r="CB499" i="1"/>
  <c r="CB500" i="1"/>
  <c r="CC500" i="1" s="1"/>
  <c r="CB501" i="1"/>
  <c r="CC501" i="1" s="1"/>
  <c r="CB502" i="1"/>
  <c r="CC502" i="1" s="1"/>
  <c r="CB503" i="1"/>
  <c r="CB504" i="1"/>
  <c r="CC504" i="1" s="1"/>
  <c r="CB507" i="1"/>
  <c r="CB508" i="1"/>
  <c r="CC508" i="1" s="1"/>
  <c r="CB509" i="1"/>
  <c r="CC509" i="1" s="1"/>
  <c r="CB510" i="1"/>
  <c r="CC510" i="1" s="1"/>
  <c r="CB511" i="1"/>
  <c r="CB512" i="1"/>
  <c r="CC512" i="1" s="1"/>
  <c r="CB513" i="1"/>
  <c r="CB514" i="1"/>
  <c r="CC514" i="1" s="1"/>
  <c r="CB515" i="1"/>
  <c r="CB517" i="1"/>
  <c r="CC517" i="1" s="1"/>
  <c r="CB518" i="1"/>
  <c r="CB519" i="1"/>
  <c r="CC519" i="1" s="1"/>
  <c r="CB521" i="1"/>
  <c r="CB522" i="1"/>
  <c r="CC522" i="1" s="1"/>
  <c r="CB523" i="1"/>
  <c r="CB524" i="1"/>
  <c r="CC524" i="1" s="1"/>
  <c r="CB489" i="1"/>
  <c r="CB473" i="1"/>
  <c r="CC473" i="1" s="1"/>
  <c r="CB474" i="1"/>
  <c r="CB475" i="1"/>
  <c r="CC475" i="1" s="1"/>
  <c r="CB457" i="1"/>
  <c r="CC457" i="1" s="1"/>
  <c r="CB424" i="1"/>
  <c r="CC424" i="1" s="1"/>
  <c r="CB425" i="1"/>
  <c r="CB426" i="1"/>
  <c r="CC426" i="1" s="1"/>
  <c r="CB427" i="1"/>
  <c r="CC427" i="1" s="1"/>
  <c r="CB428" i="1"/>
  <c r="CB429" i="1"/>
  <c r="CC429" i="1" s="1"/>
  <c r="CB430" i="1"/>
  <c r="CB431" i="1"/>
  <c r="CC431" i="1" s="1"/>
  <c r="CB432" i="1"/>
  <c r="CB433" i="1"/>
  <c r="CC433" i="1" s="1"/>
  <c r="CB434" i="1"/>
  <c r="CB435" i="1"/>
  <c r="CC435" i="1" s="1"/>
  <c r="CB438" i="1"/>
  <c r="CB439" i="1"/>
  <c r="CC439" i="1" s="1"/>
  <c r="CB440" i="1"/>
  <c r="CB441" i="1"/>
  <c r="CC441" i="1" s="1"/>
  <c r="CB442" i="1"/>
  <c r="CB443" i="1"/>
  <c r="CC443" i="1" s="1"/>
  <c r="CB382" i="1"/>
  <c r="CC382" i="1" s="1"/>
  <c r="CB383" i="1"/>
  <c r="CB384" i="1"/>
  <c r="CC384" i="1" s="1"/>
  <c r="CB385" i="1"/>
  <c r="CC385" i="1" s="1"/>
  <c r="CB386" i="1"/>
  <c r="CB387" i="1"/>
  <c r="CC387" i="1" s="1"/>
  <c r="CB388" i="1"/>
  <c r="CB389" i="1"/>
  <c r="CC389" i="1" s="1"/>
  <c r="CB390" i="1"/>
  <c r="CC390" i="1" s="1"/>
  <c r="CB391" i="1"/>
  <c r="CB392" i="1"/>
  <c r="CC392" i="1" s="1"/>
  <c r="CB393" i="1"/>
  <c r="CB394" i="1"/>
  <c r="CC394" i="1" s="1"/>
  <c r="CB395" i="1"/>
  <c r="CB396" i="1"/>
  <c r="CC396" i="1" s="1"/>
  <c r="CB397" i="1"/>
  <c r="CC397" i="1" s="1"/>
  <c r="CB398" i="1"/>
  <c r="CC398" i="1" s="1"/>
  <c r="CB399" i="1"/>
  <c r="CC399" i="1" s="1"/>
  <c r="CB400" i="1"/>
  <c r="CB401" i="1"/>
  <c r="CC401" i="1" s="1"/>
  <c r="CB404" i="1"/>
  <c r="CB405" i="1"/>
  <c r="CC405" i="1" s="1"/>
  <c r="CB406" i="1"/>
  <c r="CC406" i="1" s="1"/>
  <c r="CB407" i="1"/>
  <c r="CB408" i="1"/>
  <c r="CC408" i="1" s="1"/>
  <c r="CB409" i="1"/>
  <c r="CB410" i="1"/>
  <c r="CC410" i="1" s="1"/>
  <c r="CB360" i="1"/>
  <c r="CC360" i="1" s="1"/>
  <c r="CB361" i="1"/>
  <c r="CB362" i="1"/>
  <c r="CC362" i="1" s="1"/>
  <c r="CB363" i="1"/>
  <c r="CC363" i="1" s="1"/>
  <c r="CB366" i="1"/>
  <c r="CC366" i="1" s="1"/>
  <c r="CB367" i="1"/>
  <c r="CB368" i="1"/>
  <c r="CC368" i="1" s="1"/>
  <c r="CB324" i="1"/>
  <c r="CC324" i="1" s="1"/>
  <c r="CB325" i="1"/>
  <c r="CC325" i="1" s="1"/>
  <c r="CB326" i="1"/>
  <c r="CB327" i="1"/>
  <c r="CC327" i="1" s="1"/>
  <c r="CB328" i="1"/>
  <c r="CB329" i="1"/>
  <c r="CC329" i="1" s="1"/>
  <c r="CB330" i="1"/>
  <c r="CB331" i="1"/>
  <c r="CC331" i="1" s="1"/>
  <c r="CB332" i="1"/>
  <c r="CB333" i="1"/>
  <c r="CC333" i="1" s="1"/>
  <c r="CB334" i="1"/>
  <c r="CC334" i="1" s="1"/>
  <c r="CB335" i="1"/>
  <c r="CB336" i="1"/>
  <c r="CC336" i="1" s="1"/>
  <c r="CB337" i="1"/>
  <c r="CB338" i="1"/>
  <c r="CC338" i="1" s="1"/>
  <c r="CB339" i="1"/>
  <c r="CC339" i="1" s="1"/>
  <c r="CB340" i="1"/>
  <c r="CB341" i="1"/>
  <c r="CC341" i="1" s="1"/>
  <c r="CB342" i="1"/>
  <c r="CB343" i="1"/>
  <c r="CC343" i="1" s="1"/>
  <c r="CB344" i="1"/>
  <c r="CB345" i="1"/>
  <c r="CC345" i="1" s="1"/>
  <c r="CB346" i="1"/>
  <c r="CB347" i="1"/>
  <c r="CC347" i="1" s="1"/>
  <c r="CB249" i="1"/>
  <c r="CC249" i="1" s="1"/>
  <c r="CB250" i="1"/>
  <c r="CB251" i="1"/>
  <c r="CC251" i="1" s="1"/>
  <c r="CB252" i="1"/>
  <c r="CC252" i="1" s="1"/>
  <c r="CB253" i="1"/>
  <c r="CC253" i="1" s="1"/>
  <c r="CB254" i="1"/>
  <c r="CC254" i="1" s="1"/>
  <c r="CB255" i="1"/>
  <c r="CC255" i="1" s="1"/>
  <c r="CB256" i="1"/>
  <c r="CB257" i="1"/>
  <c r="CC257" i="1" s="1"/>
  <c r="CB258" i="1"/>
  <c r="CC258" i="1" s="1"/>
  <c r="CB259" i="1"/>
  <c r="CC259" i="1" s="1"/>
  <c r="CB260" i="1"/>
  <c r="CB261" i="1"/>
  <c r="CC261" i="1" s="1"/>
  <c r="CB262" i="1"/>
  <c r="CC262" i="1" s="1"/>
  <c r="CB263" i="1"/>
  <c r="CC263" i="1" s="1"/>
  <c r="CB264" i="1"/>
  <c r="CC264" i="1" s="1"/>
  <c r="CB267" i="1"/>
  <c r="CB268" i="1"/>
  <c r="CC268" i="1" s="1"/>
  <c r="CB269" i="1"/>
  <c r="CC269" i="1" s="1"/>
  <c r="CB270" i="1"/>
  <c r="CC270" i="1" s="1"/>
  <c r="CB271" i="1"/>
  <c r="CC271" i="1" s="1"/>
  <c r="CB282" i="1"/>
  <c r="CC282" i="1" s="1"/>
  <c r="CB283" i="1"/>
  <c r="CC283" i="1" s="1"/>
  <c r="CB284" i="1"/>
  <c r="CC284" i="1" s="1"/>
  <c r="CB285" i="1"/>
  <c r="CC285" i="1" s="1"/>
  <c r="CB286" i="1"/>
  <c r="CC286" i="1" s="1"/>
  <c r="CB287" i="1"/>
  <c r="CC287" i="1" s="1"/>
  <c r="CB288" i="1"/>
  <c r="CB289" i="1"/>
  <c r="CC289" i="1" s="1"/>
  <c r="CB290" i="1"/>
  <c r="CC290" i="1" s="1"/>
  <c r="CB291" i="1"/>
  <c r="CC291" i="1" s="1"/>
  <c r="CB292" i="1"/>
  <c r="CC292" i="1" s="1"/>
  <c r="CB293" i="1"/>
  <c r="CC293" i="1" s="1"/>
  <c r="CB294" i="1"/>
  <c r="CC294" i="1" s="1"/>
  <c r="CB295" i="1"/>
  <c r="CC295" i="1" s="1"/>
  <c r="CB296" i="1"/>
  <c r="CB297" i="1"/>
  <c r="CC297" i="1" s="1"/>
  <c r="CB298" i="1"/>
  <c r="CC298" i="1" s="1"/>
  <c r="CB299" i="1"/>
  <c r="CC299" i="1" s="1"/>
  <c r="CB300" i="1"/>
  <c r="CC300" i="1" s="1"/>
  <c r="CB301" i="1"/>
  <c r="CC301" i="1" s="1"/>
  <c r="CB302" i="1"/>
  <c r="CB303" i="1"/>
  <c r="CC303" i="1" s="1"/>
  <c r="CB304" i="1"/>
  <c r="CC304" i="1" s="1"/>
  <c r="CB312" i="1"/>
  <c r="CB313" i="1"/>
  <c r="CC313" i="1" s="1"/>
  <c r="CB314" i="1"/>
  <c r="CC314" i="1" s="1"/>
  <c r="CB216" i="1"/>
  <c r="CC216" i="1" s="1"/>
  <c r="CB219" i="1"/>
  <c r="CB220" i="1"/>
  <c r="CC220" i="1" s="1"/>
  <c r="CB221" i="1"/>
  <c r="CC221" i="1" s="1"/>
  <c r="CB222" i="1"/>
  <c r="CC222" i="1" s="1"/>
  <c r="CB223" i="1"/>
  <c r="CC223" i="1" s="1"/>
  <c r="CB224" i="1"/>
  <c r="CC224" i="1" s="1"/>
  <c r="CB225" i="1"/>
  <c r="CC225" i="1" s="1"/>
  <c r="CB226" i="1"/>
  <c r="CC226" i="1" s="1"/>
  <c r="CB227" i="1"/>
  <c r="CC227" i="1" s="1"/>
  <c r="CB228" i="1"/>
  <c r="CC228" i="1" s="1"/>
  <c r="CB229" i="1"/>
  <c r="CB230" i="1"/>
  <c r="CC230" i="1" s="1"/>
  <c r="CB231" i="1"/>
  <c r="CC231" i="1" s="1"/>
  <c r="CB232" i="1"/>
  <c r="CC232" i="1" s="1"/>
  <c r="CB233" i="1"/>
  <c r="CC233" i="1" s="1"/>
  <c r="CB234" i="1"/>
  <c r="CC234" i="1" s="1"/>
  <c r="CB235" i="1"/>
  <c r="CC235" i="1" s="1"/>
  <c r="CB236" i="1"/>
  <c r="CC236" i="1" s="1"/>
  <c r="CB155" i="1"/>
  <c r="CC155" i="1" s="1"/>
  <c r="CB156" i="1"/>
  <c r="CC156" i="1" s="1"/>
  <c r="CB157" i="1"/>
  <c r="CB158" i="1"/>
  <c r="CC158" i="1" s="1"/>
  <c r="CB159" i="1"/>
  <c r="CC159" i="1" s="1"/>
  <c r="CB161" i="1"/>
  <c r="CB162" i="1"/>
  <c r="CC162" i="1" s="1"/>
  <c r="CB163" i="1"/>
  <c r="CC163" i="1" s="1"/>
  <c r="CB165" i="1"/>
  <c r="CB166" i="1"/>
  <c r="CC166" i="1" s="1"/>
  <c r="CB167" i="1"/>
  <c r="CB168" i="1"/>
  <c r="CC168" i="1" s="1"/>
  <c r="CB169" i="1"/>
  <c r="CC169" i="1" s="1"/>
  <c r="CB170" i="1"/>
  <c r="CB172" i="1"/>
  <c r="CC172" i="1" s="1"/>
  <c r="CB173" i="1"/>
  <c r="CC173" i="1" s="1"/>
  <c r="CB174" i="1"/>
  <c r="CC174" i="1" s="1"/>
  <c r="CB176" i="1"/>
  <c r="CC176" i="1" s="1"/>
  <c r="CB177" i="1"/>
  <c r="CC177" i="1" s="1"/>
  <c r="CB178" i="1"/>
  <c r="CB179" i="1"/>
  <c r="CC179" i="1" s="1"/>
  <c r="CB180" i="1"/>
  <c r="CB181" i="1"/>
  <c r="CC181" i="1" s="1"/>
  <c r="CB184" i="1"/>
  <c r="CB185" i="1"/>
  <c r="CC185" i="1" s="1"/>
  <c r="CB186" i="1"/>
  <c r="CC186" i="1" s="1"/>
  <c r="CB187" i="1"/>
  <c r="CB188" i="1"/>
  <c r="CC188" i="1" s="1"/>
  <c r="CB189" i="1"/>
  <c r="CC189" i="1" s="1"/>
  <c r="CB190" i="1"/>
  <c r="CC190" i="1" s="1"/>
  <c r="CB191" i="1"/>
  <c r="CC191" i="1" s="1"/>
  <c r="CB192" i="1"/>
  <c r="CB193" i="1"/>
  <c r="CC193" i="1" s="1"/>
  <c r="CB201" i="1"/>
  <c r="CB202" i="1"/>
  <c r="CC202" i="1" s="1"/>
  <c r="CB85" i="1"/>
  <c r="CC85" i="1" s="1"/>
  <c r="CB86" i="1"/>
  <c r="CC86" i="1" s="1"/>
  <c r="CB87" i="1"/>
  <c r="CB88" i="1"/>
  <c r="CC88" i="1" s="1"/>
  <c r="CB89" i="1"/>
  <c r="CB90" i="1"/>
  <c r="CC90" i="1" s="1"/>
  <c r="CB91" i="1"/>
  <c r="CB92" i="1"/>
  <c r="CC92" i="1" s="1"/>
  <c r="CB93" i="1"/>
  <c r="CC93" i="1" s="1"/>
  <c r="CB94" i="1"/>
  <c r="CC94" i="1" s="1"/>
  <c r="CB95" i="1"/>
  <c r="CC95" i="1" s="1"/>
  <c r="CB96" i="1"/>
  <c r="CC96" i="1" s="1"/>
  <c r="CB97" i="1"/>
  <c r="CC97" i="1" s="1"/>
  <c r="CB98" i="1"/>
  <c r="CC98" i="1" s="1"/>
  <c r="CB99" i="1"/>
  <c r="CC99" i="1" s="1"/>
  <c r="CB100" i="1"/>
  <c r="CB101" i="1"/>
  <c r="CC101" i="1" s="1"/>
  <c r="CB103" i="1"/>
  <c r="CC103" i="1" s="1"/>
  <c r="CB104" i="1"/>
  <c r="CC104" i="1" s="1"/>
  <c r="CB105" i="1"/>
  <c r="CC105" i="1" s="1"/>
  <c r="CB106" i="1"/>
  <c r="CC106" i="1" s="1"/>
  <c r="CB107" i="1"/>
  <c r="CC107" i="1" s="1"/>
  <c r="CB108" i="1"/>
  <c r="CC108" i="1" s="1"/>
  <c r="CB109" i="1"/>
  <c r="CC109" i="1" s="1"/>
  <c r="CB110" i="1"/>
  <c r="CC110" i="1" s="1"/>
  <c r="CB111" i="1"/>
  <c r="CC111" i="1" s="1"/>
  <c r="CB112" i="1"/>
  <c r="CB113" i="1"/>
  <c r="CC113" i="1" s="1"/>
  <c r="CB114" i="1"/>
  <c r="CB115" i="1"/>
  <c r="CC115" i="1" s="1"/>
  <c r="CB116" i="1"/>
  <c r="CC116" i="1" s="1"/>
  <c r="CB117" i="1"/>
  <c r="CC117" i="1" s="1"/>
  <c r="CB118" i="1"/>
  <c r="CC118" i="1" s="1"/>
  <c r="CB119" i="1"/>
  <c r="CC119" i="1" s="1"/>
  <c r="CB120" i="1"/>
  <c r="CC120" i="1" s="1"/>
  <c r="CB121" i="1"/>
  <c r="CC121" i="1" s="1"/>
  <c r="CB122" i="1"/>
  <c r="CC122" i="1" s="1"/>
  <c r="CB123" i="1"/>
  <c r="CB124" i="1"/>
  <c r="CC124" i="1" s="1"/>
  <c r="CB126" i="1"/>
  <c r="CC126" i="1" s="1"/>
  <c r="CB127" i="1"/>
  <c r="CB128" i="1"/>
  <c r="CC128" i="1" s="1"/>
  <c r="CB129" i="1"/>
  <c r="CB130" i="1"/>
  <c r="CC130" i="1" s="1"/>
  <c r="CB131" i="1"/>
  <c r="CC131" i="1" s="1"/>
  <c r="CB132" i="1"/>
  <c r="CC132" i="1" s="1"/>
  <c r="CB139" i="1"/>
  <c r="CB140" i="1"/>
  <c r="CC140" i="1" s="1"/>
  <c r="CB472" i="1"/>
  <c r="CB456" i="1"/>
  <c r="CB423" i="1"/>
  <c r="CB381" i="1"/>
  <c r="CB359" i="1"/>
  <c r="CB323" i="1"/>
  <c r="CB248" i="1"/>
  <c r="CB215" i="1"/>
  <c r="CB154" i="1"/>
  <c r="CB84" i="1"/>
  <c r="CB20" i="1"/>
  <c r="CB22" i="1"/>
  <c r="CB25" i="1"/>
  <c r="CB31" i="1"/>
  <c r="CB36" i="1"/>
  <c r="CB40" i="1"/>
  <c r="CB43" i="1"/>
  <c r="CB45" i="1"/>
  <c r="CB55" i="1"/>
  <c r="CB59" i="1"/>
  <c r="CB63" i="1"/>
  <c r="CB65" i="1"/>
  <c r="CB19" i="1"/>
  <c r="CC521" i="1" l="1"/>
  <c r="CC523" i="1"/>
  <c r="CC515" i="1"/>
  <c r="CC20" i="1"/>
  <c r="CC180" i="1"/>
  <c r="CC25" i="1"/>
  <c r="CC63" i="1"/>
  <c r="CC43" i="1"/>
  <c r="CC497" i="1"/>
  <c r="CC359" i="1"/>
  <c r="CC428" i="1"/>
  <c r="CC192" i="1"/>
  <c r="CC129" i="1"/>
  <c r="CC19" i="1"/>
  <c r="CC114" i="1"/>
  <c r="CC474" i="1"/>
  <c r="CC59" i="1"/>
  <c r="CC55" i="1"/>
  <c r="CC45" i="1"/>
  <c r="CC201" i="1"/>
  <c r="CC248" i="1"/>
  <c r="CC296" i="1"/>
  <c r="CC256" i="1"/>
  <c r="CC267" i="1"/>
  <c r="CC335" i="1"/>
  <c r="CC332" i="1"/>
  <c r="CC407" i="1"/>
  <c r="CC391" i="1"/>
  <c r="CC430" i="1"/>
  <c r="CC440" i="1"/>
  <c r="CC438" i="1"/>
  <c r="CC472" i="1"/>
  <c r="CC503" i="1"/>
  <c r="CC513" i="1"/>
  <c r="CC511" i="1"/>
  <c r="CC507" i="1"/>
  <c r="CC381" i="1"/>
  <c r="CC395" i="1"/>
  <c r="CC91" i="1"/>
  <c r="CC386" i="1"/>
  <c r="CC40" i="1"/>
  <c r="CC423" i="1"/>
  <c r="CC100" i="1"/>
  <c r="CC89" i="1"/>
  <c r="CC167" i="1"/>
  <c r="CC312" i="1"/>
  <c r="CC499" i="1"/>
  <c r="CC36" i="1"/>
  <c r="CC456" i="1"/>
  <c r="CC342" i="1"/>
  <c r="CC330" i="1"/>
  <c r="CC425" i="1"/>
  <c r="CC344" i="1"/>
  <c r="CC31" i="1"/>
  <c r="CC123" i="1"/>
  <c r="CC112" i="1"/>
  <c r="CC178" i="1"/>
  <c r="CC87" i="1"/>
  <c r="CC165" i="1"/>
  <c r="CC340" i="1"/>
  <c r="CC383" i="1"/>
  <c r="CC434" i="1"/>
  <c r="CC139" i="1"/>
  <c r="CC328" i="1"/>
  <c r="CC361" i="1"/>
  <c r="CC393" i="1"/>
  <c r="CC65" i="1"/>
  <c r="CC22" i="1"/>
  <c r="CC302" i="1"/>
  <c r="CC250" i="1"/>
  <c r="CC404" i="1"/>
  <c r="CC187" i="1"/>
  <c r="CC260" i="1"/>
  <c r="CC432" i="1"/>
  <c r="CC518" i="1"/>
  <c r="CC326" i="1"/>
  <c r="CC84" i="1"/>
  <c r="CC161" i="1"/>
  <c r="CC337" i="1"/>
  <c r="CC400" i="1"/>
  <c r="CC494" i="1"/>
  <c r="CC154" i="1"/>
  <c r="CC442" i="1"/>
  <c r="CC215" i="1"/>
  <c r="CC219" i="1"/>
  <c r="CC409" i="1"/>
  <c r="CC184" i="1"/>
  <c r="CC170" i="1"/>
  <c r="CC288" i="1"/>
  <c r="CC346" i="1"/>
  <c r="CC367" i="1"/>
  <c r="CC388" i="1"/>
  <c r="CC323" i="1"/>
  <c r="CC127" i="1"/>
  <c r="CC157" i="1"/>
  <c r="CC229" i="1"/>
  <c r="CC489" i="1"/>
  <c r="V489" i="1"/>
  <c r="W489" i="1" s="1"/>
  <c r="V248" i="1" l="1"/>
  <c r="W248" i="1" s="1"/>
  <c r="V380" i="1" l="1"/>
  <c r="V456" i="1"/>
  <c r="W456" i="1" s="1"/>
  <c r="W84" i="1"/>
  <c r="V323" i="1" l="1"/>
  <c r="W323" i="1" s="1"/>
  <c r="V215" i="1"/>
  <c r="W215" i="1" s="1"/>
  <c r="V154" i="1"/>
  <c r="W154" i="1" s="1"/>
  <c r="V422" i="1" l="1"/>
  <c r="W422" i="1" s="1"/>
  <c r="W380" i="1" l="1"/>
  <c r="G312" i="1" l="1"/>
  <c r="F287" i="1"/>
  <c r="F286" i="1"/>
  <c r="F285" i="1"/>
  <c r="F284" i="1"/>
  <c r="F283" i="1"/>
  <c r="F282" i="1"/>
  <c r="F280" i="1"/>
  <c r="F279" i="1"/>
  <c r="F278" i="1"/>
  <c r="F276" i="1"/>
  <c r="F275" i="1"/>
  <c r="W276" i="1" l="1"/>
  <c r="Y276" i="1"/>
  <c r="W275" i="1"/>
  <c r="Y275" i="1"/>
  <c r="W286" i="1"/>
  <c r="Y286" i="1"/>
  <c r="W278" i="1"/>
  <c r="Y278" i="1"/>
  <c r="W279" i="1"/>
  <c r="Y279" i="1"/>
  <c r="W280" i="1"/>
  <c r="Y280" i="1"/>
  <c r="W282" i="1"/>
  <c r="Y282" i="1"/>
  <c r="W283" i="1"/>
  <c r="Y283" i="1"/>
  <c r="W284" i="1"/>
  <c r="Y284" i="1"/>
  <c r="W285" i="1"/>
  <c r="Y285" i="1"/>
  <c r="W287" i="1"/>
  <c r="Y287" i="1"/>
  <c r="F312" i="1"/>
  <c r="F313" i="1"/>
  <c r="F274" i="1"/>
  <c r="F277" i="1"/>
  <c r="F281" i="1"/>
  <c r="W281" i="1" l="1"/>
  <c r="Y281" i="1"/>
  <c r="W274" i="1"/>
  <c r="Y274" i="1"/>
  <c r="W312" i="1"/>
  <c r="Y312" i="1"/>
  <c r="W277" i="1"/>
  <c r="Y277" i="1"/>
  <c r="W313" i="1"/>
  <c r="Y313" i="1"/>
  <c r="F367" i="1"/>
  <c r="F368" i="1"/>
  <c r="W367" i="1" l="1"/>
  <c r="Y367" i="1"/>
  <c r="W368" i="1"/>
  <c r="Y368" i="1"/>
  <c r="I505" i="1"/>
  <c r="H505" i="1"/>
  <c r="G505" i="1"/>
  <c r="I137" i="1"/>
  <c r="H137" i="1"/>
  <c r="G137" i="1"/>
  <c r="I135" i="1"/>
  <c r="H135" i="1"/>
  <c r="G135" i="1"/>
  <c r="I133" i="1"/>
  <c r="H133" i="1"/>
  <c r="G133" i="1"/>
  <c r="I501" i="1" l="1"/>
  <c r="I489" i="13"/>
  <c r="I489" i="12"/>
  <c r="I489" i="11"/>
  <c r="H501" i="1"/>
  <c r="H489" i="13"/>
  <c r="H489" i="12"/>
  <c r="H489" i="11"/>
  <c r="G501" i="1"/>
  <c r="G489" i="13"/>
  <c r="G489" i="12"/>
  <c r="G48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 Cachay Montoya</author>
  </authors>
  <commentList>
    <comment ref="S44" authorId="0" shapeId="0" xr:uid="{F6542FAF-C3BD-42DB-A758-CDE60DFB884B}">
      <text>
        <r>
          <rPr>
            <b/>
            <sz val="9"/>
            <color indexed="81"/>
            <rFont val="Tahoma"/>
            <family val="2"/>
          </rPr>
          <t>Lilian Cachay Montoya:</t>
        </r>
        <r>
          <rPr>
            <sz val="9"/>
            <color indexed="81"/>
            <rFont val="Tahoma"/>
            <family val="2"/>
          </rPr>
          <t xml:space="preserve">
se auamenta 9 para cuadre con ceplan</t>
        </r>
      </text>
    </comment>
    <comment ref="N124" authorId="0" shapeId="0" xr:uid="{7656E599-FEAC-46F3-8C02-F08FF379708E}">
      <text>
        <r>
          <rPr>
            <b/>
            <sz val="9"/>
            <color indexed="81"/>
            <rFont val="Tahoma"/>
            <family val="2"/>
          </rPr>
          <t>Lilian Cachay Montoya:</t>
        </r>
        <r>
          <rPr>
            <sz val="9"/>
            <color indexed="81"/>
            <rFont val="Tahoma"/>
            <family val="2"/>
          </rPr>
          <t xml:space="preserve">
se rebaja de 968 a 354</t>
        </r>
      </text>
    </comment>
    <comment ref="N126" authorId="0" shapeId="0" xr:uid="{625DBFFB-98AC-427B-99AE-AAE59B75EB40}">
      <text>
        <r>
          <rPr>
            <b/>
            <sz val="9"/>
            <color indexed="81"/>
            <rFont val="Tahoma"/>
            <family val="2"/>
          </rPr>
          <t>Lilian Cachay Montoya:</t>
        </r>
        <r>
          <rPr>
            <sz val="9"/>
            <color indexed="81"/>
            <rFont val="Tahoma"/>
            <family val="2"/>
          </rPr>
          <t xml:space="preserve">
debe ser 61, se borra 161</t>
        </r>
      </text>
    </comment>
    <comment ref="J403" authorId="0" shapeId="0" xr:uid="{E3941F1C-A89F-44A3-9163-A3478B016E6D}">
      <text>
        <r>
          <rPr>
            <b/>
            <sz val="9"/>
            <color indexed="81"/>
            <rFont val="Tahoma"/>
            <family val="2"/>
          </rPr>
          <t>Lilian Cachay Montoya:</t>
        </r>
        <r>
          <rPr>
            <sz val="9"/>
            <color indexed="81"/>
            <rFont val="Tahoma"/>
            <family val="2"/>
          </rPr>
          <t xml:space="preserve">
se coloca cero en lugar de 11</t>
        </r>
      </text>
    </comment>
    <comment ref="P524" authorId="0" shapeId="0" xr:uid="{B092E0DC-4EEC-4607-A983-06F56E60C8BD}">
      <text>
        <r>
          <rPr>
            <b/>
            <sz val="9"/>
            <color indexed="81"/>
            <rFont val="Tahoma"/>
            <family val="2"/>
          </rPr>
          <t>Lilian Cachay Montoya:</t>
        </r>
        <r>
          <rPr>
            <sz val="9"/>
            <color indexed="81"/>
            <rFont val="Tahoma"/>
            <family val="2"/>
          </rPr>
          <t xml:space="preserve">
en junio hay 5 debiendo ser 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Lilian Cachay Montoya</author>
  </authors>
  <commentList>
    <comment ref="N123" authorId="0" shapeId="0" xr:uid="{406A6C52-A265-4687-BBAE-DA77C393AE94}">
      <text>
        <r>
          <rPr>
            <b/>
            <sz val="9"/>
            <color indexed="81"/>
            <rFont val="Tahoma"/>
            <family val="2"/>
          </rPr>
          <t>Lilian Cachay Montoya:</t>
        </r>
        <r>
          <rPr>
            <sz val="9"/>
            <color indexed="81"/>
            <rFont val="Tahoma"/>
            <family val="2"/>
          </rPr>
          <t xml:space="preserve">
se rebaja -31 de marzo x corrección de estratega</t>
        </r>
      </text>
    </comment>
    <comment ref="L160" authorId="0" shapeId="0" xr:uid="{349C5437-FF1C-4D22-BE84-64BA6F985471}">
      <text>
        <r>
          <rPr>
            <b/>
            <sz val="9"/>
            <color indexed="81"/>
            <rFont val="Tahoma"/>
            <family val="2"/>
          </rPr>
          <t>Lilian Cachay Montoya:</t>
        </r>
        <r>
          <rPr>
            <sz val="9"/>
            <color indexed="81"/>
            <rFont val="Tahoma"/>
            <family val="2"/>
          </rPr>
          <t xml:space="preserve">
se deja en 450 a los 1119 pork supera la meta</t>
        </r>
      </text>
    </comment>
    <comment ref="L168" authorId="0" shapeId="0" xr:uid="{9FBEBFEE-782A-4620-AB1B-82D1894DA590}">
      <text>
        <r>
          <rPr>
            <b/>
            <sz val="9"/>
            <color indexed="81"/>
            <rFont val="Tahoma"/>
            <family val="2"/>
          </rPr>
          <t>Lilian Cachay Montoya:</t>
        </r>
        <r>
          <rPr>
            <sz val="9"/>
            <color indexed="81"/>
            <rFont val="Tahoma"/>
            <family val="2"/>
          </rPr>
          <t xml:space="preserve">
se deja en 40 a los 104 pork supera la meta</t>
        </r>
      </text>
    </comment>
    <comment ref="K223" authorId="0" shapeId="0" xr:uid="{30D33E2B-5118-4D3C-A999-2EAD97945631}">
      <text>
        <r>
          <rPr>
            <b/>
            <sz val="9"/>
            <color indexed="81"/>
            <rFont val="Tahoma"/>
            <family val="2"/>
          </rPr>
          <t>Lilian Cachay Montoya:</t>
        </r>
        <r>
          <rPr>
            <sz val="9"/>
            <color indexed="81"/>
            <rFont val="Tahoma"/>
            <family val="2"/>
          </rPr>
          <t xml:space="preserve">
235 pero en ceplan 21</t>
        </r>
      </text>
    </comment>
    <comment ref="K230" authorId="0" shapeId="0" xr:uid="{5B3D5D7C-8EEB-4D0B-BB34-4EAA688A3141}">
      <text>
        <r>
          <rPr>
            <b/>
            <sz val="9"/>
            <color indexed="81"/>
            <rFont val="Tahoma"/>
            <family val="2"/>
          </rPr>
          <t>Lilian Cachay Montoya:</t>
        </r>
        <r>
          <rPr>
            <sz val="9"/>
            <color indexed="81"/>
            <rFont val="Tahoma"/>
            <family val="2"/>
          </rPr>
          <t xml:space="preserve">
50 pero en ceplan 22</t>
        </r>
      </text>
    </comment>
    <comment ref="J255" authorId="0" shapeId="0" xr:uid="{5F77DFEC-1406-47E1-BAA3-2993B7EB023D}">
      <text>
        <r>
          <rPr>
            <b/>
            <sz val="9"/>
            <color indexed="81"/>
            <rFont val="Tahoma"/>
            <family val="2"/>
          </rPr>
          <t>Lilian Cachay Montoya:</t>
        </r>
        <r>
          <rPr>
            <sz val="9"/>
            <color indexed="81"/>
            <rFont val="Tahoma"/>
            <family val="2"/>
          </rPr>
          <t xml:space="preserve">
1140 solo queda 4 por superar 100%
</t>
        </r>
      </text>
    </comment>
    <comment ref="K255" authorId="0" shapeId="0" xr:uid="{4402398D-8F34-4D14-92EB-FFF57F37B830}">
      <text>
        <r>
          <rPr>
            <b/>
            <sz val="9"/>
            <color indexed="81"/>
            <rFont val="Tahoma"/>
            <family val="2"/>
          </rPr>
          <t>Lilian Cachay Montoya:</t>
        </r>
        <r>
          <rPr>
            <sz val="9"/>
            <color indexed="81"/>
            <rFont val="Tahoma"/>
            <family val="2"/>
          </rPr>
          <t xml:space="preserve">
1172 pero en ceplan 507</t>
        </r>
      </text>
    </comment>
    <comment ref="J259" authorId="0" shapeId="0" xr:uid="{E78610FA-37DF-4C3F-876F-BC96B03079FC}">
      <text>
        <r>
          <rPr>
            <b/>
            <sz val="9"/>
            <color indexed="81"/>
            <rFont val="Tahoma"/>
            <family val="2"/>
          </rPr>
          <t>Lilian Cachay Montoya:</t>
        </r>
        <r>
          <rPr>
            <sz val="9"/>
            <color indexed="81"/>
            <rFont val="Tahoma"/>
            <family val="2"/>
          </rPr>
          <t xml:space="preserve">
se borra 1194 por superar cobertura a feb con 75.9%
</t>
        </r>
      </text>
    </comment>
    <comment ref="J266" authorId="0" shapeId="0" xr:uid="{60ACA122-7A41-4863-BCBB-C721958DD09D}">
      <text>
        <r>
          <rPr>
            <b/>
            <sz val="9"/>
            <color indexed="81"/>
            <rFont val="Tahoma"/>
            <family val="2"/>
          </rPr>
          <t>Lilian Cachay Montoya:</t>
        </r>
        <r>
          <rPr>
            <sz val="9"/>
            <color indexed="81"/>
            <rFont val="Tahoma"/>
            <family val="2"/>
          </rPr>
          <t xml:space="preserve">
se elimina 283 de enero sobrepasa cobertura %
</t>
        </r>
      </text>
    </comment>
    <comment ref="J270" authorId="0" shapeId="0" xr:uid="{DACE3396-89CE-4A48-90F4-3E65EE325ED3}">
      <text>
        <r>
          <rPr>
            <b/>
            <sz val="9"/>
            <color indexed="81"/>
            <rFont val="Tahoma"/>
            <family val="2"/>
          </rPr>
          <t>Lilian Cachay Montoya:</t>
        </r>
        <r>
          <rPr>
            <sz val="9"/>
            <color indexed="81"/>
            <rFont val="Tahoma"/>
            <family val="2"/>
          </rPr>
          <t xml:space="preserve">
se elimino 810 de enero por sobrepasar la meta %
</t>
        </r>
      </text>
    </comment>
  </commentList>
</comments>
</file>

<file path=xl/sharedStrings.xml><?xml version="1.0" encoding="utf-8"?>
<sst xmlns="http://schemas.openxmlformats.org/spreadsheetml/2006/main" count="12718" uniqueCount="1585">
  <si>
    <t>Periodo PEI :</t>
  </si>
  <si>
    <t>Nivel de Gobierno :</t>
  </si>
  <si>
    <t>R - GOBIERNOS REGIONALES</t>
  </si>
  <si>
    <t>Sector :</t>
  </si>
  <si>
    <t>99 - GOBIERNOS REGIONALES</t>
  </si>
  <si>
    <t>Pliego :</t>
  </si>
  <si>
    <t>451 - GOBIERNO REGIONAL DEL DEPARTAMENTO DE LA LIBERTAD</t>
  </si>
  <si>
    <t>Unidad Ejecutora :</t>
  </si>
  <si>
    <t>Centro de Costo:</t>
  </si>
  <si>
    <t>OEI.01</t>
  </si>
  <si>
    <t>GARANTIZAR SERVICIOS DE SALUD INTEGRAL A LA POBLACIÓN DE LA LIBERTAD</t>
  </si>
  <si>
    <t>AEI.01.02</t>
  </si>
  <si>
    <t>ATENCIÓN INTEGRAL NOMINAL PARA REDUCIR LA DESNUTRICIÓN CRÓNICA INFANTIL Y ANEMIA EN NIÑOS Y NIÑAS MENORES DE 5 AÑOS</t>
  </si>
  <si>
    <t>PROGRAMA PRESUPUESTAL</t>
  </si>
  <si>
    <t>PRODUCTO</t>
  </si>
  <si>
    <t>ACTIVIDAD</t>
  </si>
  <si>
    <t>Actividad Operativa</t>
  </si>
  <si>
    <t>U.M.</t>
  </si>
  <si>
    <t>TOTAL</t>
  </si>
  <si>
    <t>3325401 VACUNACION NIÑO &lt; 1 AÑO</t>
  </si>
  <si>
    <t>218 : NIÑO PROTEGIDO</t>
  </si>
  <si>
    <t>3325402 VACUNACION NIÑO = 1 AÑOS</t>
  </si>
  <si>
    <t>3325403 VACUNACION NIÑO = 4 AÑOS</t>
  </si>
  <si>
    <t>3325404 VACUNACION NIÑO RECIEN NACIDO</t>
  </si>
  <si>
    <t>3325405 VACUNACION NIÑO = 2 AÑOS</t>
  </si>
  <si>
    <t>3325406 VACUNACION NIÑO = 3 AÑOS</t>
  </si>
  <si>
    <t>3325408 ATENCION DE LAS REACCIONES ADVERSAS A LAS VACUNAS</t>
  </si>
  <si>
    <t>016 : CASO TRATADO</t>
  </si>
  <si>
    <t>5000018  ATENCION A NIÑOS CON CRECIMIENTO Y DESARROLLO CRED COMPLETO PARA SU EDAD</t>
  </si>
  <si>
    <t>219 : NIÑO CONTROLADO</t>
  </si>
  <si>
    <t>5000019 ADMINISTRAR SUPLEMENTO DE HIERRO Y VITAMINA A</t>
  </si>
  <si>
    <t>220 : NIÑO SUPLEMENTADO</t>
  </si>
  <si>
    <t>3325607 DOSAJE DE HEMOGLOBINA</t>
  </si>
  <si>
    <t>438 : PERSONA TAMIZADA</t>
  </si>
  <si>
    <t>3331101 INFECCION RESPIRATORIA AGUDA (IRA) NO COMPLICADA</t>
  </si>
  <si>
    <t>3331102 FARINGOAMIGDALITIS AGUDA</t>
  </si>
  <si>
    <t>3331103 OTITIS MEDIA AGUDA (OMA)</t>
  </si>
  <si>
    <t>3331104 SINUSITIS AGUDA</t>
  </si>
  <si>
    <t>3331201 EDA ACUOSA NO COMPLICADA</t>
  </si>
  <si>
    <t>3331203 EDA DISENTERICA</t>
  </si>
  <si>
    <t>3331204 EDA PERSISTENTE</t>
  </si>
  <si>
    <t>3331302 NEUMONIA GRAVE O ENFERMEDAD MUY GRAVE EN NIÑOS MENORES DE 2 MESES</t>
  </si>
  <si>
    <t>3331305 NEUMONIA Y ENFERMEDAD MUY GRAVE EN NIÑOS DE 2 MESES A 4 AÑOS</t>
  </si>
  <si>
    <t>3331401 ATENCION EDA CON ALGUN GRADO DE DESHIDRATACION</t>
  </si>
  <si>
    <t>5000031 BRINDAR ATENCION A OTRAS ENFERMEDADES PREVALENTES</t>
  </si>
  <si>
    <t>3341401 PARASITOSIS INTESTINAL</t>
  </si>
  <si>
    <t>060 : INFORME</t>
  </si>
  <si>
    <t>5004426 MONITOREO, SUPERVISIÓN, EVALUACIÓN Y CONTROL DEL PROGRAMA ARTICULADO NUTRICIONAL</t>
  </si>
  <si>
    <t>3325801 INSPECCION A ESTABLECIMIENTOS QUE ALMACENAN, PREPARAN Y/O DISTRIBUYEN ALIMENTOS PARA PROGRAMAS SOCIALES</t>
  </si>
  <si>
    <t>107 : SERVICIO</t>
  </si>
  <si>
    <t>259 : PERSONA INFORMADA</t>
  </si>
  <si>
    <t>AEI.01.03</t>
  </si>
  <si>
    <t>ATENCIÓN EN SALUD SEXUAL Y REPRODUCTIVA ACCESIBLE; OPORTUNA Y DE CALIDAD A LA POBLACIÓN FÉRTIL</t>
  </si>
  <si>
    <t>206 : PAREJA PROTEGIDA</t>
  </si>
  <si>
    <t>3329103 AQV FEMENINO</t>
  </si>
  <si>
    <t>3329105 DISPOSITIVOS INTRAUTERINOS (METODO DIU)</t>
  </si>
  <si>
    <t>3329106 ANTICONCEPTIVO HORMONAL INYECTABLE</t>
  </si>
  <si>
    <t>3329107 METODOS DE BARRERA</t>
  </si>
  <si>
    <t>3329108 ANTICONCEPTIVO HORMONAL ORAL</t>
  </si>
  <si>
    <t>3329109 ANTICONCEPCION ORAL DE EMERGENCIA (AOE)</t>
  </si>
  <si>
    <t>087 : PERSONA ATENDIDA</t>
  </si>
  <si>
    <t>3329110 METODOS DE ABSTINENCIA PERIODICA</t>
  </si>
  <si>
    <t>3329111 METODO DE LACTANCIA MATERNA EXCLUSIVA(MELA)</t>
  </si>
  <si>
    <t>3329113 ANTICONCEPTIVO HORMONAL MENSUAL INYECTABLE</t>
  </si>
  <si>
    <t>3329115 IMPLANTE</t>
  </si>
  <si>
    <t>3329201 ORIENTACION/CONSEJERIA EN SALUD SEXUAL Y REPRODUCTIVA</t>
  </si>
  <si>
    <t>5000037 BRINDAR ATENCION PRENATAL REENFOCADA</t>
  </si>
  <si>
    <t>3317201 ATENCION A LA GESTANTE</t>
  </si>
  <si>
    <t>058 : GESTANTE CONTROLADA</t>
  </si>
  <si>
    <t>434 : GESTANTE PROTEGIDA</t>
  </si>
  <si>
    <t>3317203 VISITA DOMICILIARIA</t>
  </si>
  <si>
    <t>3317204 EXAMENES DE LABORATORIO COMPLETO</t>
  </si>
  <si>
    <t>207 : GESTANTE ATENDIDA</t>
  </si>
  <si>
    <t>3317205  ECOGRAFIA OBSTETRICA</t>
  </si>
  <si>
    <t>3317209 EVALUACION DEL BIENESTAR FETAL</t>
  </si>
  <si>
    <t>433 : GESTANTE EXAMINADA</t>
  </si>
  <si>
    <t>3329404 AMENAZA DE PARTO PREMATURO</t>
  </si>
  <si>
    <t>3329406 HEMORRAGIAS DE LA 1ER MITAD DEL EMBARAZO SIN LAPAROTOMIA</t>
  </si>
  <si>
    <t>3329407 HEMORRAGIA DE LA 2DA MITAD DEL EMBARAZO</t>
  </si>
  <si>
    <t>3329408 HIPEREMESIS GRAVIDICA</t>
  </si>
  <si>
    <t>3329409 INFECCION DEL TRACTO URINARIO EN EL EMBARAZO</t>
  </si>
  <si>
    <t>3329417 OTRAS ENFERMEDADES DEL EMBARAZO</t>
  </si>
  <si>
    <t>5000045 BRINDAR ATENCION DEL PARTO NORMAL</t>
  </si>
  <si>
    <t>3329501 ATENCION DEL PARTO NORMAL</t>
  </si>
  <si>
    <t>208 : PARTO NORMAL</t>
  </si>
  <si>
    <t>210 : CESAREA</t>
  </si>
  <si>
    <t>5000048 ATENDER AL PUERPERIO</t>
  </si>
  <si>
    <t>3329801 ATENCION DEL PUERPERIO</t>
  </si>
  <si>
    <t>3330401 REFERENCIA DE FONP / FUNCIONES OBSTETRICAS NEONATALES PRIMARIAS</t>
  </si>
  <si>
    <t>214 : GESTANTE Y/O NEONATO REFERIDO</t>
  </si>
  <si>
    <t>3330402 REFERENCIA DE FONB / FUNCIONES OBSTETRICAS NEONATALES BASICAS</t>
  </si>
  <si>
    <t>3330403 REFERENCIA DE FONE / FUNCIONES OBSTETRICAS NEONATALES ESENCIALES</t>
  </si>
  <si>
    <t>3330501 ATENCION INMEDIATA DEL RECIEN NACIDO</t>
  </si>
  <si>
    <t>239 : RECIEN NACIDO ATENDIDO</t>
  </si>
  <si>
    <t>4427702 MONITOREO DEL PROGRAMA SALUD MATERNO NEONATAL</t>
  </si>
  <si>
    <t>080 : NORMA</t>
  </si>
  <si>
    <t>AEI.01.04</t>
  </si>
  <si>
    <t>ATENCIÓN INTEGRAL Y OPORTUNA DE RIESGOS Y DAÑOS PARA LA SALUD PRODUCIDOS POR ENFERMEDADES NO TRANSMISIBLES</t>
  </si>
  <si>
    <t>PP 018</t>
  </si>
  <si>
    <t>060: INFORME</t>
  </si>
  <si>
    <t>0068002 EXAMEN ESTOMATOLOGICO</t>
  </si>
  <si>
    <t>394 : PERSONA TRATADA</t>
  </si>
  <si>
    <t>0068003 INSTRUCCIÓN DE HIGIENE ORAL</t>
  </si>
  <si>
    <t>5000601 APLICACION DE SELLANTES</t>
  </si>
  <si>
    <t>5000602 APLICACION DE FLUOR BARNIZ</t>
  </si>
  <si>
    <t>5000603 APLICACION DEL FLUOR GEL</t>
  </si>
  <si>
    <t>5000606 PROFILAXIS DENTAL</t>
  </si>
  <si>
    <t>5000702 CONSULTA ESTOMATOLOGICA</t>
  </si>
  <si>
    <t>5000703 EXODONCIA SIMPLE</t>
  </si>
  <si>
    <t>5000704 RESTAURACIONES DENTALES CON IONOMERO DE VIDRIO</t>
  </si>
  <si>
    <t>5000705 RESTAURACIONES DENTALES CON RESINA</t>
  </si>
  <si>
    <t>090 : PERSONA EVALUADA</t>
  </si>
  <si>
    <t>393 : PERSONA DIAGNOSTICADA</t>
  </si>
  <si>
    <t>5001102 EVALUACIÓN Y DESPISTAJE DE CATARATA</t>
  </si>
  <si>
    <t>5001103 REFERENCIA PARA DIAGNÓSTICO Y TRATAMIENTO DE CEGUERA POR CATARATA EN EL PRIMER NIVEL DE ATENCIÓN</t>
  </si>
  <si>
    <t>442 : PERSONA REFERIDA</t>
  </si>
  <si>
    <t>5001104 DIAGNOSTICO DE CEGUERA POR CATARATA - CONSULTA POR OFTALMOLOGIA</t>
  </si>
  <si>
    <t>5001105 CONSEJERÍA PARA DETECCIÓN OPORTUNA Y CONTROL  DE CATARATA.</t>
  </si>
  <si>
    <t>5001302 EVALUACIÓN DE ERRORES REFRACTIVOS EN NIÑOS (AS) DE 3 A 11 AÑOS</t>
  </si>
  <si>
    <t>393: PERSONA DIAGNOSTICADA</t>
  </si>
  <si>
    <t>5001304 REFERENCIA DE NIÑOS CON ERRORES REFRACTIVOS</t>
  </si>
  <si>
    <t>442: PERSONA REFERIDA</t>
  </si>
  <si>
    <t>5001306 TAMIZAJE DE AGUDEZA VISUAL EN NIÑOS (AS) DE 3 A 11 AÑOS</t>
  </si>
  <si>
    <t>5001501 PERSONAS DE 12 Y 17 AÑOS CON VALORACIÓN CLÍNICA DE FACTORES DE RIESGO.</t>
  </si>
  <si>
    <t>5001502 PERSONAS DE 18 A 29 AÑOS CON VALORACION CLINICA DE FACTORES DE RIESGO</t>
  </si>
  <si>
    <t>5001503 PERSONAS DE 30 A 39 AÑOS CON VALORACIÓN CLÍNICA DE FACTORES DE RIESGO.</t>
  </si>
  <si>
    <t>5001505 PERSONAS MAYORES DE 60 AÑOS CON VALORACION CLINICA DE FACTORES DE RIESGO Y TAMIZAJE LABORATORIAL</t>
  </si>
  <si>
    <t>5001602 TRATAMIENTO Y CONTROL DE PERSONAS CON DISLIPIDEMIA</t>
  </si>
  <si>
    <t>5001605 PACIENTES CON ENFERMEDAD CARDIOMETABOLICA ORGANIZADOS QUE RECIBEN EDUCACION PARA EL CONTROL DE LA ENFERMEDAD</t>
  </si>
  <si>
    <t>088 : PERSONA CAPACITADA</t>
  </si>
  <si>
    <t>5001607 PACIENTES HIPERTENSOS CON ESTRATIFICACION DE RIESGO CARDIOVASCULAR</t>
  </si>
  <si>
    <t>5001705 VALORACIÓN DE COMPLICACIONES EN PERSONAS CON DIABETES</t>
  </si>
  <si>
    <t>5001706 MANEJO DEL SOBREPESO Y OBESIDAD</t>
  </si>
  <si>
    <t>5001707 MANEJO DE LA ENFERMEDAD RENAL DIABETICA</t>
  </si>
  <si>
    <t>PP 024</t>
  </si>
  <si>
    <t>0044192 MONITOREO, SUPERVISION, EVALUACION Y CONTROL DE PREVENCION Y CONTROL DEL CANCER</t>
  </si>
  <si>
    <t>0136006 PROTEGER A LA NIÑA CON APLICACION DE VACUNA VPH</t>
  </si>
  <si>
    <t>0215075 TAMIZAJE CON PAPANICOLAOU PARA DETECCION DE CANCER DE CUELLO UTERINO</t>
  </si>
  <si>
    <t>0215076 TAMIZAJE CON INSPECCION VISUAL CON ACIDO ACETICO PARA DETECCION DE CANCER DE CUELLO UTERINO</t>
  </si>
  <si>
    <t>0215078 TAMIZAJE EN MUJER CON EXAMEN CLINICO DE MAMA PARA DETECCION DE CANCER DE MAMA</t>
  </si>
  <si>
    <t>0215081 TAMIZAJE PARA DETECCION DE CANCER DE PROSTATA</t>
  </si>
  <si>
    <t>5004449 CAPACITACION EN MEDICINA DE REHABILITACION</t>
  </si>
  <si>
    <t>5005153 CERTIFICACION DE DISCAPACIDAD</t>
  </si>
  <si>
    <t>006 : ATENCION</t>
  </si>
  <si>
    <t>PP 129</t>
  </si>
  <si>
    <t>044 : ESTABLECIMIENTO DE SALUD</t>
  </si>
  <si>
    <t>PP 131</t>
  </si>
  <si>
    <t>AEI.01.05</t>
  </si>
  <si>
    <t>Atención integral y oportuna para la disminución de las enfermedades transmisibles a la población</t>
  </si>
  <si>
    <t>PP 016</t>
  </si>
  <si>
    <t>4396201 IDENTIFICACION Y EXAMEN DE SINTOMATICOS RESPIRATORIOS EN LAS ATENCIONES A PERSONAS &gt; 15 AÑOS Y POBLACION VULNERABLE</t>
  </si>
  <si>
    <t>4396202 SEGUIMIENTO DIAGNOSTICO AL SINTOMATICOS RESPIRATORIOS CON 2 RESULTADOS DE BACILOSCOPIA NEGATIVA</t>
  </si>
  <si>
    <t>4396301 ATENCION DE CONTACTOS</t>
  </si>
  <si>
    <t>4396302 ADMINISTRACION DE TERAPIA PREVENTIVA</t>
  </si>
  <si>
    <t>4396401 DIAGNOSTICO DE TUBERCULOSIS PULMONAR</t>
  </si>
  <si>
    <t>4396504 ATENCION CURATIVA DROGAS DE SEGUNDA LINEA TB RESISTENTE</t>
  </si>
  <si>
    <t>4396505  ATENCION DE LAS REACCIONES ADVERSAS A FARMACOS ANTITUBERCULOSOS</t>
  </si>
  <si>
    <t>4396509 ATENCION CURATIVA ESQUEMA TB SENSIBLE (EXTRAPULMONAR CON COMPROMISO SNC/OSTEARTICULAR)</t>
  </si>
  <si>
    <t>4396510 ATENCION CURATIVA ESQUEMA TB SENSIBLE (TB Y COINFECCION VIH-SIDA)</t>
  </si>
  <si>
    <t>3043960. POBLACION ADOLESCENTE INFORMADA SOBRE INFECCIONES DE TRANSMISION SEXUAL y VIH/SIDA</t>
  </si>
  <si>
    <t>5000070. ENTREGAR A POBLACION ADOLESCENTE INFORMACION SOBRE INFECCIONES DE TRANSMISION SEXUAL Y VIH/SIDA</t>
  </si>
  <si>
    <t>4396002 ADOLESCENTES QUE RECIBEN ATENCIÓN PREVENTIVA EN ITS Y VIH</t>
  </si>
  <si>
    <t>PP 017</t>
  </si>
  <si>
    <t>4397502 MONITOREO DEL PROGRAMA DE METAXENICAS Y ZOONOSIS</t>
  </si>
  <si>
    <t>4398301 LOCALIZACION Y DIAGNOSTICO DE CASOS DE MALARIA</t>
  </si>
  <si>
    <t>4398302 TRATAMIENTO Y SEGUIMIENTO DE LOS CASOS DIAGNOSTICADOS DE MALARIA CON PLASMODIUM VIVAX</t>
  </si>
  <si>
    <t>4398304 DETECCION Y DIAGNOSTICO DE CASO PROBABLE DE DENGUE</t>
  </si>
  <si>
    <t>4398305 ATENCION CASOS DE DENGUE SIN SIGNOS DE ALARMA</t>
  </si>
  <si>
    <t>4398306 ATENCION Y TRATAMIENTO DE CASOS DE DENGUE CON SIGNOS DE ALARMA</t>
  </si>
  <si>
    <t>4398315 TRATAMIENTO DE CASOS DE LEISHMANIOSIS CUTANEO Y MUCOCUTANEA CON DROGAS DE 1RA LINEA</t>
  </si>
  <si>
    <t>4398321 LOCALIZACIÓN Y DIAGNÓSTICO DE CASOS PROBABLES DE CHIKUNGUNYA</t>
  </si>
  <si>
    <t>4398322 ATENCIÓN Y TRATAMIENTO DE CASOS DE CHIKUNGUNYA</t>
  </si>
  <si>
    <t>4398401 PERSONA EXPUESTA A RABIA RECIBE ATENCION INTEGRAL</t>
  </si>
  <si>
    <t>4398402 DETECCIÓN Y DIAGNÓSTICO DE CASOS DE RABIA</t>
  </si>
  <si>
    <t>4398404 TRATAMIENTO DE PERSONAS CON DIAGNOSTICO DE ACCIDENTE POR ARACNIDOS</t>
  </si>
  <si>
    <t>4398408 TRATAMIENTO DE PERSONAS CON DIAGNOSTICO DE ACCIDENTE POR OTRAS ESPECIES DE ANIMALES PONZOÑOSOS</t>
  </si>
  <si>
    <t>4398409 DIAGNOSTICO DE PERSONAS CON SOSPECHA DE BRUCELA</t>
  </si>
  <si>
    <t>4398411 PERSONAS TRATADAS CON DIAGNOSTICO DE BRUCELOSIS</t>
  </si>
  <si>
    <t>4398416 DIAGNOSTICO Y TRATAMIENTO DE PERSONAS CON SOSPECHA DE PESTE</t>
  </si>
  <si>
    <t>11 - CENTRO DE PREVENCIÓN Y CONTROL DE EMERGENCIAS Y DESASTRES</t>
  </si>
  <si>
    <t>OEI.13</t>
  </si>
  <si>
    <t>FORTALECER LA GESTIÓN DEL RIESGO DE DESASTRES EN LA LIBERTAD; A TRAVÉS DE ESPACIOS DE COORDINACIÓN INTERINSTITUCIONAL</t>
  </si>
  <si>
    <t>AEI.13.04</t>
  </si>
  <si>
    <t>VIGILANCIA ADECUADA DE LOS RIESGOS Y DAÑOS PARA LA PROTECCIÓN DE LA SALUD INDIVIDUAL Y COLECTIVA A LA POBLACIÓN VULNERABLE</t>
  </si>
  <si>
    <t>3000001. ACCIONES COMUNES</t>
  </si>
  <si>
    <t>201 : INFORME TECNICO</t>
  </si>
  <si>
    <t>248 : REPORTE</t>
  </si>
  <si>
    <t>583 : BRIGADA</t>
  </si>
  <si>
    <t>086 : PERSONA</t>
  </si>
  <si>
    <t>065 : INTERVENCION</t>
  </si>
  <si>
    <t>9 - SISTEMA DE ATENCIÓN MÓVIL DE URGENCIAS</t>
  </si>
  <si>
    <t>AEI.01.06</t>
  </si>
  <si>
    <t>ATENCIÓN OPORTUNA PARA LA DISMINUCIÓN DE LA MORTALIDAD POR EMERGENCIA Y URGENCIAS MÉDICAS</t>
  </si>
  <si>
    <t>12 - SUB GERENCIA DE PROMOCION DE LA GESTION TERRITORIAL</t>
  </si>
  <si>
    <t>AEI.01.01</t>
  </si>
  <si>
    <t>ACCIONES DE GESTIÓN TERRITORIAL EFICIENTES PARA PROMOVER LA SALUD CON ABORDAJE DE LAS PRIORIDADES DE DETERMINANTES SOCIALES</t>
  </si>
  <si>
    <t>056 : FAMILIA</t>
  </si>
  <si>
    <t>3326001  INSPECCION SANITARIA DE SISTEMAS DE AGUA</t>
  </si>
  <si>
    <t>223 : CENTRO POBLADO</t>
  </si>
  <si>
    <t>3326002  MONITOREO DE PARAMETROS DE CAMPO EN ZONA URBANA</t>
  </si>
  <si>
    <t>PP 002</t>
  </si>
  <si>
    <t>255 : VIVIENDAS</t>
  </si>
  <si>
    <t>4398106 VIVIENDAS UBICADAS EN ESCENARIO II Y III DE TRANSMISION DE DENGUE PROTEGIDAS CON TRATAMIENTO FOCAL Y CONTROL FISICO</t>
  </si>
  <si>
    <t>4398107 VIVIENDAS UBICADAS EN ESCENARIO II Y III DE TRANSMISION DE DENGUE PROTEGIDAS CON NEBULIZACION ESPACIAL</t>
  </si>
  <si>
    <t>5000438. APOYO A LA COMUNIDAD</t>
  </si>
  <si>
    <t>5001569. COMERCIALIZACION DE MEDICAMENTOS E INSUMOS</t>
  </si>
  <si>
    <t>5000991. OBLIGACIONES PREVISIONALES</t>
  </si>
  <si>
    <t>5000003. GESTION ADMINISTRATIVA</t>
  </si>
  <si>
    <t>5000005. GESTION DE RECURSOS HUMANOS</t>
  </si>
  <si>
    <t>5000001. PLANEAMIENTO Y PRESUPUESTO</t>
  </si>
  <si>
    <t>5000500. ATENCION BASICA DE SALUD</t>
  </si>
  <si>
    <t>000854 - UTES N° 6 T.E.</t>
  </si>
  <si>
    <t>16 : CASO TRATADO</t>
  </si>
  <si>
    <t>OFICINA TECNICA</t>
  </si>
  <si>
    <t>METAS FISICAS UE 409</t>
  </si>
  <si>
    <t>Actividad Operativa/subproducto</t>
  </si>
  <si>
    <t>57 : FAMILIA</t>
  </si>
  <si>
    <t>5006071. CAPACITACION A ACTORES SOCIALES QUE PROMUEVEN LA CONVIVENCIA SALUDABLE</t>
  </si>
  <si>
    <t>PERSONA INFORMADA</t>
  </si>
  <si>
    <t>3329413 RUPTURA PREMATURA DE MEMBRANAS Y Otra Relacionadas lo</t>
  </si>
  <si>
    <t>87 : PERSONA ATENDIDA</t>
  </si>
  <si>
    <t>TOTAL   -   TRAZADOR : 
COLOCAR LA SUMATORIA DE LO QUE INCLUYE AL INDICADOR TRAZADOR</t>
  </si>
  <si>
    <t>TOTAL : TRAZADOR</t>
  </si>
  <si>
    <t>PP 002 MATERNO NEONATAL</t>
  </si>
  <si>
    <t xml:space="preserve">4427602: MONITOREO DEL PROGRAMA ARTICULADO NUTRICIONAL. 
</t>
  </si>
  <si>
    <t>3000608: SERVICIOS DE CUIDADO DIURNO
ACCEDEN A CONTROL DE
CALIDAD NUTRICIONAL DE LOS
ALIMENTOS</t>
  </si>
  <si>
    <t>3325407 VACUNACION NIÑO DE MADRE VIH</t>
  </si>
  <si>
    <t xml:space="preserve">5000029 ATENDER A NIÑOS CON DIAGNOSTICO DE
INFECCIONES RESPIRATORIAS AGUDAS CON
COMPLICACIONES
</t>
  </si>
  <si>
    <t>5000030 ATENDER A NIÑOS CON DIAGNOSTICO DE
ENFERMEDAD DIARREICA AGUDA COMPLICADA</t>
  </si>
  <si>
    <t>5000035 ATENDER A NIÑOS Y NIÑAS CON DIAGNOSTICO DE
PARASITOSIS INTESTINAL</t>
  </si>
  <si>
    <t xml:space="preserve">5000028 ATENDER A NIÑOS CON ENFERMEDADES DIARREICAS AGUDAS 
</t>
  </si>
  <si>
    <t xml:space="preserve">5000027 ATENDER A NIÑOS CON INFECCIONES RESPIRATORIAS AGUDAS 
</t>
  </si>
  <si>
    <t>5000042 MEJORAMIENTO DEL ACCESO DE LA POBLACION A
METODOS DE PLANIFICACION FAMILIAR</t>
  </si>
  <si>
    <t>5000043 MEJORAMIENTO DEL ACCESO DE LA POBLACION A
SERVICIOS DE CONSEJERIA EN SALUD SEXUAL Y
REPRODUCTIVA</t>
  </si>
  <si>
    <t>5000044 BRINDAR ATENCION A LA GESTANTE CON
COMPLICACIONES</t>
  </si>
  <si>
    <t>3033297: ATENCION DEL PARTO
COMPLICADO QUIRURGICO</t>
  </si>
  <si>
    <t>3329701 CESAREA</t>
  </si>
  <si>
    <t>3033304: ACCESO AL SISTEMA DE
REFERENCIA INSTITUCIONAL</t>
  </si>
  <si>
    <t>3033305: ATENCION DEL RECIEN NACIDO
NORMAL</t>
  </si>
  <si>
    <t>3000005: ADOLESCENTES ACCEDEN A
SERVICIOS DE SALUD PARA
PREVENCION DEL EMBARAZO</t>
  </si>
  <si>
    <t>3000001: ACCIONES COMUNES</t>
  </si>
  <si>
    <t>3000682 : ATENCION ESTOMATOLOGICA
ESPECILIZADA</t>
  </si>
  <si>
    <t>394: PERSONA TRATADA</t>
  </si>
  <si>
    <r>
      <t xml:space="preserve">5000804 REHABILITACION PROTESICA. </t>
    </r>
    <r>
      <rPr>
        <sz val="10"/>
        <color rgb="FFFF0000"/>
        <rFont val="Calibri"/>
        <family val="2"/>
        <scheme val="minor"/>
      </rPr>
      <t>(0053293)</t>
    </r>
  </si>
  <si>
    <t>3000011: TAMIZAJE Y DIAGNOSTICO DE
PACIENTES CON CATARATAS</t>
  </si>
  <si>
    <t>438: PERSONA TAMIZADA</t>
  </si>
  <si>
    <r>
      <t xml:space="preserve">3000012: </t>
    </r>
    <r>
      <rPr>
        <sz val="10"/>
        <rFont val="Calibri"/>
        <family val="2"/>
      </rPr>
      <t>TRATAMIENTO Y CONTROL DE
PACIENTES CON CATARATAS.</t>
    </r>
  </si>
  <si>
    <t>3000013: TAMIZAJE Y DIAGNOSTICO DE
PACIENTES CON ERRORES
REFRACTIVOS</t>
  </si>
  <si>
    <t>3000015: VALORACION CLINICA Y
TAMIZAJE LABORATORIAL DE
ENFERMEDADES CRONICAS NO
TRANSMISIBLES</t>
  </si>
  <si>
    <t>3000016: TRATAMIENTO Y CONTROL DE
PERSONAS CON HIPERTENSION
ARTERIAL</t>
  </si>
  <si>
    <t>3000017: TRATAMIENTO Y CONTROL DE
PERSONAS CON DIABETES</t>
  </si>
  <si>
    <t>3000680 : ATENCION ESTOMATOLOGICA
PREVENTIVA</t>
  </si>
  <si>
    <t>087: PERSONA ATENDIDA</t>
  </si>
  <si>
    <t>3000681 : ATENCION ESTOMATOLOGICA
RECUPERATIVA</t>
  </si>
  <si>
    <t>3000683: NIÑA PROTEGIDA CON VACUNA
VPH</t>
  </si>
  <si>
    <t>5005137 PROTEGER A LA NIÑA CON APLICACION DE VACUNA
VPH</t>
  </si>
  <si>
    <t>627: NIÑA PROTEGIDA</t>
  </si>
  <si>
    <t>3000004: MUJER TAMIZADA EN CANCER
DE CUELLO UTERINO</t>
  </si>
  <si>
    <t>5006003 TAMIZAJE CON INSPECCION VISUAL CON ACIDO
ACETICO PARA DETECCION DE CANCER DE CUELLO
UTERINO</t>
  </si>
  <si>
    <t>3000815: PERSONA CON CONSEJERIA
PARA LA PREVENCION Y
CONTROL DEL CANCER</t>
  </si>
  <si>
    <t>3000816:  MUJER TAMIZADA EN CANCER
DE MAMA</t>
  </si>
  <si>
    <t>5006005 TAMIZAJE EN MUJER CON EXAMEN CLINICO DE
MAMA PARA DETECCION DE CANCER DE MAMA</t>
  </si>
  <si>
    <t>5006006 TAMIZAJE EN MUJER CON MAMOGRAFIA BILATERAL
PARA DETECCION DE CANCER DE MAMA</t>
  </si>
  <si>
    <t>3000817:  PERSONA TAMIZADA PARA
DETECCION DE OTROS
CANCERES PREVALENTES</t>
  </si>
  <si>
    <t>0215080 TAMIZAJE PARA DETECCION DE CANCER DE COLON Y RECTO</t>
  </si>
  <si>
    <t>5006008 TAMIZAJE PARA DETECCION DE CANCER DE
PROSTATA</t>
  </si>
  <si>
    <t>3000818: PERSONA ATENDIDA CON
LESIONES PREMALIGNAS DE
CUELLO UTERINO</t>
  </si>
  <si>
    <t>5006010 ATENCION DE LA PACIENTE CON LESIONES
PREMALIGNAS DE CUELLO UTERINO CON ABLACION</t>
  </si>
  <si>
    <t>3000819: PERSONA ATENDIDA CON
CUIDADOS PALIATIVOS</t>
  </si>
  <si>
    <t>5006033  ATENCION CON CUIDADOS PALIATIVOS EN EL
DOMICILIO</t>
  </si>
  <si>
    <t>3033254: NIÑOS Y NIÑAS CON VACUNA
COMPLETA</t>
  </si>
  <si>
    <t>5000017  APLICACION DE VACUNAS COMPLETAS</t>
  </si>
  <si>
    <t>3033255:  NIÑOS Y NIÑAS CON CRED
COMPLETO SEGUN EDAD</t>
  </si>
  <si>
    <t>3000876:  ATENCION ENFERMEDADES
DIARREICAS AGUDAS E
INFECCIONES RESPIRATORIAS
AGUDAS</t>
  </si>
  <si>
    <t>3000877: ATENCION ENFERMEDADES
DIARREICAS AGUDAS E
INFECCIONES RESPIRATORIAS
AGUDAS CON COMPLICACIONES</t>
  </si>
  <si>
    <t>3033315: ATENCION DE OTRAS ENFERMEDADES PREVALENTE</t>
  </si>
  <si>
    <t>3033414: ATENCION DE NIÑOS Y NIÑAS
CON PARASITOSIS INTESTINAL</t>
  </si>
  <si>
    <t>5004427 CONTROL DE CALIDAD NUTRICIONAL DE LOS
ALIMENTOS</t>
  </si>
  <si>
    <t>3033172: ATENCION PRENATAL REENFOCADA</t>
  </si>
  <si>
    <t>3033291: POBLACION ACCEDE A
METODOS DE PLANIFICACION
FAMILIAR</t>
  </si>
  <si>
    <t>3033292: POBLACION ACCEDE A
SERVICIOS DE CONSEJERIA EN
SALUD SEXUAL Y
REPRODUCTIVA</t>
  </si>
  <si>
    <t>3033294: ATENCION DE LA GESTANTE CON COMPLICACIONES</t>
  </si>
  <si>
    <t>3033295: ATENCION DEL PARTO  NORMAL</t>
  </si>
  <si>
    <t>5000047 BRINDAR ATENCION DEL PARTO COMPLICADO
QUIRURGICO</t>
  </si>
  <si>
    <t>3033298: ATENCION DEL PUERPERIO</t>
  </si>
  <si>
    <t>5000052 MEJORAMIENTO DEL ACCESO AL SISTEMA DE
REFERENCIA INSTITUCIONAL</t>
  </si>
  <si>
    <t>5000053 ATENDER AL RECIEN NACIDO NORMAL</t>
  </si>
  <si>
    <t xml:space="preserve"> 5000058 BRINDAR SERVICIOS DE SALUD PARA PREVENCION
DEL EMBARAZO A ADOLESCENTES</t>
  </si>
  <si>
    <t>5004430  MONITOREO, SUPERVISION, EVALUACION Y
CONTROL DE LA SALUD MATERNO NEONATAL</t>
  </si>
  <si>
    <t>5004452 MONITOREO, SUPERVISION, EVALUACION Y
CONTROL DE ENFERMEDADES NO TRANSMISIBLES</t>
  </si>
  <si>
    <t>3043997: TAMIZAJE Y TRATAMIENTO DE
PACIENTES AFECTADOS POR
METALES PESADOS</t>
  </si>
  <si>
    <t xml:space="preserve"> 5000103 EXAMENES DE TAMIZAJE Y TRATAMIENTO DE
PERSONAS AFECTADAS POR INTOXICACION DE
METALES PESADOS</t>
  </si>
  <si>
    <t>5000109  EVALUACION DE TAMIZAJE Y DIAGNOSTICO DE
PACIENTES CON CATARATAS</t>
  </si>
  <si>
    <r>
      <t xml:space="preserve">5000110 </t>
    </r>
    <r>
      <rPr>
        <sz val="10"/>
        <rFont val="Calibri"/>
        <family val="2"/>
      </rPr>
      <t>BRINDAR TRATAMIENTO A PACIENTES CON
DIAGNOSTICO DE CATARATAS</t>
    </r>
  </si>
  <si>
    <t>5000111 EXAMENES DE TAMIZAJE Y DIAGNOSTICO DE
PERSONAS CON ERRORES REFRACTIVOS</t>
  </si>
  <si>
    <t>5000113 EVALUACION CLINICA Y TAMIZAJE LABORATORIAL DE
PERSONAS CON RIESGO DE PADECER
ENFERMEDADES CRONICAS NO TRANSMISIBLES</t>
  </si>
  <si>
    <t>5000114 BRINDAR TRATAMIENTO A PERSONAS CON
DIAGNOSTICO DE HIPERTENSION ARTERIAL</t>
  </si>
  <si>
    <t>5000115 BRINDAR TRATAMIENTO A PERSONAS CON
DIAGNOSTICO DE DIABETES MELLITUS</t>
  </si>
  <si>
    <t>5004441 MONITOREO, SUPERVISION, EVALUACION Y
CONTROL DE PREVENCION Y CONTROL DEL
CANCER</t>
  </si>
  <si>
    <t>5006002 TAMIZAJE CON PAPANICOLAOU PARA DETECCION DE
CANCER DE CUELLO UTERINO</t>
  </si>
  <si>
    <t>5006000 CONSEJERIA PREVENTIVA EN FACTORES DE RIESGO
PARA EL CANCER</t>
  </si>
  <si>
    <t xml:space="preserve">3000688: PERSONAS CON DISCAPACIDAD
RECIBEN ATENCION DE
REHABILITACION EN
ESTABLECIMIENTOS DE SALUD
</t>
  </si>
  <si>
    <t>3000689: PERSONA CON DISCAPACIDAD
CERTIFICADA EN
ESTABLECIMIENTOS DE SALUD</t>
  </si>
  <si>
    <t>5005183 MONITOREO, SUPERVISION, EVALUACION Y
CONTROL DEL PROGRAMA EN SALUD MENTAL</t>
  </si>
  <si>
    <t>5005185  ACOMPAÑAMIENTO CLINICO PSICOSOCIAL</t>
  </si>
  <si>
    <r>
      <t>0518501 ACOMPAÑAMIENTO CLINICO PSICOSOCIAL.</t>
    </r>
    <r>
      <rPr>
        <sz val="10"/>
        <color rgb="FFFF0000"/>
        <rFont val="Calibri"/>
        <family val="2"/>
        <scheme val="minor"/>
      </rPr>
      <t xml:space="preserve"> 0136777</t>
    </r>
  </si>
  <si>
    <t>3000698: PERSONAS CON TRASTORNOS
MENTALES Y PROBLEMAS
PSICOSOCIALES DETECTADAS</t>
  </si>
  <si>
    <t>5005188  TAMIZAJE DE PERSONAS CON TRASTORNOS
MENTALES Y PROBLEMAS PSICOSOCIALES</t>
  </si>
  <si>
    <t>5006280 TAMIZAJE DE NIÑOS Y NIÑAS DE 0 A 17 AÑOS CON
DEFICIT EN SUS HABILIDADES SOCIALES,
TRASTORNOS MENTALES Y DEL COMPORTAMIENTO
Y/O PROBLEMAS PSICOSOCIALES PROPIOS DE LA
INFANCIA Y LA ADOLESCENCIA</t>
  </si>
  <si>
    <t>3000699: POBLACION CON PROBLEMAS
PSICOSOCIALES QUE RECIBEN
ATENCION OPORTUNA Y DE
CALIDAD</t>
  </si>
  <si>
    <t>5005189 TRATAMIENTO DE PERSONAS CON PROBLEMAS
PSICOSOCIALES</t>
  </si>
  <si>
    <r>
      <t xml:space="preserve">5005189 TRATAMIENTO DE PERSONAS CON PROBLEMAS PSICOSOCIALES. </t>
    </r>
    <r>
      <rPr>
        <sz val="10"/>
        <color rgb="FFFF0000"/>
        <rFont val="Calibri"/>
        <family val="2"/>
        <scheme val="minor"/>
      </rPr>
      <t>0136781</t>
    </r>
  </si>
  <si>
    <t>5006281 TRATAMIENTO AMBULATORIO DE NIÑOS Y NIÑAS DE
0 A 17 AÑOS CON TRASTORNOS MENTALES Y DEL
COMPORTAMIENTO Y/O PROBLEMAS
PSICOSOCIALES PROPIOS DE LA INFANCIA Y LA
ADOLESCENCIA</t>
  </si>
  <si>
    <t>3000700: PERSONAS CON TRASTORNOS
AFECTIVOS Y DE ANSIEDAD
TRATADAS OPORTUNAMENTE</t>
  </si>
  <si>
    <t>5005190 TRATAMIENTO AMBULATORIO DE PERSONAS CON
TRANSTORNOS AFECTIVOS (DEPRESION Y
CONDUCTA SUICIDA) Y DE ANSIEDAD</t>
  </si>
  <si>
    <t>3000881: PERSONAS CON TRASTORNOS
MENTALES Y DEL
COMPORTAMIENTO DEBIDO AL
CONSUMO DEL ALCOHOL Y
TABACO TRATADA
OPORTUNAMENTE</t>
  </si>
  <si>
    <t>5006282 TRATAMIENTO AMBULATORIO DE PERSONAS CON
TRASTORNO DEL COMPORTAMIENTO DEBIDO AL
CONSUMO DE ALCOHOL Y TABACO</t>
  </si>
  <si>
    <t>5005194  REHABILITACION PSICOSOCIAL DE PERSONAS CON
TRASTORNOS DEL COMPORTAMIENTO DEBIDO AL
CONSUMO DE ALCOHOL</t>
  </si>
  <si>
    <t>3000702: PERSONAS CON TRASTORNOS Y
SINDROMES PSICOTICOS
TRATADAS OPORTUNAMENTE</t>
  </si>
  <si>
    <t>5005195 TRATAMIENTO AMBULATORIO DE PERSONAS CON
SINDROME O TRASTORNO PSICOTICO</t>
  </si>
  <si>
    <r>
      <t xml:space="preserve">5005195 TRATAMIENTO AMBULATORIO DE PERSONAS CON SINDROME O TRASTORNO PSICOTICO. </t>
    </r>
    <r>
      <rPr>
        <sz val="10"/>
        <color rgb="FFFF0000"/>
        <rFont val="Calibri"/>
        <family val="2"/>
        <scheme val="minor"/>
      </rPr>
      <t>0136787</t>
    </r>
  </si>
  <si>
    <t>5004433 MONITOREO, SUPERVISION, EVALUACION Y CONTROL DE VIH/SIDA - TUBERCULOSIS</t>
  </si>
  <si>
    <t>3000612: SINTOMATICOS RESPIRATORIOS
CON DESPISTAJE DE
TUBERCULOSIS</t>
  </si>
  <si>
    <t>3000613:  PERSONAS EN CONTACTO DE
CASOS DE TUBERCULOSIS CON
CONTROL Y TRATAMIENTO
PREVENTIVO (GENERAL,
INDIGENA, PRIVADA DE SU
LIBERTAD)</t>
  </si>
  <si>
    <t>3000614: PERSONAS CON DIAGNOSTICO
DE TUBERCULOSIS</t>
  </si>
  <si>
    <t>5004440 DESPISTAJE Y DIAGNOSTICO DE TUBERCULOSIS
PARA PACIENTES CON COMORBILIDAD</t>
  </si>
  <si>
    <t>5005157 MEDIDAS DE CONTROL DE INFECCIONES Y
BIOSEGURIDAD EN LOS SERVICIOS DE ATENCION DE
TUBERCULOSIS</t>
  </si>
  <si>
    <t>3043959: ADULTOS Y JOVENES RECIBEN
CONSEJERIA Y TAMIZAJE PARA
INFECCIONES DE TRANSMISION
SEXUAL Y VIH/SIDA</t>
  </si>
  <si>
    <t>207: GESTANTE ATENDIDA</t>
  </si>
  <si>
    <t>3000616: PACIENTES CON COMORBILIDAD
CON DESPISTAJE Y
DIAGNOSTICO DE
TUBERCULOSIS</t>
  </si>
  <si>
    <t>3000691: SERVICIOS DE ATENCION DE
TUBERCULOSIS CON MEDIDAS
DE CONTROL DE INFECCIONES Y
BIOSEGURIDAD EN EL
PERSONAL DE SALUD</t>
  </si>
  <si>
    <t>3000672: PERSONA QUE ACCEDE AL
ESTABLECIMIENTO DE SALUD Y
RECIBE TRATAMIENTO
OPORTUNO PARA
TUBERCULOSIS Y SUS
COMPLICACIONES</t>
  </si>
  <si>
    <t>3043971: MUJERES GESTANTES
REACTIVAS A SIFILIS Y SUS
CONTACTOS Y RECIEN NACIDOS
EXPUESTOS RECIBEN
TRATAMIENTO OPORTUNO</t>
  </si>
  <si>
    <t>3043968: POBLACION CON INFECCIONES
DE TRANSMISION SEXUAL
RECIBEN TRATAMIENTO SEGUN
GUIA CLINICAS</t>
  </si>
  <si>
    <t>5004436 DESPISTAJE DE TUBERCULOSIS EN SINTOMATICOS
RESPIRATORIOS</t>
  </si>
  <si>
    <t>5004437 CONTROL Y TRATAMIENTO PREVENTIVO DE
CONTACTOS DE CASOS TUBERCULOSIS (GENERAL,
INDIGENA, PRIVADA DE SU LIBERTAD</t>
  </si>
  <si>
    <t>5004438 DIAGNOSTICO DE CASOS DE TUBERCULOSIS</t>
  </si>
  <si>
    <t xml:space="preserve"> 5000069 ENTREGAR A ADULTOS Y JOVENES VARONES
CONSEJERIA Y TAMIZAJE PARA ITS Y VIH/SIDA</t>
  </si>
  <si>
    <t>5000078 BRINDAR A POBLACION CON INFECCIONES DE
TRANSMISION SEXUAL TRATAMIENTO SEGUN GUIA
CLINICAS</t>
  </si>
  <si>
    <t>5000081 BRINDAR TRATAMIENTO OPORTUNO A MUJERES
GESTANTES REACTIVAS A SIFILIS Y SUS CONTACTOS
Y RECIEN NACIDOS EXPUESTOS</t>
  </si>
  <si>
    <t>3043983: DIAGNOSTICO Y TRATAMIENTO
DE ENFERMEDADES
METAXENICAS</t>
  </si>
  <si>
    <t>3043984: DIAGNOSTICO Y TRATAMIENTO
DE CASOS DE ENFERMEDADES
ZOONOTICAS</t>
  </si>
  <si>
    <t xml:space="preserve"> 5000085 MONITOREO, SUPERVISION, EVALUACION Y
CONTROL METAXENICAS Y ZOONOSIS</t>
  </si>
  <si>
    <t>5004280 DESARROLLO DE INSTRUMENTOS ESTRATEGICOS
PARA LA GESTION DEL RIESGO DE DESASTRES</t>
  </si>
  <si>
    <t>5005560 DESARROLLO DE SIMULACROS EN GESTION
REACTIVA</t>
  </si>
  <si>
    <t>5004279 MONITOREO,SUPERVISION Y EVALUACION DE
PRODUCTOS Y ACTIVIDADES EN GESTION DE
RIESGO DE DESASTRES</t>
  </si>
  <si>
    <t>5005561 IMPLEMENTACION DE BRIGADAS PARA LA ATENCION
FRENTE A EMERGENCIAS Y DESASTRES</t>
  </si>
  <si>
    <t>5005610 ADMINISTRACION Y ALMACENAMIENTO DE
INFRAESTRUCTURA MOVIL PARA LA ASISTENCIA
FRENTE A EMERGENCIAS Y DESASTRES</t>
  </si>
  <si>
    <t>614: INFRAESTRUCTURA
MOVIL</t>
  </si>
  <si>
    <t>5005612 DESARROLLO DE LOS CENTROS Y ESPACIOS DE
MONITOREO DE EMERGENCIAS Y DESASTRES</t>
  </si>
  <si>
    <t>5005585 SEGURIDAD FISICO FUNCIONAL DE SERVICIOS
PUBLICOS</t>
  </si>
  <si>
    <t>5005580 FORMACION Y CAPACITACION EN MATERIA DE
GESTION DE RIESGO DE DESASTRES Y ADAPTACION
AL CAMBIO CLIMATICO</t>
  </si>
  <si>
    <t>3000738: PERSONAS CON FORMACION Y
CONOCIMIENTO EN GESTION
DEL RIESGO DE DESASTRES Y
ADAPTACION AL CAMBIO
CLIMATICO</t>
  </si>
  <si>
    <t>5005583 ORGANIZACION Y ENTRENAMIENTO DE
COMUNIDADES EN HABILIDADES FRENTE AL RIESGO
DE DESASTRES</t>
  </si>
  <si>
    <t>3000739: POBLACION CON PRACTICAS
SEGURAS PARA LA RESILIENCIA</t>
  </si>
  <si>
    <t>3000734: CAPACIDAD INSTALADA PARA
LA PREPARACION Y RESPUESTA
FRENTE A EMERGENCIAS Y
DESASTRES</t>
  </si>
  <si>
    <t>5005903  ATENCION DE LA EMERGENCIA Y URGENCIA
ESPECIALIZADA</t>
  </si>
  <si>
    <t xml:space="preserve">3000686: ATENCION DE LA EMERGENCIA
O URGENCIA EN
ESTABLECIMIENTO DE SALUD </t>
  </si>
  <si>
    <t>3000801: TRANSPORTE ASISTIDO DE LA
EMERGENCIA Y URGENCIA
INDIVIDUAL</t>
  </si>
  <si>
    <t>5006279 SERVICIO DE TRANSPORTE ASISTIDO DE LA
EMERGENCIA Y URGENCIA</t>
  </si>
  <si>
    <t>5000014 FAMILIAS CON NIÑO/AS MENORES DE 36 MESES
DESARROLLAN PRACTICAS SALUDABLES</t>
  </si>
  <si>
    <t>5005982: CAPACITACION A ACTORES SOCIALES QUE
PROMUEVEN EL CUIDADO INFANTIL, LACTANCIA
MATERNA EXCLUSIVA Y LA ADECUADA
ALIMENTACION Y PROTECCION DEL MENOR DE 36
MESES</t>
  </si>
  <si>
    <t>3033251: FAMILIAS SALUDABLES CON
CONOCIMIENTOS PARA EL
CUIDADO INFANTIL, LACTANCIA
MATERNA EXCLUSIVA Y LA
ADECUADA ALIMENTACION Y
PROTECCION DEL MENOR DE 36
MESES</t>
  </si>
  <si>
    <t>259: PERSONA INFORMADA</t>
  </si>
  <si>
    <t>5004428  VIGILANCIA DE LA CALIDAD DEL AGUA PARA EL
CONSUMO HUMANO</t>
  </si>
  <si>
    <t>3000609:  COMUNIDAD ACCEDE A AGUA
PARA EL CONSUMO HUMANO</t>
  </si>
  <si>
    <t>5005984 PROMOCIÓN DE PRACTICAS SALUDABLES PARA EL
CUIDADO DE LA SALUD SEXUAL Y REPRODUCTIVA
EN FAMILIAS</t>
  </si>
  <si>
    <t>3033412: FAMILIAS SALUDABLES
INFORMADAS RESPECTO DE SU
SALUD SEXUAL Y
REPRODUCTIVA</t>
  </si>
  <si>
    <t>5000062 PROMOVER EN LAS FAMILIA PRACTICAS
SALUDABLES PARA LA PREVENCION DE VIH/SIDA Y
TUBERCULOSIS</t>
  </si>
  <si>
    <t>3043952: FAMILIA CON PRACTICAS
SALUDABLES PARA LA
PREVENCION DE VIH/SIDA Y
TUBERCULOSIS</t>
  </si>
  <si>
    <t>5000087  PROMOCION DE PRACTICAS SALUDABLES PARA LA
PREVENCION DE ENFERMEDADES METAXENICAS Y
ZOONOTICAS EN FAMILIAS DE ZONAS DE RIESGO</t>
  </si>
  <si>
    <t>3043977: FAMILIA CON PRACTICAS
SALUDABLES PARA LA
PREVENCION DE
ENFERMEDADES METAXENICAS
Y ZOONOTICAS</t>
  </si>
  <si>
    <t>5000091 INTERVENCIONES EN VIVIENDAS PROTEGIDAS DE
LOS PRINCIPALES CONDICIONANTES DEL RIESGO EN
LAS AREAS DE ALTO Y MUY ALTO RIESGO DE
ENFERMEDADES METAXENICAS Y ZOONOSIS</t>
  </si>
  <si>
    <t>3043981: VIVIENDAS PROTEGIDAS DE LOS
PRINCIPALES CONDICIONANTES
DEL RIESGO EN LAS AREAS DE
ALTO Y MUY ALTO RIESGO DE
ENFERMEDADES METAXENICAS
Y ZOONOSIS</t>
  </si>
  <si>
    <t>5000092 VACUNAR A ANIMALES DOMESTICOS</t>
  </si>
  <si>
    <t>3043982: VACUNACION DE ANIMALES
DOMESTICOS</t>
  </si>
  <si>
    <t>334: ANIMAL VACUNADO</t>
  </si>
  <si>
    <t>5005995 PROMOCION DE PRACTICAS HIGIENICAS SANITARIAS
EN FAMILIAS EN ZONAS DE RIESGO PARA PREVENIR
LAS ENFERMEDADES NO TRANSMISIBLES</t>
  </si>
  <si>
    <t>3043988: FAMILIA EN ZONAS DE RIESGO
INFORMADA QUE REALIZAN
PRACTICAS HIGIENICAS
SANITARIAS PARA PREVENIR
LAS ENFERMEDADES NO
TRANSMISIBLES ( MENTAL,
BUCAL, OCULAR, METALES
PESADOS, HIPERTENSION
ARTERIAL Y DIABETES
MELLITUS )</t>
  </si>
  <si>
    <r>
      <t xml:space="preserve">4398801 FAMILIAS QUE RECIBEN SESIONES EDUCATIVAS Y DEMOSTRATIVAS EN PRÁCTICAS SALUDABLES FRENTE A LAS ENFERMEDADES NO TRASMISIBLES. </t>
    </r>
    <r>
      <rPr>
        <sz val="10"/>
        <color rgb="FFFF0000"/>
        <rFont val="Calibri"/>
        <family val="2"/>
        <scheme val="minor"/>
      </rPr>
      <t>0215068</t>
    </r>
  </si>
  <si>
    <t>5005998 CAPACITACION A ACTORES SOCIALES PARA LA
PROMOCION DE PRACTICAS Y ENTORNOS
SALUDABLES PARA LA PREVENCION DEL CANCER EN
FAMILIAS</t>
  </si>
  <si>
    <t>3000361: FAMILIAS SALUDABLES CON
CONOCIMIENTO DE LA
PREVENCION DEL CANCER DE
CUELLO UTERINO, MAMA,
ESTOMAGO, PROSTATA,
PULMON COLON, RECTO,
HIGADO, LEUCEMIA, LINFOMA,
PIEL Y OTROS</t>
  </si>
  <si>
    <t>5005924 VISITAS A LAS FAMILIAS PARA REHABILITACION
BASADA EN LA COMUNIDAD</t>
  </si>
  <si>
    <t>3000690: PERSONAS CON DISCAPACIDAD
RECIBEN SERVICIOS DE
REHABILITACION BASADA EN LA
COMUNIDAD</t>
  </si>
  <si>
    <t>3000706: FAMILIAS CON CONOCIMIENTOS
DE PRACTICAS SALUDABLES
PARA PREVENIR LOS
TRANSTOTRNOS MENTALES Y
PROBLEMAS PSICOSOCIALES</t>
  </si>
  <si>
    <t>4395002 MONITOREO DEL PROGRAMA DE TB/VIH-SIDA</t>
  </si>
  <si>
    <t>4398314 - LOCALIZACION Y DIAGNOSTICO DE CASOS DE LEISHMANIOSIS CUTANEA Y MUCOCUTANEA</t>
  </si>
  <si>
    <t>: PERSONA DIAGNOSTICADA</t>
  </si>
  <si>
    <t>5004424 VIGILANCIA E INVESTIGACION Y TECNOLOGIA EN NURICION</t>
  </si>
  <si>
    <t>3324401 VIGILANCIA DEL ESTADO NUTRICIONAL DEL NIÑO</t>
  </si>
  <si>
    <t>3331402 ATENCION EDA CON DESHIDRATACION GRAVE SIN Y  CON SHOCK</t>
  </si>
  <si>
    <t>3331502 SOB/ASMA</t>
  </si>
  <si>
    <t>3000878 NIÑOS Y NIÑAS CON LA ATENCION DE LA ANEMIA POR DEFICIENCIA DE HIERRO</t>
  </si>
  <si>
    <t xml:space="preserve">3000879 ADOLESCENTE CON ATENCION PREVENTIVA DE ANEMIA  Y OTRAS DEFICIENCIAS NUTRICIONALES </t>
  </si>
  <si>
    <t xml:space="preserve">5006271 ADMINISTRAR SUPLEMENTO DE HIERRO Y ACIDO
FOLICO A ADOLESCENTES
</t>
  </si>
  <si>
    <t>5006270 BRINDAR ATENCION A NIÑOS CON DIAGNOSTICO DE ANEMIA POR DEFICIENCA DE HIERRO</t>
  </si>
  <si>
    <t>086: PERSONA</t>
  </si>
  <si>
    <t>VIH/SIDA Y TUBERCULOSIS</t>
  </si>
  <si>
    <t xml:space="preserve">5006007 TAMIZAJE PARA DETECCION DE CANCER DE COLON
Y RECTO </t>
  </si>
  <si>
    <t>ENE</t>
  </si>
  <si>
    <t>FEB</t>
  </si>
  <si>
    <t>MAR</t>
  </si>
  <si>
    <t>ABR</t>
  </si>
  <si>
    <t>MAY</t>
  </si>
  <si>
    <t>JUN</t>
  </si>
  <si>
    <t>JUL</t>
  </si>
  <si>
    <t>AGO</t>
  </si>
  <si>
    <t>SET</t>
  </si>
  <si>
    <t>OCT</t>
  </si>
  <si>
    <t>NOV</t>
  </si>
  <si>
    <t>DIC</t>
  </si>
  <si>
    <t>SUB TOTAL SUBPRODUCTOS: INDICADOR PRODUCTO</t>
  </si>
  <si>
    <t xml:space="preserve">4395004 SUPERVISION DEL PROGRAMA DE TB-VIH/SIDA </t>
  </si>
  <si>
    <t>3325107 FAMILIAS CON NIÑOS MENORES DE 24 MESES RECIBEN CONSEJERÍA A TRAVÉS DE VISITA DOMICILIARIA</t>
  </si>
  <si>
    <t>3325104 FAMILIAS CON NIÑO(AS) &lt; DE 36 MESES Y GESTANTES RECIBEN SESIONES DEMOSTRATIVAS EN PREPARACION DE ALIMENTOS</t>
  </si>
  <si>
    <t>5001204 SEGUNDO CONTROL POST OPERATORIO DE CIRUGÍA DE CATARATA</t>
  </si>
  <si>
    <t>5001205 CONTROL POST OPERATORIO DE CIRUGÍA DE CATARATAS POR PERSONAL ESPECIALIZADO: TERCER Y CUARTO CONTROL</t>
  </si>
  <si>
    <t>5001507 PERSONAS DE 40 A 59 AÑOS CON VALORACIÓN CLÍNICA DE FACTORES DE RIESGO</t>
  </si>
  <si>
    <r>
      <rPr>
        <sz val="10"/>
        <color rgb="FFFF0000"/>
        <rFont val="Calibri"/>
        <family val="2"/>
        <scheme val="minor"/>
      </rPr>
      <t xml:space="preserve">0215073  </t>
    </r>
    <r>
      <rPr>
        <sz val="10"/>
        <color theme="1"/>
        <rFont val="Calibri"/>
        <family val="2"/>
        <scheme val="minor"/>
      </rPr>
      <t>5006000 CONSEJERIA PREVENTIVA EN FACTORES DE RIESGO PARA EL CANCER.</t>
    </r>
    <r>
      <rPr>
        <sz val="10"/>
        <color rgb="FFFF0000"/>
        <rFont val="Calibri"/>
        <family val="2"/>
        <scheme val="minor"/>
      </rPr>
      <t xml:space="preserve"> (0215073)</t>
    </r>
  </si>
  <si>
    <t xml:space="preserve"> 0215106 ATENCION CON CUIDADOS PALIATIVOS EN EL DOMICILIO</t>
  </si>
  <si>
    <t>5006070 PROMOCION DE CONVIVENCIA SALUDABLE EN
FAMILIAS CON GESTANTES O NIÑOS MENORES DE 5
AÑOS   vale</t>
  </si>
  <si>
    <t xml:space="preserve"> 4397302 DESPISTAJE Y DIAGNOSTICO PARA PACIENTES CON TB Y DIABETES MELLITUS</t>
  </si>
  <si>
    <t>5005150. ATENCION DE REHABILITACION PARA PERSONAS CON DISCAPACIDAD FISICA</t>
  </si>
  <si>
    <t>087. PERSONA ATENDIDA</t>
  </si>
  <si>
    <t xml:space="preserve">0515012 TRANSTORNOS POSTULARES </t>
  </si>
  <si>
    <t>0515004 ENFERMEDAD MUSCULAR Y UNION MIONEURAL</t>
  </si>
  <si>
    <t>0515005 LESIÓN DE NERVIO PERIFERICO</t>
  </si>
  <si>
    <t xml:space="preserve">0515007 ENFERMEDAD ARTICULAR DEGENERATIVA </t>
  </si>
  <si>
    <t>PP 1001 PRODUCTOS ESPECIFICOS PARA
DESARROLLO INFANTIL
TEMPRANO</t>
  </si>
  <si>
    <t>004398502 MONITOREO DEL PROGRAMA NO TRANSMISIBLES</t>
  </si>
  <si>
    <r>
      <t xml:space="preserve">0068001 ASESORIA NUTRICIONAL PARA EL CONTROL DE ENFERMEDADES DENTALES. </t>
    </r>
    <r>
      <rPr>
        <sz val="10"/>
        <color rgb="FFFF0000"/>
        <rFont val="Calibri"/>
        <family val="2"/>
        <scheme val="minor"/>
      </rPr>
      <t>(0053294)</t>
    </r>
  </si>
  <si>
    <t xml:space="preserve">0068101 RASPAJE DENTAL. </t>
  </si>
  <si>
    <r>
      <t>5005926. TAMIZAJE DE NIÑOS Y NIÑAS DE 0 A 17 AÑOS CON
DEFICIT EN SUS HABILIDADES SOCIALES,
TRASTORNOS MENTALES Y DEL COMPORTAMIENTO
Y/O PROBLEMAS PSICOSOCIALES PROPIOS DE LA. 
INFANCIA Y LA ADOLESCENCIA.</t>
    </r>
    <r>
      <rPr>
        <sz val="10"/>
        <color rgb="FFFF0000"/>
        <rFont val="Calibri"/>
        <family val="2"/>
        <scheme val="minor"/>
      </rPr>
      <t xml:space="preserve"> 0289989</t>
    </r>
  </si>
  <si>
    <t>5005927 TRATAMIENTO AMBULATORIO DE NIÑOS Y NIÑAS DE
0 A 17 AÑOS CON TRASTORNOS MENTALES Y DEL
COMPORTAMIENTO Y/O PROBLEMAS
PSICOSOCIALES PROPIOS DE LA INFANCIA Y LA
ADOLESCENCIA.</t>
  </si>
  <si>
    <r>
      <t xml:space="preserve">5005906. SERVICIO DE TRANSPORTE ASISTIDO DE LA
EMERGENCIA Y URGENCIA </t>
    </r>
    <r>
      <rPr>
        <sz val="10"/>
        <color rgb="FFFF0000"/>
        <rFont val="Calibri"/>
        <family val="2"/>
        <scheme val="minor"/>
      </rPr>
      <t>TERRESTRE</t>
    </r>
    <r>
      <rPr>
        <sz val="10"/>
        <rFont val="Calibri"/>
        <family val="2"/>
        <scheme val="minor"/>
      </rPr>
      <t>.</t>
    </r>
    <r>
      <rPr>
        <sz val="10"/>
        <color rgb="FFFF0000"/>
        <rFont val="Calibri"/>
        <family val="2"/>
        <scheme val="minor"/>
      </rPr>
      <t xml:space="preserve"> </t>
    </r>
  </si>
  <si>
    <t xml:space="preserve">4396501 ATENCION CURATIVA ESQUEMA TB SENSIBLE (SIN INFECCION POR VIH/SIDA) </t>
  </si>
  <si>
    <t>4398418 - DIAGNOSTICO Y TRATAMIENTO DE PERSONAS CON SOSPECHA DE LEPTOSPIROSIS</t>
  </si>
  <si>
    <t>PROGRAMACION 2022-2024</t>
  </si>
  <si>
    <t>3331105 NEUMONIA SIN COMPLICACIONES Y OTROS</t>
  </si>
  <si>
    <t>3325508 - SEGUIMIENTO DEL NIÑO Y NIÑA DE ALTO RIESGO</t>
  </si>
  <si>
    <t>3325509 - RECIEN NACIDO CON CONTROLES CRED COMPLETO</t>
  </si>
  <si>
    <t>3325510 - NIÑOS MENORES DE 36 MESES CON CONTROLES CRED COMPLETO PARA SU EDAD</t>
  </si>
  <si>
    <t>3325511 - NIÑOS MENORES DE 36 MESES CON TEST DE GRAHAM Y EXAMEN SERIADO</t>
  </si>
  <si>
    <t>3325512  NIÑO DE 06 A 35 MESES CON SUPLEMENTO DE HIERRO O MULTIMICRONUTRIENTES.</t>
  </si>
  <si>
    <t xml:space="preserve">3331301 INFECCIONES RESPIRATORIAS AGUDAS CON COMPLICACIONES	</t>
  </si>
  <si>
    <t xml:space="preserve">4395701 SERVICIOS DE ATENCION DE TUBERCULOSIS CON MEDIDAS DE CONTROL DE INFECCIONES Y BIOSEGURIDAD EN EL PERSONAL DE SALUD </t>
  </si>
  <si>
    <t xml:space="preserve">4395902 TAMIZAJE PARA ITS Y VIH A POBLACIÓN ADULTA Y JOVEN </t>
  </si>
  <si>
    <t xml:space="preserve">4396801 PERSONAS CON DIAGNOSTICO DE INFECCIÓN DE TRANSMISIÓN SEXUAL (ITS) QUE RECIBE TRATAMIENTO. </t>
  </si>
  <si>
    <t>4397301 DESPISTAJE Y DIAGNOSTICO DE TB Y VIH/SIDA</t>
  </si>
  <si>
    <r>
      <t>4397101 GESTANTES CON DIAGNOSTICO DE SÍFILIS Y SUS PAREJAS QUE RECIBEN ATENCIÓN INTEGRAL.</t>
    </r>
    <r>
      <rPr>
        <sz val="10"/>
        <color rgb="FFFF0000"/>
        <rFont val="Calibri"/>
        <family val="2"/>
        <scheme val="minor"/>
      </rPr>
      <t xml:space="preserve"> </t>
    </r>
  </si>
  <si>
    <t xml:space="preserve">5005192 - INTERVENCIONES  BREVES MOTIVACIONALES  PARA PERSONAS CON CONSUMO PERJUDICIAL DEL ALCOHOL Y TABACO.	</t>
  </si>
  <si>
    <t>3317206 ATENCION ODONTOLOGICA DE LA GESTANTE (Examen estomatológico, AN, IHO, Fluor, profilaxis, raspaje dental)</t>
  </si>
  <si>
    <t xml:space="preserve">5001601 MANEJO DE EMERGENCIA O URGENCIA HIPERTENSIVA. </t>
  </si>
  <si>
    <t>5001606 PERSONAS HIPERTENSAS CON TRATAMIENTO ESPECIALIZADO - TRAZADOR</t>
  </si>
  <si>
    <t>5001604 - PACIENTE HIPERTENSO DE NO ALTO RIESGO CONTROLADO - TRAZADOR</t>
  </si>
  <si>
    <t>5001704 PACIENTES DIABETICOS CON TRATAMIENTO ESPECIALIZADO - TRAZADOR</t>
  </si>
  <si>
    <t>5001703 PACIENTE DIABÉTICO NO COMPLICADO CONTROLADO - TRAZADOR</t>
  </si>
  <si>
    <t xml:space="preserve">3326003  MONITOREO DE PARAMETROS DE CAMPO ZONA RURAL. </t>
  </si>
  <si>
    <t>3325102  ACTORES SOCIALES CAPACITADOS PARA LA PROMOCIÓN DEL CUIDADO INFANTIL, LACTANCIA MATERNA EXCLUSIVA Y LA ADECUADA ALIMENTACIÓN Y PROTECCIÓN DEL MENOR DE 36 MESES DEL DISTRITO.</t>
  </si>
  <si>
    <t xml:space="preserve">3331501  ANEMIA </t>
  </si>
  <si>
    <t xml:space="preserve"> : ADOLESCENTE ATENDIDO</t>
  </si>
  <si>
    <t xml:space="preserve">5000502 ATENCION INTEGRAL PARA LA PREVENCION DEL EMBARAZO ADOLESCENTE </t>
  </si>
  <si>
    <t>0087901 ADOLESCENTE CON SUPLEMENTO DE
HIERRO Y ACIDO FOLICO</t>
  </si>
  <si>
    <t>3317202 VACUNACION A LA GESTANTE</t>
  </si>
  <si>
    <t>3317210 GESTANTE CON SUPLEMENTO DE HIERRO
Y ACIDO FOLICO</t>
  </si>
  <si>
    <t>GESTANTE SUPLEMENTADA</t>
  </si>
  <si>
    <t>3329418 GESTANTE CON ANEMIA</t>
  </si>
  <si>
    <t>628 : PUERPERA ATENDIDA (ATENCION PUERPERAL)</t>
  </si>
  <si>
    <t xml:space="preserve"> 3341201 FAMILIAS DE LA GESTANTE Y PUÉRPERA QUE RECIBEN CONSEJERÍA EN EL HOGAR ATRAVÉS DE LA VISITA DOMICILIARIA PARA PROMOVER PRÁCTICAS SALUDABLES EN SALUD SEXUAL Y REPRODUCTIVA DURANTE LA VISITA DOMICILIAR. </t>
  </si>
  <si>
    <t>438 PERSONA
TAMIZADA</t>
  </si>
  <si>
    <t xml:space="preserve">4395201 FAMILIAS QUE RECIBEN CONSEJERÍA A TRAVÉS DE LA VISITA DOMICILIARIA PARA PROMOVER PRÁCTICAS Y ENTORNOS SALUDABLES PARA CONTRIBUIR A LA DISMINUCIÓN DE LA TUBERCULOSIS, VIH/SIDA. </t>
  </si>
  <si>
    <t>394: PERSONA TRATADA (CASO TRATADO)</t>
  </si>
  <si>
    <t xml:space="preserve">4397701 FAMILIAS QUE RECIBEN SESIONES DEMOSTRATIVAS PARA LA PREVENCION Y CONTROL DE ENFERMEDADES METAXENICAS Y ZOONOSIS. </t>
  </si>
  <si>
    <t xml:space="preserve">4398105 VIVIENDAS EN AREAS DE RIESGO PARA DENGUE CON VIGILANCIA ENTOMOLOGICA CON OVITRAMPAS Y LARVITRAMPAS. </t>
  </si>
  <si>
    <t xml:space="preserve">4398201 CANES VACUNADOS CONTRA LA RABIA. </t>
  </si>
  <si>
    <t xml:space="preserve">5001301 DIAGNOSTICO DE ERRORES REFRACTIVOS. </t>
  </si>
  <si>
    <r>
      <t>5001101 TAMIZAJE Y DETECCIÓN DE CATARATA MEDIANTE EXAMEN DE AGUDEZA VISUAL EN PRIMER Y SEGUNDO NIVEL DE ATENCIÓN.</t>
    </r>
    <r>
      <rPr>
        <sz val="10"/>
        <color rgb="FFFF0000"/>
        <rFont val="Calibri"/>
        <family val="2"/>
        <scheme val="minor"/>
      </rPr>
      <t xml:space="preserve"> </t>
    </r>
  </si>
  <si>
    <t xml:space="preserve">5001209 TRATAMIENTO ESPECIALIZADO: CIRUGÍA DE CATARATA POR INCISIÓN EXTRACAPSULAR DEL CRISTALINO O INCISIÓN PEQUEÑA </t>
  </si>
  <si>
    <t>089 : PERSONA CONTROLADA</t>
  </si>
  <si>
    <t>4399701 EVALUACION INTEGRAL EN EL PRIMER DE NIVEL DE ATENCION A PERSONAS EXPUESTAS A METALES PESADOS.</t>
  </si>
  <si>
    <r>
      <rPr>
        <sz val="10"/>
        <rFont val="Calibri"/>
        <family val="2"/>
        <scheme val="minor"/>
      </rPr>
      <t>5001504</t>
    </r>
    <r>
      <rPr>
        <sz val="10"/>
        <color rgb="FFFF0000"/>
        <rFont val="Calibri"/>
        <family val="2"/>
        <scheme val="minor"/>
      </rPr>
      <t xml:space="preserve"> </t>
    </r>
    <r>
      <rPr>
        <sz val="10"/>
        <color theme="1"/>
        <rFont val="Calibri"/>
        <family val="2"/>
        <scheme val="minor"/>
      </rPr>
      <t xml:space="preserve">PERSONAS DE 05 A 11 AÑOS CON VALORACIÓN CLÍNICA DE FACTORES DE RIESGO. </t>
    </r>
  </si>
  <si>
    <t xml:space="preserve">5001701 MANEJO BASICO DE CRISIS HIPOGLICEMICA O HIPERGLICEMICA EN PACIENTES DIABETICOS. </t>
  </si>
  <si>
    <t>0215083 ATENCION DE LA PACIENTE CON LESIONES PREMALIGNAS DE CUELLO UTERINO CON ABLACION. 0081801</t>
  </si>
  <si>
    <t>5005153 CERTIFICACION DE DISCAPACIDAD. 0136022</t>
  </si>
  <si>
    <t>5005924 VISITAS A FAMILIAS PARA REHABILITACION BASADA EN LA COMUNIDAD MEDIANTE AGENTES COMUNITARIOS. 0188320</t>
  </si>
  <si>
    <t xml:space="preserve">5005188 TAMIZAJE DE PERSONAS CON TRASTORNOS MENTALES Y PROBLEMAS PSICOSOCIALES. </t>
  </si>
  <si>
    <t>239 : RN ATENDIDO</t>
  </si>
  <si>
    <t>749 : NIÑO ATENDIDO</t>
  </si>
  <si>
    <t>4427703 EVALUACIÓN DEL PROGRAMA SALUD MATERNO NEONATAL</t>
  </si>
  <si>
    <t xml:space="preserve">3000002 POBLACION INFORMADA SOBRE SALUD SEXUAL Y REPRODUCTIVA Y METODOS DE PLANIFICACION FAMILIAR </t>
  </si>
  <si>
    <t xml:space="preserve">5000059 BRINDAR INFORMACION SOBRE SALUD SEXUAL, SALUD REPRODUCTIVA Y METODOS DE PLANIFICACION FAMILIAR </t>
  </si>
  <si>
    <t>5000201 POBLACION INFROMADA EN SALUD SEXUAL Y REPRODUCTIVA POR MEDIOS DE DIFUSION MASIVA</t>
  </si>
  <si>
    <t>3000740: SERVICIOS PUBLICOS SEGUROS ANTE EMERGENCIAS Y DESASTRES</t>
  </si>
  <si>
    <t>POI 2023</t>
  </si>
  <si>
    <t>PROGRAMACION METAS FISICAS       
TOTAL
POI 2023</t>
  </si>
  <si>
    <t>PP 0002 SALUD MATERNO NEONATAL</t>
  </si>
  <si>
    <t>PP 0016 TBC-VIH/SIDA</t>
  </si>
  <si>
    <t xml:space="preserve">395 : TRABAJADOR PROTEGIDO </t>
  </si>
  <si>
    <t>PP 0017 ENFERMEDADES METAXENICAS Y ZOONOTICAS</t>
  </si>
  <si>
    <t xml:space="preserve">5000093 EVALUACION, DIAGNOSTICO Y TRATAMIENTO DE
ENFERMEDADES METAXENICAS
</t>
  </si>
  <si>
    <t xml:space="preserve">5000094 EVALUACION, DIAGNOSTICO Y TRATAMIENTO DE 
CASOS DE ENFERMEDADES ZOONOTICAS
</t>
  </si>
  <si>
    <t>PP 0018 ENFERMEDADES NO TRANSMISIBLES</t>
  </si>
  <si>
    <t xml:space="preserve">5006275 ATENCION ESTOMATOLOGICA PREVENTIVA BASICA
</t>
  </si>
  <si>
    <t xml:space="preserve">5006276 ATENCION ESTOMATOLOGICA RECUPERATIVA
BASICA
</t>
  </si>
  <si>
    <t>5000106  ATENCION ESTOMATOLOGICA ESPECIALIZADA
BASICA
394 PERSONA TRATADA</t>
  </si>
  <si>
    <t>PP 0024 PREVENCIÓN Y CONTROL DEL CANCER</t>
  </si>
  <si>
    <t>PP 0024</t>
  </si>
  <si>
    <t>PP 0018</t>
  </si>
  <si>
    <t>PP 0017</t>
  </si>
  <si>
    <t>PP 0016</t>
  </si>
  <si>
    <t>PP 0068 REDUCCIÓN DE VULNERABILIDAD Y ATENCIÓN DE EMERGENCIAS POR DESASTRES</t>
  </si>
  <si>
    <t>PP 0068</t>
  </si>
  <si>
    <t>PP 0104 REDUCCIÓN DE LA MORTALIDAD POR EMERGENCIAS Y URGENCIAS MÉDICAS</t>
  </si>
  <si>
    <t>PP 0104</t>
  </si>
  <si>
    <t>PP 0129</t>
  </si>
  <si>
    <t>PP 0129 PREVENCIÓN Y MANEJO DE CONDICIONES SECUNDARIAS DE SALUD EN PERSONAS CON DISCAPACIDAD</t>
  </si>
  <si>
    <t>PP 0131 CONTROL Y PREVENCIÓN EN SALUD MENTAL</t>
  </si>
  <si>
    <t>PP 0131</t>
  </si>
  <si>
    <t>ENERO</t>
  </si>
  <si>
    <t>FEBRERO</t>
  </si>
  <si>
    <t>MARZO</t>
  </si>
  <si>
    <t>ABRIL</t>
  </si>
  <si>
    <t>MAYO</t>
  </si>
  <si>
    <t>JUNIO</t>
  </si>
  <si>
    <t>JULIO</t>
  </si>
  <si>
    <t>AGOSTO</t>
  </si>
  <si>
    <t>SETIEMBRE</t>
  </si>
  <si>
    <t>OCTUBRE</t>
  </si>
  <si>
    <t>NOVIEMBRE</t>
  </si>
  <si>
    <t>DICIEMBRE</t>
  </si>
  <si>
    <t>AVANCE PRESUPUESTAL FINANCIEO</t>
  </si>
  <si>
    <t>PROGRAMADO</t>
  </si>
  <si>
    <t>EJECUTADO</t>
  </si>
  <si>
    <t>PP1002 PRODUCTOS ESPECIFICOS PARA
REDUCCION DE LA VIOLENCIA
CONTRA LA MUJER</t>
  </si>
  <si>
    <t xml:space="preserve">3000901: MUJERES CON SERVICIOS DE
DETECCION, REFERENCIACION Y
ATENCION INMEDIATA EN
CASOS DE VIOLENCIA </t>
  </si>
  <si>
    <t>5006346  CAPACITACION Y ADOPCION DE PRACTICAS
(REGISTRO EN LA HISTORIA CLINICA Y REFERENCIA)
EN LA ATENCION PRIMARIA DE SALUD, PARA
IDENTIFICAR Y REFERIR A VICTIMAS DE VIOLENCIA</t>
  </si>
  <si>
    <t>0290681 - CAPACITACIÓN Y ADOPCIÓN DE PRACTICAS (REGISTRO EN LA HISTORIA CLÍNICA Y REFERENCIA) EN LA ATENCIÓN PRIMARIA DE SALUD, PARA IDENTIFICAR Y REFERIR A VICTIMAS DE VIOLENCIA</t>
  </si>
  <si>
    <t>5006347 PROMOCION DE DECISIONES SEGURAS Y
BUSQUEDA DE AYUDA (EMPODERAMIENTO PARA
MEJORAR INDEPENDENCIA EN MUJERES BAJO
VIOLENCIA) EN ESTABLECIMIENTO Y SERVICIOS</t>
  </si>
  <si>
    <t>0290682. PROMOCION DE DECISIONES SEGURAS Y BUSQUEDA DE AYUDA (EMPODERAMIENTO PARA MEJORAR INDEPENDENCIA EN MUJERES BAJO VIOLENCIA) EN ESTABLECIMIENTO Y SERVICIOS PARA VICTIMAS DE VIOLENCIA</t>
  </si>
  <si>
    <t>PP 1002</t>
  </si>
  <si>
    <t>PP 1001 PRODUCTOS ESPECIFICOS PARA DESARROLLO INFANTIL TEMPRANO</t>
  </si>
  <si>
    <t>PP 1001  PRODUCTOS ESPECIFICOS PARA DESARROLLO INFANTIL TEMPRANO</t>
  </si>
  <si>
    <t>5000801 PULPOTOMIA 5000814 terapia pulpar</t>
  </si>
  <si>
    <t>0215079  0081601  TAMIZAJE EN MUJER CON MAMOGRAFÍA BILATERAL PARA DETECCION DE CANCER DE MAMA. 0081601</t>
  </si>
  <si>
    <t>0136786 REHABILITACION PSICOSOCIAL DE PERSONAS CON TRASTORNOS DEL COMPORTAMIENTO DEBIDO AL CONSUMO DE ALCOHOL.  5005194</t>
  </si>
  <si>
    <t>0215071 FUNCIONARIOS SENCIBILIZADOS PARA LA PROMOCIÓN DE PRACTICAS Y ENTORNOS SALUDABLES PARA LA PREVENCIÓN DEL CÁNCER.   Capacitacion a actores osciales</t>
  </si>
  <si>
    <t>0106777 DESARROLLO DE INSTRUMENTOS ESTRATEGICOS PARA LA GESTION DEL RIESGO DE DESASTRES. 5004280</t>
  </si>
  <si>
    <t>0160801 SEGURIDAD FISICO FUNCIONAL DE SERVICIOS PUBLICOS. 5005585</t>
  </si>
  <si>
    <r>
      <t>0160776 DESARROLLO DE SIMULACROS EN GESTION REACTIVA.</t>
    </r>
    <r>
      <rPr>
        <sz val="10"/>
        <color rgb="FFFF0000"/>
        <rFont val="Calibri"/>
        <family val="2"/>
        <scheme val="minor"/>
      </rPr>
      <t xml:space="preserve"> </t>
    </r>
    <r>
      <rPr>
        <sz val="10"/>
        <color theme="1"/>
        <rFont val="Calibri"/>
        <family val="2"/>
        <scheme val="minor"/>
      </rPr>
      <t>5005560</t>
    </r>
  </si>
  <si>
    <t>0160777 IMPLEMENTACION DE BRIGADAS PARA LA ATENCION FRENTE A EMERGENCIAS Y DESASTRES. 5005561</t>
  </si>
  <si>
    <t>0160877 ADMINISTRACION Y ALMACENAMIENTO DE INFRAESTRUCTURA MOVIL PARA LA ASISTENCIA FRENTE A EMERGENCIAS Y DESASTRES. 5005610</t>
  </si>
  <si>
    <r>
      <t>0160879 DESARROLLO DE LOS CENTROS Y ESPACIOS DE MONITOREO DE EMERGENCIAS Y DESASTRES.</t>
    </r>
    <r>
      <rPr>
        <sz val="10"/>
        <color rgb="FFFF0000"/>
        <rFont val="Calibri"/>
        <family val="2"/>
        <scheme val="minor"/>
      </rPr>
      <t xml:space="preserve"> </t>
    </r>
    <r>
      <rPr>
        <sz val="10"/>
        <color theme="1"/>
        <rFont val="Calibri"/>
        <family val="2"/>
        <scheme val="minor"/>
      </rPr>
      <t>5005612</t>
    </r>
  </si>
  <si>
    <r>
      <t>0160796  FORMACION Y CAPACITACION EN MATERIA DE GESTION DE RIESGO DE DESASTRES Y ADAPTACION AL CAMBIO CLIMATICO.</t>
    </r>
    <r>
      <rPr>
        <sz val="10"/>
        <color rgb="FFFF0000"/>
        <rFont val="Calibri"/>
        <family val="2"/>
        <scheme val="minor"/>
      </rPr>
      <t xml:space="preserve"> </t>
    </r>
    <r>
      <rPr>
        <sz val="10"/>
        <color theme="1"/>
        <rFont val="Calibri"/>
        <family val="2"/>
        <scheme val="minor"/>
      </rPr>
      <t>5005580</t>
    </r>
  </si>
  <si>
    <t xml:space="preserve"> 0160799 ORGANIZACION Y ENTRENAMIENTO DE COMUNIDADES EN HABILIDADES FRENTE AL RIESGO DE DESASTRES. 5005583</t>
  </si>
  <si>
    <t>5005197  REHABILITACION PSICOSOCIAL DE PERSONAS CON
SINDROME O TRASTORNO ESQUIZOFRENICO.   Ojo definicion 5005197</t>
  </si>
  <si>
    <t>0136775 MONITOREO, SUPERVISION, EVALUACION Y CONTROL DEL PROGRAMA EN SALUD MENTAL. 5005183</t>
  </si>
  <si>
    <t>0188299  ATENCION DE LA EMERGENCIA Y URGENCIA
ESPECIALIZADA.  5005903 - 5005906</t>
  </si>
  <si>
    <t>3325514 SEGUIMIENTO DEL CUMPLIMIENTO DE ALS ATENCIONES PREVENTIVAS DEL NIÑO</t>
  </si>
  <si>
    <t>079. NIÑO ATENDIDO</t>
  </si>
  <si>
    <t>4395901 - ORIENTACIÓN/CONSEJERÍA EN PREVENCIÓN PARA ITS Y VIH A POBLACIÓN ADULTA Y JOVEN</t>
  </si>
  <si>
    <t>4396001 POBLACIÓN ADOLESCENTE INFORMADA SOBRE VIH/ITS EN ESPACIOS COMUNITARIOS</t>
  </si>
  <si>
    <t xml:space="preserve">3000880 POBLACIÓN CON DIAGNOSTICO DE HEPATITIS QUE ACUDE A LOS SERVICIOS DE SALUD RECIBEN ATENCION INTEGRAL </t>
  </si>
  <si>
    <t>5005158 BRINDAR ATENCION INTEGRAL A PERSONAS CON DIAGNOSTICO DE HEPATITIS</t>
  </si>
  <si>
    <t xml:space="preserve">0067301 POBLACIÓN GENERAL QUE RECIBE TAMIZAJE PARA HEPATITIS B </t>
  </si>
  <si>
    <t xml:space="preserve">3043961 POBLACION DE ALTO RIESGO RECIBE INFORMACION Y ATENCION PREVENTIVA
</t>
  </si>
  <si>
    <t xml:space="preserve">5000071 BRINDAR INFORMACION Y ATENCION PREVENTIVA A POBLACION DE ALTO RIESGO
</t>
  </si>
  <si>
    <t xml:space="preserve">4396104 POBLACIÓN PRIVADA DE LIBERTAD (PPL) QUE RECIBEN ATENCIÓN PREVENTIVA EN VIH/ITS
</t>
  </si>
  <si>
    <t>0070610 - TRATAMIENTO AMBULATORIO DE PERSONAS CON CONDUCTA SUICIDA.</t>
  </si>
  <si>
    <t>0070611 - TRATAMIENTO AMBULATORIO DE PERSONAS CON ANSIEDAD.</t>
  </si>
  <si>
    <t>056 : FAMILIA
ELIMINAR</t>
  </si>
  <si>
    <t>PIM</t>
  </si>
  <si>
    <t>EJE</t>
  </si>
  <si>
    <t>PIA</t>
  </si>
  <si>
    <t>EJEC</t>
  </si>
  <si>
    <t>5004389 DESARROLLO DE NORMAS Y GUIAS TECNICAS EN SALUD MATERNO NEONATAL</t>
  </si>
  <si>
    <t>AVANCE FÍSICO MENSUAL POI 2023</t>
  </si>
  <si>
    <t>TOTAL AVANCE FISICO
AÑO
2023</t>
  </si>
  <si>
    <t xml:space="preserve">% AVANCE FÍSICO
</t>
  </si>
  <si>
    <t>OBSERVACION
PROBLEMAS
ENERO</t>
  </si>
  <si>
    <t>OBSERVACION
SOLUCIONES
ENERO</t>
  </si>
  <si>
    <t>OBSERVACION
PROBLEMAS
FEBRERO</t>
  </si>
  <si>
    <t>OBSERVACION
SOLUCIONES
FEBRERO</t>
  </si>
  <si>
    <t>OBSERVACION
PROBLEMAS
MARZO</t>
  </si>
  <si>
    <t>OBSERVACION
SOLUCIONES
MARZO</t>
  </si>
  <si>
    <t>OBSERVACION
PROBLEMAS
ABRIL</t>
  </si>
  <si>
    <t>OBSERVACION
SOLUCIONES
ABRIL</t>
  </si>
  <si>
    <t>OBSERVACION
PROBLEMAS
MAYO</t>
  </si>
  <si>
    <t>OBSERVACION
SOLUCIONES
MAYO</t>
  </si>
  <si>
    <t>OBSERVACION
PROBLEMAS
JUNIO</t>
  </si>
  <si>
    <t>OBSERVACION
SOLUCIONES
JUNIO</t>
  </si>
  <si>
    <t>OBSERVACION
PROBLEMAS
JULIO</t>
  </si>
  <si>
    <t>OBSERVACION
SOLUCIONES
JULIO</t>
  </si>
  <si>
    <t>OBSERVACION
PROBLEMAS
AGOSTO</t>
  </si>
  <si>
    <t>OBSERVACION
SOLUCIONES
AGOSTO</t>
  </si>
  <si>
    <t>OBSERVACION
PROBLEMAS
SETIEMBRE</t>
  </si>
  <si>
    <t>OBSERVACION
SOLUCIONES
SETIEMBRE</t>
  </si>
  <si>
    <t>OBSERVACION
PROBLEMAS
OCTUBRE</t>
  </si>
  <si>
    <t>OBSERVACION
SOLUCIONES
OCTUBRE</t>
  </si>
  <si>
    <t>OBSERVACION
PROBLEMAS
NOVIEMBRE</t>
  </si>
  <si>
    <t>OBSERVACION
SOLUCIONES
NOVIEMBRE</t>
  </si>
  <si>
    <t>OBSERVACION
PROBLEMAS
DICIEMBRE</t>
  </si>
  <si>
    <t>OBSERVACION
SOLUCIONES
DICIEMBRE</t>
  </si>
  <si>
    <t>5005196  TRATAMIENTO CON INTERNAMIENTO DE PERSONAS
CON SINDROME O TRASTORNO PSICOTICO</t>
  </si>
  <si>
    <t>TRATAMIENTO CON INTERNAMIENTO DE PERSONAS
CON SINDROME O TRASTORNO PSICOTICO</t>
  </si>
  <si>
    <t>5000377. MEJORAMIENTO DE LA OFERTA DE LOS SERVICIOS DE SALUD</t>
  </si>
  <si>
    <t>5006269. PREVENCIÓN, CONTROL, DIAGNÓSTICO Y TRATAMIENTO DE CORONAVIRUS</t>
  </si>
  <si>
    <t>5005467. MANTENIMIENTO PARA EQUIPAMIENTO E INFRAESTRUCTURA HOSPITALARIA</t>
  </si>
  <si>
    <t>0132_5000001. PLANEAMIENTO Y PRESUPUESTO</t>
  </si>
  <si>
    <t>0180_5001189. SERVICIOS DE APOYO AL DIAGNOSTICO Y TRATAMIENTO</t>
  </si>
  <si>
    <t xml:space="preserve">5001563. ATENCION EN HOSPITALIZACION </t>
  </si>
  <si>
    <t>CATEGORIA PRESUPUESTAL</t>
  </si>
  <si>
    <t>OBSERV.</t>
  </si>
  <si>
    <t>DEVENGADO</t>
  </si>
  <si>
    <t>0002  SALUD MATERNO NEONATAL</t>
  </si>
  <si>
    <t>0016  TBC-VIH/SIDA</t>
  </si>
  <si>
    <t>0017  ENFERMEDADES METAXENICAS Y ZOONOSIS</t>
  </si>
  <si>
    <t>0018  ENFERMEDADES NO TRANSMISIBLES</t>
  </si>
  <si>
    <t>0024  PREVENCION Y CONTROL DEL CANCER</t>
  </si>
  <si>
    <t>0068  REDUCCION DE VULNERABILIDAD Y ATENCION DE EMERGENCIAS POR DESASTRES</t>
  </si>
  <si>
    <t>0104  REDUCCION DE LA MORTALIDAD POR EMERGENCIAS Y URGENCIAS MEDICAS</t>
  </si>
  <si>
    <t>0129 PREVENCIÓN Y MANEJO DE CONDICIONES SECUNDARIAS DE SALUD EN PERSONAS CON DISCAPACIDAD</t>
  </si>
  <si>
    <t>0131  CONTROL Y PREVENCION EN SALUD MENTAL</t>
  </si>
  <si>
    <t>1002  PRODUCTOS ESPECIFICOS PARA REDUCCIÓN DE LA VIOLENCIA CONTRA LA MUJER</t>
  </si>
  <si>
    <t>TOTAL PROGRAMAS PRESUPUESTALES</t>
  </si>
  <si>
    <t>TOTAL ACCIONES CENTRALES -  9001</t>
  </si>
  <si>
    <t>5000377. Mejoramiento De La Oferta De Los Servicios De Salud</t>
  </si>
  <si>
    <t>5000438: APOYO A LA COMUNIDAD</t>
  </si>
  <si>
    <t>5000500: ATENCION BASICA DE SALUD</t>
  </si>
  <si>
    <t>5006269: PREVENCIÓN, CONTROL, DIAGNÓSTICO Y TRATAMIENTO DE CORONAVIRUS</t>
  </si>
  <si>
    <t>5005467 MANTENIMIENTO PARA EQUIPAMIENTO E INFRAESTRUCTURA HOSPITALARIA</t>
  </si>
  <si>
    <t>5001189. SERVICIOS DE APOYO AL DIAGNOSTICO Y TRATAMIENTO</t>
  </si>
  <si>
    <t>TOTAL ASIGNACIONES PRESUPUESTARIAS QUE NO RESULTAN EN PRODUCTOS - APNOP - 9002</t>
  </si>
  <si>
    <t>TOTAL GENERAL</t>
  </si>
  <si>
    <t xml:space="preserve"> </t>
  </si>
  <si>
    <t>FUENTE: REPORTE SIAF WEB</t>
  </si>
  <si>
    <t>GOBIERNO REGIONAL LA LIBERTAD
EVALUACIÓN MENSUAL METAS FÍSICAS Y FINANCIERAS UTES N° 6 - TRUJILLO ESTE - POI - 2023</t>
  </si>
  <si>
    <t>Ppto. PIA POI 2023</t>
  </si>
  <si>
    <t xml:space="preserve">Ppto. PIM POI 2023
</t>
  </si>
  <si>
    <t xml:space="preserve">Ppto. EJECUTADO POI 2023
</t>
  </si>
  <si>
    <t>5000276. GESTION DEL PROGRAMA - ACCIONES COMUNES 1001 - ERROR NOS QUITARAN</t>
  </si>
  <si>
    <t>(5005190) TRATAMIENTO AMBULATORIO DE PERSONAS CON DEPRESION</t>
  </si>
  <si>
    <r>
      <t xml:space="preserve">5006272 BRINDAR TRATAMIENTO OPORTUNO PARA
TUBERCULOSIS
</t>
    </r>
    <r>
      <rPr>
        <sz val="8"/>
        <color rgb="FFFF0000"/>
        <rFont val="Calibri"/>
        <family val="2"/>
        <scheme val="minor"/>
      </rPr>
      <t>5005161 BRINDAR TRATAMIENTO OPORTUNO PARA
TUBERCULOSIS Y SUS COMPLICACIONES</t>
    </r>
  </si>
  <si>
    <r>
      <t>4397101 GESTANTES CON DIAGNOSTICO DE SÍFILIS Y SUS PAREJAS QUE RECIBEN ATENCIÓN INTEGRAL.</t>
    </r>
    <r>
      <rPr>
        <sz val="8"/>
        <color rgb="FFFF0000"/>
        <rFont val="Calibri"/>
        <family val="2"/>
        <scheme val="minor"/>
      </rPr>
      <t xml:space="preserve"> </t>
    </r>
  </si>
  <si>
    <r>
      <t>5001101 TAMIZAJE Y DETECCIÓN DE CATARATA MEDIANTE EXAMEN DE AGUDEZA VISUAL EN PRIMER Y SEGUNDO NIVEL DE ATENCIÓN.</t>
    </r>
    <r>
      <rPr>
        <sz val="8"/>
        <color rgb="FFFF0000"/>
        <rFont val="Calibri"/>
        <family val="2"/>
        <scheme val="minor"/>
      </rPr>
      <t xml:space="preserve"> </t>
    </r>
  </si>
  <si>
    <r>
      <t xml:space="preserve">5000110 </t>
    </r>
    <r>
      <rPr>
        <sz val="8"/>
        <rFont val="Calibri"/>
        <family val="2"/>
      </rPr>
      <t>BRINDAR TRATAMIENTO A PACIENTES CON
DIAGNOSTICO DE CATARATAS</t>
    </r>
  </si>
  <si>
    <r>
      <rPr>
        <sz val="8"/>
        <rFont val="Calibri"/>
        <family val="2"/>
        <scheme val="minor"/>
      </rPr>
      <t>5001504</t>
    </r>
    <r>
      <rPr>
        <sz val="8"/>
        <color rgb="FFFF0000"/>
        <rFont val="Calibri"/>
        <family val="2"/>
        <scheme val="minor"/>
      </rPr>
      <t xml:space="preserve"> </t>
    </r>
    <r>
      <rPr>
        <sz val="8"/>
        <color theme="1"/>
        <rFont val="Calibri"/>
        <family val="2"/>
        <scheme val="minor"/>
      </rPr>
      <t xml:space="preserve">PERSONAS DE 05 A 11 AÑOS CON VALORACIÓN CLÍNICA DE FACTORES DE RIESGO. </t>
    </r>
  </si>
  <si>
    <r>
      <t xml:space="preserve">0068001 ASESORIA NUTRICIONAL PARA EL CONTROL DE ENFERMEDADES DENTALES. </t>
    </r>
    <r>
      <rPr>
        <sz val="8"/>
        <color rgb="FFFF0000"/>
        <rFont val="Calibri"/>
        <family val="2"/>
        <scheme val="minor"/>
      </rPr>
      <t>(0053294)</t>
    </r>
  </si>
  <si>
    <r>
      <t xml:space="preserve">5000804 REHABILITACION PROTESICA. </t>
    </r>
    <r>
      <rPr>
        <sz val="8"/>
        <color rgb="FFFF0000"/>
        <rFont val="Calibri"/>
        <family val="2"/>
        <scheme val="minor"/>
      </rPr>
      <t>(0053293)</t>
    </r>
  </si>
  <si>
    <r>
      <rPr>
        <sz val="8"/>
        <color rgb="FFFF0000"/>
        <rFont val="Calibri"/>
        <family val="2"/>
        <scheme val="minor"/>
      </rPr>
      <t xml:space="preserve">0215073  </t>
    </r>
    <r>
      <rPr>
        <sz val="8"/>
        <color theme="1"/>
        <rFont val="Calibri"/>
        <family val="2"/>
        <scheme val="minor"/>
      </rPr>
      <t>5006000 CONSEJERIA PREVENTIVA EN FACTORES DE RIESGO PARA EL CANCER.</t>
    </r>
    <r>
      <rPr>
        <sz val="8"/>
        <color rgb="FFFF0000"/>
        <rFont val="Calibri"/>
        <family val="2"/>
        <scheme val="minor"/>
      </rPr>
      <t xml:space="preserve"> (0215073)</t>
    </r>
  </si>
  <si>
    <r>
      <t>0136018 CAPACITACION EN MEDICINA DE REHABILITACION.</t>
    </r>
    <r>
      <rPr>
        <sz val="8"/>
        <color rgb="FFFF0000"/>
        <rFont val="Calibri"/>
        <family val="2"/>
        <scheme val="minor"/>
      </rPr>
      <t xml:space="preserve"> </t>
    </r>
    <r>
      <rPr>
        <sz val="8"/>
        <rFont val="Calibri"/>
        <family val="2"/>
        <scheme val="minor"/>
      </rPr>
      <t>5004449</t>
    </r>
  </si>
  <si>
    <r>
      <t>0518501 ACOMPAÑAMIENTO CLINICO PSICOSOCIAL.</t>
    </r>
    <r>
      <rPr>
        <sz val="8"/>
        <color rgb="FFFF0000"/>
        <rFont val="Calibri"/>
        <family val="2"/>
        <scheme val="minor"/>
      </rPr>
      <t xml:space="preserve"> 0136777</t>
    </r>
  </si>
  <si>
    <r>
      <t>5005926. TAMIZAJE DE NIÑOS Y NIÑAS DE 0 A 17 AÑOS CON
DEFICIT EN SUS HABILIDADES SOCIALES,
TRASTORNOS MENTALES Y DEL COMPORTAMIENTO
Y/O PROBLEMAS PSICOSOCIALES PROPIOS DE LA. 
INFANCIA Y LA ADOLESCENCIA.</t>
    </r>
    <r>
      <rPr>
        <sz val="8"/>
        <color rgb="FFFF0000"/>
        <rFont val="Calibri"/>
        <family val="2"/>
        <scheme val="minor"/>
      </rPr>
      <t xml:space="preserve"> 0289989</t>
    </r>
  </si>
  <si>
    <r>
      <t xml:space="preserve">5005189 TRATAMIENTO DE PERSONAS CON PROBLEMAS PSICOSOCIALES. </t>
    </r>
    <r>
      <rPr>
        <sz val="8"/>
        <color rgb="FFFF0000"/>
        <rFont val="Calibri"/>
        <family val="2"/>
        <scheme val="minor"/>
      </rPr>
      <t>0136781</t>
    </r>
  </si>
  <si>
    <r>
      <t xml:space="preserve">5005195 TRATAMIENTO AMBULATORIO DE PERSONAS CON SINDROME O TRASTORNO PSICOTICO. </t>
    </r>
    <r>
      <rPr>
        <sz val="8"/>
        <color rgb="FFFF0000"/>
        <rFont val="Calibri"/>
        <family val="2"/>
        <scheme val="minor"/>
      </rPr>
      <t>0136787</t>
    </r>
  </si>
  <si>
    <r>
      <rPr>
        <sz val="8"/>
        <color rgb="FFFF0000"/>
        <rFont val="Calibri"/>
        <family val="2"/>
        <scheme val="minor"/>
      </rPr>
      <t>0136789</t>
    </r>
    <r>
      <rPr>
        <sz val="8"/>
        <color theme="1"/>
        <rFont val="Calibri"/>
        <family val="2"/>
        <scheme val="minor"/>
      </rPr>
      <t xml:space="preserve"> REHABILITACION PSICOSOCIAL DE PERSONAS CON SINDROME O TRASTORNO ESQUIZOFRENICO    </t>
    </r>
    <r>
      <rPr>
        <sz val="8"/>
        <color rgb="FFFF0000"/>
        <rFont val="Calibri"/>
        <family val="2"/>
        <scheme val="minor"/>
      </rPr>
      <t xml:space="preserve"> REHABILITACION PSICOSOCIAL</t>
    </r>
  </si>
  <si>
    <r>
      <t>0106813 MONITOREO,SUPERVISION Y EVALUACION DE PRODUCTOS Y ACTIVIDADES EN GESTION DE RIESGO DE DESASTRES.</t>
    </r>
    <r>
      <rPr>
        <sz val="8"/>
        <color rgb="FFFF0000"/>
        <rFont val="Calibri"/>
        <family val="2"/>
        <scheme val="minor"/>
      </rPr>
      <t xml:space="preserve"> </t>
    </r>
    <r>
      <rPr>
        <sz val="8"/>
        <color theme="1"/>
        <rFont val="Calibri"/>
        <family val="2"/>
        <scheme val="minor"/>
      </rPr>
      <t>5004279</t>
    </r>
  </si>
  <si>
    <r>
      <t>0160776 DESARROLLO DE SIMULACROS EN GESTION REACTIVA.</t>
    </r>
    <r>
      <rPr>
        <sz val="8"/>
        <color rgb="FFFF0000"/>
        <rFont val="Calibri"/>
        <family val="2"/>
        <scheme val="minor"/>
      </rPr>
      <t xml:space="preserve"> </t>
    </r>
    <r>
      <rPr>
        <sz val="8"/>
        <color theme="1"/>
        <rFont val="Calibri"/>
        <family val="2"/>
        <scheme val="minor"/>
      </rPr>
      <t>5005560</t>
    </r>
  </si>
  <si>
    <r>
      <t>0160879 DESARROLLO DE LOS CENTROS Y ESPACIOS DE MONITOREO DE EMERGENCIAS Y DESASTRES.</t>
    </r>
    <r>
      <rPr>
        <sz val="8"/>
        <color rgb="FFFF0000"/>
        <rFont val="Calibri"/>
        <family val="2"/>
        <scheme val="minor"/>
      </rPr>
      <t xml:space="preserve"> </t>
    </r>
    <r>
      <rPr>
        <sz val="8"/>
        <color theme="1"/>
        <rFont val="Calibri"/>
        <family val="2"/>
        <scheme val="minor"/>
      </rPr>
      <t>5005612</t>
    </r>
  </si>
  <si>
    <r>
      <t>0160796  FORMACION Y CAPACITACION EN MATERIA DE GESTION DE RIESGO DE DESASTRES Y ADAPTACION AL CAMBIO CLIMATICO.</t>
    </r>
    <r>
      <rPr>
        <sz val="8"/>
        <color rgb="FFFF0000"/>
        <rFont val="Calibri"/>
        <family val="2"/>
        <scheme val="minor"/>
      </rPr>
      <t xml:space="preserve"> </t>
    </r>
    <r>
      <rPr>
        <sz val="8"/>
        <color theme="1"/>
        <rFont val="Calibri"/>
        <family val="2"/>
        <scheme val="minor"/>
      </rPr>
      <t>5005580</t>
    </r>
  </si>
  <si>
    <r>
      <t xml:space="preserve">5005906. SERVICIO DE TRANSPORTE ASISTIDO DE LA
EMERGENCIA Y URGENCIA </t>
    </r>
    <r>
      <rPr>
        <sz val="8"/>
        <color rgb="FFFF0000"/>
        <rFont val="Calibri"/>
        <family val="2"/>
        <scheme val="minor"/>
      </rPr>
      <t>TERRESTRE</t>
    </r>
    <r>
      <rPr>
        <sz val="8"/>
        <rFont val="Calibri"/>
        <family val="2"/>
        <scheme val="minor"/>
      </rPr>
      <t>.</t>
    </r>
    <r>
      <rPr>
        <sz val="8"/>
        <color rgb="FFFF0000"/>
        <rFont val="Calibri"/>
        <family val="2"/>
        <scheme val="minor"/>
      </rPr>
      <t xml:space="preserve"> </t>
    </r>
  </si>
  <si>
    <r>
      <t xml:space="preserve">4398801 FAMILIAS QUE RECIBEN SESIONES EDUCATIVAS Y DEMOSTRATIVAS EN PRÁCTICAS SALUDABLES FRENTE A LAS ENFERMEDADES NO TRASMISIBLES. </t>
    </r>
    <r>
      <rPr>
        <sz val="8"/>
        <color rgb="FFFF0000"/>
        <rFont val="Calibri"/>
        <family val="2"/>
        <scheme val="minor"/>
      </rPr>
      <t>0215068</t>
    </r>
  </si>
  <si>
    <r>
      <t xml:space="preserve">0215142 PROMOCION DE CONVIVENCIA SALUDABLE EN FAMILIAS CON GESTANTES O NIÑOS MENORES DE 5 AÑOS
</t>
    </r>
    <r>
      <rPr>
        <strike/>
        <sz val="8"/>
        <color rgb="FFFF0000"/>
        <rFont val="Calibri"/>
        <family val="2"/>
        <scheme val="minor"/>
      </rPr>
      <t>(MADRES, PADRES Y CUIDADORES/AS CON APOYO EN ESTRATEGIAS DE CRIANZA Y CONOCIMIENTOS SOBRE EL DESARROLLO INFANTIL)</t>
    </r>
  </si>
  <si>
    <r>
      <t xml:space="preserve">0215143. CAPACITACION A ACTORES SOCIALES QUE PROMUEVEN LA CONVIVENCIA SALUDABLE
</t>
    </r>
    <r>
      <rPr>
        <strike/>
        <sz val="8"/>
        <color rgb="FFFF0000"/>
        <rFont val="Calibri"/>
        <family val="2"/>
        <scheme val="minor"/>
      </rPr>
      <t>(AGENTES COMUNITARIOS DE SALUD REALIZAN VIGILANCIA CIUDADANA PARA REDUCIR LA VIOLENCIA FÍSICA CAUSADA POR LA PAREJA)</t>
    </r>
  </si>
  <si>
    <t>PROGRAMACIÓN METAS FÍSICAS POI 2023 POR SUBPRODUCTOS - RED TRUJILLO</t>
  </si>
  <si>
    <t>3000012: TRATAMIENTO Y CONTROL DE
PACIENTES CON CATARATAS.</t>
  </si>
  <si>
    <t>AQV MASCULINO</t>
  </si>
  <si>
    <t>5004428  VIGILANCIA DE LA CALIDAD DEL AGUA PARA EL CONSUMO HUMANO</t>
  </si>
  <si>
    <r>
      <t xml:space="preserve">1001  PRODUCTOS ESPECIFICOS PARA DESARROLLO INFANTIL TEMPRANO / </t>
    </r>
    <r>
      <rPr>
        <sz val="12"/>
        <color rgb="FFFF0000"/>
        <rFont val="Calibri"/>
        <family val="2"/>
        <scheme val="minor"/>
      </rPr>
      <t>SIN 5004428</t>
    </r>
  </si>
  <si>
    <t>ceplan</t>
  </si>
  <si>
    <t>0070601  MADRES, PADRES Y CUIDADORES/AS CON APOYO EN ESTRATEGIAS DE CRIANZA Y CONOCIMIENTOS SOBRE EL DESARROLLO INFANTIL</t>
  </si>
  <si>
    <t xml:space="preserve">3000014: TRATAMIENTO Y CONTROL DE
PACIENTES CON ERRORES
REFRACTIVOS
</t>
  </si>
  <si>
    <t>5000112 BRINDAR TRATAMIENTO A PACIENTES CON
DIAGNOSTICO DE ERRORES REFRACTIVOS</t>
  </si>
  <si>
    <t xml:space="preserve">5001402 TRATAMIENTO DE ERRORES REFRACTIVOS </t>
  </si>
  <si>
    <t>394 PERSONA TRATADA</t>
  </si>
  <si>
    <t>5002829. DESARROLLO DE NORMAS Y GUIAS TECNICAS EN ATENCION PRE HOSPITALARIA Y EMERGENCIAS</t>
  </si>
  <si>
    <t>5002830 IMPLEMENTACIÓN DE DOCUMENTOS TÉCNICOS NORMATIVOS</t>
  </si>
  <si>
    <t>INFORME</t>
  </si>
  <si>
    <t>junio</t>
  </si>
  <si>
    <t>5006144 ATENCIÓN DE ACTIVIDADES DE EMERGENCIA</t>
  </si>
  <si>
    <t>0212134 CONTROL DE BROTES Y EPIDEMIAS</t>
  </si>
  <si>
    <r>
      <t xml:space="preserve">5006272 BRINDAR TRATAMIENTO OPORTUNO PARA
TUBERCULOSIS
</t>
    </r>
    <r>
      <rPr>
        <sz val="16"/>
        <color rgb="FFFF0000"/>
        <rFont val="Calibri"/>
        <family val="2"/>
        <scheme val="minor"/>
      </rPr>
      <t>5005161 BRINDAR TRATAMIENTO OPORTUNO PARA
TUBERCULOSIS Y SUS COMPLICACIONES</t>
    </r>
  </si>
  <si>
    <r>
      <t>4397101 GESTANTES CON DIAGNOSTICO DE SÍFILIS Y SUS PAREJAS QUE RECIBEN ATENCIÓN INTEGRAL.</t>
    </r>
    <r>
      <rPr>
        <sz val="16"/>
        <color rgb="FFFF0000"/>
        <rFont val="Calibri"/>
        <family val="2"/>
        <scheme val="minor"/>
      </rPr>
      <t xml:space="preserve"> </t>
    </r>
  </si>
  <si>
    <r>
      <t>4398416 DIAGNOSTICO Y TRATAMIENTO DE PERSONAS CON SOSPECHA DE PESTE,</t>
    </r>
    <r>
      <rPr>
        <sz val="16"/>
        <color rgb="FFFF0000"/>
        <rFont val="Calibri"/>
        <family val="2"/>
        <scheme val="minor"/>
      </rPr>
      <t xml:space="preserve"> inhabilitado en ceplan</t>
    </r>
  </si>
  <si>
    <r>
      <t>5001101 TAMIZAJE Y DETECCIÓN DE CATARATA MEDIANTE EXAMEN DE AGUDEZA VISUAL EN PRIMER Y SEGUNDO NIVEL DE ATENCIÓN.</t>
    </r>
    <r>
      <rPr>
        <sz val="16"/>
        <color rgb="FFFF0000"/>
        <rFont val="Calibri"/>
        <family val="2"/>
        <scheme val="minor"/>
      </rPr>
      <t xml:space="preserve"> </t>
    </r>
  </si>
  <si>
    <r>
      <rPr>
        <sz val="16"/>
        <rFont val="Calibri"/>
        <family val="2"/>
        <scheme val="minor"/>
      </rPr>
      <t>5001504</t>
    </r>
    <r>
      <rPr>
        <sz val="16"/>
        <color rgb="FFFF0000"/>
        <rFont val="Calibri"/>
        <family val="2"/>
        <scheme val="minor"/>
      </rPr>
      <t xml:space="preserve"> </t>
    </r>
    <r>
      <rPr>
        <sz val="16"/>
        <color theme="1"/>
        <rFont val="Calibri"/>
        <family val="2"/>
        <scheme val="minor"/>
      </rPr>
      <t xml:space="preserve">PERSONAS DE 05 A 11 AÑOS CON VALORACIÓN CLÍNICA DE FACTORES DE RIESGO. </t>
    </r>
  </si>
  <si>
    <r>
      <t xml:space="preserve">0068001 ASESORIA NUTRICIONAL PARA EL CONTROL DE ENFERMEDADES DENTALES. </t>
    </r>
    <r>
      <rPr>
        <sz val="16"/>
        <color rgb="FFFF0000"/>
        <rFont val="Calibri"/>
        <family val="2"/>
        <scheme val="minor"/>
      </rPr>
      <t>(0053294)</t>
    </r>
  </si>
  <si>
    <r>
      <t xml:space="preserve">5000804 REHABILITACION PROTESICA. </t>
    </r>
    <r>
      <rPr>
        <sz val="16"/>
        <color rgb="FFFF0000"/>
        <rFont val="Calibri"/>
        <family val="2"/>
        <scheme val="minor"/>
      </rPr>
      <t>(0053293)</t>
    </r>
  </si>
  <si>
    <r>
      <rPr>
        <sz val="16"/>
        <color rgb="FFFF0000"/>
        <rFont val="Calibri"/>
        <family val="2"/>
        <scheme val="minor"/>
      </rPr>
      <t xml:space="preserve">0215073  </t>
    </r>
    <r>
      <rPr>
        <sz val="16"/>
        <color theme="1"/>
        <rFont val="Calibri"/>
        <family val="2"/>
        <scheme val="minor"/>
      </rPr>
      <t>5006000 CONSEJERIA PREVENTIVA EN FACTORES DE RIESGO PARA EL CANCER.</t>
    </r>
    <r>
      <rPr>
        <sz val="16"/>
        <color rgb="FFFF0000"/>
        <rFont val="Calibri"/>
        <family val="2"/>
        <scheme val="minor"/>
      </rPr>
      <t xml:space="preserve"> (0215073)</t>
    </r>
  </si>
  <si>
    <r>
      <t>0136018 CAPACITACION EN MEDICINA DE REHABILITACION.</t>
    </r>
    <r>
      <rPr>
        <sz val="16"/>
        <color rgb="FFFF0000"/>
        <rFont val="Calibri"/>
        <family val="2"/>
        <scheme val="minor"/>
      </rPr>
      <t xml:space="preserve"> </t>
    </r>
    <r>
      <rPr>
        <sz val="16"/>
        <rFont val="Calibri"/>
        <family val="2"/>
        <scheme val="minor"/>
      </rPr>
      <t>5004449</t>
    </r>
  </si>
  <si>
    <r>
      <t>0518501 ACOMPAÑAMIENTO CLINICO PSICOSOCIAL.</t>
    </r>
    <r>
      <rPr>
        <sz val="16"/>
        <color rgb="FFFF0000"/>
        <rFont val="Calibri"/>
        <family val="2"/>
        <scheme val="minor"/>
      </rPr>
      <t xml:space="preserve"> 0136777</t>
    </r>
  </si>
  <si>
    <r>
      <t>5005926. TAMIZAJE DE NIÑOS Y NIÑAS DE 0 A 17 AÑOS CON
DEFICIT EN SUS HABILIDADES SOCIALES,
TRASTORNOS MENTALES Y DEL COMPORTAMIENTO
Y/O PROBLEMAS PSICOSOCIALES PROPIOS DE LA. 
INFANCIA Y LA ADOLESCENCIA.</t>
    </r>
    <r>
      <rPr>
        <sz val="16"/>
        <color rgb="FFFF0000"/>
        <rFont val="Calibri"/>
        <family val="2"/>
        <scheme val="minor"/>
      </rPr>
      <t xml:space="preserve"> 0289989</t>
    </r>
  </si>
  <si>
    <r>
      <t xml:space="preserve">5005189 TRATAMIENTO DE PERSONAS CON PROBLEMAS PSICOSOCIALES. </t>
    </r>
    <r>
      <rPr>
        <sz val="16"/>
        <color rgb="FFFF0000"/>
        <rFont val="Calibri"/>
        <family val="2"/>
        <scheme val="minor"/>
      </rPr>
      <t>0136781</t>
    </r>
  </si>
  <si>
    <r>
      <t xml:space="preserve">5005195 TRATAMIENTO AMBULATORIO DE PERSONAS CON SINDROME O TRASTORNO PSICOTICO. </t>
    </r>
    <r>
      <rPr>
        <sz val="16"/>
        <color rgb="FFFF0000"/>
        <rFont val="Calibri"/>
        <family val="2"/>
        <scheme val="minor"/>
      </rPr>
      <t>0136787</t>
    </r>
  </si>
  <si>
    <r>
      <t>TRATAMIENTO CON INTERNAMIENTO DE PERSONAS
CON SINDROME O TRASTORNO PSICOTICO /</t>
    </r>
    <r>
      <rPr>
        <sz val="16"/>
        <rFont val="Calibri"/>
        <family val="2"/>
        <scheme val="minor"/>
      </rPr>
      <t xml:space="preserve"> EN HOGARES PROTEGIDOS</t>
    </r>
  </si>
  <si>
    <r>
      <rPr>
        <sz val="16"/>
        <color rgb="FFFF0000"/>
        <rFont val="Calibri"/>
        <family val="2"/>
        <scheme val="minor"/>
      </rPr>
      <t>0136789</t>
    </r>
    <r>
      <rPr>
        <sz val="16"/>
        <color theme="1"/>
        <rFont val="Calibri"/>
        <family val="2"/>
        <scheme val="minor"/>
      </rPr>
      <t xml:space="preserve"> REHABILITACION PSICOSOCIAL DE PERSONAS CON SINDROME O TRASTORNO ESQUIZOFRENICO    </t>
    </r>
    <r>
      <rPr>
        <sz val="16"/>
        <color rgb="FFFF0000"/>
        <rFont val="Calibri"/>
        <family val="2"/>
        <scheme val="minor"/>
      </rPr>
      <t xml:space="preserve"> REHABILITACION PSICOSOCIAL</t>
    </r>
  </si>
  <si>
    <r>
      <t>0106813 MONITOREO,SUPERVISION Y EVALUACION DE PRODUCTOS Y ACTIVIDADES EN GESTION DE RIESGO DE DESASTRES.</t>
    </r>
    <r>
      <rPr>
        <sz val="16"/>
        <color rgb="FFFF0000"/>
        <rFont val="Calibri"/>
        <family val="2"/>
        <scheme val="minor"/>
      </rPr>
      <t xml:space="preserve"> </t>
    </r>
    <r>
      <rPr>
        <sz val="16"/>
        <color theme="1"/>
        <rFont val="Calibri"/>
        <family val="2"/>
        <scheme val="minor"/>
      </rPr>
      <t>5004279</t>
    </r>
  </si>
  <si>
    <r>
      <t>0160776 DESARROLLO DE SIMULACROS EN GESTION REACTIVA.</t>
    </r>
    <r>
      <rPr>
        <sz val="16"/>
        <color rgb="FFFF0000"/>
        <rFont val="Calibri"/>
        <family val="2"/>
        <scheme val="minor"/>
      </rPr>
      <t xml:space="preserve"> </t>
    </r>
    <r>
      <rPr>
        <sz val="16"/>
        <color theme="1"/>
        <rFont val="Calibri"/>
        <family val="2"/>
        <scheme val="minor"/>
      </rPr>
      <t>5005560</t>
    </r>
  </si>
  <si>
    <r>
      <t>0160879 DESARROLLO DE LOS CENTROS Y ESPACIOS DE MONITOREO DE EMERGENCIAS Y DESASTRES.</t>
    </r>
    <r>
      <rPr>
        <sz val="16"/>
        <color rgb="FFFF0000"/>
        <rFont val="Calibri"/>
        <family val="2"/>
        <scheme val="minor"/>
      </rPr>
      <t xml:space="preserve"> </t>
    </r>
    <r>
      <rPr>
        <sz val="16"/>
        <color theme="1"/>
        <rFont val="Calibri"/>
        <family val="2"/>
        <scheme val="minor"/>
      </rPr>
      <t>5005612</t>
    </r>
  </si>
  <si>
    <r>
      <t>0160796  FORMACION Y CAPACITACION EN MATERIA DE GESTION DE RIESGO DE DESASTRES Y ADAPTACION AL CAMBIO CLIMATICO.</t>
    </r>
    <r>
      <rPr>
        <sz val="16"/>
        <color rgb="FFFF0000"/>
        <rFont val="Calibri"/>
        <family val="2"/>
        <scheme val="minor"/>
      </rPr>
      <t xml:space="preserve"> </t>
    </r>
    <r>
      <rPr>
        <sz val="16"/>
        <color theme="1"/>
        <rFont val="Calibri"/>
        <family val="2"/>
        <scheme val="minor"/>
      </rPr>
      <t>5005580</t>
    </r>
  </si>
  <si>
    <r>
      <t xml:space="preserve">5005906. SERVICIO DE TRANSPORTE ASISTIDO DE LA
EMERGENCIA Y URGENCIA </t>
    </r>
    <r>
      <rPr>
        <sz val="16"/>
        <color rgb="FFFF0000"/>
        <rFont val="Calibri"/>
        <family val="2"/>
        <scheme val="minor"/>
      </rPr>
      <t>TERRESTRE</t>
    </r>
    <r>
      <rPr>
        <sz val="16"/>
        <rFont val="Calibri"/>
        <family val="2"/>
        <scheme val="minor"/>
      </rPr>
      <t>.</t>
    </r>
    <r>
      <rPr>
        <sz val="16"/>
        <color rgb="FFFF0000"/>
        <rFont val="Calibri"/>
        <family val="2"/>
        <scheme val="minor"/>
      </rPr>
      <t xml:space="preserve"> </t>
    </r>
  </si>
  <si>
    <r>
      <t xml:space="preserve">4398801 FAMILIAS QUE RECIBEN SESIONES EDUCATIVAS Y DEMOSTRATIVAS EN PRÁCTICAS SALUDABLES FRENTE A LAS ENFERMEDADES NO TRASMISIBLES. </t>
    </r>
    <r>
      <rPr>
        <sz val="16"/>
        <color rgb="FFFF0000"/>
        <rFont val="Calibri"/>
        <family val="2"/>
        <scheme val="minor"/>
      </rPr>
      <t>0215068</t>
    </r>
  </si>
  <si>
    <r>
      <t xml:space="preserve">1001  PRODUCTOS ESPECIFICOS PARA DESARROLLO INFANTIL TEMPRANO / </t>
    </r>
    <r>
      <rPr>
        <sz val="16"/>
        <color rgb="FFFF0000"/>
        <rFont val="Calibri"/>
        <family val="2"/>
        <scheme val="minor"/>
      </rPr>
      <t>SIN 5004428</t>
    </r>
  </si>
  <si>
    <t>5000110 BRINDAR TRATAMIENTO A PACIENTES CON
DIAGNOSTICO DE CATARATAS</t>
  </si>
  <si>
    <r>
      <t xml:space="preserve">0070603  </t>
    </r>
    <r>
      <rPr>
        <sz val="15"/>
        <rFont val="Calibri"/>
        <family val="2"/>
        <scheme val="minor"/>
      </rPr>
      <t>AGENTES COMUNITARIOS DE SALUD REALIZAN VIGILANCIA CIUDADANA PARA REDUCIR LA VIOLENCIA FÍSICA CAUSADA POR LA PAREJA</t>
    </r>
  </si>
  <si>
    <t>5001561. ATENCION DE EMERGENCIAS Y URGENCIAS</t>
  </si>
  <si>
    <t>TOTAL DE EJECUCIÓN FINANCIERA</t>
  </si>
  <si>
    <t>3043983: DIAGNOSTICO Y TRATAMIENTO DE ENFERMEDADES METAXENICAS</t>
  </si>
  <si>
    <t>3043984: DIAGNOSTICO Y TRATAMIENTO DE CASOS DE ENFERMEDADES ZOONOTICAS</t>
  </si>
  <si>
    <t>EJECUCIÓN MENSUAL POI 2024 POR SUBPRODUCTOS Y ACTIVIDADES OPERATIVAS - RED TRUJILLO</t>
  </si>
  <si>
    <t>PROGRAMACION METAS FISICAS       
TOTAL
POI 2024</t>
  </si>
  <si>
    <t>POI 2024</t>
  </si>
  <si>
    <t>AVANCE FÍSICO MENSUAL POI 2024</t>
  </si>
  <si>
    <t>TOTAL AVANCE FISICO
AÑO
2024</t>
  </si>
  <si>
    <t>PROGRAMACION 2024-2026</t>
  </si>
  <si>
    <t>TOTAL PRODUCTO</t>
  </si>
  <si>
    <t>5006396 CONTROL DE CONTACTOS DE CASOS DE TUBERCULOSIS</t>
  </si>
  <si>
    <t>5006397 ADMINISTRACION DE TERAPIA PREVENTIVA PARA TUBERCULOSIS</t>
  </si>
  <si>
    <t xml:space="preserve">5006272 BRINDAR TRATAMIENTO OPORTUNO PARA TUBERCULOSIS 
</t>
  </si>
  <si>
    <t>5006273 MANEJO DE LAS COMPLICACIONES DE TUBERCULOSIS</t>
  </si>
  <si>
    <t>4396505 - ATENCION DE LAS REACCIONES ADVERSAS A FARMACOS ANTITUBERCULOSOS</t>
  </si>
  <si>
    <t>3043969 PERSONAS DIAGNOSTICADAS CON VIH/SIDA QUE ACUDEN A LOS SERVICIOS Y RECIBEN ATENCION INTEGRAL</t>
  </si>
  <si>
    <t>5000079 BRINDAR ATENCION INTEGRAL A PERSONAS CON DIAGNOSTICO DE VIH QUE ACUDEN A LOS SERVICIOS</t>
  </si>
  <si>
    <t>4396902 - ADULTOS Y JÓVENES CON DIAGNÓSTICO DE VIH QUE RECIBEN ATENCIÓN INTEGRAL</t>
  </si>
  <si>
    <t>3043970MUJERES GESTANTES REACTIVAS Y NIÑOS EXPUESTOS AL VIH/SIDA RECIBEN TRATAMIENTO OPORTUNO</t>
  </si>
  <si>
    <t>5000080 BRINDAR TRATAMIENTO OPORTUNO A MUJERES GESTANTES REACTIVAS Y NIÑOS EXPUESTOS AL  VIH</t>
  </si>
  <si>
    <t>4397001 - GESTANTES CON DIAGNOSTICO DE VIH QUE RECIBEN ATENCION INTEGRAL</t>
  </si>
  <si>
    <t>207 - GESTANTE</t>
  </si>
  <si>
    <t>4397002 - NIÑOS EXPUESTOS AL VIH QUE RECIBEN ATENCIÓN INTEGRAL</t>
  </si>
  <si>
    <t>436 - NIÑO ATEN</t>
  </si>
  <si>
    <t>3000865 : DETECCION - DIAGNOSTICO - TRATAMIENTO Y CONTROL DE PERSONAS CON RETINOPATIA DIABETICA</t>
  </si>
  <si>
    <t>5006230 EVALUACION PARA DETECCION Y DIAGNOSTICO DE PERSONAS CON DIABETES MELLITUS CON RIESGO DE RETINOPATIA DIABETICA......FALTA EN EL CEPLAN</t>
  </si>
  <si>
    <t xml:space="preserve">0086501 DETECCION DE PERSONAS CON DIABETES MELLITUS CON RIESGO DE RETINOPATIA DIABETICA EN EL PRIMER Y SEGUNDO NIVEL DE ATENCIÓN </t>
  </si>
  <si>
    <t>395 : PERSONA EVALUADA</t>
  </si>
  <si>
    <t>0086502 EVALUACIÓN OCULAR EN PERSONAS CON DIABETIS MELITUS CON RIESGO DE RETINOPATIA DIABETICA</t>
  </si>
  <si>
    <t>PERSONA EVALUADA</t>
  </si>
  <si>
    <t>0086503 CONSEJERÍA INTEGRAL EN SALUD OCULARMRETINOPATIA DIABÉTICA</t>
  </si>
  <si>
    <t>0086504 REFERENCIA PARA DIAGNÓSTICO Y TRATAMIENTO DE RETINOPATÍA DIABÉTICA EN EL PRIMER NIVEL DE ATENCIÓN</t>
  </si>
  <si>
    <t>PERSONA REFERIDA</t>
  </si>
  <si>
    <t>TOTAL   -   TRAZADOR : COLOCAR LA SUMATORIA DE LO QUE INCLUYE AL INDICADOR TRAZADOR</t>
  </si>
  <si>
    <t xml:space="preserve">0081601  TAMIZAJE EN MUJER CON MAMOGRAFÍA BILATERAL PARA DETECCION DE CANCER DE MAMA. </t>
  </si>
  <si>
    <t xml:space="preserve">0081801 ATENCION DE LA PACIENTE CON LESIONES PREMALIGNAS DE CUELLO UTERINO CON ABLACION. </t>
  </si>
  <si>
    <t>0515001 - LESIONES MEDULARES</t>
  </si>
  <si>
    <t>0515007 - ENFERMEDAD ARTICULAR DEGENERATIVA</t>
  </si>
  <si>
    <t xml:space="preserve">0515015 - REHABILITACIÓN EN PATOLOGÍA DE LA COLUMNA VERTEBRAL Y OTROS TRASTORNOS POSTURALES	</t>
  </si>
  <si>
    <t>0515019 - REHABILITACIÓN EN PATOLOGÍA TRAUMATOLÓGICA Y REUMATOLÓGICA</t>
  </si>
  <si>
    <t>0515021 - REHABILITACIÓN DOLOR</t>
  </si>
  <si>
    <t xml:space="preserve">0315290 - INTERVENCIÓN DE LA GESTIÓN DEL RIESGO DE DESASTRES 0315290 - INTERVENCIÓN DE LA GESTIÓN DEL RIESGO DE DESASTRES FRENTE AL COVID-19	</t>
  </si>
  <si>
    <t>065: INTERVENCION</t>
  </si>
  <si>
    <t>3325110 - FAMILIAS CON NIÑOS (AS) MENOR DE 12 MESES Y GESTANTES RECIBEN ACOMPAÑAMIENTO A TRAVÉS DE SESIONES DEMOSTRATIVAS EN PREPARACIÓN DE ALIMENTOS</t>
  </si>
  <si>
    <t>3325111 - FAMILIAS CON NIÑOS (AS) MENORES DE 12 MESES RECIBEN ACOMPAÑAMIENTO A TRAVÉS DE LA CONSEJERIA</t>
  </si>
  <si>
    <t xml:space="preserve">0215072 DOCENTES  CAPACITADOS PARA LA PROMOCIÓN DE PRACTICAS Y ENTORNOS SALUDABLES PARA LA PREVENCIÓN DEL CÁNCER . </t>
  </si>
  <si>
    <t>0215107 FAMILIAS SENSIBILIZADAS PARA LA PROMOCIÓN DE PRÁCTICAS Y ENTORNOS SALUDABLES PARA LA PREVENCIÓN DEL CÁNCER</t>
  </si>
  <si>
    <t xml:space="preserve">0215142 PROMOCION DE CONVIVENCIA SALUDABLE EN FAMILIAS CON GESTANTES O NIÑOS MENORES DE 5 AÑOS
</t>
  </si>
  <si>
    <t xml:space="preserve">0215143. CAPACITACION A ACTORES SOCIALES QUE PROMUEVEN LA CONVIVENCIA SALUDABLE
</t>
  </si>
  <si>
    <t xml:space="preserve">ABRIL
</t>
  </si>
  <si>
    <t>RE PROGRAMACION FINANCIERA
POI 2024
PIM</t>
  </si>
  <si>
    <t>PROGRAMACION FINANCIERA
POI 2024
PIA</t>
  </si>
  <si>
    <t>5001565. MANTENIMIENTO Y REPARACIÓN DE EQUIPO</t>
  </si>
  <si>
    <t>5004428. VIGILANCIA DE LA CALIDAD DEL AGUA PARA EL CONSUMO HUMANO</t>
  </si>
  <si>
    <t>GOBIERNO REGIONAL LA LIBERTAD
EVALUACIÓN MENSUAL METAS FÍSICAS Y FINANCIERAS UTES N° 6 - TRUJILLO ESTE - POI - 2024</t>
  </si>
  <si>
    <t>Ppto. PIA POI 2024</t>
  </si>
  <si>
    <t xml:space="preserve">Ppto. PIM POI 2024
</t>
  </si>
  <si>
    <t xml:space="preserve">Ppto. EJECUTADO POI 2024
</t>
  </si>
  <si>
    <t>PROGRAMACION FINANCIERA
POI 2024</t>
  </si>
  <si>
    <t>TOTAL AVANCE FINANCIERO 2024</t>
  </si>
  <si>
    <t>% AVANCE FINANCIERO</t>
  </si>
  <si>
    <t>aumento de temperatura ambiental ocasiona aumento de IRAS, los cuales segun nivel de complejidad son referidos a otrso eess  sin embargo existe demora en las referencias infantiles.</t>
  </si>
  <si>
    <t>los niños de establecimientos de nivel I son referidos a los estableicmientos de salud nivel II donde hay especialitas sobre todo de aquellos niños que requieren atencion inmediata</t>
  </si>
  <si>
    <t>aumento de temperatura ambiental ocasiona aumento de EDAS, los cuales segun nivel de complejidad son referidos a otrso eess sin embargo existe demora en las referencias infantiles.</t>
  </si>
  <si>
    <t>SOLO SE TIEN UN CASO QUE FUE REFERIDO</t>
  </si>
  <si>
    <t>REFERENCIA INEMDIATA A NIVEL III</t>
  </si>
  <si>
    <t>PRIORIZACION EN ACTIVIDADES DE DENGUE.</t>
  </si>
  <si>
    <t>REORGANIZACION DE SERVICIOS ANTE CONTINGENCIA, CON FORMACION DE BRIGADAS PARA REALIZAR EL SEGUIMIENTO DIRIGIDO A NIÑOS PENDIENTE DE VACUNA.</t>
  </si>
  <si>
    <t>VISITA DE SEGUIMIENTO PRIROIZADA PARA DENGUE</t>
  </si>
  <si>
    <t>REORGANIZACION DE SERVICIOS ANTE CONTINGENCIA, VISITAS DIRIGDAS UNA VES A LA SEMANA CON PRIORIDAD A NIÑOS QUE NO ACUDEN A LA CITA</t>
  </si>
  <si>
    <t>INCONVEINIETES CON EL SISTEMA HIS MINSA</t>
  </si>
  <si>
    <t>SE LEVANTARON ALS OBSERVACIONES DE REGISTRO</t>
  </si>
  <si>
    <t>ACTIVIDADES PROGRAMADAS SEGUN PRIORIDAD.</t>
  </si>
  <si>
    <t>PROGRAMAR VISITAS A EESS.</t>
  </si>
  <si>
    <t>JEFES DE EESS NO REALIZAN ANALISIS DE LA SITUACION Y NO DAN PRIORIDAD A LAS ACTIVIDADES.</t>
  </si>
  <si>
    <t>REUNIONES DE EVALUACION A NIVEL DE MICROREDES PARA LA IDENTIFICACION DE PROBLEMAS.</t>
  </si>
  <si>
    <t>BUSQUEDA LIMITADA. MULTIFUNCIONALIDAD DE FUNCIONES.</t>
  </si>
  <si>
    <t>ASIGNACION DE RESPONSABLE A LA ESPCTB. ORGANIZAR SERVICIO.</t>
  </si>
  <si>
    <t>NO EXISTE PROGRAMACION DE RRHH EN EXTRAMURO.</t>
  </si>
  <si>
    <t>ASIGNAR PERSONAL DE ACUERDO A LA NECESIDAD.</t>
  </si>
  <si>
    <t>MEDICOS NO PROGRAMADOS. FAMILIARES NO COLABORAN EN ASISTIR A LAS CITAS.</t>
  </si>
  <si>
    <t>PROGRAMACION EN HORARIO UNA VEZ A LA SEMANA PARA ATENCION DE CONTACTOS.</t>
  </si>
  <si>
    <t>DESCONOCEN MANEJO DE TPTB SEGUN NORMA ACTUAL.</t>
  </si>
  <si>
    <t>CAPACITACION VIA ZOOM Y PRESENCIAL A NIVEL DE MICROREDES.</t>
  </si>
  <si>
    <t>DEFICIENCIA EN LA CAPTACION DE SINTOMATICOS RESPIRATORIOS EN LOS EESS.</t>
  </si>
  <si>
    <t>ORGANIZAR LOS SERVICIOS PARA LA BUSQUEDA ACTIVA.</t>
  </si>
  <si>
    <t>RESPONSABLE DE ESPCTB ORGANIZA LA ATENCION CONTINUA DE LOS PAT PARA LA BATERIA DE ANALISIS.</t>
  </si>
  <si>
    <t>SERVICIOS SE ENCUENTRAN ORGANIZADOS.</t>
  </si>
  <si>
    <t>RECIBEN ESQUEMAS SEGUN EL COMPROMISO DE LA ENFERMEDAD.</t>
  </si>
  <si>
    <t>MEDICOS INDICAN TRATAMIENTO DENTRO DE LAS 24 HORAS Y DE ACUERDO A LA COMPLEJIDAD DEL EESS.</t>
  </si>
  <si>
    <t>N.A</t>
  </si>
  <si>
    <t>SOCIALIZAR NUEVAMENTE EL FORMATO DE NOTIFICACION.</t>
  </si>
  <si>
    <t>PROGRAMAR DE ACUERDO AL TIEMPO QUE ESTIPULA LA NORMA.</t>
  </si>
  <si>
    <t>SE HA CONTADO CON ENTREGA DE PRUEBAS RAPIDAS POR PARTE DE CENARES, LO CUAL PERMITIO MEJORAR EL INDICADOR</t>
  </si>
  <si>
    <t>CONTINUAR CON LAS ESTRATEGIAS EXTRAMURALES PARA IDENTIFICAR POBLACION DE RIESGO</t>
  </si>
  <si>
    <t>Programacion de campañas de atencion integral, Fortalecer y mejorar el trabajo articulado con los demás servicios en la atención integral del varon para captación y asi brindar la consejeria en ITS.</t>
  </si>
  <si>
    <t>SE HA CONTADO CON ENTREGA DE PRUEBAS RAPIDAS POR PARTE DE CENARES, LO CUAL PERMITIO MEJORAR EL INDICADOR, REALIZANDO CAMPAÑAS DE TAMIZAJE</t>
  </si>
  <si>
    <t>Se realiza la intervencion de tamizaje con pruebas rapidas de VIH a adolescentes con factor de riesgo identificados.</t>
  </si>
  <si>
    <t>Captacion de adolescentes para su atencion integral</t>
  </si>
  <si>
    <t>El centro penitenciario de EL MILAGRO cuenta con RR.HH Obstetra para tamizaje de Prueba Rapida de VIH</t>
  </si>
  <si>
    <t>Se ha realizado coordinaciones para intervencion con tamizajede VIH a PPL en dicho centro</t>
  </si>
  <si>
    <t>LOS EESS HAN MEJORADO LA DETECCION E IDENTIFICADO CASOS DURANTE LAS ACTIVIDADES INTRAMURALES</t>
  </si>
  <si>
    <t>CAPTACION A NIVEL DE CONSULTORIOS Y CAMPAÑAS DE SALUD CON APLICACIÓN DE LA TABLA DE RIESGOS PARA ITS</t>
  </si>
  <si>
    <t>Captacion de casos nuevos PVV a traves de los tamizajes de VIH</t>
  </si>
  <si>
    <t>Se realiza la intervencion de tamizaje con pruebas rapidas de VIH y se brinda atencion integral a las Gestante con VIH</t>
  </si>
  <si>
    <t>Captacion de casos nuevos de gestantes con VIH a traves de los tamizajes de VIH</t>
  </si>
  <si>
    <t>CONTINUAR LA VIGILANCIA Y SEGUIMIENTO DE GESTANTES Y SUS CONTACTOS PARA EL TRATAMIENTO DE LA INFECCON</t>
  </si>
  <si>
    <t>SE VISITA LAS MICROREDES PARA EVALUAR SITUACION EPIDEMIOLOGICA DEL COMPORTAMIENTO DE LAS ENFERMEDADES METAXENICAS. ASÍ MISMO SE MONITORIZA CALIDAD DE INFORMACIÓN QUE REPORTAN LOS ESTABLECIMIENTOS</t>
  </si>
  <si>
    <t>CASO DE MALARIA CON DIAGNOSTICO CONFIRMATORIO PROCEDENTE DE NAUTA-LORETO</t>
  </si>
  <si>
    <t>SE GESTIONA EL TRATAMIENTO Y SE LE ADMINISTRA TRATAMIENTO SUPERVISADO POR 7 DÍAS</t>
  </si>
  <si>
    <t>LOS SERVICIOS DE SALUD DE LAS MICROREDES eSPERANZA pORVENIR Y lAREDO INICIAN CON EL INCREMENTO DE CASOS</t>
  </si>
  <si>
    <t>se reactivan los equipos de alerta trespuesta frente a las actividades de prevencion y control del Dengue</t>
  </si>
  <si>
    <t>El 97% de casos son casos de dengue sin signos de alarma</t>
  </si>
  <si>
    <t>Estos pacientes son seguidos de manera ambulatoria durante 7 a 10 días por el personal de los establecimientos</t>
  </si>
  <si>
    <t>el 2,9% son casos presentados de Dengue con signos de alarma</t>
  </si>
  <si>
    <t>3 pacientes diagnostican con Leishmania los servicios de salud y 1 caso es referido del Hospital Regional</t>
  </si>
  <si>
    <t xml:space="preserve">No reciben tratamiento por falta del Estibo gluconato </t>
  </si>
  <si>
    <t>NO SE PRESENTO CASOS</t>
  </si>
  <si>
    <t>DIFICULTADES EN EL INGRESO DE INFORMACION POR ALGUNOS ESTABLECIMIENTOS DE LA NUEVA  PLATAFORMA</t>
  </si>
  <si>
    <t>TALLER DE CAPACITACIÓN PRESENCIAL CON INGRESO DE LA INFOIRMACION DE LOS CASOS OBTENIDAD DE LOS LIBROS DE REGISTRO</t>
  </si>
  <si>
    <t>NO SE PRESENTO LAS CIRCUNSTANCIAS PARA OBTENER LA MUESTRA DE CEREBRO DE CAN</t>
  </si>
  <si>
    <t>NO SE REPORTAN CASOS DE MORDEDURAS POR ARACNIDOS</t>
  </si>
  <si>
    <t>SE REPORTA UN CASO DE ESPECIE NO IDENTIFICADA</t>
  </si>
  <si>
    <t>SE MANEJA EN EL ESTABLECIMIENTO DE HUANCHACO CON EXITO PACIENTE RECUPERADA.</t>
  </si>
  <si>
    <t>Se realizan trimestralmente</t>
  </si>
  <si>
    <t>Indicador que aun no se resgistra adecuadamente a pesar que han sido capacitados</t>
  </si>
  <si>
    <t>se verificara con estadistica que establecimientos no estan reportando y se corregira a tiempo</t>
  </si>
  <si>
    <t>Los tamizajes de errores refractivos se dan inicio abril y mayo que inician las Instituciones educativas públicas</t>
  </si>
  <si>
    <t>Se tamizan en consultorio de niño y en triaje cuando los establecimientos disponen de personal y tiempo (muchas veces hay un solo técnico para varios consultorios.</t>
  </si>
  <si>
    <t>no se cuenta con presupuesto para este indicador, se tiene que solicitar a inicios del año anterior.</t>
  </si>
  <si>
    <t>se solicito mediante documento al área correspondiente incorporar presupuesto.</t>
  </si>
  <si>
    <t>APESAR QUE SEREALIZO LA CAPACITACIÓN EN EL MES DE ENERO AUN PERSISTE EL PROBLEMA DE REGISTRAR CORRECTAMENTE ESTE INDICADOR</t>
  </si>
  <si>
    <t>ENVIAR UNA CARTILLA E INCIDIR CON LOS COORDINADORES DE MICRORED CORREGIR INFORMACION DEL MÉDICO TRATANTE.</t>
  </si>
  <si>
    <t>LA ACTIVIDAD SE EJECUTA CADA TRIMESTRE</t>
  </si>
  <si>
    <t>DIFICULTAD EN LA IDENTIFICACION DE  POBLACION AFILIADA AL SIS</t>
  </si>
  <si>
    <t>CAMPAÑAS DE TAMIZAJE PROGRAMADA EN CADA ESTABLECIMIENTO</t>
  </si>
  <si>
    <t>DEBIL TRABAJO EN EQUIPO</t>
  </si>
  <si>
    <t xml:space="preserve">FORTALECER EL TRABAJO EN EQUIPO CON LA CAPTACION DE USUARIOS EN LOS DIFERENTES ESCENARIOS PARA LA CONSEJERIA </t>
  </si>
  <si>
    <t>FORTALECER LA ORGANIZACION DEL ESTABLECIMIENTO PARA CAPTACION DEL LOS USUARIOS</t>
  </si>
  <si>
    <t>FORTALECER LOS FLUJOS DE PROCESO PARA LA OFERTA EFECTIVA DE LOS TAMIZAJES</t>
  </si>
  <si>
    <t xml:space="preserve">AUN NO SE IDENTIFICA USUARIAS </t>
  </si>
  <si>
    <t>FORTALECER LOS FLUJOS DE PROCESOS</t>
  </si>
  <si>
    <t xml:space="preserve">DE ACUERDO A LA AFLUENCIA DE PACIENTES, SE PRIORIZA ATENCIONES. </t>
  </si>
  <si>
    <t xml:space="preserve">SE PROGRAMO CAPACITACIÓN PARA EL MES DE JULIO Y NOVIEMBRE. </t>
  </si>
  <si>
    <t>CULMINO DE ORDEN DE SERVICIO DE DOS TECNOLOGOS MEDICOS Y DOS TECNICOS EN REHABILITACIÓN.  DICIEMBRE 2023</t>
  </si>
  <si>
    <t>SE REALIZO LA CONTRATACIÓN BAJO LA MODALIDAD DE LOCAICÓN DEL SERVICIO DE DOS TÉCNOLOGOS MÉDICOS Y DOS TECNICOS EN REHABILITACIÓN DE ENERO A DICIEMBRE DEL 2024.</t>
  </si>
  <si>
    <t>APLICATIVO WEBDISCAP EN MANTENIMIENTO, LO QUE GENERA QUE NO SE DEN LOS CERTIFICADOS EN EL PLAZO ESTIMADO SEGÚN NTS 127-MINSA/2016</t>
  </si>
  <si>
    <t xml:space="preserve">TRABAJO ARTICULADO CON LAS DIFERENTES OMAPED CON LA FINALIDAD DE LLEGAR A TODA LA POBLACIÓN. </t>
  </si>
  <si>
    <t xml:space="preserve">SE PRIORIZO REQUERIMEINTOS PARA EL NUEVO COMUNITARIO EN EL DISTRITO DE LAREDO. </t>
  </si>
  <si>
    <t>SE PROGRAMO LAS SALIDAS PARA EL MES DE MARZO.</t>
  </si>
  <si>
    <t>SE HAN GESTIONADO LAS COORDINACIONES Y ELABORACIÓN DE PLAN DE AOCMPAÑAMIENTO PARA EL AÑO 2024.</t>
  </si>
  <si>
    <t>INICIO DE SALIDAS PARA EL MES DE FEBRERO.</t>
  </si>
  <si>
    <t xml:space="preserve">NO SE CUENTA CON ACCESO A LAS DIFERENTES INSTITUCIONES EDUCATIVAS, DEBIDO A LAS VACACIONES. </t>
  </si>
  <si>
    <t xml:space="preserve">SE ELABORO UN PLAN DE TRABAJO EN EL CUAL SE COORDINARA CON LAS DIFERNETES INSTITUCIONES DONDE SE PUEDA CAPTAR CASOS NUEVOS Y REALIZAR EL SEGUIMIENTO CORRESPONDIENTE. </t>
  </si>
  <si>
    <t xml:space="preserve">RENUNCIA DE TECNICAS EN ENFERMERIA, LO QUE GENERA UNA BRECHA DE PERSONAL Y NO SE PUEDA BRINDAR LA ATENCIÓON OPORTUNA ALOS REFUGIADOS EN LOS HOGARES PROTEGIDOS. </t>
  </si>
  <si>
    <t xml:space="preserve">SE REALIZO LA OCNTRTACIÓN BAJO LA MODLAIDAD DE LOCAICÓN DE SERVICIOS DE TÉCNICAS EN ENFERMERIA CON LA FINALIDAD DE PODER CUBRIR LOS TURNO DE ATENCIÓN DE AMBOS HOGARES PROTGIDOS. </t>
  </si>
  <si>
    <t xml:space="preserve">RENUNCIA DE LICENCIADAS EN ENFERMERIA DEL DS N°049-2022 </t>
  </si>
  <si>
    <t xml:space="preserve">SE INFORMO ACERCA DE LA BRECHA DE PERSONAL EXISTENTE AL AREA COMPETENTE CON LA FINALIDAD DE PODER CUBRIR LA BRECHA DE PERSONAL EXISTENTE. </t>
  </si>
  <si>
    <t xml:space="preserve">CULMINO DE ORDEN DE SERVICIO DIEMBRE 2023 PERSONAL DE DEVIDA. </t>
  </si>
  <si>
    <t xml:space="preserve">INGRESO EN EL MES DE MARZO DEL PERSONAL DE DEVIDA CONTRATADO POR GERESA. </t>
  </si>
  <si>
    <t>En este mes se realizan las primeras sesiones demostrativas, y las segundas para el siguiente mes</t>
  </si>
  <si>
    <t>Los docentes se encuentrran realizando planes anuales para programacion de sesiones educativas.</t>
  </si>
  <si>
    <t>Incorporar dentro del plan anual las sesiones educativas para todo el año</t>
  </si>
  <si>
    <t>5001195. SERVICIOS GENERALES</t>
  </si>
  <si>
    <t xml:space="preserve">3325608 - SEGUIMIENTO DEL CUMPLIMIENTO DE LA SUPLEMENTACION CON HIERRO Y MICRONUTRIENTE EN EL NIÑO Y NIÑA MENOR DE 12 MESES	</t>
  </si>
  <si>
    <t>3329101 AQV MASCULINO</t>
  </si>
  <si>
    <t>5005190 TRATAMIENTO AMBULATORIO DE PERSONAS CON DEPRESION</t>
  </si>
  <si>
    <t>5005194 (0136786) REHABILITACION PSICOSOCIAL DE PERSONAS CON TRASTORNOS DEL COMPORTAMIENTO DEBIDO AL CONSUMO DE ALCOHOL.  5005194</t>
  </si>
  <si>
    <r>
      <rPr>
        <sz val="10"/>
        <color rgb="FFFF0000"/>
        <rFont val="Calibri"/>
        <family val="2"/>
        <scheme val="minor"/>
      </rPr>
      <t>5005197 0136789</t>
    </r>
    <r>
      <rPr>
        <sz val="10"/>
        <color theme="1"/>
        <rFont val="Calibri"/>
        <family val="2"/>
        <scheme val="minor"/>
      </rPr>
      <t xml:space="preserve"> REHABILITACION PSICOSOCIAL DE PERSONAS CON SINDROME O TRASTORNO ESQUIZOFRENICO    </t>
    </r>
    <r>
      <rPr>
        <sz val="10"/>
        <color rgb="FFFF0000"/>
        <rFont val="Calibri"/>
        <family val="2"/>
        <scheme val="minor"/>
      </rPr>
      <t xml:space="preserve"> REHABILITACION PSICOSOCIAL</t>
    </r>
  </si>
  <si>
    <r>
      <t>5004279 0106813 MONITOREO,SUPERVISION Y EVALUACION DE PRODUCTOS Y ACTIVIDADES EN GESTION DE RIESGO DE DESASTRES.</t>
    </r>
    <r>
      <rPr>
        <sz val="10"/>
        <color rgb="FFFF0000"/>
        <rFont val="Calibri"/>
        <family val="2"/>
        <scheme val="minor"/>
      </rPr>
      <t xml:space="preserve"> </t>
    </r>
    <r>
      <rPr>
        <sz val="10"/>
        <color theme="1"/>
        <rFont val="Calibri"/>
        <family val="2"/>
        <scheme val="minor"/>
      </rPr>
      <t>5004279</t>
    </r>
  </si>
  <si>
    <t>5004280 0106777 DESARROLLO DE INSTRUMENTOS ESTRATEGICOS PARA LA GESTION DEL RIESGO DE DESASTRES. 5004280</t>
  </si>
  <si>
    <r>
      <t>5004449 0136018 CAPACITACION EN MEDICINA DE REHABILITACION.</t>
    </r>
    <r>
      <rPr>
        <sz val="10"/>
        <color rgb="FFFF0000"/>
        <rFont val="Calibri"/>
        <family val="2"/>
        <scheme val="minor"/>
      </rPr>
      <t xml:space="preserve"> </t>
    </r>
    <r>
      <rPr>
        <sz val="10"/>
        <rFont val="Calibri"/>
        <family val="2"/>
        <scheme val="minor"/>
      </rPr>
      <t>5004449</t>
    </r>
  </si>
  <si>
    <t>0070605 - TRATAMIENTO CON INTERNAMIENTO DE PERSONAS CON SÍNDROME O TRASTORNO PSICÓTICO EN HOGARES PROTEGIDOS</t>
  </si>
  <si>
    <t>5000455 APOYO AL CIUDADANO, FAMILIA Y DISCAPACITADO</t>
  </si>
  <si>
    <t>5000469 APOYO ALIMENTARIO PARA GRUPOS EN RIESGO</t>
  </si>
  <si>
    <t>5000514 ATENCION INTEGRAL DE SALUD</t>
  </si>
  <si>
    <t>OJO</t>
  </si>
  <si>
    <t>5000969. MEJORAMIENTO DE PROCESOS INTERNOS</t>
  </si>
  <si>
    <t>5005140. COORDINACION Y SEGUIMIENTO DE LA REFERENCIA</t>
  </si>
  <si>
    <t>3000685: DESPACHO DE LA UNIDAD MOVIL Y COORDINACION DE LA REFERENCIA</t>
  </si>
  <si>
    <t>5005140 COORDINACION Y SEGUIMIENTO DE LA REFERENCIA</t>
  </si>
  <si>
    <t>7 : ATENCION</t>
  </si>
  <si>
    <t>E</t>
  </si>
  <si>
    <t>F</t>
  </si>
  <si>
    <t>MULTIPLICDAD DE FUNCIONES PARA REALIZAR MONITOREOS A EESS.</t>
  </si>
  <si>
    <t>BRINDAR UN RRHH PARA CUBRIR TODAS LAS ACTIVIDADES QUE TIENE LA ESPCTB.</t>
  </si>
  <si>
    <t>CRUCE DE ACTIVIDADES Y PROCESOS ADMINISTRATIVOS, NO ABASTECIENDO CON EL RRHH DISPONIBLE.</t>
  </si>
  <si>
    <t>PRIORIZACION DE ACTIVIDADES.</t>
  </si>
  <si>
    <t>MULTIPLICIDAD DE ACTIVIDADES</t>
  </si>
  <si>
    <t>PRIORIZAR ACTIVIDADES</t>
  </si>
  <si>
    <t>JEFES DE EESS NO MANEJAN LOS INDICADORES Y SU MANEJO.</t>
  </si>
  <si>
    <t>SEGUIR INVOLUCRANDO A LOS JEFES Y SUBGERENTES EN ACTIVIDADES PROPIAS DE LA ESTRATEGIA.</t>
  </si>
  <si>
    <t>CONTINUAR CON EL MONITOREO</t>
  </si>
  <si>
    <t>PROGRAMAR AL TERMINO DE PRMER SEMESTRE</t>
  </si>
  <si>
    <t>ALGUNOS EESS NO REALIZAN CAPTACION POR EL NO INVOLUCRAMIENTO DEL PERSONAL DE SALUD.</t>
  </si>
  <si>
    <t>BUSQUEDA ACTIVA EN TODOS LOS SERVICIOS CON INVOLUCRAMIENTO DE JEFATURA.</t>
  </si>
  <si>
    <t>BUSQUEDA SELECTIVA POR ESTRATEGIA</t>
  </si>
  <si>
    <t>JEFATURAS ASUMAN EL COMPROMISO DE HACER SEGUIMIENTO A LAS ACTIVIDADES CON EL CUMPLIMIENTO DE LAS DEFINICIONES OPERACIONALES.</t>
  </si>
  <si>
    <t>SERVICIOS QUE NO CAPTAN SINTOMATICOS</t>
  </si>
  <si>
    <t>MEJORAR ORGANIZACION DE SUSERVICIOS</t>
  </si>
  <si>
    <t>NO PROGRAMAN SALIDAS EXTRAMURALES.</t>
  </si>
  <si>
    <t>CONSIDERAR ACTIVIDADES EXTRAMURALES EN HORARIO.</t>
  </si>
  <si>
    <t>PRIORIZAN ACTIVIDADES INTRAMURALES</t>
  </si>
  <si>
    <t>SEGUIMIENTO DIRECCIONADO A LOS SR IDENTIFICADOS.</t>
  </si>
  <si>
    <t>PERSONAL ASIGNADO A ACTIVIDADES ASISTENCIALES</t>
  </si>
  <si>
    <t>INSISTIR CON PROGRAMACION PARA VISITAS.</t>
  </si>
  <si>
    <t>NO PROGRAMACION DE MEDICOS PARA LA ATENCION DE CONTACTOS.</t>
  </si>
  <si>
    <t>EN REUNIONES TECNICAS CON SUBGERENTES EXPLICAR LA IMPORTANCIA DE PROGRAMACION.</t>
  </si>
  <si>
    <t>PROGRAMACION LIMITADA DE MEDICOS PARA LA EVALUACION.</t>
  </si>
  <si>
    <t>ESTRATEGIA DARA CITAS DE ACUERDO A LA PROGRAMACION.</t>
  </si>
  <si>
    <t>A PESAR DE CAPACITACION, NO EXISTE INVOLUCRAMIENTO.</t>
  </si>
  <si>
    <t>REALIZAR REPLICA A LOS MEDICOS PARA LA ATENCION SEUN NORMATIVA.</t>
  </si>
  <si>
    <t>DESCONOCEN MANEJO DE TERAPIA PREVENTIVA EN CONTACTOS.</t>
  </si>
  <si>
    <t>SE REALIZO CAPACITACIONES EN EL MANEJO DE TERAPIA PREVENTIVA.</t>
  </si>
  <si>
    <t>MEDICOS TRATANTES NO TIENE PROGRAMADO ATENCION, DESCONOCEN LA NT.</t>
  </si>
  <si>
    <t>SEGUIR REFORZANDO LA NT EN SERVICIO.</t>
  </si>
  <si>
    <t>FALTA DE COMPROMISO POR LA PARTE MEDICA.</t>
  </si>
  <si>
    <t>CAPACITACION EN SERVICIO DE LA NT.</t>
  </si>
  <si>
    <t>CONTINUAR CON LA BUSQUEDA EN TODOS LOS SERVICIOS</t>
  </si>
  <si>
    <t>Colocas rrhh que realizas búsqueda limitada en los diferentes servicios</t>
  </si>
  <si>
    <t>Abordaje en poblaciones vulnerables</t>
  </si>
  <si>
    <t>BUSQUEDA ACTIVA EN POBLACIONES VULNERABLES</t>
  </si>
  <si>
    <t>INVOLUCRAMIENTO DE JEFES DE EESS</t>
  </si>
  <si>
    <t>SERVICIOS ORGANIZADOS Y COORDINAN PARA LA AENCIÓN DE PAT.</t>
  </si>
  <si>
    <t>CONTINUAR CON LAS COORDINACIONES INTERNAS DE LOS SERVICIOS.</t>
  </si>
  <si>
    <t>DETECCION LIMITADA DE CASOS</t>
  </si>
  <si>
    <t>BUSQUEDA EN BOLSONES DE ZONAS DE RIESGO.</t>
  </si>
  <si>
    <t>SERVICIOS SIN CAPTACION DE S.R.</t>
  </si>
  <si>
    <t>INVOLUCRAMENTO DE JEFATURAS PARA EL CUMPLIMIENTO DE ACTIVIDADES</t>
  </si>
  <si>
    <t>BUSQUEDA LIMITADA POR ESTRATEGIA</t>
  </si>
  <si>
    <t>RETRASO EN LA BUSQUEDA DE PRUEBA DE SENSIBILIDAD</t>
  </si>
  <si>
    <t>INSISTIR EN LA CREACION DE USUARIO.</t>
  </si>
  <si>
    <t>PERSONAL DE ENFERMERIA SIN USUARIO DE NETLAB</t>
  </si>
  <si>
    <t>MONITOREAR LA CREACION DE USUARIO NETLAB.</t>
  </si>
  <si>
    <t>NO CUENTAN CON ESPECIALISTAS EN EESS</t>
  </si>
  <si>
    <t>CONTINUAR CON LA IDENTIFICACION DE CASOS</t>
  </si>
  <si>
    <t>BUSQUEDA LIMITADA</t>
  </si>
  <si>
    <t>REFERIR DE FORMA OPORTUNA.</t>
  </si>
  <si>
    <t>BUSQUEDA ACTIVA EN EESS QUE CUENTAN CON TARS.</t>
  </si>
  <si>
    <t>BUSQUEDA EN TARS</t>
  </si>
  <si>
    <t>CONTNUAR CON LA BUSQUEDA ACTIVA</t>
  </si>
  <si>
    <t>CONTINUAR CON LA BUSQUEDA EN TARS</t>
  </si>
  <si>
    <t>NO REALIZAN REPORTE DE FORMATO RAM</t>
  </si>
  <si>
    <t>INSISTIR CON EL LLENADO DE FORMATO SEGUN EL CASO PRESENTADO.</t>
  </si>
  <si>
    <t>LIMITACIONES EN LOGISTICA, STOCK DE PPD LIMITADO PARA CONTACTOS, NO RX DISPONIBLE.</t>
  </si>
  <si>
    <t>ORGANIZAN SERVICIOS DEPENDIENDO DE LAS EVALAUCIONES PREVIAS.</t>
  </si>
  <si>
    <t>NO REALIZAN COORDINACIONES CON SALUD OCUPACIONAL PARA INTERVENCION OPORTUNO.</t>
  </si>
  <si>
    <t>PROGRAMAR LAS INTERVENCIONES DE FORMA GRADUAL.</t>
  </si>
  <si>
    <t>NO EXISTE INVOLUCRAMIENTO DE AREAS INVOLUCRADAS</t>
  </si>
  <si>
    <t>Débil trabajo en la captación para consejeria en ITS en adultos varones</t>
  </si>
  <si>
    <t>Continuar con el trabajo en la captación para consejeria en ITS en adultos varones</t>
  </si>
  <si>
    <t>CONTINUAR CON LAS ESTRATEGIAS EXTRAMURALES(CAMPAÑAS DE TAMIZAJE) PARA IDENTIFICAR POBLACION DE RIESGO</t>
  </si>
  <si>
    <t>Trabajo articulado en la captación para consejeria en ITS en adolescentes, y en la primera sesiones del plan de atencion integral del adolescente se esta realizando la actividad.</t>
  </si>
  <si>
    <t>Captacion de adolescente en la 1ra sesion de atencion integral del adolescente para realizar la o y c en ITS en los consultorios externos, visita domiciliarias y en las instituciones educativas</t>
  </si>
  <si>
    <t>Débil trabajo en la captación para consejeria en ITS en los adolescentes</t>
  </si>
  <si>
    <t>Realizar captacion de adolescente en los consultorios externos, visita domiciliarias y en la instituciones educativas</t>
  </si>
  <si>
    <t>Continuar con la captación para consejeria en ITS en los adolescentes</t>
  </si>
  <si>
    <t>continuar con la captacion de adolescente en los consultorios externos, visita domiciliarias y en la instituciones educativas para brindar las OyC en ITS</t>
  </si>
  <si>
    <t>Se realiza la intervencion de tamizaje con pruebas rapidas de VIH a adolescentes con factor de riesgo identificados</t>
  </si>
  <si>
    <t>Continuar con el tamizaje de Prueba Rapida de VIH</t>
  </si>
  <si>
    <t>Se realiza la intervencion de tamizaje con pruebas rapidas de VIH y se brinda atencion integral a las PVV</t>
  </si>
  <si>
    <t>Continuar con la intervencion de tamizaje con pruebas rapidas de VIH y la atencion integral a las PVV</t>
  </si>
  <si>
    <t>Captacion de casos nuevos PVV a traves de los tamizajes de VIH y luego iniciar el tratamiento TAR de manera oportuno</t>
  </si>
  <si>
    <t>Continuar con la intervencion de tamizaje con pruebas rapidas de VIH</t>
  </si>
  <si>
    <t>SE REALIZA SEGUIMIENTO Y TRATAMIENTO DE GESTANTES CON DIAGNOSTICO PERMAMENTEMENTE, HASTA SER DADAS DE ALTA</t>
  </si>
  <si>
    <t>EN EL MES DE FEBRERO NO ESTABA PROGRAMADA ESTA ACTIVIDAD OPERATIVA</t>
  </si>
  <si>
    <t>SE MONITORIZA LA CALIDAD DE INFORMACIÓN Y REPORTE DE LA DATA</t>
  </si>
  <si>
    <t>En el presente mes se ejecuta actividades de monitoreo y ealuación de las actividades programadas así como el aance del indicador. además se hace control calidad de la información reportada.</t>
  </si>
  <si>
    <t>EL C.S. JARDINES INFORMA 2 CASOS PROBABLES DE MALARIA A LOS QUE SE LES TOMA G.G. POSITIVA</t>
  </si>
  <si>
    <t>En el presente mes no se reporta casos de malaria.No se detectó casos probables en los establecimientos Los laboratorios abocados al diagnostico de Dengue</t>
  </si>
  <si>
    <t>LOS PROBABLES CASOS CON RESULTADO NEGATIVO QUE SE DESCARTAN</t>
  </si>
  <si>
    <t>no se preentaron casos</t>
  </si>
  <si>
    <t>SE EVIDENCIA UN INCREMENTO DE CASOS DE DENGUE EN UN 300%</t>
  </si>
  <si>
    <t>SE REALIZA ACCIONES INTEGRALES DIRIGIDAS A LA ATENCION DE PERSONAL, AL CONTROL DEL VECTOR Y A LAS ACTIVIDADES DE PROMOCION DE LA SALUD</t>
  </si>
  <si>
    <t>Se evidencia transmisión de casos por Dengue en 9 distritos pertenecientes a la Red Trujillo siendo los distritos con mayor número de casos: Porvenir, Esperanza Trujillo, Porvenir y Laredo</t>
  </si>
  <si>
    <t>En Estod Distritos se encuentran las UVICLINES Para la atención de pacientes. Además las brigadas de control larvario y adulticida</t>
  </si>
  <si>
    <t>EL 92% DE CASOS CON DENGUE SIN SIGNOS DE ALARMA ACUDEN A LOS SERVICIOS DE SALUD</t>
  </si>
  <si>
    <t>LOS CASOS CON MANEJO AMBULATORIO EL PERSONAL DE LOS ESTABLECIMIENTOS REALIZA EL DSEGUIMIENTO A TRAVES DE LA ENTREVISTA PRESENCIAL Y POR TELEMONITOREO</t>
  </si>
  <si>
    <t>El 95% son casos de Dengue sin signos de alarma</t>
  </si>
  <si>
    <t>pacientes que se recuyperan con tratamiento ambulatorio .Se cuenta con equipos de seguimiento y control de casos ,este personal contratado por Locación de Servicios por el GORE-FONCOR</t>
  </si>
  <si>
    <t>EL 8% DE PACIENTES SE PRESENTAN CON SIGNOS DE ALARMA EN LOS DIFERENTES ESTABLECIMIENTOS CON INTERNAMIENTO</t>
  </si>
  <si>
    <t>ESTOS PACIENTES SON REFERIDOS A LA UNIDADES DE VIGILANCIA CLINICA PARA DENGUE HOSPITAL jERUSALEN,HOSPITAL LAREDO,C.S. FCIA DE MORA PARTE ALTA Y C.S. SAGRADO CORAZON</t>
  </si>
  <si>
    <t>EL HOSPITAL REGIONAL REFIERE 1 PACIENTES PARA TRATAMIENTO Y EL OTRO PACIENTE NOTIFICA EL P.S. SINSICAP</t>
  </si>
  <si>
    <t>SE INGRESAN LOS PACIENTES EN EL DRIVE DE REGISTRO DE ESPERA AL TRATAMIENTO EL 98% SON CASOS IMPORTADOS</t>
  </si>
  <si>
    <t>EL 5% de pacientes evolucionaron a Dengue con signos de alarma. De estos pacientes el 0.16% evolucionan a casos por Dengue Grave.</t>
  </si>
  <si>
    <t>Los pacientes con diagnostico de Dengue con signos de alarma están siendo manejados en 7 UVICLINES distribuidas en: 2 en el distrito la Esperanza,2 en el distrito de Laredo,1 en el Distrito de Florencia de Mora y 2 en Distrito de Trujillo Hospital La Noria y C.S. Sgdo Corazón. Estas UVICLINES constituyen puntos de contención para no sobrecargar a los Hospitales del Tercer nivel.</t>
  </si>
  <si>
    <t>LOS CASOS NO ESTAN SIENDO TRATADOS POR LA FALTA DE MEDICAMENTOS</t>
  </si>
  <si>
    <t>El envio de tratamiento para pacientes con Leishmania vino para un grupo quedando pendiente un segundo grupo algunos del mes de marzo y los que ingresaron en el mes de abril.</t>
  </si>
  <si>
    <t>Los pacientes que fueron diagnosticados a fines del año 23 y del primer trimestre fueron atendidos con Meglumine y se encuentran en tratamiento.</t>
  </si>
  <si>
    <t>NO SE PRESENTAN CASOS PROBABLES</t>
  </si>
  <si>
    <t>INCREMENTO DE NOTIFICACION POR MORDEDURAS CANINAS SUMADO A ELLO LA ESCASES DE VACUNA ANTIRRABICA HUMANA</t>
  </si>
  <si>
    <t>SE INGRESAN LOS PACIENTES EN EL DRIVE Y SE SOLICITA EL REQUERIMIENTO DE VACUNA QUE ES ATENDIDA POR GERENCIA</t>
  </si>
  <si>
    <t>LA PLATAFORMA DE INGRESO DE LA INFORMACIÓN QUEDO DESABILITADA</t>
  </si>
  <si>
    <t>SE RETOMA LA INFORMACION EN LOS PADRONES NOMINALES</t>
  </si>
  <si>
    <t>NO SE REALIZA POR FALTA DE MATERIAL, RECURSO HUMANO E INFRAESTRUCTURA</t>
  </si>
  <si>
    <t>EL C.S. HUANCHACO REPORTA 2 MORDEDURAS POR ARACNIDOS</t>
  </si>
  <si>
    <t>PACIENTES RECIBEN TRATAMIENTO EN ESTABLECIMIENTO Y SE RECUPERAN SATISFACTORIAMENTE</t>
  </si>
  <si>
    <t>En el presente mes se reportaron 2 mordeduras por arácnido en el distrito florencia de Mora</t>
  </si>
  <si>
    <t>Estos casos fueron atendidos en el hospital El Esfuerzo. se recuperaron</t>
  </si>
  <si>
    <t>EL C.S. HUANCHACO REPORTA 2 MORDEDURAS POR ANIMALES PONZOÑOSOS</t>
  </si>
  <si>
    <t>La Microred Huanchaco reporta 3 casos de mordedura por otros animales Ponzoñozos</t>
  </si>
  <si>
    <t>Tambien recibieron tratamiento en los servicios, recuperándose.</t>
  </si>
  <si>
    <t>NOSE PRESENTAN CASOS</t>
  </si>
  <si>
    <t>NO SE PRESENTAN CASOS</t>
  </si>
  <si>
    <t>Las actividades de errores refractivos, tamizaje, evaluación referencia y consejeria son actividades que se realizan en poblaciones cautivas en Instituciones Educativas . en el II trimestre se vera el trabajo realizado.</t>
  </si>
  <si>
    <t>no fue programado el año anterior, por lo tanto no viene presupuesto para realizar la actividad</t>
  </si>
  <si>
    <t>se esperara hacer modificatoria. Otras de las actividades para dar cumplimiento a este indicador son las alianzas que tenemos con el IRO.</t>
  </si>
  <si>
    <t>Se cuenta con las monturas falta los lentes (resinas)</t>
  </si>
  <si>
    <t>No se cuenta con profesional en Oftalmologia suficiente para realizar el fondo de ojo. Solo contamos con dos hospitales referenciales que cuentan con el servicio de oftalmologia para evaluar esta actividad preventiva, que se realiza una vez al año ( para un total de 3,284 pacientes con diagnóstico de diabetes mellitus) y que evitaria la ceguera o problemas visuales evitables.</t>
  </si>
  <si>
    <t>apesar que contamos con un cronograma de actividades para realizar el fondo de ojo.</t>
  </si>
  <si>
    <t>SE PROGRAMO CAPACITACIÓN PARA EL MES DE JULIO Y NOVIEMBRE.</t>
  </si>
  <si>
    <t>TRABAJO ARTICULADO CON LAS DIFERENTES OMAPED CON LA FINALIDAD DE LLEGAR A TODA LA POBLACIÓN.</t>
  </si>
  <si>
    <t>SE PRIORIZO REQUERIMEINTOS PARA EL NUEVO COMUNITARIO EN EL DISTRITO DE LAREDO.</t>
  </si>
  <si>
    <t>SE PROGRAMO LAS VISITAS INOPINADAS EN EL MES DE ABRIL A LOS CENTROS DE SALUD MENTAL COMUNITARIOS</t>
  </si>
  <si>
    <t>SE ELABORO UN PLAN DE TRABAJO EN EL CUAL SE COORDINARA CON LAS DIFERNETES INSTITUCIONES DONDE SE PUEDA CAPTAR CASOS NUEVOS Y REALIZAR EL SEGUIMIENTO CORRESPONDIENTE.</t>
  </si>
  <si>
    <t>SE REALIZO LA CONTRATACIÓN BAJO LA MODLAIDAD DE LOCAICÓN DE SERVICIOS DE TÉCNICAS EN ENFERMERIA CON LA FINALIDAD DE PODER CUBRIR LOS TURNO DE ATENCIÓN DE AMBOS HOGARES PROTGIDOS.</t>
  </si>
  <si>
    <t>SE INFORMO ACERCA DE LA BRECHA DE PERSONAL EXISTENTE AL AREA COMPETENTE CON LA FINALIDAD DE PODER CUBRIR LA BRECHA DE PERSONAL EXISTENTE.</t>
  </si>
  <si>
    <t>VACACIONES</t>
  </si>
  <si>
    <t>5001562. ATENCION EN CONSULTAS EXTERNAS</t>
  </si>
  <si>
    <t>5001867. BRINDAR UNA ADECUADA DISPENSACION DE MEDICAMENTOS Y PRODUCTOS FARMACEUTICOS</t>
  </si>
  <si>
    <t>5000850. GESTION OPERATIVA</t>
  </si>
  <si>
    <t>5001566. OTRAS ATENCIONES DE SALUD ESPECIALIZADAS</t>
  </si>
  <si>
    <t>febrero</t>
  </si>
  <si>
    <t>marzo</t>
  </si>
  <si>
    <t>INHABILITAR</t>
  </si>
  <si>
    <t>3033296: ATENCION DEL PARTO COMPLICADO NO QUIRURGICO</t>
  </si>
  <si>
    <t>5000046. BRINDAR ATENCION DEL PARTO COMPLICADO NO QUIRURGICO</t>
  </si>
  <si>
    <t>3033306: ATENCION DEL RECIEN NACIDO CON COMPLICACIONES</t>
  </si>
  <si>
    <t>5000054. ATENDER AL RECIEN NACIDO CON COMPLICACIONES</t>
  </si>
  <si>
    <t>3033307: ATENCION DEL RECIEN NACIDO CON COMPLICACIONES QUE REQUIERE UNIDAD DE CUIDADOS INTENSIVOS NEONATALES - UCIN</t>
  </si>
  <si>
    <t>5000055. ATENDER AL RECIEN NACIDO CON COMPLICACIONES QUE REQUIERE UNIDAD DE CUIDADOS INTENSIVOS NEONATALES - UCIN</t>
  </si>
  <si>
    <t>5006274. BRINDAR ATENCION INTEGRAL A PERSONAS CON DIAGNOSTICO DE HEPATITIS C</t>
  </si>
  <si>
    <t>3043972; PERSONA QUE ACCEDE AL EESS Y RECIBE TRATAMIENTO OPORTUNO PARA TUBERCULOSIS EXTREMADAMENTE DROGO RESISTENTE (XDR)</t>
  </si>
  <si>
    <t>5000082. BRINDAR TRATAMIENTO OPORTUNO A PERSONAS QUE ACCEDEN AL EESS Y RECIBE TRATAMIENTO PARA TUBERCULOSIS EXTREMADAMENTE DROGO RESISTENTE (XDR)</t>
  </si>
  <si>
    <t>3043980. POBLADORES DE AREAS CON RIESGO DE TRANSMISION INFORMADA CONOCE LOS MECANISMOS DE TRANSMISION DE ENFERMEDADES METAXENICAS Y ZOONOTICAS</t>
  </si>
  <si>
    <t>5000090. INFORMACION DE LOS MECANISMOS DE TRANSMISION DE ENFERMEDADES METAXENICAS Y ZOONOTICAS EN POBLADORES DE AREAS CON RIESGO</t>
  </si>
  <si>
    <t>3000814. TRATAMIENTO Y CONTROL DE PERSONAS CON GLAUCOMA</t>
  </si>
  <si>
    <t>5005994. BRINDAR TRATAMIENTO A PERSONAS CON DIAGNOSTICO DE GLAUCOMA</t>
  </si>
  <si>
    <t>5005989. VIGILANCIA COMUNITARIA PARA LA PREVENCION DE ENFERMEDADES METAXENICAS Y ZOONOTICAS</t>
  </si>
  <si>
    <t>NO</t>
  </si>
  <si>
    <t>3329601 - TRABAJO DE PARTO DISFUNCIONAL.</t>
  </si>
  <si>
    <t>0209: PARTO COMPLICADO</t>
  </si>
  <si>
    <t>3330601 - ATENCION DE RECIEN NACIDO CON COMPLICACIONES</t>
  </si>
  <si>
    <t>016: CASO TRATADO</t>
  </si>
  <si>
    <t>3330701 - ATENCION DEL RECIEN NACIDO CON COMPLICACIONES QUE REQUIERE UCIN</t>
  </si>
  <si>
    <t>0067305 - POBLACIÓN CON DIAGNÓSTICO DE HEPATITIS C QUE RECIBE ATENCIÓN INTEGRAL</t>
  </si>
  <si>
    <t>4397201 - ATENCIÓN CURATIVA PARA PAT CON ESQUEMAS PARA TB XDR</t>
  </si>
  <si>
    <t>0081401 - TRATAMIENTO DE GLAUCOMA</t>
  </si>
  <si>
    <t>4397703 - COMUNIDADES PRIORIZADAS EN EL DISTRITO QUE ESTÁN IMPLEMENTANDO LA VIGILANCIA COMUNITARIA ASOCIADA A ENFERMEDADES METAXÉNICAS Y ZOONOTICAS</t>
  </si>
  <si>
    <t>019: COMUNIDAD</t>
  </si>
  <si>
    <t>rerpograamcion abril</t>
  </si>
  <si>
    <t>AO NUEVA EN ABRIL</t>
  </si>
  <si>
    <t>REPROGRAMADO EN ABRIL</t>
  </si>
  <si>
    <t>NUEVA AO EN ABRIL</t>
  </si>
  <si>
    <t>reprogramacion meta física en febrero de ovitrampas a 154</t>
  </si>
  <si>
    <t xml:space="preserve">reprogramacion meta física en febrero </t>
  </si>
  <si>
    <t>4398001 - POBLACION INFORMADA EN PREVENCION Y CONTROL DE LAS ENFERMEDADES METAXENICAS Y ZOONOTICAS POR MEDIOS MASIVOS DE COMUNICACION</t>
  </si>
  <si>
    <t>en PP</t>
  </si>
  <si>
    <t>corregir - yaaa</t>
  </si>
  <si>
    <t>hay q borrar de bucal 106</t>
  </si>
  <si>
    <t>falta en ceplan</t>
  </si>
  <si>
    <t>pto para CAS</t>
  </si>
  <si>
    <t>TOTAL : TRAZADOR  en oficina técnica</t>
  </si>
  <si>
    <t>no se cuenta con Pediatras en los centros de salud de I nivel de atencion, sobre todo en los centros marternos, el mayor numero de casos de IRAS se presentan en eess perifericos.</t>
  </si>
  <si>
    <t>Los establecimientos de salud de nivel I estan tratando los casos con diagnostico respiratorios NO complicados a niños menores de 5 años , sin embargo se esta enfatizando la promocion de la salud asi como la vigilancia, prevencion y control de IRAS</t>
  </si>
  <si>
    <t>nuestros hospitales distritales cuentan con por lo menos 1 pediatra, para cubrir un turno sobre todo en las mañanas, es decir existe brecha de especialistas de pediatria para tratar casos complicados de IRAS/NEUMONIAS, ETC</t>
  </si>
  <si>
    <t>se realizan als referencias a otro nivel de complejidad sobre todos con los niños afectados con neumonia u otras complicaciones que pongan en riesgo la vida del usuario.</t>
  </si>
  <si>
    <t>SE CONSIDERA NIÑOS CAPTADOS EN TAMIZAJE DE HB PARA TRATAMIENTO Y SEGUIMIENTO DE ANEMIA, LA META CONSIDERA POBLACION ASIGNADA PARA ATENCION</t>
  </si>
  <si>
    <t>MODIFICACION DE METAS DE ACUERDO A PADRONES NOMINALES</t>
  </si>
  <si>
    <t>NO HUBO DISPONIBILIDAD DE BIOLOGICO LOS MESES DE MARZO, ABRIL Y MAYO</t>
  </si>
  <si>
    <t>SE CUENTA CON BRIGADAS BRIGADAS DE VACUNACION REALIZANDO LA INTERVENCION CASA X CASA EN LOS DISTINTOS EESS PRIORIZANDO LOS QUE TIENEN MAYOR POBLACION</t>
  </si>
  <si>
    <t>NO SE CUENTA CON CASOS</t>
  </si>
  <si>
    <t>SE HAN REALIZADO MAYOR VISITAS DE SEGUIMIENTO POR EL EQUIPO DEL PLAN DEL MEDICO A TU CASA DE ACTIVIDADES EXTRAMURALES POR EL EQUIPO DE PROFESIONALES CONTRATADOS , PARA LA CAPTACION, SEGUIMIENTO Y CUMPLIMIENTO DE LOS ESQUEMAS DE SUPLEMENTACIÓN PREVENTIVA Y TERAPEUTICA POR ANEMIA</t>
  </si>
  <si>
    <t>CONSIDERAR INCREMENTO DE METAS SI SE MANTIENE LOS EQUIPOS CONTRATADOS PARA SEGUIMIENTO</t>
  </si>
  <si>
    <t>nuestros hospitales distritales cuentan con por lo menos 1 pediatra, para cubrir un turno sobre todo en las mañanas, es decir existe brecha de especialistas de pediatria para tratar casos complicados de SOAB</t>
  </si>
  <si>
    <t>PROBLEMAS 
PROBLEMAS
JUNIO</t>
  </si>
  <si>
    <t>REGULARIZACION DEL REGISTRO POR CNV</t>
  </si>
  <si>
    <t>INGRESO OPORTUNO DE LOS PARTOS AL CNV</t>
  </si>
  <si>
    <t>NO SE CUENTA CON TIEMPO Y MOVILIDAD PARA SALIDAS.</t>
  </si>
  <si>
    <t>ASIGNAR A OTRO PERSONAL PARA LAS SUPERVISIONES.</t>
  </si>
  <si>
    <t>PARA NOVIEMBRE PROGAMADO.</t>
  </si>
  <si>
    <t>ESCASA CAPTACION EN SERVICIOS.</t>
  </si>
  <si>
    <t>JEFES DE EESS SE COMPROMETAN CON EL TRABAJO.</t>
  </si>
  <si>
    <t>PERSONAL NO PROGRAMADO PARA ACTIVIDADES EXTRAMURALES. NO CUENTAN CON TELEFONOS MOVIL PARA SEGUIMIENTO.</t>
  </si>
  <si>
    <t>PRIORIZAR ACTVIDADES EXTRAMURALES</t>
  </si>
  <si>
    <t>NO BRINDAN FACILIDADES LOS CONTACTOS PARA LA EVALUACION MEDICA. ESCASA PROGRAMACION DE MEDICOS EN HORARIO.</t>
  </si>
  <si>
    <t>PROPORCIONAR TURNOS EXCLUSIVOS A LOS MEDICOS PARA LA EVALUACION MÉDICA. ACUDIR A DOMICILIO PARA EVALUACION.</t>
  </si>
  <si>
    <t>DESCONOCIMIENTO DE NORMATIVA.</t>
  </si>
  <si>
    <t>FORTALECER EN EESS SOBRE EL MANEJO DE TPTB</t>
  </si>
  <si>
    <t>BUSQUEDA PASIVA EN SERVICIOS</t>
  </si>
  <si>
    <t>FOMENTAR LA BUSQUEDA EN POBLACION VULNERABLE.</t>
  </si>
  <si>
    <t>CONTINUAR CON LAS COORDINACIONES ENTRE SERVICIOS</t>
  </si>
  <si>
    <t>NA</t>
  </si>
  <si>
    <t>MONITOREO DE INICIO DE TRATAMIENTO DENTRO DE LAS 24 HORAS.</t>
  </si>
  <si>
    <t>SEGUIMIENTO TARDIO DE PRUEBAS DE SENSIBILIDAD</t>
  </si>
  <si>
    <t>INSISTIR EN EL SEGUIMIENTO OPORTUNO.</t>
  </si>
  <si>
    <t>NO EXISTEN ESPECIALISTA EN RED.</t>
  </si>
  <si>
    <t>HACER LAS DERIVACIONES OPORTUNAS.</t>
  </si>
  <si>
    <t>ATENCION MULTIDISCIPLINARIA.</t>
  </si>
  <si>
    <t>NO LLENAN FORMATO</t>
  </si>
  <si>
    <t>NOTIFICAR CON MEMO EL INCUMPLIMIENTO DE REGISTRO.</t>
  </si>
  <si>
    <t>NO SE CUENTA CON LOGISTICA</t>
  </si>
  <si>
    <t>EVALUACION DE PERSONAL EN PLAN DE INTERVENCION</t>
  </si>
  <si>
    <t>Se realiza la intervencion de tamizaje con pruebas rapidas de Hepatitis C a publico objetivo con factor de riesgo identificados</t>
  </si>
  <si>
    <t>CONTINUAR CON LA ATENCION INTEGRAL Y SEGUIMIENTO DE LOS CASOS ENCONTRADOS</t>
  </si>
  <si>
    <t>Continuar con la intervencion de tamizaje con pruebas rapidas de VIH y la atencion integral a las PVV en los servicios de atencion integral de las ITS-TAR</t>
  </si>
  <si>
    <t>LOS RECIEN NACIDOS EXPUESTOS A VIH ESTAN SIENDO ATENDIDOS EN EESS DE III NIVEL</t>
  </si>
  <si>
    <t>Se monitoriza el avance del indicador y la tendencia del comportamiento de la curva epidemiológica de las arbovirosis</t>
  </si>
  <si>
    <t>Los trámites documentarios para los requerimientos de bienes y servicios son procesos que conllevan varias semanas y retrasa la llegada del material de difusión informativo en la lucha contra el dengue.</t>
  </si>
  <si>
    <t>Se le ha asignado material de difusión a los establecimientos de salud, para distribuir y llegar con mayor rapidez a sensibilizar e informar a la población sobre el dengue.</t>
  </si>
  <si>
    <t>Paciente adulto mayor copatado por el Hospital El Esfuerzo con probable malaria</t>
  </si>
  <si>
    <t>se le toma la muestra de GG para el Diagnóstico resultando confirmatorio a Plasmodium VIVAX</t>
  </si>
  <si>
    <t>Se coordina con Gerencia para el tratamiento quien nos proporciona para iniciarle a la brevedad posible.Recibe tratamiento supervisado por 7 días al octavo se le toma muestra de control con resultado leido por el labotratorio Referencial con resultado negativo</t>
  </si>
  <si>
    <t>En el mes de junio se reporta 1,126 casos entre probables y confirmados captados por los diferentes servicios de salud siendo mayor en el distrito la Esperanza</t>
  </si>
  <si>
    <t>Termino de contrato por locación del servicios el 2-7-2024</t>
  </si>
  <si>
    <t>Se contaba con personal contratado por locación de servicios en el Hospital Jerusalen,Hospital Santa Isabel, C.S, Sta Lucía de Moche y C.S. Wichanzao para fortalecer el seguimiento y control de pacientes ambulatorios Culminaron sus servicios el 2-7-2024.</t>
  </si>
  <si>
    <t>Levantamiento de 4 UVICLINES que estuvieron por 3 meses : Hospital Laredo, Hospital La Noria, C.S. Sgdo Corazón y en el EX-COT Florencia de Mora.</t>
  </si>
  <si>
    <t>Solo se mantienen 2 UVICLINESen el Hospital Jerusalén una termina el 31-7*-2024 y la otra el 26-8-2024, ambas financiadas por el FONCOR. recepcionan pacientes con signos de alarma de los diferentes distritos.El 7% del total de casos reportados en el mes de junio presentan signos de alarma y requirieron hospitalización.</t>
  </si>
  <si>
    <t>El 100% de pacientes que recepciona los establecimientos pertenecientes a la Red trujillo son importados de la Provincia de Otuzco y Gran Chimú en su mayoría</t>
  </si>
  <si>
    <t>Se recepciona medicamentos por tramos debido a la escasés del medicamento.</t>
  </si>
  <si>
    <t>Se recepciona medicamentos para 6 pacientes en la tercera distribución de medicamentos</t>
  </si>
  <si>
    <t>NO SE PRESENTA CASOS</t>
  </si>
  <si>
    <t>En el presente mes de junio se notifican 248 mordeduras en su mayoría lo reporta la MR Trujillo</t>
  </si>
  <si>
    <t>No se presentó las circunstancias para toma de muestra de cerebro de can Además no se cuenta con la infraestructura ,equipamiento para realizar la actividad añadido a ello la sociedad protectora de animales no permite tal acción.</t>
  </si>
  <si>
    <t>NO SE PRESENTO</t>
  </si>
  <si>
    <t>ESPECIE NO IDENTIFICADA EL PACIENTE RECIBE TRATAMIENTO SATISFACTORIO</t>
  </si>
  <si>
    <t>Se continua trabajando con poblaciones cautivas : Etapa de vida adulto mayor y pacientes diabeticos según padron nominal</t>
  </si>
  <si>
    <t>Apesar del seguimiento y monitoreo, no se cuenta con turnos en medicina para que realicen la evaluación y referencia de los pacientes tamizados para descarte de catarata al Hospital La Noria y Hospital Jerusalen</t>
  </si>
  <si>
    <t>A nivel de RED Trujillo solo contamos con 2 hospitales que cuentan con el servicio de oftalmología y de ellos no cuentan con el equipo necesario para que puedan ampliar los turnos. Falta de profesional en oftalmología y equipos (Lampara de hendidura)</t>
  </si>
  <si>
    <t>Apesar del seguimiento y monitoreo, no se cuenta con turnos en medicina para que realicen la evaluación, referencia y consejeria de los pacientes tamizados para descarte de catarata al Hospital La Noria y Hospital Jerusalen</t>
  </si>
  <si>
    <t>El Hospital de jerusalen es el unico que cuenta con el servicio de oftalmología y donde se realizan intervenciones quirúrgicas, a pesar de las limitaciones al I Semestre ya se llego al 50 % de la meta trazada.</t>
  </si>
  <si>
    <t>Se realizó las gestiones para que un oftalmologo de la Noria realice turnos en jerusalen el cual esta encargado de realizar los controles post operatorios</t>
  </si>
  <si>
    <t>Se realizó las gestiones para que un oftalmologo de la Noria realice turnos en Jerusalen el cual esta encargado de realizar los controles post operatorios</t>
  </si>
  <si>
    <t>No se cuenta con profesionales en oftalmología suficientes (solo 2 hospitales cuentan con el servicio de oftalmología) REFCON refiere que tiene mas de 1390 pacientes en espera de ser atendidos</t>
  </si>
  <si>
    <t>No se cuentacon profesionales medicos generales para que una vez tamizados por el personal de enfermería, pasen con el medico general para ser evaluados y referidos a la Noria y/o Jerusalen segun flujograma de referencia</t>
  </si>
  <si>
    <t>Los profesionales responsables de salud ocular, realizan los tamizajes en las instituciones educativas (población cautiva de 3 a 11 años de edad)</t>
  </si>
  <si>
    <t>NO SE CUENTA CON PRESUPUESTO</t>
  </si>
  <si>
    <t>SE CUENTA CON 32 MONTURAS QUE SE ADQUIRIERON EL AÑO 2023, PERO NO HAY PRESUPUESTO PARA ADQUISICIÓN DE LUNA OFTÁLMICAS.</t>
  </si>
  <si>
    <t>FALTA DE CAPTACION DE GRUPO ETAREO</t>
  </si>
  <si>
    <t>SE VA INFORMAR SOBRE EL SEGUIMIENTO DE CUMPLIMIENTO EN ESTE GRUPO ETAREO LA CAPTACION</t>
  </si>
  <si>
    <t>NO REGISTRO DE PACIENTES CON TTO ESPECIALIZADO</t>
  </si>
  <si>
    <t>SE REALIZA UNA REUNION PARA LEVANTAR OBSERVACIONES CON MÉDICOS ESPECIALISTAS</t>
  </si>
  <si>
    <t>Actividad a realizarse exclusivamente por cirujano dentista, y no todos los EESS cuentan con este tipo de profesional</t>
  </si>
  <si>
    <t>A partir del mes de mayo se ha cubierto parte de esta brecha de cirujano dentista</t>
  </si>
  <si>
    <t>NO SE CUENTA CON PERSONAL PROFESIONAL EN OFTALMOLOGÍA (SOLO 2 HOSPITALES CUENTAN CON ESTE SERVICIO)</t>
  </si>
  <si>
    <t>lOS TURNOS SON LIMITADOS, APESAR QUE SE DAN CAMPAÑAS INTRAMURALES CADA 15 DIAS ( SABADO) CON TURNOS EXCLUSIVOS PARA QUE PUEDAN SER TAMIZADOS.</t>
  </si>
  <si>
    <t>ACTIVIDAD OPERATIVA NUEVA</t>
  </si>
  <si>
    <t>SE HA VENIDO TRABAJANDO, MEDIANTE TRATAMIENTO FARMACOLOGICO EN LOS 2 HOSPITALES CON QUE CUENTAN CON EL SERVICIO DE OFTALMOLOGÍA.</t>
  </si>
  <si>
    <t>DBEIL TRABAJO EN EQUIPO PARA ATENCIÓN INTEGRAL</t>
  </si>
  <si>
    <t>MONITOREO Y SUPERVISIÓN REUNIONES TECNICAS EN MICRO REDES</t>
  </si>
  <si>
    <t>trabajo con brigada de intervención</t>
  </si>
  <si>
    <t>equipo de mamografia no operativo</t>
  </si>
  <si>
    <t>solicitud e presupuesto, solicitud de IOAAR</t>
  </si>
  <si>
    <t>Trabajo con brigada de intervención</t>
  </si>
  <si>
    <t>Identificaión de usuarias con lesiones premalignas</t>
  </si>
  <si>
    <t>seguimiento de usuarias con resultado anormal</t>
  </si>
  <si>
    <t>DE ACUERDO A LA AFLUENCIA DE PACIENTES, SE PRIORIZA ATENCIONES.</t>
  </si>
  <si>
    <t>CULMINO DE ORDEN DE SERVICIO DE DOS TECNOLOGOS MEDICOS Y DOS TECNICOS EN REHABILITACIÓN. DICIEMBRE 2023</t>
  </si>
  <si>
    <t>SEGUIMIENTO Y MONITOREO</t>
  </si>
  <si>
    <t>NO SE LOGRAN IDENTIFICAR CASOS</t>
  </si>
  <si>
    <t>se considero 8 en cada semestre, y avance de 8 en jun. estaba 11</t>
  </si>
  <si>
    <t>Poco apoyo con la movidadidad por parte del Jefe de tranportes.</t>
  </si>
  <si>
    <t>Se llego al 100% .</t>
  </si>
  <si>
    <t>Ninguno</t>
  </si>
  <si>
    <t>Se llego a lo programado y para el mes de noviembre - 2024 se realizara la otra actividad .</t>
  </si>
  <si>
    <t>Todo se esta realizando a los programado las dos actividades se realizara en el mes de agosto y novienble 2024</t>
  </si>
  <si>
    <t>Se llego a lo programado y en el mes de julio de realizaran las dos actividades restantes.</t>
  </si>
  <si>
    <t>Bajo presupuesto asignado y no se pudo realizar modificatoria ya que el clasificador 23.18.21 esta restringuido -2024.</t>
  </si>
  <si>
    <t>No se pudo llegar al 100%,por el bajo presuesto asignado a la meta o activiodad.</t>
  </si>
  <si>
    <t>Todo se esta realizando segun lo programado.</t>
  </si>
  <si>
    <t>Mi persona no lo programo.</t>
  </si>
  <si>
    <t>Se llego al 100% segun lo programado.</t>
  </si>
  <si>
    <t>No realizron la compra de vestimenta para loos brigadistas comunitarios</t>
  </si>
  <si>
    <t>Se llego al 100% segun lo programado y queda pendiente su vestimenta.</t>
  </si>
  <si>
    <t>Se programo las actividades para los meses de julio y agosto.</t>
  </si>
  <si>
    <t>ODI no realiza el gasto presupuestal asignado por esta area(para arreglo de equipos biomedicos 9,000)</t>
  </si>
  <si>
    <t>Ninguna</t>
  </si>
  <si>
    <t>se esta cumpliendo con lo programado</t>
  </si>
  <si>
    <t>SE REALIZAN LAS COORDINACIONES PARA LAS RESPECTIVAS CAPACITACIONES, SIN EMBARGO, CUANDO TIENEN QUE IR A UN EESS NO TODO EL PERSONAL ESTÁ DISCPONIBLE PUES TIENEN USUARIOS POR ATENDER j</t>
  </si>
  <si>
    <t>SE TRAABAJA EN LA MEDIDA DE LOPOSIBLE CON EL PERSONAL QUE SE ENCUENTRA DISPONIBLE Y SE REPROGRAMA PRONTAMENTE UNA PRÓXIMA CITA PARA LA CAPACITACIÓN.</t>
  </si>
  <si>
    <t xml:space="preserve">                   </t>
  </si>
  <si>
    <t xml:space="preserve">                                                                                                                                                                                                                                                                                                                                                                                                                                                      </t>
  </si>
  <si>
    <t>5000113 EVALUACION CLINICA Y TAMIZAJE LABORATORIAL DE PERSONAS CON RIESGO DE PADECER ENFERMEDADES CRONICAS NO TRANSMISIBLES</t>
  </si>
  <si>
    <t>3000816:  MUJER TAMIZADA EN CANCER DE MAMA</t>
  </si>
  <si>
    <t>3000817:  PERSONA TAMIZADA PARA DETECCION DE OTROS CANCERES PREVALENTES</t>
  </si>
  <si>
    <t>3000698: PERSONAS CON TRASTORNOS MENTALES Y PROBLEMAS PSICOSOCIALES DETECTADAS</t>
  </si>
  <si>
    <t>3000699: POBLACION CON PROBLEMAS PSICOSOCIALES QUE RECIBEN ATENCION OPORTUNA Y DE CALIDAD</t>
  </si>
  <si>
    <t>3000700: PERSONAS CON TRASTORNOS AFECTIVOS Y DE ANSIEDAD TRATADAS OPORTUNAMENTE</t>
  </si>
  <si>
    <t>3000881: PERSONAS CON TRASTORNOS MENTALES Y DEL COMPORTAMIENTO DEBIDO AL CONSUMO DEL ALCOHOL Y TABACO TRATADA OPORTUNAMENTE</t>
  </si>
  <si>
    <t>PP1002 PRODUCTOS ESPECIFICOS PARA REDUCCION DE LA VIOLENCIA CONTRA LA MUJER</t>
  </si>
  <si>
    <t>Limitaciones por la multiplicidad de funciones y por movilidad.</t>
  </si>
  <si>
    <t>Deberían asignar un personal de salud para las asistencias técnicas.</t>
  </si>
  <si>
    <t>Evaluación de indicadores con subgerentes y coordinadoras.</t>
  </si>
  <si>
    <t>BÚSQUEDA LIMITADA DE SINTOMATICOS RESPIRATORIO EN SERVICIOS DE SALUD.</t>
  </si>
  <si>
    <t>INSISTIR CON LA ORGANIZACIÓN Y BUSQUEDA EN BOLSONES DE RIESGO.</t>
  </si>
  <si>
    <t>MULTIPLICIDAD DE FUNCIONES.</t>
  </si>
  <si>
    <t>ORGANIZAR SALIDAS EXTRAMURALES.</t>
  </si>
  <si>
    <t>LIMITACIONES EN LA EVALUACION DE CONTACTOS POR FALTA DE PROGRAMACION DE MEDICOS, DESCONOCEN NORMA.</t>
  </si>
  <si>
    <t>CITAR A LOS CONTACTOS EN EL PLAN DE INTERVENCION FOCALIZADA.</t>
  </si>
  <si>
    <t>MEDICOS DESCONOCEN MANEJO DE TERAPIAS, NO ASUMEN RESPONSABILIDAD.</t>
  </si>
  <si>
    <t>FORTALECIMIENTO DE CAPACIDADES.</t>
  </si>
  <si>
    <t>ESCASA BUSQUEDA ACTIVA EN EESS Y POBLACION VULNERABLE.</t>
  </si>
  <si>
    <t>ENFOCAR BUSQUEDA EN POBLACON VULNERABLE Y CERRADA.</t>
  </si>
  <si>
    <t>SERVICIOS ORGANIZADOS Y COORDINADOS.</t>
  </si>
  <si>
    <t>BUSQUEDA LIMITADA DE CASOS PROBABLES EN SERVICIOS.</t>
  </si>
  <si>
    <t>MUESTRAS CON MALA CALIDAD. NO REALIZAN VERIFICACION DE CALIDAD DE MUESTRA.</t>
  </si>
  <si>
    <t>ASEGURAR P.S. PARA INICIAR TRATAMIENTO OPORTUNO.</t>
  </si>
  <si>
    <t>BUSQUEDA EXCLUSIVA EN HOSPITALES DE MAYOR COMPLEJIDAD.</t>
  </si>
  <si>
    <t>REALIZEN LAS REFERENCIAS DE FORMA OPORTUNA.</t>
  </si>
  <si>
    <t>CONTINUAR CON LOS SERVICIOS DE TAR ORGANIZADOS PARA LA BUSQUEDA Y DERIVACION OPORTUNA.</t>
  </si>
  <si>
    <t>COORDINACIONES PERMANENTE PARA LA DETECCION OPORTUNA.</t>
  </si>
  <si>
    <t>PERSONAL DE SALUD NO REALIZA NOTIFICACIONES DE FORMA OPORTUNA.</t>
  </si>
  <si>
    <t>INSISTIR EN EL LLENADO OPORTUNO A TRAVES DE DOCUMENTO.</t>
  </si>
  <si>
    <t>NO SE CUENTA CON EQUIPOS DE RAYOS X EN TODAS LAS MICROREDES.</t>
  </si>
  <si>
    <t>REALIZAR AVANCE EN PLAN DE INTERVENCION FOCALIZADA.</t>
  </si>
  <si>
    <t>En el mes de julio se reporta 394 casos entre probables y confirmados captados por los diferentes servicios de salud siendo mayor en el distrito la Esperanza</t>
  </si>
  <si>
    <t>SE EVIDENCIA DISMINUCIÓN DE CASOS EN TODOS LOS ESTABLECIMIENTOS Y ESTOS CASOS DE DENGUE SIN SIGNOS DE ALARMA TIENEN SEGUIMIENTO AMBULATORIO POR EL PERSONAL DE SALUD MONITORIZADOS DURANTE 7 DIAS</t>
  </si>
  <si>
    <t>Levantamiento de la 1ra UVICLIN que estuvo por 3 meses : Hospital Jerusalen</t>
  </si>
  <si>
    <t>Solo se mantienen 1 UVICLIN en el Hospital Jerusalén y termina el 26 de agosto de 2024, financiada por FONCOR. recepcionan pacientes con signos de alarma de los diferentes distritos. El 30% del total de casos reportados en el mes de julio presentan signos de alarma y requirieron hospitalización.</t>
  </si>
  <si>
    <t>El 50% de pacientes que recepciona los establecimientos pertenecientes a la Microred Laredo de la Red trujillo incluye los establecimientos de Sinsicap y San Ignacio.</t>
  </si>
  <si>
    <t>Se recepciona medicamentos para 7 pacientes en la quinta distribución de medicamentos</t>
  </si>
  <si>
    <t>En el presente mes de julio se notifican 273 mordeduras en su mayoría lo reporta la MR Trujillo</t>
  </si>
  <si>
    <t>PACIENTE CON TRATAMIENTO, PICADURA DE ABEJA</t>
  </si>
  <si>
    <t>Poca afluencia en el establecimientos de escolares para su captación ,sólo un día la atención a este grupo étáreo general generalmente</t>
  </si>
  <si>
    <t>coordinacion con la responsable de escolar para la captación de estos pacientes y realizar la valoracion clinica y tamizaje laboratorial</t>
  </si>
  <si>
    <t>Poca afluencia en el establecimientos de adolescentes para su captación ,sólo un día la atención a este grupo étáreo general generalmente</t>
  </si>
  <si>
    <t>Omiten el registro del paciente con tratamiento en dislipidemia</t>
  </si>
  <si>
    <t>Se enviará documento de atención a alos establecimientos tienen menos del 50% en esa actividad</t>
  </si>
  <si>
    <t>Omitr el registro de su actividad , pese a la reunión realizada en el mes de Julio con los médicos internistas de la Red de Salud Trujillo</t>
  </si>
  <si>
    <t>Omitr el registro de su actividad , pese a la capacitación del hisseado de las actividades de DNT</t>
  </si>
  <si>
    <t>Se reprograará meta sólo en establecimientos priorizados con estudios de presencia de metales pesados en la Red de Salud Trujillo</t>
  </si>
  <si>
    <t>El avance esta acorde con lo planificado</t>
  </si>
  <si>
    <t>pocas actividades extramuro de captacion para la poblacón objetivo</t>
  </si>
  <si>
    <t>se realizara campañas de tamizaje con intervencion de brigadas</t>
  </si>
  <si>
    <t>identificacion de usuarias con lesiones para tratamiento</t>
  </si>
  <si>
    <t>brindar tratamiento a las ususarias en campañas programadas</t>
  </si>
  <si>
    <t>SEGUIMIENTO OPORTUNA DE USUARIOS CON TRASTORNOS DEPRESIVOS GRAVES, PUES SE PUEDE CONVERTIR EN UNA POSIBLE CONDUCTA SUICIDA.</t>
  </si>
  <si>
    <t>5005902. ATENCION DE LA EMERGENCIA Y URGENCIA BASICA</t>
  </si>
  <si>
    <t>ojo se corrige de acuerdo a lo ingresado en ceplan</t>
  </si>
  <si>
    <t>solo debe ser 1933</t>
  </si>
  <si>
    <t>INCREMENTO DE REGISTRO DE ANTENCIONES POR SUPLEMENTACION PREVENTIVA CON HIERRO POR BRIGADA MEDICO A TU CASA, CAPTANDO A NIÑOS MENORES DE 36 MESES DESDE EL MES DE JUNIO EN EESS CON MAYOR POBLACION</t>
  </si>
  <si>
    <t>PERMANENCIA DE BRIGADA PARA BUSQUEDA Y ATENCION DE NIÑOS QUE NO ACUEDEN OPORTUNAMENTE A LOS EESS</t>
  </si>
  <si>
    <t>Equipo de trabajo con múltiples funciones, limitando realizar el monitoreo continua.</t>
  </si>
  <si>
    <t>Asignación de un personal de salud para cubrir todas las actividades.</t>
  </si>
  <si>
    <t>ACTIVIDADES MULTIPLES PARA CUBRIR EN EL AREA.</t>
  </si>
  <si>
    <t>ASIGNAR UN RECURSO MÁS PARA CUBRIR TODOS LOS PROCESOS.</t>
  </si>
  <si>
    <t>Se continua con las asistencias técnicas en los EESS.</t>
  </si>
  <si>
    <t>Jefaturas no asumen compromisos para el trabajo del personal de salud como equipo y asi realizar la búsqueda de forma permanente.</t>
  </si>
  <si>
    <t>Organizar los servicios para la búsqueda en las diferentes áreas y zonas de alto riesgo, con la participación de todo el personal de salud.</t>
  </si>
  <si>
    <t>BÚSQUEDA CENTRADA EN ESTRATEGIA. JEFES NO ASUMEN RESPONSABILIDAD.</t>
  </si>
  <si>
    <t>CONTINUAR CON LA BÚUSQUEDA DE POBLACIÓN DE RIESGO.</t>
  </si>
  <si>
    <t>Realizan seguimiento con llamadas telefónicas.</t>
  </si>
  <si>
    <t>Seguimiento dentro de las 24 horas para la recolección de muestra.</t>
  </si>
  <si>
    <t>SEGUIMIENTO LIMITADO, PRIORIZAN OTRAS ACTIVIDADES.</t>
  </si>
  <si>
    <t>PROGRAMACION DE VISITAS DOMICILIARIAS EN ZONAS VULNERABLES Y GRUPOAS DE RIESGO.</t>
  </si>
  <si>
    <t>Médicos no programados ni concientizados para la atención oportuna de los contactos.</t>
  </si>
  <si>
    <t>Insistir en la programación y cumplimiento de la atención de los contactos.</t>
  </si>
  <si>
    <t>NO EXISTE COMPROMISO POR PARTE DE JEFES Y MEDICOS DE EESS PARA LA PROGRAMACIÓN DE MEDICOS EN LA ATENCION.</t>
  </si>
  <si>
    <t>INSISTIR EN LA PROGRAMACIÓN DE MEDICOS EN HORARIO.</t>
  </si>
  <si>
    <t>Desconocimiento de las normativas y de esquemas para el inicio oportuno de las diferentes terapias.</t>
  </si>
  <si>
    <t>Capacitar al personal médico sobre terapias preventivas según normativa.</t>
  </si>
  <si>
    <t>DESCONOCEN LA NORMATIVA Y MANEJO DE TRATAMIENTO EN NIÑOS.</t>
  </si>
  <si>
    <t>CAPACITACION DE NORMATIVA CON LOS NUEVOS CAMBIOS.</t>
  </si>
  <si>
    <t>Escasa búsqueda de casos en establecimientos de salud, no realizando una búsqueda oportuna.</t>
  </si>
  <si>
    <t>Búsqueda en población vulnerable de la jurisdicción, priorizando zonas de alto riesgo.</t>
  </si>
  <si>
    <t>NO EXISTE BUSQUEDA EN SERVICIOS DE SINTOMATICOS RESPIRATORIOS, LO SIGUE REALIZANDO LA ESTRATEGIA.</t>
  </si>
  <si>
    <t>SEGUIR BUSCANDO EN ZPNAS DE RIESGO Y POBLACION VULNERABLE.</t>
  </si>
  <si>
    <t>SERVICIOS ORGANIZADOS.</t>
  </si>
  <si>
    <t>Detección limitada en servicios y/o establecimientos de salud.</t>
  </si>
  <si>
    <t>Personal de salud debe de involucrarse en la búsqueda activa de casos en población vulnerable.</t>
  </si>
  <si>
    <t>ALGUNOS PAT NO INICIAN TRATAMIENTO POR QUE NO ACEPTAN DX, SE DESAPARECEN, DOMICILIOS FALSOS, PRESENCIA DE PROBLEMAS SOCIALES.</t>
  </si>
  <si>
    <t>SERVICIOS SE ORGANIZAN PARA EL INICIO OPORTUNO DE TRATAMIENTO.</t>
  </si>
  <si>
    <t>Existe deficit de pruebas rápidas para la detección de TB resistente.</t>
  </si>
  <si>
    <t>Priorizar personas de riesgo y realizar pruebas alternativas.</t>
  </si>
  <si>
    <t>LIMITACION EN PRUEBAS XPERT PARA LA DETECCIÓN DE RESISTENCIA.</t>
  </si>
  <si>
    <t>ASEGURAR MUESTRA PARA EL ANALISIS DE LAS DEMÁS PRUEBAS DE SENSIBILIDAD.</t>
  </si>
  <si>
    <t>No se cuenta con especialistas para la detección.</t>
  </si>
  <si>
    <t>N.A.</t>
  </si>
  <si>
    <t>Continuar con la realización de la bateria basal de los PAT nuevos.</t>
  </si>
  <si>
    <t>PAT SON TAMIZADOS AL INICIO DE TRATAMIENTO, PERMITIENDO LA DETECCION OPORTUNA.</t>
  </si>
  <si>
    <t>CONTINUAR CON LAS COORDINACIONES CON LOS SERVICIOS INVOLUCRADOS.</t>
  </si>
  <si>
    <t>Personal de salud no reporta ni ingresa información.</t>
  </si>
  <si>
    <t>Insistir en la notificación de casos en plataforma de SIGTB.</t>
  </si>
  <si>
    <t>FALTA DE REPORTE DE CASOS QUE INICIAN ESQUEMAS MODIFICADOS POR RAM.</t>
  </si>
  <si>
    <t>INSISTIR EN EL REPORTE EN SIGTB</t>
  </si>
  <si>
    <t>Salud para el trabajo no coordina con la estrategia para la evaluación oportuna del persnal de salud. Estrategia trabaja sola.</t>
  </si>
  <si>
    <t>Realizar reunión de coordinación para el trabajo en equipo.</t>
  </si>
  <si>
    <t>EL PERSONAL DE SALUD NO REGISTRA DE FORMA OPORTUNA LA INFORMACION.</t>
  </si>
  <si>
    <t>DEBERÁ DE HACER EL ENVIO DE FORMA MENSUAL LA RELACIÓN DE PERSONAL DE SALUD TAMIZADO.</t>
  </si>
  <si>
    <t>Continuar con la captacion de adolescente en los consultorios externos, visita domiciliarias y en la instituciones educativas para brindar las OyC en ITS</t>
  </si>
  <si>
    <t>CONTINUAR CON LA CAPTACION A NIVEL DE CONSULTORIOS Y CAMPAÑAS DE SALUD CON APLICACIÓN DE LA TABLA DE RIESGOS PARA ITS</t>
  </si>
  <si>
    <t>CONTINUAR LA VIGILANCIA Y SEGUIMIENTO DE GESTANTES Y SUS CONTACTOS PARA EL TRATAMIENTO DE LA INFECCION</t>
  </si>
  <si>
    <t>En el mes de Setiembre no se programó la actividad de monitoreo</t>
  </si>
  <si>
    <t>En el presente mes se monitoriza a través de la información y reportes mensuales las actividades que se realizaron en el mes y el control de calidad de la información.</t>
  </si>
  <si>
    <t>EN EL MES DE AGOSTO NO ESTABA PROGRAMADA ESTA ACTIVIDAD OPERATIVA</t>
  </si>
  <si>
    <t>Pacientes captados en los establecimientos: Hospital El Esfueroz y C.S. San Martin de Porres con probable malaria</t>
  </si>
  <si>
    <t>No se presentaron casos</t>
  </si>
  <si>
    <t>Se coordina con Gerencia para el tratamiento quien nos proporciona para iniciarle a la brevedad posible. Recibe tratamiento supervisado por 7 días.</t>
  </si>
  <si>
    <t>En el mes de agosto se reporta 253 casos entre probables y confirmados captados por los diferentes servicios de salud siendo mayor en el distrito la Esperanza</t>
  </si>
  <si>
    <t>El presupuesto para esta actividad financiada por el FONCOR se ejecutó en un 98% no contando con presupuesto para acciones de sostenibilidad para el control del vector</t>
  </si>
  <si>
    <t>La información reportada incluye casos probables y confirmados. La tendencia de casos ha disminuido favorecidos por disminución de a temperatura y medidas de control entomológico</t>
  </si>
  <si>
    <t>El 92% del total de casos reportados en el mes de agosto no presentan signos de alarma.</t>
  </si>
  <si>
    <t>el 70% de casos están como probables el 25% se descatan y el 5% se confirman</t>
  </si>
  <si>
    <t>5 casos se confirman con Dengue la mayoría de casos procede del distrito la esperanza.</t>
  </si>
  <si>
    <t>Levantamiento de la 2da UVICLIN que estuvo por 3 meses : Hospital Jerusalen</t>
  </si>
  <si>
    <t>El 8% del total de casos reportados en el mes de agosto presentan signos de alarma.</t>
  </si>
  <si>
    <t>No se cuenta financiamiento para manener las Unidades de vigilancia clínica.</t>
  </si>
  <si>
    <t>los casos por Dengue con signos de alarma recibieron tratamiento y se recuperaron en os hospitales donde estuvieron hospitalizados.</t>
  </si>
  <si>
    <t>El 100% de pacientes que recepciona los establecimientos pertenecientes a la Red trujillo son importados de la Provincia de Otuzco en su mayoría</t>
  </si>
  <si>
    <t>Se recepciona medicamentos para 7 pacientes.</t>
  </si>
  <si>
    <t>Se regulariza el tratamiento de los pacientes ingresados en los meses anteriores.</t>
  </si>
  <si>
    <t>NO PRESENTO CASOS</t>
  </si>
  <si>
    <t>En el presente mes de agosto se notifican 241 mordeduras en su mayoría lo reporta la MR Trujillo</t>
  </si>
  <si>
    <t>En el mes de Setiembre se incrementa el número de mordeduras porque los hospitales Belen y Regional aplican primera dosis y refieren a los pacientes para continuar con el esquema de vacunación lo que está ocasionando desabastecimiento de la vacuna.</t>
  </si>
  <si>
    <t>A partir del mes de setiembre se modifica el esquema de vacunación según disposición de la Gerencia para ser administrado por vía intramuscular con 5 dosis</t>
  </si>
  <si>
    <t>No se realiza vigilancia del virus rábico porque no se cuenta con presupuesto para la ejecución de esta actividad y tambien no se cuenta con infraestructura ,equipamiento para obtener muestra de cerebro de can</t>
  </si>
  <si>
    <t>No se presentó casos</t>
  </si>
  <si>
    <t>los casos de mordedura por arácnicos acuden directamente a los Hospitales Belén y Regional servicio de emergencia en su mayoria.</t>
  </si>
  <si>
    <t>El caso diagnosticado recibe tratamiento así como se realiza el seguimiento y observación de los contactos.</t>
  </si>
  <si>
    <t>Se realizará una reunión de evaluacion de indicadores del tercer trimestre</t>
  </si>
  <si>
    <t>Programación anual según lo estipulado</t>
  </si>
  <si>
    <t>Se viene trabajando con poblaciones cautivas como club del adulto mayor de las instituciones públicas : EESS y Municipalidades.</t>
  </si>
  <si>
    <t>La captacion de pacientes por catarata , en el mes de setiembre, por las multiples funciones que tiene el personal de enfermería (actividades estan avocadas a la campaña de vacunación)</t>
  </si>
  <si>
    <t>es un indicador negativo, solo se evalua al adulto que tiene algun riesgo a ceguera por catarata o disminución de la agudeza visual.</t>
  </si>
  <si>
    <t>Este es un indicador y/o actividad que es realizada por el medico, los pacientes esperan mucho tiempo para encontrar citas y sean evaluados para pasar luego al especialista-oftalmólogo.</t>
  </si>
  <si>
    <t>es un indicador negativo, solo se evalua y se refiere al oftalmólogo al adulto que tiene algun riesgo a ceguera por catarata o disminución de la agudeza visual.</t>
  </si>
  <si>
    <t>Se realizan todos los sabados campañas para atender pacientes evaluados y referidos de los establecimientos de salud del 1er. nivel de atención.</t>
  </si>
  <si>
    <t>Segun la ocifina de referencia hay pacientes en cola de espera para que acepten sus referencias desde hace 3 meses. Hospital Noria y Hospital Jerusalen, donde se cuenta con el profesional en oftalmología</t>
  </si>
  <si>
    <t>Se continua con las falencias del mal y/o no registro de esta actividad, ya que va de la mano con la actividad de referencia.</t>
  </si>
  <si>
    <t>Actividad que se da con la evaluación y referencia.</t>
  </si>
  <si>
    <t>Se viene realizando cirugías de catarata por incisión extra capsular en el Hospital Distrital de jerusalen.</t>
  </si>
  <si>
    <t>Es un indicador, que se viene cumpliendo con mucho esfuerzo apesar que falta equipos para mejorar la calidad de atención y poder aceptar las referencias que estan desde hace 3 meses en cola de espera. ( falta Lampara de hendidura en Noria y Jerusalen)</t>
  </si>
  <si>
    <t>Se cuenta con el apoyo de un especielista en Oftalmología del Hospital de Especialidades Básicas la Noria para apoyo en el Hospital Distrital de jerusalen quien se encarga del control post operatorio.</t>
  </si>
  <si>
    <t>Este indicador es de seguimiento para adherencia al tratamiento, no se cuenta con profesional de oftalmología. Se necesita el contrato de 3 oftalmologos</t>
  </si>
  <si>
    <t>Este indicador es de seguimiento para adherencia al tratamiento, no se cuenta con profesional de oftalmología. Se necesita el contrato de 3 oftalmologos. Debido a que el paciente llega al no encontrar turnos ya no regresa</t>
  </si>
  <si>
    <t>Este es un indicador negativo, los tamizaje se dan a un 100% de los niños.</t>
  </si>
  <si>
    <t>Con las multiples funciones de los profesionales, los niños una vez tamizado por el profesional de enfermería, no hay turnos para el servicio de medicina y que sean evaluados y referidos al oftalmologo para un diagnóstico precoz y tratamiento oportuno.</t>
  </si>
  <si>
    <t>Se solicita reprogramación de esta actividad, se han estado interviniendo instituciones educativas públicas y privadas. 3000 tamizajes</t>
  </si>
  <si>
    <t>no se cuenta con presupuesto para esta específica</t>
  </si>
  <si>
    <t>Articulación con la Etapa de Vida Adolescente para el cumplimiento de la meta asignada</t>
  </si>
  <si>
    <t>Realización de camapañas intra y extramurales en los establecimeintos de salud de la Red Trujillo</t>
  </si>
  <si>
    <t>omision en el hisseado de esta actividad</t>
  </si>
  <si>
    <t>documento de exhortacion de cumplimiento de esta actividad</t>
  </si>
  <si>
    <t>Omisión de Codificación de medico especialistas - reiterativo</t>
  </si>
  <si>
    <t>Informe 079 - 2024 - GRLL-GGR-GS/UTES T.E.-OT-DNT</t>
  </si>
  <si>
    <t>Respecto a dicho indicador, ésta viene a ser la segunda actividad, luego del examen bucal, se realiza los tratamientos preventivos, cuando ya se está por culminar los tratamientos.</t>
  </si>
  <si>
    <t>se está trabajando en este indicador</t>
  </si>
  <si>
    <t>se está trabajando en este indicador en los establecimientos que cuenten con el personas odontológico</t>
  </si>
  <si>
    <t>No se cuenta con laboratorio, ni se cuenta con facilidad presupuestal</t>
  </si>
  <si>
    <t>Se viene realizando refrencia de los pacientes con diagnóstico de diabetes mellitus a el Hospital de Especialidades Básica La Noria u Hospital Distrital de Jerusalen. Asi tambien se deriva apacientes al Hospital regional.</t>
  </si>
  <si>
    <t>Se esta trabajando este indicador con los responsables de Daños No Transmisibles para que los pacientes con diagnóstico de Diabetes Mellitus sean detectados evaluados y referidos al Hospital regional, Noria y/o Jerusalen.</t>
  </si>
  <si>
    <t>Indicador Negativos, una vez detectados a las personas con diabetes mellitus con riesgo a retinopatía y el resultado es positivo, se realiza la evaluación y refrencia al II nivel Hospital Regional.</t>
  </si>
  <si>
    <t>Indicador Negativos, una vez detectados a las personas con diabetes mellitus con riesgo a retinopatía y el resultado es positivo, se realiza la evaluación y refrencia, junto con la consejería respectiva, al II nivel Hospital Regional.</t>
  </si>
  <si>
    <t>Actividad operativa que se venia trabajando, cabe resaltar que en el Hospital La Noria y Jerusalen solo es tratamiento farmacológico.</t>
  </si>
  <si>
    <t>Esta actividad de tratamiento solo es farmacologico , para otro tipo de tratamiento se hace referencia a otro nivel de mayor complejidad como es el IRO.</t>
  </si>
  <si>
    <t>Esta actividad se reprogramará ,según zona en riesgo</t>
  </si>
  <si>
    <t>deficiente atención integral</t>
  </si>
  <si>
    <t>intervencion co la brigada</t>
  </si>
  <si>
    <t>intervencion con la brigada</t>
  </si>
  <si>
    <t>equipo en espera de mantenimiento</t>
  </si>
  <si>
    <t>presupuesto asignado en documentoo tiene PCA</t>
  </si>
  <si>
    <t>identificacion de usuarias</t>
  </si>
  <si>
    <t>campañas de tratamiento</t>
  </si>
  <si>
    <t>Se llego al 100%</t>
  </si>
  <si>
    <t>SE CUMPLIO CON LA META PROGRAMADA</t>
  </si>
  <si>
    <t>No se programo en este mes</t>
  </si>
  <si>
    <t>SE PROGRAMO UN PLAN PARA EL MES DE NOCIEMBRE .</t>
  </si>
  <si>
    <t>Se cumplio com lo programado</t>
  </si>
  <si>
    <t>SE PROGRAMO UN SIMULACRO DE SISMNACIONAL PARA NOVIEMBRE</t>
  </si>
  <si>
    <t>Se llego al 100 %</t>
  </si>
  <si>
    <t>No se llego a la meta por falta de presupuesto</t>
  </si>
  <si>
    <t>NO SE PUDO LLEGAR A LA META POR FALTA DE PRESUPUESTO</t>
  </si>
  <si>
    <t>Se llego a lo programado</t>
  </si>
  <si>
    <t>SE ESTA CUMPLENDO CON LO PROGRAMADO</t>
  </si>
  <si>
    <t>No se programo nada en esta meta</t>
  </si>
  <si>
    <t>NO SE PROGRAMO NADA EN ESTA META</t>
  </si>
  <si>
    <t>N o se programo en este mes</t>
  </si>
  <si>
    <t>FALTA DE APOYO POR LOS INGENIEROS DE ODI PARA LA AFECTACION DEL PRESUPUESTO</t>
  </si>
  <si>
    <t>SE ESTA CUMPLIEMDO CON LO PROGRAMADO</t>
  </si>
  <si>
    <t>NO SE REPROGRAMAO PIM</t>
  </si>
  <si>
    <t>5000510. ATENCION ESPECIALIZADA DE LA SALUD</t>
  </si>
  <si>
    <t>oct</t>
  </si>
  <si>
    <t>reprograma oct</t>
  </si>
  <si>
    <t>reprog oct</t>
  </si>
  <si>
    <t>5001286. VIGILANCIA Y CONTROL EPIDEMIOLOGICO</t>
  </si>
  <si>
    <t>LIMITADO PRESUPUESTO PARA MOVILIDAD, MULTIFUNCIONALIDAD.</t>
  </si>
  <si>
    <t>ASIGNACION DE RR A LA ESTRATEGIA PARA LOS MONITOREOS.</t>
  </si>
  <si>
    <t>ACTIVIDADES CENTRALIZADAS EN EL BARRIDO, RRHH FUE PROGRAMADO EN BARRIDO. ENFERMERAS PROGRAMADAS UNA O DOS VECES AL DIA. JEFES NO ASUMEN TRABAJO EN EQUIPO.</t>
  </si>
  <si>
    <t>EVALUAR SEGUN MORBILIDAD PARA LA PROGRAMACION DE OTRAS ACTIVIDADES. PERMANENCIA DE PERSONAL DE ENFERMERIA.</t>
  </si>
  <si>
    <t>ACTIVIDADES CENTRALIZADAS EN BARRIDO.</t>
  </si>
  <si>
    <t>RESPETAR ACTIVIDADES DE CADA ESTRATEGIA</t>
  </si>
  <si>
    <t>PROGRAMACION ESCASA DE MEDICOS Y ENFERMERAS, CONTACTOS NO COLABORAN EN ALGUNAS OPORTUNIDADES.</t>
  </si>
  <si>
    <t>PROGRAMACION CON CITAS.</t>
  </si>
  <si>
    <t>FALTA DE COLABORACION DE LOS PADRES PARA LA EVALUACION DE LOS CONTACTOS. PERSONAL MEDICO CON DESCONOCIMIENTO.</t>
  </si>
  <si>
    <t>REFORZAR CON LAS CAPACITACIONES AL PERSONAL DE SALUD.</t>
  </si>
  <si>
    <t>LIMITACIONES EN LA BUSQUEDA DE SINTOMATICOS RESPIRATORIOS EN TODOS LOS SERVICIOS.</t>
  </si>
  <si>
    <t>CONTINUAR LA BÚSQUEDA EN ZONAS DE RIESGO Y POBLACIÓN VULNERABLE.</t>
  </si>
  <si>
    <t>LOS SERVICIOS DE ESTRATEGIA Y LABORATORIO ORGANIZADOS.</t>
  </si>
  <si>
    <t>PAT NO QUIEREN INICIAR TRATAMIENTO, ABANDONANDO ANTES DE INICIAR, PROBLEMAS SOCIALES.</t>
  </si>
  <si>
    <t>COORDINACIÓN CON JEFE DE EESS PARA ORGANIZAR LOS SERVICIOS. Y PARA LA BUSQUEDA CONTINUA DE SINTOMATICOS RESPIRATORIOS.</t>
  </si>
  <si>
    <t>NO SE CUENTA CON PRUEBAS GENE XPERT PARA EL DIAGNOSTICO RAPIDO DE RESISTENCIA A R. PROBLEMAS SOCIALES DEL PAT. DEFICIENTE SEGUIMIENTO A RESULTADOS DE PRUEBA DE SENSIBILIDAD.</t>
  </si>
  <si>
    <t>ASEGURAR EL SEGUIMIENTO DE PRUEBAS SENSIBILIDAD PARA EL INICIO OPORTUNO DE TRATAMIENTO.</t>
  </si>
  <si>
    <t>NO CONTAMOS CON ESPECIALISTAS PARA EL DX.</t>
  </si>
  <si>
    <t>TRABAJO COORDINADO CON LOS CONSULTORIOS TAAR PARA LA BÚSQUEDA ACTIVA.</t>
  </si>
  <si>
    <t>CONTINUAR CON LA ORGANIZACION DE LOS SERVICIOS.</t>
  </si>
  <si>
    <t>PERSONAL DE SALUD NO REPORTA LOS RAM.</t>
  </si>
  <si>
    <t>SEGUIMIENTO PARA EL REPORTE OPORTUNO.</t>
  </si>
  <si>
    <t>ACTIVIDADES ASUMIDO POR LA ESTRATEGIA DE TB, SIENDO RESPONSABILIDAD COMPARTIDA.</t>
  </si>
  <si>
    <t>INSISTIR EN LA ORGANIZACION DE LOS SERVICIOS INVOLUCRADOS.</t>
  </si>
  <si>
    <t>Continuar con la captación parta brindar la consejeria en ITS.</t>
  </si>
  <si>
    <t>CONTINUAR CON LA CAPTACION PARA IDENTIFICAR POBLACION DE RIESGO Y REALIZAR EL TAMIZAJE</t>
  </si>
  <si>
    <t>CONTINUAR CON LA CAPTACION A NIVEL DE CONSULTORIOS CON APLICACIÓN DE LA TABLA DE RIESGOS PARA ITS</t>
  </si>
  <si>
    <t>Continuar con la intervencion de tamizaje con pruebas rapidas de VIH y brindar la atencion integral a las PVV en los servicios de atencion integral de las ITS-TAR</t>
  </si>
  <si>
    <t>Se monitoriza las actividades consideradas en el Plan de sostenibilidad de las enfermedades metaxénicas</t>
  </si>
  <si>
    <t>CASO IMPORTADO DE MALARIA PROCEDENDE DEL DISTRITO RAMON CASTILLA-LORETO EL DIAGNOSTICO REALIZADO POR EL HOSPITAL VISTA ALEGRE</t>
  </si>
  <si>
    <t>NO SE REPORTAN CASOS PROBABLES DE MALARIA EN LOS ESTABLECIMIENTOS DE SALUD</t>
  </si>
  <si>
    <t>PACIENTE RECIBE TRATAMIENTO COMPLETO. EXAMEN DE GOTA GRUESA DE CONTROL NEGATIVO AL 8AVO DIA</t>
  </si>
  <si>
    <t>NO SE ADMINISTRA TRATAMIENTO A NINGUN PACIENTE</t>
  </si>
  <si>
    <t>Entre casos confirmados y probables se diagnostican 154 casos</t>
  </si>
  <si>
    <t>Al 100% de casos el personal del establecimiento realiza el seguimiento al igual que a los contactos</t>
  </si>
  <si>
    <t>Del toral de casos por Dengue sin signos de alarma algunos se encuentran en espera de una segunda muestra para confirmar y a otro grupo se descarta</t>
  </si>
  <si>
    <t>Del total de casos 150 casos son reportados sin signos de alarma con seguimiento ambulatorio</t>
  </si>
  <si>
    <t>Los cuatro pacientes evolucionaron a dengue con signos de alarma</t>
  </si>
  <si>
    <t>lOS 4 PACIENTES SE HOSPITALIZARON EN LOS ESTABLECIMIENTOS CON INTERNAMIENTO HASTA SU RECUPERACIÓN</t>
  </si>
  <si>
    <t>LOS CASOS DE LEISMNAIA SON IMPORTADOS PROCEDEN DE LA SIERRA</t>
  </si>
  <si>
    <t>ESTOS CASOS SON DIAGNOSTICADOS POR LOS ESTABLECIMIENTOS QUE TIENEN LABORATORIO Y SE LES GESTIONA ANTE LA GERENCIA SU TRATAMIENTO</t>
  </si>
  <si>
    <t>LOS CASOS INICIAN TRATAMIENTO CON DROGAS DE PRIMERA LINEA SON CASOS DE LEISHMANIA CUTANEA.</t>
  </si>
  <si>
    <t>El número de casos de personas expuestas a rabia se ha incrementado en razón que los hospitales colocan primeras dosis y refiern a los pacientes a los establecimientos de la jurisdicción de la Red Trujillo.</t>
  </si>
  <si>
    <t>En la actualidad todos los establecimientos de la Red Trujillo se les abastece de biologico para aprovechar las oportunidades perdidas de iniciar vacunación con oportunidad.</t>
  </si>
  <si>
    <t>NO SE TOMA MUESTRA DE CEREBRO DE CAN POR CARECER DE INFRAESTRUCTURA Y EQUIPACIENTO</t>
  </si>
  <si>
    <t>NO SE TOMAN MUESTRAS DE CEREBRO DE CAN POR NO TENER LAS CONDICIONES DE INFRAESTRUCTURA Y EQUIPAMIENTO</t>
  </si>
  <si>
    <t>ACTIVIDADES MULTIPLES QUE NO PUEDEN SER CUBIERTAS EN SU TOTALIDAD.</t>
  </si>
  <si>
    <t>ASIGNAR UN RRHH PARA MAYOR SOPORTE A LA ESTRATEGIA.</t>
  </si>
  <si>
    <t>RRHH REALIZA MULTIPLES ACTIVIDADES, PRIORIDAD VACUNACIÓN. NO HAY COMPROMISO DE BÚSQUEDA EN SERVICIOS PO EL PERSONAL DE SALUD.</t>
  </si>
  <si>
    <t>BUSQUEDA CENTRALIZADA EN ZONAS DE RIESGO SEGUN JURISDICCIÓN.</t>
  </si>
  <si>
    <t>ACIVIDADES CENTRALIZADAS EN VACUNACIÓN.</t>
  </si>
  <si>
    <t>REALIZA LA REPROGRAMACIÓN DE SALIDAS EXTRAMURALES.</t>
  </si>
  <si>
    <t>CONTACTOS NO COLABORAN PARA EVALUACIÓN, PERSONAL MÉDICO NO ASUME EVALUACIÓN POR FALTA DE PROGRAMACIÓN.</t>
  </si>
  <si>
    <t>REORGANIZACIÓN DE RRHH MÉDICO PARA LA PROGRAMACIÓN PERMANENTE EN HORARIO Y ASEGURAR LA ATENCIÓN.</t>
  </si>
  <si>
    <t>CAMBIOS EN NORMATIVA CON DESCONOCIMIENTO DEL MANEJO. PADRES REACIOS PARA LA EVALUACION DEL MENOR.</t>
  </si>
  <si>
    <t>CAPACITACION DE NORMATIVA AL PERSONAL DE SALUD (MÉDICO, ENFERMERA) PAA EL ABORDAJE OPORTUNO Y CORRECTO.</t>
  </si>
  <si>
    <t>DEFICIENTE CAPTACION PARA EL DIAGNOSTICO OPORTUNO DE CASOS TB.</t>
  </si>
  <si>
    <t>PROCESO RELACIONADO CON LA DETECCION DE SINTOMATICOS RESPIRATORIOS, SUMADO A ELLO PAT NO QUIEREN INICIAR TRATAMIENTO, ABANDONANDO ANTES DE INICIAR, PROBLEMAS SOCIALES.</t>
  </si>
  <si>
    <t>JEFE DE EESS ORGANIZAR LOS SERVICIOS PARA LA BUSQUEDA CONTINUA DE SINTOMATICOS RESPIRATORIOS.</t>
  </si>
  <si>
    <t>NO REPORTAN LOS RAM QUE PRESENTAN LOS AFECTADOS DE TB.</t>
  </si>
  <si>
    <t>INSISTIR PARA NOTIFICACION OPORTUNA EN SUS EESS.</t>
  </si>
  <si>
    <t>PERSONAL DE SALUD NO PUEDE AVANZAR PORQUE ALGUNOS TRABAJADORES NO COLABORAN O EXISTE MULTIPLES ACTIVIDADES.</t>
  </si>
  <si>
    <t>EVALUACION EN ACTIVIDADES DE PLAN DE INTERVENCIÓN.</t>
  </si>
  <si>
    <t>Programacion de campañas de atencion integral por celebrarse el "Dia Mundial de Lucha contra el SIDA", para captación y asi brindar la consejeria en ITS.</t>
  </si>
  <si>
    <t>CONTINUAR CON LAS ESTRATEGIAS EXTRAMURALES(CAMPAÑAS DE TAMIZAJE por "Dia Mundial de Lucha contra el SIDA") PARA IDENTIFICAR POBLACION DE RIESGO</t>
  </si>
  <si>
    <t>Continuar con la intervencion de tamizaje con pruebas rapidas de VIH por "Dia Mundial de Lucha contra el SIDA" y la atencion integral a las PVV en los servicios de atencion integral de las ITS-TAR</t>
  </si>
  <si>
    <t>Se continua trabajando este indicador intramural en consulta externa, toda actividad extramural se ha suspendido por la campaña de vacunación, hay documento de RED donde se suspende toda actividad .</t>
  </si>
  <si>
    <t>Se continua en el mes de noviembre, trabajando este indicador intramural en consulta externa, toda actividad extramural se ha suspendido por la campaña de vacunación, hay documento de RED donde se suspende toda actividad .</t>
  </si>
  <si>
    <t>Actividad realizada por medico general, cuando el tamizaje es de agudeza visual 20/50. Indicador negativo</t>
  </si>
  <si>
    <t>Actividad realizada por medico general, cuando el tamizaje es de agudeza visual 20/50. Indicador NEGATIVO</t>
  </si>
  <si>
    <t>Este indicador va en relación con la evaluación del paciente, donde se hace la referencia al nivel superior.</t>
  </si>
  <si>
    <t>Indicador realizado por los 2 unicos hospitales que cuentan con el especialistas de oftalmología, a pesar que no se cuenta con suficientes especialistas, se trabaja en campañas para un diagnóstico oportuno</t>
  </si>
  <si>
    <t>Indicador que se da junto a la evaluación y referencia al nivel superios (Noria y jerusalen).</t>
  </si>
  <si>
    <t>Se trabaja en campañas turno mañana y tarde para poder cumplir con el indicador debido a que no hay suficientes especialistas</t>
  </si>
  <si>
    <t>Se trata de cumplir con este indicador de seguimiento y adherencia al tratamiento ( no se cuenta con turnos suficientes y/o especialistas.</t>
  </si>
  <si>
    <t>Se trata de cumplir con este indicador de seguimiento y adherencia al tratamiento ( no se cuenta con turnos suficientes y/o especialistas. Se cuenta con apoyo del especialista en oftalmología del hospital de Especialidades Básicas La Noria)</t>
  </si>
  <si>
    <t>Es un indicador negativo, que va de acuerdo a los niños tamizados con agudeza visual disminuida</t>
  </si>
  <si>
    <t>Es un indicador negativo, que va de acuerdo a los niños tamizados con agudeza visual disminuida. INDICADOR NEGATIVO</t>
  </si>
  <si>
    <t>Indicador negativo, agudeza visual disminuida</t>
  </si>
  <si>
    <t>Indicador que va en relación a la evaluación y consejeria indicador negativo</t>
  </si>
  <si>
    <t>Se solicito reprogramación de la actividad : 23,000</t>
  </si>
  <si>
    <t>Se continua trabajando este indicador en actividades intramurales y por consulta externa, personal de enfermería avocado a la campaña de vacunación.</t>
  </si>
  <si>
    <t>no se programo para el año 2024.</t>
  </si>
  <si>
    <t>coordinacion con la coordinacion con escolar de sus establecimientos , se han priorizado el barrido nacional</t>
  </si>
  <si>
    <t>coordinacion con la coordinacion con adolescente de sus establecimientos , se han priorizado el barrido nacional</t>
  </si>
  <si>
    <t>Se han priorizado barrido nacional</t>
  </si>
  <si>
    <t>SE VIENE TRABAJANDO EN ESTE INDICADOR CON LA FINALIDAD DE CUMPLIR CON LA META, REALIZANDO PROCEDIMIENTOS PREVENTIVOS Y RECUPERATIVOS.</t>
  </si>
  <si>
    <t>SE VIENE TRABAJANDO EN ESTE INDICADOR</t>
  </si>
  <si>
    <t>SE CUMPLIÓ CON ESTE INDICADOR</t>
  </si>
  <si>
    <t>AL SER UN TRATAMIENTO ESPECIALIZADO EN NIÑOS, LA COBERTURA SE BRINDA SEGÚN LA CLÍNICA DEL CASO Y MANEJO ODONTOPEDIÁTRICO</t>
  </si>
  <si>
    <t>NO SE CUENTA CON DISPONIBILIDAD PRESUPUESTAL PARA CONTRATACÓN DE LABORATORIO DENTAL PARA LA CONFECCIÓN DE PRÓTESIS</t>
  </si>
  <si>
    <t>Se viene trabajando este indicador, solo contamos con 2 hospitales que cuentan con especialistas en oftalmología, se programa mensualente para atender 20 pacientes.</t>
  </si>
  <si>
    <t>Este indicador , se trabaja solo cuando hay un dx. previo por el especialista en oftalmología</t>
  </si>
  <si>
    <t>Este indicador va en relación con el indicador de evaluación y referencia</t>
  </si>
  <si>
    <t>Se realiza en el primer nivel de atención previa evaluación y se hace la referencia a un nivel de mayor conplejidad. Indicador negativo.</t>
  </si>
  <si>
    <t>Este indicador se da solo mediante tratamiento farmacologico en el primer nivel de atención.</t>
  </si>
  <si>
    <t>reprogramar meta según estudio de riesgo de exposicion de metales pesados.</t>
  </si>
  <si>
    <t>EQUIPO SIN MANTENIMIENTO CORRECTIVO</t>
  </si>
  <si>
    <t>SE ADQUIRIO EL SERVICIO DE MANTENIMIENTOCORRECTIVO SE EJECUTA EN DICIEMBRE</t>
  </si>
  <si>
    <t>FALTA DE ATENCIÓN INTEGRAL</t>
  </si>
  <si>
    <t>CAPTACION DE USUSARIOS POR LA BRIGADA</t>
  </si>
  <si>
    <t>PROFESIONALES NO DIPONIBLES</t>
  </si>
  <si>
    <t>CAMPAÑA DE TRATAMIENTOS</t>
  </si>
  <si>
    <t>SE CUMPLIO CON LO PROGRAMADO 2024 AL 100%</t>
  </si>
  <si>
    <t>SE PROGRAMO PARA NOVIEMBRE DEL 2024</t>
  </si>
  <si>
    <t>SE PROGRAMO EL TERCER SIMULACRO DE SISMO NACIONAL PARA EL 05 DE NOVIEMBRE DEL 2024</t>
  </si>
  <si>
    <t>SE LLEGO A LO PROGRAMADO AL 100%</t>
  </si>
  <si>
    <t>NO SE PUDO LLEGAR AL 100 % DE LO PROGRAMADO PPOR FALTA DE PRESUPUESTO</t>
  </si>
  <si>
    <t>SE CUMPLIO CON LO PROGRAMADO</t>
  </si>
  <si>
    <t>NO SE PROGRAMO NADA EN STA META</t>
  </si>
  <si>
    <t>SE CUMPLIO CON LO PROGRAMADO AL 100%</t>
  </si>
  <si>
    <t>NO SE ESTA CUMPLIENDO CON LO PROGRAMADO POR FALTA DE APOYO DE LOS INGENIEROS DE ODI</t>
  </si>
  <si>
    <t>diciembre</t>
  </si>
  <si>
    <t>ALCTIVIDADES MULTIPLES ADMINISTRATIVAS, LO QUE DIFICULTAD HACER SEGUIMIENTO CONTINUO.</t>
  </si>
  <si>
    <t>SOPORTE TECNICO DE GERESA.</t>
  </si>
  <si>
    <t>EVALUACION DE LOS INDICADORES POR MICROREDES.</t>
  </si>
  <si>
    <t>NO PROGRAMAN SALIDAS PARA SEGUIMIENTO DE S.R.</t>
  </si>
  <si>
    <t>JEFE DE EESS DEBE SER EQUITATIVO LAS ACTIVIDADES INTRA-EXTRAMURAL.</t>
  </si>
  <si>
    <t>NO ASUMEN RESPONSABILIDAD PARA LA ATENCIÓN, NO APLICAN NORMATIVA.</t>
  </si>
  <si>
    <t>CONTINUAR REFORZANDO LAS NUEVAS NORMATIVAS.</t>
  </si>
  <si>
    <t>LIMITADA BUSQUEDA DE CASOS EN LOS DISTRITOS Y SERVICIOS. CAPTACION TARDIA.</t>
  </si>
  <si>
    <t>REALIZAR BUSQUEDA EN POBLACION VULNERABLE Y GRUPOS DE RIESGO.</t>
  </si>
  <si>
    <t>SERVICIOS ORGANIZADOS</t>
  </si>
  <si>
    <t>CASOS DE TB SENSIBLE QUE NO ACEPTAN DIAGNOSTICO, PRESENTA VARIAS COMORBILIDADES.</t>
  </si>
  <si>
    <t>ABORDAJE INTEGRO DEL EQUIPO MULTIDISCIPLINARIO AL PAT.</t>
  </si>
  <si>
    <t>LIMITADO ACCESO A USUARIO NETLAB, NO REALIZAN SEGUIMIENTO DE PR.</t>
  </si>
  <si>
    <t>INSISTIR EN LA CREACION DE USUARIO A NETLAB PARA EL SEGUIMIENTO E INICIO OPORTUNO DE TRATAMIENTO.</t>
  </si>
  <si>
    <t>TRABAJO COORDINADO CON EL SERVICIO DE TAR.</t>
  </si>
  <si>
    <t>NO NOTIFICAN LOS RAM</t>
  </si>
  <si>
    <t>TRABAJAR EN CONJUNTO CON EL AREA DE FARMACIA.</t>
  </si>
  <si>
    <t>TRABAJO REALIZADO SOLO POR LA ESTRATEGIA. SALUD OCUPACIONAL INOPERATIVO</t>
  </si>
  <si>
    <t>ESTRATEGIAS DEBEN DE ORGANIZARSE ASUMIENDO FUNCIONS ESPECIFICAS.</t>
  </si>
  <si>
    <t>MAL REGISTRO DE INFORMACIÓN / CAMBIO DE NTS</t>
  </si>
  <si>
    <t>CONTROL DE CALIDAD DE LA INFORMACIÓN DE FORMA SEMANAL Y/O MENSUAL</t>
  </si>
  <si>
    <t>restriccion en la movilidad para realziar los monitoreos a los eess</t>
  </si>
  <si>
    <t>se pudo llegar al 100% con la movilizacion con recursos propios</t>
  </si>
  <si>
    <t>DEMORA EN LA CONTRATACIÓN DE PERSONAL POR TERCEROS PARA LAS INSPECCIONES</t>
  </si>
  <si>
    <t>CONTRATACIÓN DE PERSONAL Y APOYO DE INSPECCIONES CON COLEGAS DE LOS EESS</t>
  </si>
  <si>
    <t>debilidad en promocion de la salud sobre la importancia de medidas de bioseguridad, lavado de manos, brecha en niños no vacunados con infuenza y neumococo. medicos con dx tardio para referira otro nivel de complejidad</t>
  </si>
  <si>
    <t>capacitación a medicos en iras, contratacion de brigadas de vacunacion para cierre de brechas en niños de 5 años (influenza y neumococo)</t>
  </si>
  <si>
    <t>debilidad en promoción de la salud sobre la importancia de medidas de bioseguridad, lavado de manos, brecha en niños no vacunados con infuenza y neumococo. medicos con dx tardio para referira otro nivel de complejidad</t>
  </si>
  <si>
    <t>capacitación a medicos en edas, contratacion de brigadas de vacunacion para cierre de brechas en niños de 5 años (rotavirus).</t>
  </si>
  <si>
    <t>escaso numero de especialistas para tratar los casos de iras con complicaciones, referencias no atendidas oportunamente</t>
  </si>
  <si>
    <t>capacitacion a medicos para la atencion en iras y edas y las referencias a otro nivel de complejidad segun el caso.</t>
  </si>
  <si>
    <t>escaso numero de especialistas para tratar los casos de edas con complicaciones, referencias no atendidas oportunamente</t>
  </si>
  <si>
    <t>CAMBIO DE FLUJOGRAMA PARA DX NIÑOS CON ANEMIA FERROPÉNICA</t>
  </si>
  <si>
    <t>CAPACITACIÓN NTS 213/2024</t>
  </si>
  <si>
    <t>No se cuenta con acceso a padron nominal desde junio lo que hace que los niños no esten actualizados en sus territorios dificultando las visitas de seguimento dirigidas</t>
  </si>
  <si>
    <t>seguimiento dirigido con his minsa ya que a la fecha no se cuenta con acceso a padron nominal.</t>
  </si>
  <si>
    <t>CAMBIO DEL ESQUEMA DE SUPLEMENTACIÓN PREVENTIVA PARA NIÑOS</t>
  </si>
  <si>
    <t>REPORZAMIENTO NTS 213/2024</t>
  </si>
  <si>
    <t>CAMBIO EN LAS EDADES DE DOSAJES DE HEMOGLOBINA Y AUMENTO DE CONTROLES DE DOSAJES EN SUP. PREVENTIVA Y TERAPUTICA</t>
  </si>
  <si>
    <t>PRIORIZACIÓN DE BARRIDO Y/O DENGUE NO DEJÓ QUE EL PERSONAL PUEDA REALIZAR VISITAS DE SEGUIMIENTO</t>
  </si>
  <si>
    <t>SEGUIMIENTO TELEFÓNICO</t>
  </si>
  <si>
    <t>rotacion de personal medico designado como responsabe de seguimiento de iras y edas</t>
  </si>
  <si>
    <t>capaictacion a medicos en manejo de iras y edas de acuerdo a norma tecnica</t>
  </si>
  <si>
    <t>no se cuenta con reportes para control de calidad por inconvenintes en registro</t>
  </si>
  <si>
    <t>coordinacion para reportes de niños con responsable de laboratorio</t>
  </si>
  <si>
    <t>EN EL MES DE DICIEMBRE SE REALIZA DE MANERA INDIRECTA EL MONITOREO DE LAS ACTIVIDADES A TRAVÉS DEL CONTROL DE CALIDAD DE LA INFORMACIÓN DE AMBAS ESTRATEGIAS</t>
  </si>
  <si>
    <t>SE CAPTAN 243 CASOS ENTRE CONFIRMADOS Y PROBABLES DE LOS DIFERENTESA DISTRITOS QUE CONFORMAN LA RED TRUJILLO</t>
  </si>
  <si>
    <t>EL MAYOR PORCENTAJE SON CASOS DE DENGUE SIN SIGNOS DE ALARMA MONITORIZADOS POR LOS ESTABLECIMIENTOS DE SALUD</t>
  </si>
  <si>
    <t>EN EL MES DE DICIEMBRE SE REPORTAN 11 CAOS DE DENGUE CON SIGNOS DE ALARMA DE LOS CUALES 2 CASOS CON DIAGNOSTICO DE DENGUE GRAVE DEL DISTRITO DE LAREDO UN CONFIRMADO Y UN NEGATIVO QUE SE ENVIA AL ER NIVEL PARA UN MEJOR MANEJO</t>
  </si>
  <si>
    <t>NO SE PRESENTARON CASOS</t>
  </si>
  <si>
    <t>lOS CASOS DE LEISHMANIA SON IMPORTADOS DE LA PROVINCIA DE GRAN CHIMU RECIBEN TRATAMIENTO DOS CASOS.EL CASO NEGATIVO SE ENVIA LAMINA PARA EL CONTROL DE CALIDAD AL LABORATORIO REFERENCIAL</t>
  </si>
  <si>
    <t>EL ABASTECIMIENTO LIMITADO DE VACUNA ANTIRRABICA HUMANA</t>
  </si>
  <si>
    <t>EN ESTE MES SE REGISTRA EL MAYOR NUMERO DE CASOS EN RELACION A LOS MESES ANTERIORES. ESTOS SON ATENDIDOS EN LOS SERVICIOS DE EMERGENCIA DE LOS ESTABLECIMIENTOS.SE COORDINA CON GERENCIA PARA EL INCREMENTO DEL ABASTECIMIENTO DEL BIOLOGICO</t>
  </si>
  <si>
    <t>EN EL MES DE DICIEMBRE LOS CASOS DE EXPOSICION AL VIRUS RABICO OCASIONADO POR MORDEDURAS CANIMAS SE HA N INCREMENTADO EN RELACIÓN A LOS MESES ANTERIORES</t>
  </si>
  <si>
    <t>SE REPORTA UN CASO POR MORDEDURA DE ARACNIDO RECIBE TRATAMIENTO EN EL C.S. HUANCHACO. PACIENTE SE RECUPERA.</t>
  </si>
  <si>
    <t>EN EL MES DE DICIEMBRE EÑ C.S.HUANCHACO NOTIFICA UNA MORDEDURA POR ARACNIDO,PACIENTE SE RECUPERA SATISFACTORIAMENTE</t>
  </si>
  <si>
    <t>SE INFORMA 1 CASOS DE MORDEDURA POR ANIMALES PONZOÑOSOS CUYAS ESPECIES NO SE IDENTIFICARON</t>
  </si>
  <si>
    <t>EL C.S. HUANCHACO NOTIFICA UNACCIDENTE PRODUCIDO POR ANIMAL PONZAÑOSO DE ESPECIE NO IDENTIFICADA.</t>
  </si>
  <si>
    <t>SE CAPTAN 1 CASOS PROBABLES POR LEPTOSPIRA . SE OBTIENEN RESULTADO NEGATIVO NOTIFICADO POR EL HOSPITAL LAREDO</t>
  </si>
  <si>
    <t>EL HOSPITAL LAREDO REPORTA UN PROBABLE CASO DE LEPTOSPIRA CON RESULTADO NEGATIVO.</t>
  </si>
  <si>
    <t>Se logro un 85.75 % de lo programado a pesar que en los meses de noviembre y diciembre el nive de captacion de paciente fue muy bajo.</t>
  </si>
  <si>
    <t>Indicador realizado por los 2 unicos hospitales que cuentan con el especialistas de oftalmología, a pesar que no se cuenta con suficientes especialistas, se trabaja en campañas para un diagnóstico oportuno. Contrato de personal.</t>
  </si>
  <si>
    <t>Se logro cumplir con la meta programada de esta actividad operativa al 103.3% que equivale a 310 cirugias realizadas de las 300 programadas</t>
  </si>
  <si>
    <t>Actividad que se cumple, por el apoyo que se recibe de la oftalmologa del Hospital de Especialidades Básicas La Noria que apoya 2 veces a la semana en el seguimiento y adherencia al tratamiento. 90.3 %</t>
  </si>
  <si>
    <t>Con respecto a esta actividad operativa no se logro captar por la alta demanda de pacientes en espera solo se llego a un 71%. de pacientes con evaluación integral.</t>
  </si>
  <si>
    <t>Es un indicador negativo, que va de acuerdo a los niños tamizados con agudeza visual disminuida, al no realizarse tamizajes en los meses de noviembre y diciembre, solo se evaluo a ninos con problemas de refracción captados por consulta externa.</t>
  </si>
  <si>
    <t>se logro captar en los mese de noviembre y diciembre en consulta externa. llegando a un porcentaje de 103%</t>
  </si>
  <si>
    <t>Se viene trabajando este indicador, solo contamos con 2 hospitales que cuentan con especialistas en oftalmología, se programa mensualente para atender 20 pacientes. para el mes de diciembre el hospital Regional no conto con este servicio que permitia derivar al paciente y ser atendido de forma oportuna. Para el año 2025 mejoraremos la cobertura con los retinografos ingresados</t>
  </si>
  <si>
    <t>NO SE CUMPLIO EL 100% POR FALTA DE PRESUPUESTO</t>
  </si>
  <si>
    <t>ejecucion real de 236.11. Se considerara para POI 2025</t>
  </si>
  <si>
    <t>ejecucion real de 108.76. Se considerara para POI 2025</t>
  </si>
  <si>
    <t>ejecucion real de 138.45%. Se considerara para POI 2025</t>
  </si>
  <si>
    <t>ejecucion real de 329.81. Se considerara para POI 2025</t>
  </si>
  <si>
    <t>ejecucion real de 800% Se considerara para POI 2025</t>
  </si>
  <si>
    <t>ejecucion real de 124.26% Se considerara para POI 2025</t>
  </si>
  <si>
    <t>ejecucion real de 155.63% Se considerara para POI 2025</t>
  </si>
  <si>
    <t>ejecucion real de 308.33% Se considerara para POI 2025</t>
  </si>
  <si>
    <t>se corrigo falta en ceplan</t>
  </si>
  <si>
    <t>BUSQUEDA LIMITADA EN SERVICIOS, RRHH DE VACACIONES. ASIGNACIÓN DE OTRAS ACTIVIDADES.</t>
  </si>
  <si>
    <t>CONTINUAR CON LA ORGANIZACIÓN DE LOS SERVICIOS PARA LA CAPTACIÓN DE LOS S.R</t>
  </si>
  <si>
    <t>LIMITADA PROGRAMACIÓN DE MÉDICOS PARA LA ATENCIÓN DE CONTACTOS Y POCA COLABORACION DE LOS MISMOS PARA ACUDIR A SUS CITAS.</t>
  </si>
  <si>
    <t>CONSIDERAR DENTRO DE HORARIO LA PROGRAMACIÓN DE PERSONAL MÉDICO.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</si>
</sst>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0.000"/>
    <numFmt numFmtId="167" formatCode="#,##0.00;[Red]#,##0.00"/>
  </numFmts>
  <fonts count="118">
    <font>
      <sz val="11"/>
      <color theme="1"/>
      <name val="Calibri"/>
      <family val="2"/>
      <scheme val="minor"/>
    </font>
    <font>
      <sz val="11"/>
      <color theme="1"/>
      <name val="Calibri"/>
      <family val="2"/>
      <scheme val="minor"/>
    </font>
    <font>
      <sz val="10"/>
      <color theme="1"/>
      <name val="Calibri"/>
      <family val="2"/>
      <scheme val="minor"/>
    </font>
    <font>
      <sz val="10"/>
      <name val="Calibri"/>
      <family val="2"/>
      <scheme val="minor"/>
    </font>
    <font>
      <b/>
      <sz val="10"/>
      <color theme="1"/>
      <name val="Calibri"/>
      <family val="2"/>
      <scheme val="minor"/>
    </font>
    <font>
      <sz val="10"/>
      <color rgb="FFFF0000"/>
      <name val="Calibri"/>
      <family val="2"/>
      <scheme val="minor"/>
    </font>
    <font>
      <sz val="10"/>
      <name val="Arial"/>
      <family val="2"/>
    </font>
    <font>
      <sz val="10"/>
      <color theme="1"/>
      <name val="Arial"/>
      <family val="2"/>
    </font>
    <font>
      <sz val="10"/>
      <color rgb="FF000000"/>
      <name val="Arial"/>
      <family val="2"/>
    </font>
    <font>
      <sz val="10"/>
      <name val="Calibri"/>
      <family val="2"/>
    </font>
    <font>
      <sz val="10"/>
      <name val="Trebuchet MS"/>
      <family val="2"/>
    </font>
    <font>
      <b/>
      <sz val="18"/>
      <color rgb="FFFF0000"/>
      <name val="Calibri"/>
      <family val="2"/>
      <scheme val="minor"/>
    </font>
    <font>
      <sz val="10"/>
      <color rgb="FF000000"/>
      <name val="Calibri"/>
      <family val="2"/>
    </font>
    <font>
      <sz val="10"/>
      <name val="Calibri"/>
      <family val="2"/>
    </font>
    <font>
      <sz val="10"/>
      <name val="Arial"/>
      <family val="2"/>
    </font>
    <font>
      <sz val="11"/>
      <name val="Calibri"/>
      <family val="2"/>
      <scheme val="minor"/>
    </font>
    <font>
      <sz val="16"/>
      <color theme="1"/>
      <name val="Calibri"/>
      <family val="2"/>
      <scheme val="minor"/>
    </font>
    <font>
      <b/>
      <sz val="24"/>
      <color rgb="FFFF0000"/>
      <name val="Calibri"/>
      <family val="2"/>
      <scheme val="minor"/>
    </font>
    <font>
      <sz val="10"/>
      <color rgb="FF000000"/>
      <name val="Calibri"/>
      <family val="2"/>
    </font>
    <font>
      <sz val="18"/>
      <color theme="1"/>
      <name val="Calibri"/>
      <family val="2"/>
      <scheme val="minor"/>
    </font>
    <font>
      <b/>
      <sz val="9"/>
      <color indexed="81"/>
      <name val="Tahoma"/>
      <family val="2"/>
    </font>
    <font>
      <sz val="9"/>
      <color indexed="81"/>
      <name val="Tahoma"/>
      <family val="2"/>
    </font>
    <font>
      <sz val="8"/>
      <name val="Calibri"/>
      <family val="2"/>
      <scheme val="minor"/>
    </font>
    <font>
      <sz val="20"/>
      <color theme="1"/>
      <name val="Calibri"/>
      <family val="2"/>
      <scheme val="minor"/>
    </font>
    <font>
      <sz val="10"/>
      <color theme="1"/>
      <name val="Arial Narrow"/>
      <family val="2"/>
    </font>
    <font>
      <sz val="10"/>
      <color indexed="8"/>
      <name val="Calibri Light"/>
      <family val="2"/>
    </font>
    <font>
      <sz val="10"/>
      <name val="Arial Narrow"/>
      <family val="2"/>
    </font>
    <font>
      <b/>
      <sz val="16"/>
      <color rgb="FFFF0000"/>
      <name val="Calibri"/>
      <family val="2"/>
      <scheme val="minor"/>
    </font>
    <font>
      <sz val="11"/>
      <name val="Arial Narrow"/>
      <family val="2"/>
    </font>
    <font>
      <sz val="20"/>
      <name val="Arial"/>
      <family val="2"/>
    </font>
    <font>
      <sz val="12"/>
      <color theme="1"/>
      <name val="Calibri"/>
      <family val="2"/>
      <scheme val="minor"/>
    </font>
    <font>
      <b/>
      <sz val="10"/>
      <color rgb="FFFF0000"/>
      <name val="Calibri"/>
      <family val="2"/>
      <scheme val="minor"/>
    </font>
    <font>
      <sz val="12"/>
      <name val="Calibri"/>
      <family val="2"/>
      <scheme val="minor"/>
    </font>
    <font>
      <sz val="10"/>
      <color indexed="8"/>
      <name val="Calibri"/>
      <family val="2"/>
      <scheme val="minor"/>
    </font>
    <font>
      <sz val="14"/>
      <color theme="1"/>
      <name val="Calibri"/>
      <family val="2"/>
      <scheme val="minor"/>
    </font>
    <font>
      <sz val="14"/>
      <color rgb="FF000000"/>
      <name val="Calibri"/>
      <family val="2"/>
    </font>
    <font>
      <sz val="14"/>
      <name val="Calibri"/>
      <family val="2"/>
      <scheme val="minor"/>
    </font>
    <font>
      <sz val="8"/>
      <name val="Arial"/>
      <family val="2"/>
    </font>
    <font>
      <b/>
      <sz val="14"/>
      <color rgb="FFFF0000"/>
      <name val="Calibri"/>
      <family val="2"/>
      <scheme val="minor"/>
    </font>
    <font>
      <sz val="14"/>
      <name val="Calibri"/>
      <family val="2"/>
    </font>
    <font>
      <sz val="14"/>
      <name val="Arial"/>
      <family val="2"/>
    </font>
    <font>
      <sz val="11"/>
      <color rgb="FF000000"/>
      <name val="Calibri"/>
      <family val="2"/>
    </font>
    <font>
      <sz val="12"/>
      <color rgb="FF000000"/>
      <name val="Calibri"/>
      <family val="2"/>
      <scheme val="minor"/>
    </font>
    <font>
      <sz val="12"/>
      <color theme="1"/>
      <name val="Arial"/>
      <family val="2"/>
    </font>
    <font>
      <sz val="12"/>
      <color theme="0"/>
      <name val="Calibri"/>
      <family val="2"/>
      <scheme val="minor"/>
    </font>
    <font>
      <sz val="11"/>
      <color rgb="FF000000"/>
      <name val="Calibri"/>
      <family val="2"/>
      <scheme val="minor"/>
    </font>
    <font>
      <sz val="9"/>
      <name val="Calibri"/>
      <family val="2"/>
    </font>
    <font>
      <sz val="9"/>
      <color rgb="FF000000"/>
      <name val="Calibri"/>
      <family val="2"/>
    </font>
    <font>
      <sz val="9"/>
      <color theme="1"/>
      <name val="Calibri"/>
      <family val="2"/>
      <scheme val="minor"/>
    </font>
    <font>
      <sz val="9"/>
      <color theme="1"/>
      <name val="Arial"/>
      <family val="2"/>
    </font>
    <font>
      <sz val="8"/>
      <color theme="1"/>
      <name val="Arial"/>
      <family val="2"/>
    </font>
    <font>
      <sz val="8"/>
      <color theme="1"/>
      <name val="Calibri"/>
      <family val="2"/>
      <scheme val="minor"/>
    </font>
    <font>
      <sz val="11"/>
      <color indexed="0"/>
      <name val="Calibri"/>
      <family val="2"/>
    </font>
    <font>
      <sz val="12"/>
      <color rgb="FFFF0000"/>
      <name val="Arial"/>
      <family val="2"/>
    </font>
    <font>
      <sz val="12"/>
      <color rgb="FFFF0000"/>
      <name val="Calibri"/>
      <family val="2"/>
      <scheme val="minor"/>
    </font>
    <font>
      <sz val="10"/>
      <color rgb="FFFF0000"/>
      <name val="Arial"/>
      <family val="2"/>
    </font>
    <font>
      <b/>
      <sz val="12"/>
      <color rgb="FFFF0000"/>
      <name val="Arial"/>
      <family val="2"/>
    </font>
    <font>
      <b/>
      <sz val="12"/>
      <name val="Calibri"/>
      <family val="2"/>
      <scheme val="minor"/>
    </font>
    <font>
      <b/>
      <sz val="12"/>
      <color rgb="FFFF0000"/>
      <name val="Calibri"/>
      <family val="2"/>
      <scheme val="minor"/>
    </font>
    <font>
      <sz val="8"/>
      <color rgb="FF000000"/>
      <name val="Arial"/>
      <family val="2"/>
    </font>
    <font>
      <sz val="10"/>
      <color rgb="FF000000"/>
      <name val="Calibri"/>
      <family val="2"/>
      <scheme val="minor"/>
    </font>
    <font>
      <b/>
      <sz val="8"/>
      <color theme="1"/>
      <name val="Calibri"/>
      <family val="2"/>
      <scheme val="minor"/>
    </font>
    <font>
      <b/>
      <sz val="8"/>
      <color rgb="FFFF0000"/>
      <name val="Calibri"/>
      <family val="2"/>
      <scheme val="minor"/>
    </font>
    <font>
      <sz val="8"/>
      <name val="Arial Narrow"/>
      <family val="2"/>
    </font>
    <font>
      <sz val="8"/>
      <color theme="1"/>
      <name val="Arial Narrow"/>
      <family val="2"/>
    </font>
    <font>
      <sz val="8"/>
      <color rgb="FF000000"/>
      <name val="Calibri"/>
      <family val="2"/>
    </font>
    <font>
      <sz val="8"/>
      <name val="Calibri"/>
      <family val="2"/>
    </font>
    <font>
      <sz val="8"/>
      <color indexed="8"/>
      <name val="Calibri Light"/>
      <family val="2"/>
    </font>
    <font>
      <sz val="8"/>
      <color indexed="8"/>
      <name val="Calibri"/>
      <family val="2"/>
      <scheme val="minor"/>
    </font>
    <font>
      <sz val="8"/>
      <color rgb="FFFF0000"/>
      <name val="Calibri"/>
      <family val="2"/>
      <scheme val="minor"/>
    </font>
    <font>
      <sz val="8"/>
      <color rgb="FF000000"/>
      <name val="Calibri"/>
      <family val="2"/>
      <scheme val="minor"/>
    </font>
    <font>
      <sz val="8"/>
      <name val="Trebuchet MS"/>
      <family val="2"/>
    </font>
    <font>
      <strike/>
      <sz val="8"/>
      <color rgb="FFFF0000"/>
      <name val="Calibri"/>
      <family val="2"/>
      <scheme val="minor"/>
    </font>
    <font>
      <sz val="10"/>
      <color rgb="FF000000"/>
      <name val="Trebuchet MS"/>
      <family val="2"/>
    </font>
    <font>
      <sz val="9"/>
      <color rgb="FF000000"/>
      <name val="Trebuchet MS"/>
      <family val="2"/>
    </font>
    <font>
      <sz val="14"/>
      <color rgb="FFFF0000"/>
      <name val="Calibri"/>
      <family val="2"/>
    </font>
    <font>
      <sz val="9"/>
      <name val="Arial"/>
      <family val="2"/>
    </font>
    <font>
      <sz val="12"/>
      <color rgb="FF000000"/>
      <name val="Trebuchet MS"/>
      <family val="2"/>
    </font>
    <font>
      <sz val="18"/>
      <color theme="1"/>
      <name val="Arial"/>
      <family val="2"/>
    </font>
    <font>
      <sz val="14"/>
      <color theme="1"/>
      <name val="Calibri"/>
      <family val="2"/>
    </font>
    <font>
      <sz val="11"/>
      <color theme="1"/>
      <name val="Calibri"/>
      <family val="2"/>
    </font>
    <font>
      <sz val="10"/>
      <color theme="1"/>
      <name val="Calibri"/>
      <family val="2"/>
    </font>
    <font>
      <sz val="9"/>
      <color theme="1"/>
      <name val="Calibri"/>
      <family val="2"/>
    </font>
    <font>
      <sz val="16"/>
      <name val="Calibri"/>
      <family val="2"/>
      <scheme val="minor"/>
    </font>
    <font>
      <sz val="16"/>
      <name val="Arial"/>
      <family val="2"/>
    </font>
    <font>
      <sz val="16"/>
      <color theme="0"/>
      <name val="Calibri"/>
      <family val="2"/>
      <scheme val="minor"/>
    </font>
    <font>
      <sz val="16"/>
      <color rgb="FF000000"/>
      <name val="Calibri"/>
      <family val="2"/>
    </font>
    <font>
      <sz val="16"/>
      <name val="Calibri"/>
      <family val="2"/>
    </font>
    <font>
      <sz val="16"/>
      <color rgb="FFFF0000"/>
      <name val="Calibri"/>
      <family val="2"/>
    </font>
    <font>
      <b/>
      <sz val="16"/>
      <color theme="1"/>
      <name val="Calibri"/>
      <family val="2"/>
      <scheme val="minor"/>
    </font>
    <font>
      <sz val="16"/>
      <color theme="1"/>
      <name val="Calibri"/>
      <family val="2"/>
    </font>
    <font>
      <sz val="16"/>
      <color indexed="8"/>
      <name val="Calibri"/>
      <family val="2"/>
      <scheme val="minor"/>
    </font>
    <font>
      <sz val="16"/>
      <color rgb="FFFF0000"/>
      <name val="Calibri"/>
      <family val="2"/>
      <scheme val="minor"/>
    </font>
    <font>
      <sz val="16"/>
      <color theme="1"/>
      <name val="Arial"/>
      <family val="2"/>
    </font>
    <font>
      <sz val="16"/>
      <color rgb="FF000000"/>
      <name val="Calibri"/>
      <family val="2"/>
      <scheme val="minor"/>
    </font>
    <font>
      <sz val="16"/>
      <name val="Trebuchet MS"/>
      <family val="2"/>
    </font>
    <font>
      <sz val="16"/>
      <color rgb="FFFF0000"/>
      <name val="Arial"/>
      <family val="2"/>
    </font>
    <font>
      <b/>
      <sz val="16"/>
      <color rgb="FFFF0000"/>
      <name val="Arial"/>
      <family val="2"/>
    </font>
    <font>
      <b/>
      <sz val="16"/>
      <name val="Calibri"/>
      <family val="2"/>
      <scheme val="minor"/>
    </font>
    <font>
      <sz val="16"/>
      <color rgb="FF000000"/>
      <name val="Trebuchet MS"/>
      <family val="2"/>
    </font>
    <font>
      <sz val="15"/>
      <name val="Calibri"/>
      <family val="2"/>
      <scheme val="minor"/>
    </font>
    <font>
      <sz val="15"/>
      <color rgb="FF000000"/>
      <name val="Calibri"/>
      <family val="2"/>
      <scheme val="minor"/>
    </font>
    <font>
      <sz val="15"/>
      <color theme="1"/>
      <name val="Calibri"/>
      <family val="2"/>
      <scheme val="minor"/>
    </font>
    <font>
      <sz val="12"/>
      <name val="Arial"/>
      <family val="2"/>
    </font>
    <font>
      <sz val="14"/>
      <color rgb="FF000000"/>
      <name val="Calibri"/>
      <family val="2"/>
      <scheme val="minor"/>
    </font>
    <font>
      <sz val="9"/>
      <color rgb="FF000000"/>
      <name val="Arial"/>
      <family val="2"/>
    </font>
    <font>
      <b/>
      <sz val="14"/>
      <name val="Calibri"/>
      <family val="2"/>
      <scheme val="minor"/>
    </font>
    <font>
      <sz val="9"/>
      <color rgb="FF000000"/>
      <name val="Calibri"/>
      <family val="2"/>
      <scheme val="minor"/>
    </font>
    <font>
      <sz val="12"/>
      <color rgb="FF444444"/>
      <name val="Arial"/>
      <family val="2"/>
    </font>
    <font>
      <sz val="11"/>
      <color rgb="FF444444"/>
      <name val="Aptos Narrow"/>
      <charset val="1"/>
    </font>
    <font>
      <b/>
      <sz val="11"/>
      <color rgb="FF000000"/>
      <name val="Calibri"/>
      <family val="2"/>
      <scheme val="minor"/>
    </font>
    <font>
      <sz val="14"/>
      <color rgb="FFFF0000"/>
      <name val="Calibri"/>
      <family val="2"/>
      <scheme val="minor"/>
    </font>
    <font>
      <sz val="11"/>
      <color rgb="FF000000"/>
      <name val="Calibri"/>
      <family val="2"/>
      <scheme val="minor"/>
    </font>
    <font>
      <b/>
      <sz val="12"/>
      <color theme="1"/>
      <name val="Calibri"/>
      <family val="2"/>
      <scheme val="minor"/>
    </font>
    <font>
      <sz val="11"/>
      <color rgb="FF1F1F1F"/>
      <name val="Calibri"/>
      <family val="2"/>
      <scheme val="minor"/>
    </font>
    <font>
      <sz val="14"/>
      <color theme="0"/>
      <name val="Calibri"/>
      <family val="2"/>
      <scheme val="minor"/>
    </font>
    <font>
      <sz val="11"/>
      <color theme="1"/>
      <name val="Arial"/>
      <family val="2"/>
    </font>
    <font>
      <u/>
      <sz val="11"/>
      <color theme="10"/>
      <name val="Calibri"/>
      <family val="2"/>
      <scheme val="minor"/>
    </font>
  </fonts>
  <fills count="47">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theme="4" tint="0.39997558519241921"/>
        <bgColor indexed="64"/>
      </patternFill>
    </fill>
    <fill>
      <patternFill patternType="solid">
        <fgColor rgb="FF92D050"/>
        <bgColor indexed="64"/>
      </patternFill>
    </fill>
    <fill>
      <patternFill patternType="solid">
        <fgColor rgb="FFFF0000"/>
        <bgColor indexed="64"/>
      </patternFill>
    </fill>
    <fill>
      <patternFill patternType="solid">
        <fgColor theme="0"/>
        <bgColor indexed="64"/>
      </patternFill>
    </fill>
    <fill>
      <patternFill patternType="solid">
        <fgColor theme="0"/>
        <bgColor rgb="FFFFFFFF"/>
      </patternFill>
    </fill>
    <fill>
      <patternFill patternType="solid">
        <fgColor rgb="FF00B0F0"/>
        <bgColor indexed="64"/>
      </patternFill>
    </fill>
    <fill>
      <patternFill patternType="solid">
        <fgColor theme="4" tint="0.59999389629810485"/>
        <bgColor indexed="64"/>
      </patternFill>
    </fill>
    <fill>
      <patternFill patternType="solid">
        <fgColor rgb="FF0070C0"/>
        <bgColor indexed="64"/>
      </patternFill>
    </fill>
    <fill>
      <patternFill patternType="solid">
        <fgColor theme="5" tint="0.39997558519241921"/>
        <bgColor indexed="64"/>
      </patternFill>
    </fill>
    <fill>
      <patternFill patternType="solid">
        <fgColor theme="5" tint="0.39997558519241921"/>
        <bgColor rgb="FFFFC000"/>
      </patternFill>
    </fill>
    <fill>
      <patternFill patternType="solid">
        <fgColor theme="5" tint="0.39997558519241921"/>
        <bgColor rgb="FF92D050"/>
      </patternFill>
    </fill>
    <fill>
      <patternFill patternType="solid">
        <fgColor theme="5" tint="0.59999389629810485"/>
        <bgColor indexed="64"/>
      </patternFill>
    </fill>
    <fill>
      <patternFill patternType="solid">
        <fgColor theme="4" tint="-0.249977111117893"/>
        <bgColor indexed="64"/>
      </patternFill>
    </fill>
    <fill>
      <patternFill patternType="solid">
        <fgColor theme="9" tint="0.39997558519241921"/>
        <bgColor indexed="64"/>
      </patternFill>
    </fill>
    <fill>
      <patternFill patternType="solid">
        <fgColor rgb="FFFFFFFF"/>
        <bgColor rgb="FF000000"/>
      </patternFill>
    </fill>
    <fill>
      <patternFill patternType="solid">
        <fgColor rgb="FF00B050"/>
        <bgColor indexed="64"/>
      </patternFill>
    </fill>
    <fill>
      <patternFill patternType="solid">
        <fgColor theme="0" tint="-0.14999847407452621"/>
        <bgColor indexed="64"/>
      </patternFill>
    </fill>
    <fill>
      <patternFill patternType="solid">
        <fgColor rgb="FFFFFF00"/>
        <bgColor rgb="FF000000"/>
      </patternFill>
    </fill>
    <fill>
      <patternFill patternType="solid">
        <fgColor theme="0"/>
        <bgColor rgb="FFFFC000"/>
      </patternFill>
    </fill>
    <fill>
      <patternFill patternType="solid">
        <fgColor theme="0"/>
        <bgColor rgb="FF92D050"/>
      </patternFill>
    </fill>
    <fill>
      <patternFill patternType="solid">
        <fgColor theme="0"/>
        <bgColor rgb="FF000000"/>
      </patternFill>
    </fill>
    <fill>
      <patternFill patternType="solid">
        <fgColor theme="5" tint="0.79998168889431442"/>
        <bgColor indexed="64"/>
      </patternFill>
    </fill>
    <fill>
      <patternFill patternType="solid">
        <fgColor rgb="FFF4B083"/>
        <bgColor rgb="FFF4B083"/>
      </patternFill>
    </fill>
    <fill>
      <patternFill patternType="solid">
        <fgColor theme="0"/>
        <bgColor theme="0"/>
      </patternFill>
    </fill>
    <fill>
      <patternFill patternType="solid">
        <fgColor rgb="FFF8D8F0"/>
        <bgColor indexed="64"/>
      </patternFill>
    </fill>
    <fill>
      <patternFill patternType="solid">
        <fgColor rgb="FFFED6F5"/>
        <bgColor indexed="64"/>
      </patternFill>
    </fill>
    <fill>
      <patternFill patternType="solid">
        <fgColor rgb="FFFED6F5"/>
        <bgColor rgb="FFFFFFFF"/>
      </patternFill>
    </fill>
    <fill>
      <patternFill patternType="solid">
        <fgColor rgb="FFFED6F5"/>
        <bgColor rgb="FFFFC000"/>
      </patternFill>
    </fill>
    <fill>
      <patternFill patternType="solid">
        <fgColor rgb="FFFED6F5"/>
        <bgColor rgb="FF92D050"/>
      </patternFill>
    </fill>
    <fill>
      <patternFill patternType="solid">
        <fgColor rgb="FFFED6F5"/>
        <bgColor rgb="FF000000"/>
      </patternFill>
    </fill>
    <fill>
      <patternFill patternType="solid">
        <fgColor rgb="FFF8D8F0"/>
        <bgColor rgb="FF000000"/>
      </patternFill>
    </fill>
    <fill>
      <patternFill patternType="solid">
        <fgColor rgb="FFCC0099"/>
        <bgColor indexed="64"/>
      </patternFill>
    </fill>
    <fill>
      <patternFill patternType="solid">
        <fgColor rgb="FFCC0099"/>
        <bgColor rgb="FF000000"/>
      </patternFill>
    </fill>
    <fill>
      <patternFill patternType="solid">
        <fgColor rgb="FFFFFFFF"/>
        <bgColor rgb="FFFFFFFF"/>
      </patternFill>
    </fill>
    <fill>
      <patternFill patternType="solid">
        <fgColor rgb="FFFF0000"/>
        <bgColor rgb="FF000000"/>
      </patternFill>
    </fill>
    <fill>
      <patternFill patternType="solid">
        <fgColor rgb="FFFF0000"/>
        <bgColor rgb="FFFFC000"/>
      </patternFill>
    </fill>
    <fill>
      <patternFill patternType="solid">
        <fgColor rgb="FFFF0000"/>
        <bgColor rgb="FF92D050"/>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59999389629810485"/>
        <bgColor rgb="FF000000"/>
      </patternFill>
    </fill>
    <fill>
      <patternFill patternType="solid">
        <fgColor rgb="FFFFFFFF"/>
        <bgColor indexed="64"/>
      </patternFill>
    </fill>
    <fill>
      <patternFill patternType="solid">
        <fgColor rgb="FFFF0000"/>
        <bgColor rgb="FFFFFFFF"/>
      </patternFill>
    </fill>
    <fill>
      <patternFill patternType="solid">
        <fgColor rgb="FFBDD6EE"/>
        <bgColor indexed="64"/>
      </patternFill>
    </fill>
  </fills>
  <borders count="69">
    <border>
      <left/>
      <right/>
      <top/>
      <bottom/>
      <diagonal/>
    </border>
    <border>
      <left/>
      <right/>
      <top/>
      <bottom style="thin">
        <color rgb="FF000000"/>
      </bottom>
      <diagonal/>
    </border>
    <border>
      <left/>
      <right/>
      <top style="thin">
        <color rgb="FF000000"/>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dotted">
        <color indexed="64"/>
      </top>
      <bottom/>
      <diagonal/>
    </border>
    <border>
      <left/>
      <right style="medium">
        <color indexed="64"/>
      </right>
      <top style="dotted">
        <color indexed="64"/>
      </top>
      <bottom style="medium">
        <color indexed="64"/>
      </bottom>
      <diagonal/>
    </border>
    <border>
      <left style="medium">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dotted">
        <color indexed="64"/>
      </bottom>
      <diagonal/>
    </border>
    <border>
      <left/>
      <right/>
      <top/>
      <bottom style="dotted">
        <color indexed="64"/>
      </bottom>
      <diagonal/>
    </border>
    <border>
      <left style="medium">
        <color indexed="64"/>
      </left>
      <right/>
      <top style="dotted">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DDDDDD"/>
      </left>
      <right style="medium">
        <color rgb="FFDDDDDD"/>
      </right>
      <top style="medium">
        <color rgb="FFDDDDDD"/>
      </top>
      <bottom style="medium">
        <color rgb="FFDDDDDD"/>
      </bottom>
      <diagonal/>
    </border>
    <border>
      <left/>
      <right/>
      <top style="dotted">
        <color indexed="64"/>
      </top>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indexed="64"/>
      </right>
      <top/>
      <bottom/>
      <diagonal/>
    </border>
    <border>
      <left/>
      <right style="thin">
        <color indexed="64"/>
      </right>
      <top style="dotted">
        <color indexed="64"/>
      </top>
      <bottom style="dotted">
        <color indexed="64"/>
      </bottom>
      <diagonal/>
    </border>
    <border>
      <left/>
      <right style="thin">
        <color indexed="64"/>
      </right>
      <top/>
      <bottom style="dotted">
        <color indexed="64"/>
      </bottom>
      <diagonal/>
    </border>
    <border>
      <left/>
      <right style="thin">
        <color indexed="64"/>
      </right>
      <top style="dotted">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dotted">
        <color indexed="64"/>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s>
  <cellStyleXfs count="7">
    <xf numFmtId="0" fontId="0" fillId="0" borderId="0"/>
    <xf numFmtId="0" fontId="6" fillId="0" borderId="0">
      <alignment wrapText="1"/>
    </xf>
    <xf numFmtId="0" fontId="1" fillId="0" borderId="0"/>
    <xf numFmtId="9" fontId="1" fillId="0" borderId="0" applyFont="0" applyFill="0" applyBorder="0" applyAlignment="0" applyProtection="0"/>
    <xf numFmtId="0" fontId="41" fillId="0" borderId="0"/>
    <xf numFmtId="0" fontId="1" fillId="0" borderId="0"/>
    <xf numFmtId="0" fontId="117" fillId="0" borderId="0" applyNumberFormat="0" applyFill="0" applyBorder="0" applyAlignment="0" applyProtection="0"/>
  </cellStyleXfs>
  <cellXfs count="1532">
    <xf numFmtId="0" fontId="0" fillId="0" borderId="0" xfId="0"/>
    <xf numFmtId="0" fontId="2" fillId="0" borderId="1" xfId="0" applyFont="1" applyBorder="1"/>
    <xf numFmtId="0" fontId="2" fillId="0" borderId="1" xfId="0" applyFont="1" applyBorder="1" applyAlignment="1">
      <alignment wrapText="1"/>
    </xf>
    <xf numFmtId="0" fontId="2" fillId="0" borderId="1" xfId="0" applyFont="1" applyBorder="1" applyAlignment="1">
      <alignment horizontal="center"/>
    </xf>
    <xf numFmtId="0" fontId="2" fillId="0" borderId="0" xfId="0" applyFont="1" applyAlignment="1">
      <alignment horizontal="center"/>
    </xf>
    <xf numFmtId="0" fontId="2" fillId="0" borderId="0" xfId="0" applyFont="1"/>
    <xf numFmtId="0" fontId="2" fillId="0" borderId="0" xfId="0" applyFont="1" applyAlignment="1">
      <alignment wrapText="1"/>
    </xf>
    <xf numFmtId="0" fontId="4" fillId="0" borderId="0" xfId="0" applyFont="1" applyAlignment="1">
      <alignment vertical="top" wrapText="1"/>
    </xf>
    <xf numFmtId="0" fontId="2" fillId="0" borderId="0" xfId="0" applyFont="1" applyAlignment="1">
      <alignment horizontal="right"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7" xfId="0" applyFont="1" applyBorder="1" applyAlignment="1">
      <alignment vertical="center" wrapText="1"/>
    </xf>
    <xf numFmtId="3" fontId="2" fillId="7" borderId="7" xfId="0" applyNumberFormat="1"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wrapText="1"/>
    </xf>
    <xf numFmtId="0" fontId="2" fillId="0" borderId="0" xfId="0" applyFont="1" applyAlignment="1">
      <alignment vertical="center"/>
    </xf>
    <xf numFmtId="0" fontId="2" fillId="0" borderId="0" xfId="0" applyFont="1" applyAlignment="1">
      <alignment horizontal="right" vertical="center" wrapText="1"/>
    </xf>
    <xf numFmtId="0" fontId="2" fillId="0" borderId="0" xfId="0" applyFont="1" applyAlignment="1">
      <alignment horizontal="left" vertical="center" wrapText="1"/>
    </xf>
    <xf numFmtId="0" fontId="3" fillId="0" borderId="7" xfId="0" applyFont="1" applyBorder="1" applyAlignment="1">
      <alignment horizontal="center" vertical="center" wrapText="1"/>
    </xf>
    <xf numFmtId="0" fontId="2" fillId="0" borderId="4" xfId="0" applyFont="1" applyBorder="1" applyAlignment="1">
      <alignment vertical="center" wrapText="1"/>
    </xf>
    <xf numFmtId="0" fontId="2" fillId="6" borderId="7" xfId="0" applyFont="1" applyFill="1" applyBorder="1" applyAlignment="1">
      <alignment vertical="center" wrapText="1"/>
    </xf>
    <xf numFmtId="0" fontId="4" fillId="0" borderId="0" xfId="0" applyFont="1" applyAlignment="1">
      <alignment vertical="center" wrapText="1"/>
    </xf>
    <xf numFmtId="0" fontId="2" fillId="0" borderId="5" xfId="0" applyFont="1" applyBorder="1" applyAlignment="1">
      <alignment vertical="center" wrapText="1"/>
    </xf>
    <xf numFmtId="0" fontId="3" fillId="0" borderId="7" xfId="0" applyFont="1" applyBorder="1" applyAlignment="1">
      <alignment vertical="center" wrapText="1"/>
    </xf>
    <xf numFmtId="0" fontId="2" fillId="7" borderId="0" xfId="0" applyFont="1" applyFill="1" applyAlignment="1">
      <alignment horizontal="center" vertical="center"/>
    </xf>
    <xf numFmtId="0" fontId="3" fillId="7" borderId="7" xfId="0" applyFont="1" applyFill="1" applyBorder="1" applyAlignment="1">
      <alignment horizontal="center" vertical="center" wrapText="1"/>
    </xf>
    <xf numFmtId="0" fontId="11" fillId="0" borderId="0" xfId="0" applyFont="1"/>
    <xf numFmtId="0" fontId="12" fillId="0" borderId="0" xfId="0" applyFont="1"/>
    <xf numFmtId="3" fontId="2" fillId="7" borderId="7" xfId="0" applyNumberFormat="1" applyFont="1" applyFill="1" applyBorder="1" applyAlignment="1">
      <alignment horizontal="center" vertical="center"/>
    </xf>
    <xf numFmtId="0" fontId="2" fillId="7" borderId="0" xfId="0" applyFont="1" applyFill="1"/>
    <xf numFmtId="0" fontId="12" fillId="7" borderId="0" xfId="0" applyFont="1" applyFill="1"/>
    <xf numFmtId="0" fontId="0" fillId="7" borderId="0" xfId="0" applyFill="1"/>
    <xf numFmtId="0" fontId="2" fillId="7" borderId="0" xfId="0" applyFont="1" applyFill="1" applyAlignment="1">
      <alignment wrapText="1"/>
    </xf>
    <xf numFmtId="0" fontId="2" fillId="7" borderId="0" xfId="0" applyFont="1" applyFill="1" applyAlignment="1">
      <alignment horizontal="center"/>
    </xf>
    <xf numFmtId="0" fontId="3" fillId="7" borderId="7" xfId="0" applyFont="1" applyFill="1" applyBorder="1" applyAlignment="1">
      <alignment vertical="center" wrapText="1"/>
    </xf>
    <xf numFmtId="0" fontId="12" fillId="0" borderId="7" xfId="0" applyFont="1" applyBorder="1" applyAlignment="1">
      <alignment vertical="center" wrapText="1"/>
    </xf>
    <xf numFmtId="0" fontId="12" fillId="0" borderId="7" xfId="0" applyFont="1" applyBorder="1" applyAlignment="1">
      <alignment horizontal="center" vertical="center" wrapText="1"/>
    </xf>
    <xf numFmtId="0" fontId="17" fillId="0" borderId="0" xfId="0" applyFont="1"/>
    <xf numFmtId="0" fontId="2" fillId="7" borderId="7" xfId="0" applyFont="1" applyFill="1" applyBorder="1" applyAlignment="1">
      <alignment vertical="center" wrapText="1"/>
    </xf>
    <xf numFmtId="0" fontId="2" fillId="7" borderId="0" xfId="0" applyFont="1" applyFill="1" applyAlignment="1">
      <alignment horizontal="center" vertical="center" wrapText="1"/>
    </xf>
    <xf numFmtId="0" fontId="2" fillId="7" borderId="7" xfId="0" applyFont="1" applyFill="1" applyBorder="1" applyAlignment="1">
      <alignment horizontal="center" vertical="center"/>
    </xf>
    <xf numFmtId="0" fontId="12" fillId="7" borderId="7" xfId="0" applyFont="1" applyFill="1" applyBorder="1" applyAlignment="1">
      <alignment vertical="center" wrapText="1"/>
    </xf>
    <xf numFmtId="0" fontId="12" fillId="7" borderId="7" xfId="0" applyFont="1" applyFill="1" applyBorder="1" applyAlignment="1">
      <alignment horizontal="center" vertical="center" wrapText="1"/>
    </xf>
    <xf numFmtId="0" fontId="19" fillId="7" borderId="0" xfId="0" applyFont="1" applyFill="1" applyAlignment="1">
      <alignment horizontal="center" vertical="center" wrapText="1"/>
    </xf>
    <xf numFmtId="0" fontId="2" fillId="7" borderId="7" xfId="0" applyFont="1" applyFill="1" applyBorder="1" applyAlignment="1">
      <alignment horizontal="center" vertical="center" wrapText="1"/>
    </xf>
    <xf numFmtId="0" fontId="5" fillId="7" borderId="7" xfId="0" applyFont="1" applyFill="1" applyBorder="1" applyAlignment="1">
      <alignment vertical="center" wrapText="1"/>
    </xf>
    <xf numFmtId="0" fontId="3" fillId="7" borderId="10" xfId="0" applyFont="1" applyFill="1" applyBorder="1" applyAlignment="1">
      <alignment vertical="center" wrapText="1"/>
    </xf>
    <xf numFmtId="0" fontId="2" fillId="7" borderId="10" xfId="0" applyFont="1" applyFill="1" applyBorder="1" applyAlignment="1">
      <alignment vertical="center" wrapText="1"/>
    </xf>
    <xf numFmtId="0" fontId="2" fillId="7" borderId="0" xfId="0" applyFont="1" applyFill="1" applyAlignment="1">
      <alignment vertical="center" wrapText="1"/>
    </xf>
    <xf numFmtId="0" fontId="2" fillId="0" borderId="0" xfId="0" applyFont="1" applyAlignment="1">
      <alignment vertical="top" wrapText="1"/>
    </xf>
    <xf numFmtId="0" fontId="2" fillId="0" borderId="0" xfId="0" applyFont="1" applyAlignment="1">
      <alignment horizontal="center" vertical="top" wrapText="1"/>
    </xf>
    <xf numFmtId="3" fontId="2" fillId="7" borderId="7" xfId="0" applyNumberFormat="1" applyFont="1" applyFill="1" applyBorder="1" applyAlignment="1">
      <alignment vertical="center" wrapText="1"/>
    </xf>
    <xf numFmtId="0" fontId="16" fillId="7" borderId="0" xfId="0" applyFont="1" applyFill="1" applyAlignment="1">
      <alignment horizontal="center" vertical="center" wrapText="1"/>
    </xf>
    <xf numFmtId="0" fontId="26" fillId="7" borderId="7" xfId="0" applyFont="1" applyFill="1" applyBorder="1" applyAlignment="1">
      <alignment horizontal="left" vertical="center" wrapText="1"/>
    </xf>
    <xf numFmtId="0" fontId="24" fillId="7" borderId="7" xfId="0" applyFont="1" applyFill="1" applyBorder="1" applyAlignment="1">
      <alignment horizontal="left" vertical="center" wrapText="1"/>
    </xf>
    <xf numFmtId="0" fontId="2" fillId="7" borderId="6" xfId="0" applyFont="1" applyFill="1" applyBorder="1" applyAlignment="1">
      <alignment horizontal="center" vertical="center" wrapText="1"/>
    </xf>
    <xf numFmtId="0" fontId="2" fillId="7" borderId="10" xfId="0" applyFont="1" applyFill="1" applyBorder="1" applyAlignment="1">
      <alignment horizontal="center" vertical="center" wrapText="1"/>
    </xf>
    <xf numFmtId="0" fontId="29" fillId="7" borderId="6" xfId="1" applyFont="1" applyFill="1" applyBorder="1" applyAlignment="1">
      <alignment horizontal="center" vertical="center" wrapText="1"/>
    </xf>
    <xf numFmtId="0" fontId="29" fillId="7" borderId="0" xfId="1" applyFont="1" applyFill="1" applyAlignment="1">
      <alignment horizontal="center" vertical="center" wrapText="1"/>
    </xf>
    <xf numFmtId="0" fontId="2" fillId="7" borderId="0" xfId="0" applyFont="1" applyFill="1" applyAlignment="1">
      <alignment horizontal="left" wrapText="1"/>
    </xf>
    <xf numFmtId="3" fontId="2" fillId="7" borderId="0" xfId="0" applyNumberFormat="1" applyFont="1" applyFill="1" applyAlignment="1">
      <alignment horizontal="center" vertical="center" wrapText="1"/>
    </xf>
    <xf numFmtId="0" fontId="2" fillId="7" borderId="0" xfId="0" applyFont="1" applyFill="1" applyAlignment="1">
      <alignment horizontal="left" vertical="center" wrapText="1"/>
    </xf>
    <xf numFmtId="0" fontId="2" fillId="7" borderId="0" xfId="0" applyFont="1" applyFill="1" applyAlignment="1">
      <alignment vertical="center"/>
    </xf>
    <xf numFmtId="0" fontId="30" fillId="7" borderId="0" xfId="0" applyFont="1" applyFill="1" applyAlignment="1">
      <alignment horizontal="center" vertical="center" wrapText="1"/>
    </xf>
    <xf numFmtId="0" fontId="30" fillId="7" borderId="7" xfId="0" applyFont="1" applyFill="1" applyBorder="1" applyAlignment="1">
      <alignment horizontal="center" vertical="center" wrapText="1"/>
    </xf>
    <xf numFmtId="3" fontId="30" fillId="7" borderId="7" xfId="0" applyNumberFormat="1" applyFont="1" applyFill="1" applyBorder="1" applyAlignment="1">
      <alignment horizontal="center" vertical="center" wrapText="1"/>
    </xf>
    <xf numFmtId="3" fontId="30" fillId="7" borderId="15" xfId="0" applyNumberFormat="1" applyFont="1" applyFill="1" applyBorder="1" applyAlignment="1">
      <alignment horizontal="center" vertical="center" wrapText="1"/>
    </xf>
    <xf numFmtId="3" fontId="2" fillId="7" borderId="0" xfId="0" applyNumberFormat="1" applyFont="1" applyFill="1" applyAlignment="1">
      <alignment horizontal="center" vertical="center"/>
    </xf>
    <xf numFmtId="0" fontId="2" fillId="7" borderId="7" xfId="0" applyFont="1" applyFill="1" applyBorder="1"/>
    <xf numFmtId="0" fontId="10" fillId="7" borderId="7" xfId="0" applyFont="1" applyFill="1" applyBorder="1" applyAlignment="1">
      <alignment horizontal="center" vertical="center" wrapText="1"/>
    </xf>
    <xf numFmtId="3" fontId="30" fillId="7" borderId="0" xfId="0" applyNumberFormat="1" applyFont="1" applyFill="1" applyAlignment="1">
      <alignment horizontal="center" vertical="center" wrapText="1"/>
    </xf>
    <xf numFmtId="3" fontId="16" fillId="7" borderId="0" xfId="0" applyNumberFormat="1" applyFont="1" applyFill="1" applyAlignment="1">
      <alignment horizontal="center" vertical="center" wrapText="1"/>
    </xf>
    <xf numFmtId="3" fontId="16" fillId="7" borderId="5" xfId="0" applyNumberFormat="1" applyFont="1" applyFill="1" applyBorder="1" applyAlignment="1">
      <alignment horizontal="center" vertical="center" wrapText="1"/>
    </xf>
    <xf numFmtId="3" fontId="2" fillId="0" borderId="0" xfId="0" applyNumberFormat="1" applyFont="1" applyAlignment="1">
      <alignment vertical="center" wrapText="1"/>
    </xf>
    <xf numFmtId="0" fontId="25" fillId="7" borderId="7" xfId="0" applyFont="1" applyFill="1" applyBorder="1" applyAlignment="1">
      <alignment horizontal="left" vertical="center" wrapText="1"/>
    </xf>
    <xf numFmtId="0" fontId="3" fillId="7" borderId="15" xfId="0" applyFont="1" applyFill="1" applyBorder="1" applyAlignment="1">
      <alignment vertical="center" wrapText="1"/>
    </xf>
    <xf numFmtId="0" fontId="33" fillId="7" borderId="0" xfId="0" applyFont="1" applyFill="1" applyAlignment="1">
      <alignment horizontal="left" vertical="center" wrapText="1"/>
    </xf>
    <xf numFmtId="3" fontId="30" fillId="3" borderId="7" xfId="0" applyNumberFormat="1" applyFont="1" applyFill="1" applyBorder="1" applyAlignment="1">
      <alignment horizontal="center" vertical="center" wrapText="1"/>
    </xf>
    <xf numFmtId="0" fontId="28" fillId="7" borderId="8" xfId="0" applyFont="1" applyFill="1" applyBorder="1" applyAlignment="1">
      <alignment horizontal="left" vertical="center" wrapText="1"/>
    </xf>
    <xf numFmtId="3" fontId="35" fillId="7" borderId="7" xfId="0" applyNumberFormat="1" applyFont="1" applyFill="1" applyBorder="1" applyAlignment="1">
      <alignment horizontal="center" vertical="center" wrapText="1"/>
    </xf>
    <xf numFmtId="3" fontId="34" fillId="7" borderId="7" xfId="0" applyNumberFormat="1" applyFont="1" applyFill="1" applyBorder="1" applyAlignment="1">
      <alignment horizontal="center" vertical="center" wrapText="1"/>
    </xf>
    <xf numFmtId="3" fontId="34" fillId="0" borderId="1" xfId="0" applyNumberFormat="1" applyFont="1" applyBorder="1"/>
    <xf numFmtId="0" fontId="34" fillId="0" borderId="1" xfId="0" applyFont="1" applyBorder="1" applyAlignment="1">
      <alignment horizontal="center"/>
    </xf>
    <xf numFmtId="0" fontId="34" fillId="0" borderId="0" xfId="0" applyFont="1" applyAlignment="1">
      <alignment horizontal="center"/>
    </xf>
    <xf numFmtId="0" fontId="34" fillId="7" borderId="0" xfId="0" applyFont="1" applyFill="1" applyAlignment="1">
      <alignment horizontal="center"/>
    </xf>
    <xf numFmtId="0" fontId="34" fillId="0" borderId="0" xfId="0" applyFont="1" applyAlignment="1">
      <alignment wrapText="1"/>
    </xf>
    <xf numFmtId="0" fontId="34" fillId="7" borderId="0" xfId="0" applyFont="1" applyFill="1" applyAlignment="1">
      <alignment wrapText="1"/>
    </xf>
    <xf numFmtId="3" fontId="34" fillId="0" borderId="0" xfId="0" applyNumberFormat="1" applyFont="1"/>
    <xf numFmtId="3" fontId="38" fillId="0" borderId="0" xfId="0" applyNumberFormat="1" applyFont="1"/>
    <xf numFmtId="0" fontId="34" fillId="0" borderId="0" xfId="0" applyFont="1" applyAlignment="1">
      <alignment horizontal="left" wrapText="1"/>
    </xf>
    <xf numFmtId="0" fontId="34" fillId="7" borderId="0" xfId="0" applyFont="1" applyFill="1" applyAlignment="1">
      <alignment horizontal="left" wrapText="1"/>
    </xf>
    <xf numFmtId="0" fontId="34" fillId="7" borderId="7" xfId="0" applyFont="1" applyFill="1" applyBorder="1" applyAlignment="1">
      <alignment horizontal="center" vertical="center" wrapText="1"/>
    </xf>
    <xf numFmtId="3" fontId="34" fillId="0" borderId="0" xfId="0" applyNumberFormat="1" applyFont="1" applyAlignment="1">
      <alignment horizontal="center" vertical="center" wrapText="1"/>
    </xf>
    <xf numFmtId="3" fontId="34" fillId="7" borderId="0" xfId="0" applyNumberFormat="1" applyFont="1" applyFill="1" applyAlignment="1">
      <alignment horizontal="center" vertical="center" wrapText="1"/>
    </xf>
    <xf numFmtId="1" fontId="34" fillId="7" borderId="7" xfId="0" applyNumberFormat="1" applyFont="1" applyFill="1" applyBorder="1" applyAlignment="1">
      <alignment horizontal="center" vertical="center" wrapText="1"/>
    </xf>
    <xf numFmtId="3" fontId="34" fillId="7" borderId="15" xfId="0" applyNumberFormat="1" applyFont="1" applyFill="1" applyBorder="1" applyAlignment="1">
      <alignment horizontal="center" vertical="center" wrapText="1"/>
    </xf>
    <xf numFmtId="3" fontId="34" fillId="0" borderId="0" xfId="0" applyNumberFormat="1" applyFont="1" applyAlignment="1">
      <alignment vertical="center"/>
    </xf>
    <xf numFmtId="0" fontId="34" fillId="0" borderId="0" xfId="0" applyFont="1" applyAlignment="1">
      <alignment horizontal="center" vertical="center"/>
    </xf>
    <xf numFmtId="0" fontId="34" fillId="7" borderId="0" xfId="0" applyFont="1" applyFill="1" applyAlignment="1">
      <alignment horizontal="center" vertical="center"/>
    </xf>
    <xf numFmtId="0" fontId="34" fillId="0" borderId="0" xfId="0" applyFont="1" applyAlignment="1">
      <alignment horizontal="left" vertical="center" wrapText="1"/>
    </xf>
    <xf numFmtId="0" fontId="34" fillId="7" borderId="0" xfId="0" applyFont="1" applyFill="1" applyAlignment="1">
      <alignment horizontal="left" vertical="center" wrapText="1"/>
    </xf>
    <xf numFmtId="0" fontId="35" fillId="7" borderId="7" xfId="0" applyFont="1" applyFill="1" applyBorder="1" applyAlignment="1">
      <alignment horizontal="center" vertical="center" wrapText="1"/>
    </xf>
    <xf numFmtId="3" fontId="39" fillId="7" borderId="7" xfId="0" applyNumberFormat="1" applyFont="1" applyFill="1" applyBorder="1" applyAlignment="1">
      <alignment horizontal="center" vertical="center" wrapText="1"/>
    </xf>
    <xf numFmtId="3" fontId="35" fillId="8" borderId="7" xfId="0" applyNumberFormat="1" applyFont="1" applyFill="1" applyBorder="1" applyAlignment="1">
      <alignment horizontal="center" vertical="center" wrapText="1"/>
    </xf>
    <xf numFmtId="0" fontId="34" fillId="0" borderId="0" xfId="0" applyFont="1" applyAlignment="1">
      <alignment horizontal="center" vertical="center" wrapText="1"/>
    </xf>
    <xf numFmtId="0" fontId="34" fillId="7" borderId="0" xfId="0" applyFont="1" applyFill="1" applyAlignment="1">
      <alignment horizontal="center" vertical="center" wrapText="1"/>
    </xf>
    <xf numFmtId="0" fontId="34" fillId="7" borderId="7" xfId="0" applyFont="1" applyFill="1" applyBorder="1" applyAlignment="1">
      <alignment horizontal="center" vertical="center"/>
    </xf>
    <xf numFmtId="0" fontId="34" fillId="0" borderId="5" xfId="0" applyFont="1" applyBorder="1" applyAlignment="1">
      <alignment horizontal="center" vertical="center" wrapText="1"/>
    </xf>
    <xf numFmtId="0" fontId="34" fillId="0" borderId="6" xfId="0" applyFont="1" applyBorder="1" applyAlignment="1">
      <alignment horizontal="center" vertical="center" wrapText="1"/>
    </xf>
    <xf numFmtId="0" fontId="34" fillId="7" borderId="6" xfId="0" applyFont="1" applyFill="1" applyBorder="1" applyAlignment="1">
      <alignment horizontal="center" vertical="center" wrapText="1"/>
    </xf>
    <xf numFmtId="3" fontId="36" fillId="7" borderId="7" xfId="0" applyNumberFormat="1" applyFont="1" applyFill="1" applyBorder="1" applyAlignment="1">
      <alignment horizontal="center" vertical="center" wrapText="1"/>
    </xf>
    <xf numFmtId="0" fontId="34" fillId="7" borderId="5" xfId="0" applyFont="1" applyFill="1" applyBorder="1" applyAlignment="1">
      <alignment horizontal="center" vertical="center"/>
    </xf>
    <xf numFmtId="0" fontId="34" fillId="7" borderId="6" xfId="0" applyFont="1" applyFill="1" applyBorder="1" applyAlignment="1">
      <alignment horizontal="center" vertical="center"/>
    </xf>
    <xf numFmtId="0" fontId="34" fillId="0" borderId="6" xfId="0" applyFont="1" applyBorder="1" applyAlignment="1">
      <alignment horizontal="center" vertical="center"/>
    </xf>
    <xf numFmtId="3" fontId="34" fillId="0" borderId="7" xfId="0" applyNumberFormat="1" applyFont="1" applyBorder="1" applyAlignment="1">
      <alignment horizontal="center" vertical="center" wrapText="1"/>
    </xf>
    <xf numFmtId="3" fontId="40" fillId="7" borderId="6" xfId="1" applyNumberFormat="1" applyFont="1" applyFill="1" applyBorder="1" applyAlignment="1">
      <alignment horizontal="center" vertical="center" wrapText="1"/>
    </xf>
    <xf numFmtId="3" fontId="40" fillId="7" borderId="0" xfId="1" applyNumberFormat="1" applyFont="1" applyFill="1" applyAlignment="1">
      <alignment horizontal="center" vertical="center" wrapText="1"/>
    </xf>
    <xf numFmtId="3" fontId="34" fillId="7" borderId="5" xfId="0" applyNumberFormat="1" applyFont="1" applyFill="1" applyBorder="1" applyAlignment="1">
      <alignment horizontal="center" vertical="center" wrapText="1"/>
    </xf>
    <xf numFmtId="0" fontId="36" fillId="7" borderId="7" xfId="0" applyFont="1" applyFill="1" applyBorder="1" applyAlignment="1">
      <alignment horizontal="center" vertical="center" wrapText="1"/>
    </xf>
    <xf numFmtId="4" fontId="23" fillId="9" borderId="4" xfId="0" applyNumberFormat="1" applyFont="1" applyFill="1" applyBorder="1" applyAlignment="1">
      <alignment horizontal="center" vertical="center" wrapText="1"/>
    </xf>
    <xf numFmtId="0" fontId="30" fillId="9" borderId="10" xfId="0" applyFont="1" applyFill="1" applyBorder="1" applyAlignment="1">
      <alignment horizontal="center" vertical="center" wrapText="1"/>
    </xf>
    <xf numFmtId="0" fontId="30" fillId="9" borderId="7" xfId="0" applyFont="1" applyFill="1" applyBorder="1" applyAlignment="1">
      <alignment vertical="center" wrapText="1"/>
    </xf>
    <xf numFmtId="4" fontId="30" fillId="7" borderId="0" xfId="0" applyNumberFormat="1" applyFont="1" applyFill="1" applyAlignment="1">
      <alignment horizontal="center" vertical="center"/>
    </xf>
    <xf numFmtId="0" fontId="30" fillId="7" borderId="0" xfId="0" applyFont="1" applyFill="1"/>
    <xf numFmtId="4" fontId="23" fillId="9" borderId="12" xfId="0" applyNumberFormat="1" applyFont="1" applyFill="1" applyBorder="1" applyAlignment="1">
      <alignment horizontal="center" vertical="center" wrapText="1"/>
    </xf>
    <xf numFmtId="0" fontId="19" fillId="7" borderId="0" xfId="0" applyFont="1" applyFill="1"/>
    <xf numFmtId="0" fontId="30" fillId="9" borderId="7" xfId="0" applyFont="1" applyFill="1" applyBorder="1" applyAlignment="1">
      <alignment horizontal="center" vertical="center" wrapText="1"/>
    </xf>
    <xf numFmtId="4" fontId="23" fillId="9" borderId="15" xfId="0" applyNumberFormat="1" applyFont="1" applyFill="1" applyBorder="1" applyAlignment="1">
      <alignment horizontal="center" vertical="center" wrapText="1"/>
    </xf>
    <xf numFmtId="4" fontId="32" fillId="7" borderId="7" xfId="3" applyNumberFormat="1" applyFont="1" applyFill="1" applyBorder="1" applyAlignment="1">
      <alignment horizontal="center" vertical="center"/>
    </xf>
    <xf numFmtId="3" fontId="30" fillId="9" borderId="7" xfId="0" applyNumberFormat="1" applyFont="1" applyFill="1" applyBorder="1" applyAlignment="1">
      <alignment horizontal="center" vertical="center" wrapText="1"/>
    </xf>
    <xf numFmtId="4" fontId="30" fillId="9" borderId="7" xfId="0" applyNumberFormat="1" applyFont="1" applyFill="1" applyBorder="1" applyAlignment="1">
      <alignment horizontal="center" vertical="center" wrapText="1"/>
    </xf>
    <xf numFmtId="3" fontId="30" fillId="4" borderId="7" xfId="0" applyNumberFormat="1" applyFont="1" applyFill="1" applyBorder="1" applyAlignment="1">
      <alignment horizontal="center" vertical="center" wrapText="1"/>
    </xf>
    <xf numFmtId="4" fontId="30" fillId="7" borderId="7" xfId="0" applyNumberFormat="1" applyFont="1" applyFill="1" applyBorder="1" applyAlignment="1">
      <alignment horizontal="center" vertical="center" wrapText="1"/>
    </xf>
    <xf numFmtId="4" fontId="30" fillId="9" borderId="0" xfId="0" applyNumberFormat="1" applyFont="1" applyFill="1" applyAlignment="1">
      <alignment horizontal="center" vertical="center"/>
    </xf>
    <xf numFmtId="0" fontId="30" fillId="9" borderId="0" xfId="0" applyFont="1" applyFill="1"/>
    <xf numFmtId="0" fontId="30" fillId="16" borderId="0" xfId="0" applyFont="1" applyFill="1"/>
    <xf numFmtId="3" fontId="30" fillId="16" borderId="0" xfId="0" applyNumberFormat="1" applyFont="1" applyFill="1"/>
    <xf numFmtId="0" fontId="30" fillId="7" borderId="0" xfId="0" applyFont="1" applyFill="1" applyAlignment="1">
      <alignment vertical="center" wrapText="1"/>
    </xf>
    <xf numFmtId="0" fontId="3" fillId="0" borderId="10" xfId="0" applyFont="1" applyBorder="1" applyAlignment="1">
      <alignment horizontal="center" vertical="center" wrapText="1"/>
    </xf>
    <xf numFmtId="0" fontId="34" fillId="7" borderId="8" xfId="0" applyFont="1" applyFill="1" applyBorder="1" applyAlignment="1">
      <alignment horizontal="center" vertical="center" wrapText="1"/>
    </xf>
    <xf numFmtId="0" fontId="42" fillId="18" borderId="7" xfId="0" applyFont="1" applyFill="1" applyBorder="1" applyAlignment="1">
      <alignment horizontal="center" vertical="center" wrapText="1"/>
    </xf>
    <xf numFmtId="0" fontId="2" fillId="7" borderId="1" xfId="0" applyFont="1" applyFill="1" applyBorder="1"/>
    <xf numFmtId="4" fontId="2" fillId="7" borderId="1" xfId="0" applyNumberFormat="1" applyFont="1" applyFill="1" applyBorder="1"/>
    <xf numFmtId="0" fontId="30" fillId="7" borderId="0" xfId="0" applyFont="1" applyFill="1" applyAlignment="1">
      <alignment horizontal="center"/>
    </xf>
    <xf numFmtId="0" fontId="30" fillId="7" borderId="0" xfId="0" applyFont="1" applyFill="1" applyAlignment="1">
      <alignment horizontal="center" vertical="center"/>
    </xf>
    <xf numFmtId="4" fontId="2" fillId="7" borderId="0" xfId="0" applyNumberFormat="1" applyFont="1" applyFill="1"/>
    <xf numFmtId="0" fontId="30" fillId="7" borderId="0" xfId="0" applyFont="1" applyFill="1" applyAlignment="1">
      <alignment horizontal="center" wrapText="1"/>
    </xf>
    <xf numFmtId="0" fontId="30" fillId="7" borderId="0" xfId="0" applyFont="1" applyFill="1" applyAlignment="1">
      <alignment wrapText="1"/>
    </xf>
    <xf numFmtId="0" fontId="11" fillId="7" borderId="0" xfId="0" applyFont="1" applyFill="1"/>
    <xf numFmtId="4" fontId="11" fillId="7" borderId="0" xfId="0" applyNumberFormat="1" applyFont="1" applyFill="1"/>
    <xf numFmtId="0" fontId="30" fillId="7" borderId="0" xfId="0" applyFont="1" applyFill="1" applyAlignment="1">
      <alignment horizontal="left" wrapText="1"/>
    </xf>
    <xf numFmtId="4" fontId="2" fillId="7" borderId="0" xfId="0" applyNumberFormat="1" applyFont="1" applyFill="1" applyAlignment="1">
      <alignment horizontal="left" wrapText="1"/>
    </xf>
    <xf numFmtId="0" fontId="30" fillId="9" borderId="0" xfId="0" applyFont="1" applyFill="1" applyAlignment="1">
      <alignment horizontal="center" vertical="center"/>
    </xf>
    <xf numFmtId="0" fontId="43" fillId="9" borderId="0" xfId="0" applyFont="1" applyFill="1" applyAlignment="1">
      <alignment horizontal="center" vertical="center"/>
    </xf>
    <xf numFmtId="4" fontId="43" fillId="9" borderId="0" xfId="0" applyNumberFormat="1" applyFont="1" applyFill="1"/>
    <xf numFmtId="4" fontId="30" fillId="4" borderId="7" xfId="0" applyNumberFormat="1" applyFont="1" applyFill="1" applyBorder="1" applyAlignment="1">
      <alignment horizontal="center" vertical="center" wrapText="1"/>
    </xf>
    <xf numFmtId="164" fontId="30" fillId="7" borderId="7" xfId="0" applyNumberFormat="1" applyFont="1" applyFill="1" applyBorder="1" applyAlignment="1">
      <alignment horizontal="center" vertical="center" wrapText="1"/>
    </xf>
    <xf numFmtId="3" fontId="30" fillId="7" borderId="0" xfId="0" applyNumberFormat="1" applyFont="1" applyFill="1" applyAlignment="1">
      <alignment horizontal="center" vertical="center"/>
    </xf>
    <xf numFmtId="0" fontId="30" fillId="4" borderId="7" xfId="0" applyFont="1" applyFill="1" applyBorder="1" applyAlignment="1">
      <alignment horizontal="center" vertical="center" wrapText="1"/>
    </xf>
    <xf numFmtId="2" fontId="30" fillId="7" borderId="7" xfId="0" applyNumberFormat="1" applyFont="1" applyFill="1" applyBorder="1" applyAlignment="1">
      <alignment horizontal="center" vertical="center" wrapText="1"/>
    </xf>
    <xf numFmtId="4" fontId="30" fillId="9" borderId="0" xfId="0" applyNumberFormat="1" applyFont="1" applyFill="1"/>
    <xf numFmtId="4" fontId="30" fillId="7" borderId="0" xfId="0" applyNumberFormat="1" applyFont="1" applyFill="1"/>
    <xf numFmtId="0" fontId="2" fillId="16" borderId="0" xfId="0" applyFont="1" applyFill="1"/>
    <xf numFmtId="4" fontId="30" fillId="16" borderId="0" xfId="0" applyNumberFormat="1" applyFont="1" applyFill="1"/>
    <xf numFmtId="4" fontId="30" fillId="7" borderId="0" xfId="0" applyNumberFormat="1" applyFont="1" applyFill="1" applyAlignment="1">
      <alignment horizontal="center" vertical="center" wrapText="1"/>
    </xf>
    <xf numFmtId="3" fontId="30" fillId="4" borderId="7" xfId="0" applyNumberFormat="1" applyFont="1" applyFill="1" applyBorder="1" applyAlignment="1">
      <alignment horizontal="center" vertical="center"/>
    </xf>
    <xf numFmtId="4" fontId="30" fillId="7" borderId="7" xfId="0" applyNumberFormat="1" applyFont="1" applyFill="1" applyBorder="1" applyAlignment="1">
      <alignment horizontal="center" vertical="center"/>
    </xf>
    <xf numFmtId="3" fontId="30" fillId="4" borderId="15" xfId="0" applyNumberFormat="1" applyFont="1" applyFill="1" applyBorder="1" applyAlignment="1">
      <alignment horizontal="center" vertical="center" wrapText="1"/>
    </xf>
    <xf numFmtId="4" fontId="30" fillId="7" borderId="15" xfId="0" applyNumberFormat="1" applyFont="1" applyFill="1" applyBorder="1" applyAlignment="1">
      <alignment horizontal="center" vertical="center" wrapText="1"/>
    </xf>
    <xf numFmtId="4" fontId="30" fillId="4" borderId="15" xfId="0" applyNumberFormat="1" applyFont="1" applyFill="1" applyBorder="1" applyAlignment="1">
      <alignment horizontal="center" vertical="center" wrapText="1"/>
    </xf>
    <xf numFmtId="4" fontId="2" fillId="7" borderId="0" xfId="0" applyNumberFormat="1" applyFont="1" applyFill="1" applyAlignment="1">
      <alignment horizontal="center" vertical="center" wrapText="1"/>
    </xf>
    <xf numFmtId="0" fontId="30" fillId="7" borderId="0" xfId="0" applyFont="1" applyFill="1" applyAlignment="1">
      <alignment horizontal="left" vertical="center" wrapText="1"/>
    </xf>
    <xf numFmtId="164" fontId="30" fillId="4" borderId="7" xfId="0" applyNumberFormat="1" applyFont="1" applyFill="1" applyBorder="1" applyAlignment="1">
      <alignment horizontal="center" vertical="center" wrapText="1"/>
    </xf>
    <xf numFmtId="4" fontId="0" fillId="7" borderId="0" xfId="0" applyNumberFormat="1" applyFill="1"/>
    <xf numFmtId="4" fontId="32" fillId="7" borderId="7" xfId="0" applyNumberFormat="1" applyFont="1" applyFill="1" applyBorder="1" applyAlignment="1">
      <alignment horizontal="center" vertical="center" wrapText="1"/>
    </xf>
    <xf numFmtId="0" fontId="30" fillId="11" borderId="0" xfId="0" applyFont="1" applyFill="1"/>
    <xf numFmtId="4" fontId="30" fillId="11" borderId="0" xfId="0" applyNumberFormat="1" applyFont="1" applyFill="1"/>
    <xf numFmtId="0" fontId="2" fillId="11" borderId="0" xfId="0" applyFont="1" applyFill="1"/>
    <xf numFmtId="164" fontId="2" fillId="7" borderId="0" xfId="0" applyNumberFormat="1" applyFont="1" applyFill="1"/>
    <xf numFmtId="0" fontId="5" fillId="7" borderId="0" xfId="0" applyFont="1" applyFill="1"/>
    <xf numFmtId="3" fontId="30" fillId="7" borderId="6" xfId="0" applyNumberFormat="1" applyFont="1" applyFill="1" applyBorder="1" applyAlignment="1">
      <alignment horizontal="center" vertical="center" wrapText="1"/>
    </xf>
    <xf numFmtId="4" fontId="30" fillId="7" borderId="6" xfId="0" applyNumberFormat="1" applyFont="1" applyFill="1" applyBorder="1" applyAlignment="1">
      <alignment horizontal="center" vertical="center" wrapText="1"/>
    </xf>
    <xf numFmtId="0" fontId="19" fillId="7" borderId="6" xfId="0" applyFont="1" applyFill="1" applyBorder="1" applyAlignment="1">
      <alignment horizontal="center" vertical="center" wrapText="1"/>
    </xf>
    <xf numFmtId="3" fontId="30" fillId="9" borderId="8" xfId="0" applyNumberFormat="1" applyFont="1" applyFill="1" applyBorder="1" applyAlignment="1">
      <alignment horizontal="center" vertical="center" wrapText="1"/>
    </xf>
    <xf numFmtId="4" fontId="30" fillId="7" borderId="9" xfId="0" applyNumberFormat="1" applyFont="1" applyFill="1" applyBorder="1" applyAlignment="1">
      <alignment horizontal="center" vertical="center" wrapText="1"/>
    </xf>
    <xf numFmtId="4" fontId="30" fillId="7" borderId="8" xfId="0" applyNumberFormat="1" applyFont="1" applyFill="1" applyBorder="1" applyAlignment="1">
      <alignment horizontal="center" vertical="center" wrapText="1"/>
    </xf>
    <xf numFmtId="3" fontId="30" fillId="7" borderId="8" xfId="0" applyNumberFormat="1" applyFont="1" applyFill="1" applyBorder="1" applyAlignment="1">
      <alignment horizontal="center" vertical="center" wrapText="1"/>
    </xf>
    <xf numFmtId="3" fontId="30" fillId="7" borderId="9" xfId="0" applyNumberFormat="1" applyFont="1" applyFill="1" applyBorder="1" applyAlignment="1">
      <alignment horizontal="center" vertical="center" wrapText="1"/>
    </xf>
    <xf numFmtId="0" fontId="30" fillId="4" borderId="15" xfId="0" applyFont="1" applyFill="1" applyBorder="1" applyAlignment="1">
      <alignment horizontal="center" vertical="center" wrapText="1"/>
    </xf>
    <xf numFmtId="0" fontId="30" fillId="7" borderId="15" xfId="0" applyFont="1" applyFill="1" applyBorder="1" applyAlignment="1">
      <alignment horizontal="center" vertical="center" wrapText="1"/>
    </xf>
    <xf numFmtId="165" fontId="30" fillId="7" borderId="7" xfId="0" applyNumberFormat="1" applyFont="1" applyFill="1" applyBorder="1" applyAlignment="1">
      <alignment horizontal="center" vertical="center" wrapText="1"/>
    </xf>
    <xf numFmtId="3" fontId="30" fillId="7" borderId="0" xfId="0" applyNumberFormat="1" applyFont="1" applyFill="1"/>
    <xf numFmtId="0" fontId="30" fillId="4" borderId="7" xfId="0" applyFont="1" applyFill="1" applyBorder="1" applyAlignment="1">
      <alignment horizontal="center" vertical="center"/>
    </xf>
    <xf numFmtId="0" fontId="30" fillId="7" borderId="7" xfId="0" applyFont="1" applyFill="1" applyBorder="1" applyAlignment="1">
      <alignment horizontal="center" vertical="center"/>
    </xf>
    <xf numFmtId="0" fontId="2" fillId="7" borderId="0" xfId="0" applyFont="1" applyFill="1" applyAlignment="1">
      <alignment horizontal="left"/>
    </xf>
    <xf numFmtId="3" fontId="34" fillId="9" borderId="0" xfId="0" applyNumberFormat="1" applyFont="1" applyFill="1" applyAlignment="1">
      <alignment horizontal="center" vertical="center"/>
    </xf>
    <xf numFmtId="4" fontId="34" fillId="9" borderId="0" xfId="0" applyNumberFormat="1" applyFont="1" applyFill="1" applyAlignment="1">
      <alignment horizontal="center" vertical="center"/>
    </xf>
    <xf numFmtId="0" fontId="23" fillId="7" borderId="0" xfId="0" applyFont="1" applyFill="1"/>
    <xf numFmtId="4" fontId="23" fillId="7" borderId="0" xfId="0" applyNumberFormat="1" applyFont="1" applyFill="1"/>
    <xf numFmtId="0" fontId="23" fillId="7" borderId="0" xfId="0" applyFont="1" applyFill="1" applyAlignment="1">
      <alignment horizontal="center"/>
    </xf>
    <xf numFmtId="0" fontId="23" fillId="7" borderId="0" xfId="0" applyFont="1" applyFill="1" applyAlignment="1">
      <alignment horizontal="center" vertical="center"/>
    </xf>
    <xf numFmtId="4" fontId="23" fillId="7" borderId="0" xfId="0" applyNumberFormat="1" applyFont="1" applyFill="1" applyAlignment="1">
      <alignment horizontal="center" vertical="center"/>
    </xf>
    <xf numFmtId="4" fontId="2" fillId="7" borderId="0" xfId="0" applyNumberFormat="1" applyFont="1" applyFill="1" applyAlignment="1">
      <alignment horizontal="center" vertical="center"/>
    </xf>
    <xf numFmtId="4" fontId="30" fillId="9" borderId="4" xfId="0" applyNumberFormat="1" applyFont="1" applyFill="1" applyBorder="1" applyAlignment="1">
      <alignment horizontal="center" vertical="center" wrapText="1"/>
    </xf>
    <xf numFmtId="0" fontId="23" fillId="7" borderId="0" xfId="0" applyFont="1" applyFill="1" applyAlignment="1">
      <alignment horizontal="center" vertical="center" wrapText="1"/>
    </xf>
    <xf numFmtId="4" fontId="23" fillId="7" borderId="0" xfId="0" applyNumberFormat="1" applyFont="1" applyFill="1" applyAlignment="1">
      <alignment horizontal="center" vertical="center" wrapText="1"/>
    </xf>
    <xf numFmtId="4" fontId="2" fillId="7" borderId="0" xfId="0" applyNumberFormat="1" applyFont="1" applyFill="1" applyAlignment="1">
      <alignment vertical="center"/>
    </xf>
    <xf numFmtId="3" fontId="30" fillId="9" borderId="4" xfId="0" applyNumberFormat="1" applyFont="1" applyFill="1" applyBorder="1" applyAlignment="1">
      <alignment horizontal="center" vertical="center" wrapText="1"/>
    </xf>
    <xf numFmtId="4" fontId="16" fillId="7" borderId="0" xfId="0" applyNumberFormat="1" applyFont="1" applyFill="1" applyAlignment="1">
      <alignment horizontal="center" vertical="center" wrapText="1"/>
    </xf>
    <xf numFmtId="0" fontId="3" fillId="7" borderId="0" xfId="0" applyFont="1" applyFill="1"/>
    <xf numFmtId="0" fontId="0" fillId="11" borderId="0" xfId="0" applyFill="1"/>
    <xf numFmtId="3" fontId="0" fillId="11" borderId="0" xfId="0" applyNumberFormat="1" applyFill="1"/>
    <xf numFmtId="0" fontId="0" fillId="7" borderId="0" xfId="0" applyFill="1" applyAlignment="1">
      <alignment horizontal="center" vertical="center" wrapText="1"/>
    </xf>
    <xf numFmtId="3" fontId="44" fillId="7" borderId="0" xfId="0" applyNumberFormat="1" applyFont="1" applyFill="1" applyAlignment="1">
      <alignment horizontal="center" vertical="center" wrapText="1"/>
    </xf>
    <xf numFmtId="0" fontId="19" fillId="7" borderId="0" xfId="0" applyFont="1" applyFill="1" applyAlignment="1">
      <alignment vertical="center" wrapText="1"/>
    </xf>
    <xf numFmtId="0" fontId="0" fillId="3" borderId="0" xfId="0" applyFill="1"/>
    <xf numFmtId="4" fontId="0" fillId="0" borderId="0" xfId="0" applyNumberFormat="1"/>
    <xf numFmtId="3" fontId="0" fillId="0" borderId="0" xfId="0" applyNumberFormat="1"/>
    <xf numFmtId="0" fontId="0" fillId="7" borderId="0" xfId="0" applyFill="1" applyAlignment="1">
      <alignment horizontal="center"/>
    </xf>
    <xf numFmtId="0" fontId="0" fillId="7" borderId="0" xfId="0" applyFill="1" applyAlignment="1">
      <alignment wrapText="1"/>
    </xf>
    <xf numFmtId="0" fontId="0" fillId="7" borderId="0" xfId="0" applyFill="1" applyAlignment="1">
      <alignment horizontal="left" wrapText="1"/>
    </xf>
    <xf numFmtId="0" fontId="19" fillId="10" borderId="8" xfId="0" applyFont="1" applyFill="1" applyBorder="1" applyAlignment="1">
      <alignment horizontal="center" vertical="center" wrapText="1"/>
    </xf>
    <xf numFmtId="0" fontId="19" fillId="10" borderId="10" xfId="0" applyFont="1" applyFill="1" applyBorder="1" applyAlignment="1">
      <alignment horizontal="center" vertical="center" wrapText="1"/>
    </xf>
    <xf numFmtId="3" fontId="0" fillId="7" borderId="7" xfId="0" applyNumberFormat="1" applyFill="1" applyBorder="1" applyAlignment="1">
      <alignment horizontal="center" vertical="center" wrapText="1"/>
    </xf>
    <xf numFmtId="0" fontId="45" fillId="18" borderId="7" xfId="0" applyFont="1" applyFill="1" applyBorder="1" applyAlignment="1">
      <alignment horizontal="center" vertical="center" wrapText="1"/>
    </xf>
    <xf numFmtId="0" fontId="2" fillId="0" borderId="7" xfId="0" applyFont="1" applyBorder="1"/>
    <xf numFmtId="3" fontId="0" fillId="7" borderId="7" xfId="0" applyNumberFormat="1" applyFill="1" applyBorder="1" applyAlignment="1">
      <alignment vertical="center" wrapText="1"/>
    </xf>
    <xf numFmtId="3" fontId="0" fillId="7" borderId="0" xfId="0" applyNumberFormat="1" applyFill="1" applyAlignment="1">
      <alignment horizontal="center" vertical="center" wrapText="1"/>
    </xf>
    <xf numFmtId="0" fontId="0" fillId="7" borderId="0" xfId="0" applyFill="1" applyAlignment="1">
      <alignment horizontal="center" vertical="center"/>
    </xf>
    <xf numFmtId="0" fontId="46" fillId="0" borderId="7" xfId="4" applyFont="1" applyBorder="1" applyAlignment="1">
      <alignment horizontal="center" vertical="center" wrapText="1"/>
    </xf>
    <xf numFmtId="3" fontId="41" fillId="7" borderId="7" xfId="0" applyNumberFormat="1" applyFont="1" applyFill="1" applyBorder="1" applyAlignment="1">
      <alignment horizontal="center" vertical="center" wrapText="1"/>
    </xf>
    <xf numFmtId="3" fontId="48" fillId="7" borderId="7" xfId="0" applyNumberFormat="1" applyFont="1" applyFill="1" applyBorder="1" applyAlignment="1">
      <alignment horizontal="center" vertical="center" wrapText="1"/>
    </xf>
    <xf numFmtId="3" fontId="0" fillId="7" borderId="17" xfId="0" applyNumberFormat="1" applyFill="1" applyBorder="1" applyAlignment="1">
      <alignment horizontal="center" vertical="center" wrapText="1"/>
    </xf>
    <xf numFmtId="0" fontId="0" fillId="7" borderId="7" xfId="0" applyFill="1" applyBorder="1" applyAlignment="1">
      <alignment vertical="center" wrapText="1"/>
    </xf>
    <xf numFmtId="0" fontId="0" fillId="7" borderId="7" xfId="0" applyFill="1" applyBorder="1" applyAlignment="1">
      <alignment horizontal="center" vertical="center"/>
    </xf>
    <xf numFmtId="0" fontId="19" fillId="7" borderId="7" xfId="0" applyFont="1" applyFill="1" applyBorder="1" applyAlignment="1">
      <alignment vertical="center" wrapText="1"/>
    </xf>
    <xf numFmtId="0" fontId="0" fillId="7" borderId="0" xfId="0" applyFill="1" applyAlignment="1">
      <alignment vertical="center" wrapText="1"/>
    </xf>
    <xf numFmtId="0" fontId="0" fillId="7" borderId="17" xfId="0" applyFill="1" applyBorder="1" applyAlignment="1">
      <alignment horizontal="center" vertical="center" wrapText="1"/>
    </xf>
    <xf numFmtId="0" fontId="0" fillId="7" borderId="0" xfId="0" applyFill="1" applyAlignment="1">
      <alignment horizontal="left" vertical="center"/>
    </xf>
    <xf numFmtId="0" fontId="0" fillId="7" borderId="0" xfId="0" applyFill="1" applyAlignment="1">
      <alignment vertical="center"/>
    </xf>
    <xf numFmtId="0" fontId="45" fillId="18" borderId="0" xfId="0" applyFont="1" applyFill="1" applyAlignment="1">
      <alignment horizontal="center" vertical="center" wrapText="1"/>
    </xf>
    <xf numFmtId="0" fontId="46" fillId="0" borderId="7" xfId="4" applyFont="1" applyBorder="1" applyAlignment="1">
      <alignment vertical="center" wrapText="1"/>
    </xf>
    <xf numFmtId="3" fontId="41" fillId="7" borderId="7" xfId="0" applyNumberFormat="1" applyFont="1" applyFill="1" applyBorder="1" applyAlignment="1">
      <alignment vertical="center" wrapText="1"/>
    </xf>
    <xf numFmtId="3" fontId="41" fillId="7" borderId="0" xfId="0" applyNumberFormat="1" applyFont="1" applyFill="1" applyAlignment="1">
      <alignment horizontal="center" vertical="center" wrapText="1"/>
    </xf>
    <xf numFmtId="3" fontId="47" fillId="7" borderId="0" xfId="0" applyNumberFormat="1" applyFont="1" applyFill="1" applyAlignment="1">
      <alignment horizontal="center" vertical="center" wrapText="1"/>
    </xf>
    <xf numFmtId="3" fontId="41" fillId="7" borderId="0" xfId="0" applyNumberFormat="1" applyFont="1" applyFill="1" applyAlignment="1">
      <alignment horizontal="left" vertical="center" wrapText="1"/>
    </xf>
    <xf numFmtId="3" fontId="0" fillId="7" borderId="0" xfId="0" applyNumberFormat="1" applyFill="1" applyAlignment="1">
      <alignment horizontal="left" vertical="center" wrapText="1"/>
    </xf>
    <xf numFmtId="0" fontId="41" fillId="7" borderId="0" xfId="0" applyFont="1" applyFill="1" applyAlignment="1">
      <alignment horizontal="center" vertical="center" wrapText="1"/>
    </xf>
    <xf numFmtId="0" fontId="41" fillId="7" borderId="0" xfId="0" applyFont="1" applyFill="1" applyAlignment="1">
      <alignment horizontal="left" vertical="center" wrapText="1"/>
    </xf>
    <xf numFmtId="0" fontId="46" fillId="0" borderId="0" xfId="4" applyFont="1" applyAlignment="1">
      <alignment horizontal="center" vertical="center" wrapText="1"/>
    </xf>
    <xf numFmtId="3" fontId="47" fillId="8" borderId="0" xfId="0" applyNumberFormat="1" applyFont="1" applyFill="1" applyAlignment="1">
      <alignment horizontal="center" vertical="center" wrapText="1"/>
    </xf>
    <xf numFmtId="0" fontId="46" fillId="0" borderId="0" xfId="4" applyFont="1" applyAlignment="1">
      <alignment horizontal="left" vertical="center" wrapText="1"/>
    </xf>
    <xf numFmtId="0" fontId="2" fillId="7" borderId="4" xfId="0" applyFont="1" applyFill="1" applyBorder="1" applyAlignment="1">
      <alignment vertical="center" wrapText="1"/>
    </xf>
    <xf numFmtId="3" fontId="49" fillId="0" borderId="7" xfId="0" applyNumberFormat="1" applyFont="1" applyBorder="1" applyAlignment="1">
      <alignment vertical="center" wrapText="1"/>
    </xf>
    <xf numFmtId="3" fontId="50" fillId="0" borderId="7" xfId="0" applyNumberFormat="1" applyFont="1" applyBorder="1" applyAlignment="1">
      <alignment vertical="center" wrapText="1"/>
    </xf>
    <xf numFmtId="3" fontId="48" fillId="7" borderId="7" xfId="0" applyNumberFormat="1" applyFont="1" applyFill="1" applyBorder="1" applyAlignment="1">
      <alignment vertical="center" wrapText="1"/>
    </xf>
    <xf numFmtId="3" fontId="48" fillId="0" borderId="0" xfId="0" applyNumberFormat="1" applyFont="1" applyAlignment="1">
      <alignment vertical="center" wrapText="1"/>
    </xf>
    <xf numFmtId="3" fontId="51" fillId="0" borderId="0" xfId="0" applyNumberFormat="1" applyFont="1" applyAlignment="1">
      <alignment vertical="center" wrapText="1"/>
    </xf>
    <xf numFmtId="3" fontId="0" fillId="7" borderId="0" xfId="0" applyNumberFormat="1" applyFill="1" applyAlignment="1">
      <alignment vertical="center" wrapText="1"/>
    </xf>
    <xf numFmtId="3" fontId="48" fillId="7" borderId="0" xfId="0" applyNumberFormat="1" applyFont="1" applyFill="1" applyAlignment="1">
      <alignment horizontal="center" vertical="center" wrapText="1"/>
    </xf>
    <xf numFmtId="3" fontId="2" fillId="7" borderId="0" xfId="0" applyNumberFormat="1" applyFont="1" applyFill="1" applyAlignment="1">
      <alignment vertical="center" wrapText="1"/>
    </xf>
    <xf numFmtId="3" fontId="51" fillId="7" borderId="0" xfId="0" applyNumberFormat="1" applyFont="1" applyFill="1" applyAlignment="1">
      <alignment horizontal="center" vertical="center" wrapText="1"/>
    </xf>
    <xf numFmtId="3" fontId="51" fillId="7" borderId="0" xfId="0" applyNumberFormat="1" applyFont="1" applyFill="1" applyAlignment="1">
      <alignment vertical="center" wrapText="1"/>
    </xf>
    <xf numFmtId="0" fontId="51" fillId="7" borderId="0" xfId="0" applyFont="1" applyFill="1" applyAlignment="1">
      <alignment horizontal="center" vertical="center" wrapText="1"/>
    </xf>
    <xf numFmtId="3" fontId="34" fillId="7" borderId="0" xfId="0" applyNumberFormat="1" applyFont="1" applyFill="1" applyAlignment="1">
      <alignment vertical="center" wrapText="1"/>
    </xf>
    <xf numFmtId="3" fontId="30" fillId="7" borderId="0" xfId="0" applyNumberFormat="1" applyFont="1" applyFill="1" applyAlignment="1">
      <alignment vertical="center" wrapText="1"/>
    </xf>
    <xf numFmtId="0" fontId="45" fillId="18" borderId="17" xfId="0" applyFont="1" applyFill="1" applyBorder="1" applyAlignment="1">
      <alignment horizontal="center" vertical="center" wrapText="1"/>
    </xf>
    <xf numFmtId="3" fontId="0" fillId="7" borderId="6" xfId="0" applyNumberFormat="1" applyFill="1" applyBorder="1" applyAlignment="1">
      <alignment horizontal="center" vertical="center" wrapText="1"/>
    </xf>
    <xf numFmtId="0" fontId="2" fillId="7" borderId="6" xfId="0" applyFont="1" applyFill="1" applyBorder="1" applyAlignment="1">
      <alignment vertical="center" wrapText="1"/>
    </xf>
    <xf numFmtId="0" fontId="0" fillId="7" borderId="17" xfId="0" applyFill="1" applyBorder="1" applyAlignment="1">
      <alignment horizontal="center"/>
    </xf>
    <xf numFmtId="0" fontId="52" fillId="7" borderId="17" xfId="0" applyFont="1" applyFill="1" applyBorder="1" applyAlignment="1">
      <alignment horizontal="center"/>
    </xf>
    <xf numFmtId="0" fontId="0" fillId="7" borderId="6" xfId="0" applyFill="1" applyBorder="1" applyAlignment="1">
      <alignment horizontal="left" vertical="center" wrapText="1"/>
    </xf>
    <xf numFmtId="0" fontId="23" fillId="7" borderId="0" xfId="0" applyFont="1" applyFill="1" applyAlignment="1">
      <alignment horizontal="left" vertical="center" wrapText="1"/>
    </xf>
    <xf numFmtId="0" fontId="34" fillId="0" borderId="0" xfId="0" applyFont="1" applyAlignment="1">
      <alignment horizontal="left" vertical="center"/>
    </xf>
    <xf numFmtId="0" fontId="16" fillId="7" borderId="0" xfId="0" applyFont="1" applyFill="1" applyAlignment="1">
      <alignment horizontal="left" vertical="center" wrapText="1"/>
    </xf>
    <xf numFmtId="0" fontId="30" fillId="7" borderId="0" xfId="0" applyFont="1" applyFill="1" applyAlignment="1">
      <alignment horizontal="left" vertical="center"/>
    </xf>
    <xf numFmtId="0" fontId="2" fillId="7" borderId="0" xfId="0" applyFont="1" applyFill="1" applyAlignment="1">
      <alignment horizontal="left" vertical="center"/>
    </xf>
    <xf numFmtId="0" fontId="34" fillId="7" borderId="0" xfId="0" applyFont="1" applyFill="1" applyAlignment="1">
      <alignment horizontal="left"/>
    </xf>
    <xf numFmtId="0" fontId="0" fillId="0" borderId="0" xfId="0" applyAlignment="1">
      <alignment horizontal="center"/>
    </xf>
    <xf numFmtId="0" fontId="0" fillId="0" borderId="0" xfId="0" applyAlignment="1">
      <alignment wrapText="1"/>
    </xf>
    <xf numFmtId="0" fontId="30" fillId="0" borderId="0" xfId="0" applyFont="1" applyAlignment="1">
      <alignment horizontal="center"/>
    </xf>
    <xf numFmtId="0" fontId="23" fillId="0" borderId="0" xfId="0" applyFont="1"/>
    <xf numFmtId="0" fontId="23" fillId="0" borderId="0" xfId="0" applyFont="1" applyAlignment="1">
      <alignment horizontal="center"/>
    </xf>
    <xf numFmtId="0" fontId="53" fillId="7" borderId="0" xfId="0" applyFont="1" applyFill="1" applyAlignment="1">
      <alignment horizontal="center" vertical="center"/>
    </xf>
    <xf numFmtId="3" fontId="53" fillId="7" borderId="0" xfId="0" applyNumberFormat="1" applyFont="1" applyFill="1"/>
    <xf numFmtId="3" fontId="42" fillId="7" borderId="0" xfId="0" applyNumberFormat="1" applyFont="1" applyFill="1" applyAlignment="1">
      <alignment horizontal="center" vertical="center"/>
    </xf>
    <xf numFmtId="3" fontId="54" fillId="7" borderId="0" xfId="0" applyNumberFormat="1" applyFont="1" applyFill="1" applyAlignment="1">
      <alignment horizontal="center" vertical="center"/>
    </xf>
    <xf numFmtId="3" fontId="43" fillId="7" borderId="0" xfId="0" applyNumberFormat="1" applyFont="1" applyFill="1"/>
    <xf numFmtId="3" fontId="55" fillId="7" borderId="0" xfId="0" applyNumberFormat="1" applyFont="1" applyFill="1"/>
    <xf numFmtId="164" fontId="42" fillId="0" borderId="31" xfId="0" applyNumberFormat="1" applyFont="1" applyBorder="1" applyAlignment="1">
      <alignment horizontal="center" vertical="center"/>
    </xf>
    <xf numFmtId="164" fontId="42" fillId="0" borderId="31" xfId="0" applyNumberFormat="1" applyFont="1" applyBorder="1" applyAlignment="1">
      <alignment horizontal="left" vertical="center"/>
    </xf>
    <xf numFmtId="164" fontId="42" fillId="7" borderId="31" xfId="0" applyNumberFormat="1" applyFont="1" applyFill="1" applyBorder="1" applyAlignment="1">
      <alignment horizontal="left" vertical="center"/>
    </xf>
    <xf numFmtId="0" fontId="32" fillId="0" borderId="29" xfId="0" applyFont="1" applyBorder="1" applyAlignment="1">
      <alignment horizontal="left"/>
    </xf>
    <xf numFmtId="0" fontId="32" fillId="0" borderId="30" xfId="0" applyFont="1" applyBorder="1" applyAlignment="1">
      <alignment horizontal="left"/>
    </xf>
    <xf numFmtId="0" fontId="42" fillId="0" borderId="30" xfId="0" applyFont="1" applyBorder="1" applyAlignment="1">
      <alignment horizontal="left"/>
    </xf>
    <xf numFmtId="3" fontId="56" fillId="7" borderId="0" xfId="0" applyNumberFormat="1" applyFont="1" applyFill="1"/>
    <xf numFmtId="0" fontId="54" fillId="0" borderId="29" xfId="0" applyFont="1" applyBorder="1" applyAlignment="1">
      <alignment horizontal="left"/>
    </xf>
    <xf numFmtId="0" fontId="32" fillId="20" borderId="34" xfId="0" applyFont="1" applyFill="1" applyBorder="1" applyAlignment="1">
      <alignment horizontal="left" vertical="center"/>
    </xf>
    <xf numFmtId="0" fontId="32" fillId="20" borderId="35" xfId="0" applyFont="1" applyFill="1" applyBorder="1" applyAlignment="1">
      <alignment horizontal="left" vertical="center"/>
    </xf>
    <xf numFmtId="164" fontId="32" fillId="20" borderId="36" xfId="0" applyNumberFormat="1" applyFont="1" applyFill="1" applyBorder="1" applyAlignment="1">
      <alignment horizontal="left" vertical="center"/>
    </xf>
    <xf numFmtId="0" fontId="32" fillId="0" borderId="31" xfId="0" applyFont="1" applyBorder="1" applyAlignment="1">
      <alignment horizontal="left"/>
    </xf>
    <xf numFmtId="164" fontId="42" fillId="7" borderId="37" xfId="0" applyNumberFormat="1" applyFont="1" applyFill="1" applyBorder="1" applyAlignment="1">
      <alignment horizontal="left" vertical="center"/>
    </xf>
    <xf numFmtId="164" fontId="42" fillId="0" borderId="30" xfId="0" applyNumberFormat="1" applyFont="1" applyBorder="1" applyAlignment="1">
      <alignment horizontal="center" vertical="center"/>
    </xf>
    <xf numFmtId="3" fontId="42" fillId="7" borderId="38" xfId="0" applyNumberFormat="1" applyFont="1" applyFill="1" applyBorder="1" applyAlignment="1">
      <alignment horizontal="left" vertical="center"/>
    </xf>
    <xf numFmtId="164" fontId="32" fillId="20" borderId="25" xfId="0" applyNumberFormat="1" applyFont="1" applyFill="1" applyBorder="1" applyAlignment="1">
      <alignment horizontal="left" vertical="center"/>
    </xf>
    <xf numFmtId="0" fontId="32" fillId="7" borderId="26" xfId="0" applyFont="1" applyFill="1" applyBorder="1" applyAlignment="1">
      <alignment horizontal="left" vertical="center"/>
    </xf>
    <xf numFmtId="0" fontId="32" fillId="7" borderId="27" xfId="0" applyFont="1" applyFill="1" applyBorder="1" applyAlignment="1">
      <alignment horizontal="left" vertical="center"/>
    </xf>
    <xf numFmtId="164" fontId="32" fillId="7" borderId="28" xfId="0" applyNumberFormat="1" applyFont="1" applyFill="1" applyBorder="1" applyAlignment="1">
      <alignment horizontal="left" vertical="center"/>
    </xf>
    <xf numFmtId="3" fontId="54" fillId="7" borderId="0" xfId="0" applyNumberFormat="1" applyFont="1" applyFill="1" applyAlignment="1">
      <alignment vertical="center"/>
    </xf>
    <xf numFmtId="0" fontId="32" fillId="7" borderId="39" xfId="0" applyFont="1" applyFill="1" applyBorder="1" applyAlignment="1">
      <alignment horizontal="left" vertical="center"/>
    </xf>
    <xf numFmtId="0" fontId="32" fillId="7" borderId="40" xfId="0" applyFont="1" applyFill="1" applyBorder="1" applyAlignment="1">
      <alignment horizontal="left" vertical="center"/>
    </xf>
    <xf numFmtId="0" fontId="32" fillId="7" borderId="31" xfId="0" applyFont="1" applyFill="1" applyBorder="1" applyAlignment="1">
      <alignment horizontal="left" vertical="center"/>
    </xf>
    <xf numFmtId="164" fontId="32" fillId="7" borderId="31" xfId="0" applyNumberFormat="1" applyFont="1" applyFill="1" applyBorder="1" applyAlignment="1">
      <alignment horizontal="left" vertical="center"/>
    </xf>
    <xf numFmtId="0" fontId="32" fillId="7" borderId="41" xfId="0" applyFont="1" applyFill="1" applyBorder="1" applyAlignment="1">
      <alignment horizontal="left" vertical="center"/>
    </xf>
    <xf numFmtId="0" fontId="32" fillId="7" borderId="29" xfId="0" applyFont="1" applyFill="1" applyBorder="1" applyAlignment="1">
      <alignment horizontal="left" vertical="center"/>
    </xf>
    <xf numFmtId="0" fontId="32" fillId="7" borderId="42" xfId="0" applyFont="1" applyFill="1" applyBorder="1" applyAlignment="1">
      <alignment horizontal="left" vertical="center"/>
    </xf>
    <xf numFmtId="164" fontId="32" fillId="7" borderId="37" xfId="0" applyNumberFormat="1" applyFont="1" applyFill="1" applyBorder="1" applyAlignment="1">
      <alignment horizontal="left" vertical="center"/>
    </xf>
    <xf numFmtId="0" fontId="32" fillId="7" borderId="30" xfId="0" applyFont="1" applyFill="1" applyBorder="1" applyAlignment="1">
      <alignment horizontal="left" vertical="center"/>
    </xf>
    <xf numFmtId="164" fontId="32" fillId="7" borderId="38" xfId="0" applyNumberFormat="1" applyFont="1" applyFill="1" applyBorder="1" applyAlignment="1">
      <alignment horizontal="left" vertical="center"/>
    </xf>
    <xf numFmtId="164" fontId="32" fillId="20" borderId="44" xfId="0" applyNumberFormat="1" applyFont="1" applyFill="1" applyBorder="1" applyAlignment="1">
      <alignment horizontal="left" vertical="center"/>
    </xf>
    <xf numFmtId="0" fontId="57" fillId="20" borderId="34" xfId="0" applyFont="1" applyFill="1" applyBorder="1" applyAlignment="1">
      <alignment horizontal="left" vertical="center"/>
    </xf>
    <xf numFmtId="0" fontId="57" fillId="20" borderId="35" xfId="0" applyFont="1" applyFill="1" applyBorder="1" applyAlignment="1">
      <alignment horizontal="left" vertical="center"/>
    </xf>
    <xf numFmtId="164" fontId="57" fillId="20" borderId="45" xfId="0" applyNumberFormat="1" applyFont="1" applyFill="1" applyBorder="1" applyAlignment="1">
      <alignment horizontal="left" vertical="center"/>
    </xf>
    <xf numFmtId="0" fontId="7" fillId="0" borderId="0" xfId="0" applyFont="1"/>
    <xf numFmtId="3" fontId="7" fillId="0" borderId="0" xfId="0" applyNumberFormat="1" applyFont="1"/>
    <xf numFmtId="0" fontId="55" fillId="7" borderId="0" xfId="0" applyFont="1" applyFill="1"/>
    <xf numFmtId="0" fontId="7" fillId="7" borderId="0" xfId="0" applyFont="1" applyFill="1"/>
    <xf numFmtId="0" fontId="55" fillId="0" borderId="0" xfId="0" applyFont="1"/>
    <xf numFmtId="4" fontId="55" fillId="7" borderId="0" xfId="0" applyNumberFormat="1" applyFont="1" applyFill="1"/>
    <xf numFmtId="4" fontId="59" fillId="7" borderId="46" xfId="0" applyNumberFormat="1" applyFont="1" applyFill="1" applyBorder="1" applyAlignment="1">
      <alignment horizontal="right" vertical="center" wrapText="1"/>
    </xf>
    <xf numFmtId="4" fontId="7" fillId="0" borderId="0" xfId="0" applyNumberFormat="1" applyFont="1"/>
    <xf numFmtId="3" fontId="42" fillId="7" borderId="43" xfId="0" applyNumberFormat="1" applyFont="1" applyFill="1" applyBorder="1" applyAlignment="1">
      <alignment horizontal="center" vertical="center"/>
    </xf>
    <xf numFmtId="3" fontId="42" fillId="7" borderId="37" xfId="0" applyNumberFormat="1" applyFont="1" applyFill="1" applyBorder="1" applyAlignment="1">
      <alignment horizontal="center" vertical="center"/>
    </xf>
    <xf numFmtId="0" fontId="32" fillId="0" borderId="32" xfId="0" applyFont="1" applyBorder="1" applyAlignment="1">
      <alignment horizontal="left"/>
    </xf>
    <xf numFmtId="0" fontId="32" fillId="0" borderId="33" xfId="0" applyFont="1" applyBorder="1" applyAlignment="1">
      <alignment horizontal="left"/>
    </xf>
    <xf numFmtId="4" fontId="7" fillId="7" borderId="0" xfId="0" applyNumberFormat="1" applyFont="1" applyFill="1"/>
    <xf numFmtId="0" fontId="51" fillId="7" borderId="7" xfId="0" applyFont="1" applyFill="1" applyBorder="1" applyAlignment="1">
      <alignment vertical="center" wrapText="1"/>
    </xf>
    <xf numFmtId="0" fontId="51" fillId="7" borderId="7" xfId="0" applyFont="1" applyFill="1" applyBorder="1" applyAlignment="1">
      <alignment horizontal="center" vertical="center" wrapText="1"/>
    </xf>
    <xf numFmtId="3" fontId="51" fillId="7" borderId="7" xfId="0" applyNumberFormat="1" applyFont="1" applyFill="1" applyBorder="1" applyAlignment="1">
      <alignment horizontal="center" vertical="center" wrapText="1"/>
    </xf>
    <xf numFmtId="0" fontId="22" fillId="7" borderId="7" xfId="0" applyFont="1" applyFill="1" applyBorder="1" applyAlignment="1">
      <alignment vertical="center" wrapText="1"/>
    </xf>
    <xf numFmtId="0" fontId="22" fillId="7" borderId="7" xfId="0" applyFont="1" applyFill="1" applyBorder="1" applyAlignment="1">
      <alignment horizontal="center" vertical="center" wrapText="1"/>
    </xf>
    <xf numFmtId="0" fontId="63" fillId="7" borderId="7" xfId="0" applyFont="1" applyFill="1" applyBorder="1" applyAlignment="1">
      <alignment horizontal="left" vertical="center" wrapText="1"/>
    </xf>
    <xf numFmtId="0" fontId="64" fillId="7" borderId="7" xfId="0" applyFont="1" applyFill="1" applyBorder="1" applyAlignment="1">
      <alignment horizontal="left" vertical="center" wrapText="1"/>
    </xf>
    <xf numFmtId="0" fontId="65" fillId="7" borderId="7" xfId="0" applyFont="1" applyFill="1" applyBorder="1" applyAlignment="1">
      <alignment vertical="center" wrapText="1"/>
    </xf>
    <xf numFmtId="0" fontId="65" fillId="7" borderId="7" xfId="0" applyFont="1" applyFill="1" applyBorder="1" applyAlignment="1">
      <alignment horizontal="center" vertical="center" wrapText="1"/>
    </xf>
    <xf numFmtId="0" fontId="67" fillId="7" borderId="7" xfId="0" applyFont="1" applyFill="1" applyBorder="1" applyAlignment="1">
      <alignment horizontal="left" vertical="center" wrapText="1"/>
    </xf>
    <xf numFmtId="0" fontId="51" fillId="7" borderId="0" xfId="0" applyFont="1" applyFill="1" applyAlignment="1">
      <alignment horizontal="center" vertical="center"/>
    </xf>
    <xf numFmtId="0" fontId="22" fillId="7" borderId="15" xfId="0" applyFont="1" applyFill="1" applyBorder="1" applyAlignment="1">
      <alignment vertical="center" wrapText="1"/>
    </xf>
    <xf numFmtId="0" fontId="68" fillId="7" borderId="0" xfId="0" applyFont="1" applyFill="1" applyAlignment="1">
      <alignment horizontal="left" vertical="center" wrapText="1"/>
    </xf>
    <xf numFmtId="0" fontId="51" fillId="7" borderId="10" xfId="0" applyFont="1" applyFill="1" applyBorder="1" applyAlignment="1">
      <alignment vertical="center" wrapText="1"/>
    </xf>
    <xf numFmtId="0" fontId="22" fillId="7" borderId="10" xfId="0" applyFont="1" applyFill="1" applyBorder="1" applyAlignment="1">
      <alignment vertical="center" wrapText="1"/>
    </xf>
    <xf numFmtId="0" fontId="51" fillId="7" borderId="10" xfId="0" applyFont="1" applyFill="1" applyBorder="1" applyAlignment="1">
      <alignment horizontal="center" vertical="center" wrapText="1"/>
    </xf>
    <xf numFmtId="0" fontId="51" fillId="7" borderId="6" xfId="0" applyFont="1" applyFill="1" applyBorder="1" applyAlignment="1">
      <alignment horizontal="center" vertical="center" wrapText="1"/>
    </xf>
    <xf numFmtId="0" fontId="37" fillId="7" borderId="6" xfId="1" applyFont="1" applyFill="1" applyBorder="1" applyAlignment="1">
      <alignment horizontal="center" vertical="center" wrapText="1"/>
    </xf>
    <xf numFmtId="3" fontId="37" fillId="7" borderId="6" xfId="1" applyNumberFormat="1" applyFont="1" applyFill="1" applyBorder="1" applyAlignment="1">
      <alignment horizontal="center" vertical="center" wrapText="1"/>
    </xf>
    <xf numFmtId="0" fontId="37" fillId="7" borderId="0" xfId="1" applyFont="1" applyFill="1" applyAlignment="1">
      <alignment horizontal="center" vertical="center" wrapText="1"/>
    </xf>
    <xf numFmtId="3" fontId="37" fillId="7" borderId="0" xfId="1" applyNumberFormat="1" applyFont="1" applyFill="1" applyAlignment="1">
      <alignment horizontal="center" vertical="center" wrapText="1"/>
    </xf>
    <xf numFmtId="0" fontId="51" fillId="7" borderId="7" xfId="0" applyFont="1" applyFill="1" applyBorder="1"/>
    <xf numFmtId="0" fontId="51" fillId="7" borderId="9" xfId="0" applyFont="1" applyFill="1" applyBorder="1" applyAlignment="1">
      <alignment horizontal="center" vertical="center" wrapText="1"/>
    </xf>
    <xf numFmtId="0" fontId="22" fillId="7" borderId="7" xfId="0" applyFont="1" applyFill="1" applyBorder="1" applyAlignment="1">
      <alignment wrapText="1"/>
    </xf>
    <xf numFmtId="3" fontId="51" fillId="7" borderId="5" xfId="0" applyNumberFormat="1" applyFont="1" applyFill="1" applyBorder="1" applyAlignment="1">
      <alignment horizontal="center" vertical="center" wrapText="1"/>
    </xf>
    <xf numFmtId="0" fontId="71" fillId="7" borderId="7" xfId="0" applyFont="1" applyFill="1" applyBorder="1" applyAlignment="1">
      <alignment horizontal="center" vertical="center" wrapText="1"/>
    </xf>
    <xf numFmtId="3" fontId="51" fillId="7" borderId="7" xfId="0" applyNumberFormat="1" applyFont="1" applyFill="1" applyBorder="1" applyAlignment="1">
      <alignment vertical="center" wrapText="1"/>
    </xf>
    <xf numFmtId="0" fontId="22" fillId="7" borderId="6" xfId="1" applyFont="1" applyFill="1" applyBorder="1" applyAlignment="1">
      <alignment horizontal="center" vertical="center" wrapText="1"/>
    </xf>
    <xf numFmtId="0" fontId="22" fillId="7" borderId="0" xfId="1" applyFont="1" applyFill="1" applyAlignment="1">
      <alignment horizontal="center" vertical="center" wrapText="1"/>
    </xf>
    <xf numFmtId="0" fontId="61" fillId="7" borderId="0" xfId="0" applyFont="1" applyFill="1" applyAlignment="1">
      <alignment vertical="top" wrapText="1"/>
    </xf>
    <xf numFmtId="0" fontId="51" fillId="7" borderId="0" xfId="0" applyFont="1" applyFill="1" applyAlignment="1">
      <alignment horizontal="center" vertical="top" wrapText="1"/>
    </xf>
    <xf numFmtId="0" fontId="31" fillId="7" borderId="0" xfId="0" applyFont="1" applyFill="1"/>
    <xf numFmtId="0" fontId="51" fillId="7" borderId="0" xfId="0" applyFont="1" applyFill="1" applyAlignment="1">
      <alignment vertical="top" wrapText="1"/>
    </xf>
    <xf numFmtId="0" fontId="51" fillId="7" borderId="0" xfId="0" applyFont="1" applyFill="1"/>
    <xf numFmtId="3" fontId="51" fillId="7" borderId="0" xfId="0" applyNumberFormat="1" applyFont="1" applyFill="1"/>
    <xf numFmtId="0" fontId="62" fillId="7" borderId="0" xfId="0" applyFont="1" applyFill="1"/>
    <xf numFmtId="3" fontId="62" fillId="7" borderId="0" xfId="0" applyNumberFormat="1" applyFont="1" applyFill="1"/>
    <xf numFmtId="0" fontId="51" fillId="7" borderId="0" xfId="0" applyFont="1" applyFill="1" applyAlignment="1">
      <alignment wrapText="1"/>
    </xf>
    <xf numFmtId="0" fontId="51" fillId="7" borderId="0" xfId="0" applyFont="1" applyFill="1" applyAlignment="1">
      <alignment horizontal="center"/>
    </xf>
    <xf numFmtId="0" fontId="51" fillId="7" borderId="0" xfId="0" applyFont="1" applyFill="1" applyAlignment="1">
      <alignment horizontal="right" wrapText="1"/>
    </xf>
    <xf numFmtId="0" fontId="51" fillId="7" borderId="0" xfId="0" applyFont="1" applyFill="1" applyAlignment="1">
      <alignment horizontal="left" wrapText="1"/>
    </xf>
    <xf numFmtId="0" fontId="51" fillId="7" borderId="0" xfId="0" applyFont="1" applyFill="1" applyAlignment="1">
      <alignment horizontal="center" wrapText="1"/>
    </xf>
    <xf numFmtId="3" fontId="51" fillId="7" borderId="0" xfId="0" applyNumberFormat="1" applyFont="1" applyFill="1" applyAlignment="1">
      <alignment horizontal="left" wrapText="1"/>
    </xf>
    <xf numFmtId="0" fontId="51" fillId="7" borderId="0" xfId="0" applyFont="1" applyFill="1" applyAlignment="1">
      <alignment vertical="center" wrapText="1"/>
    </xf>
    <xf numFmtId="0" fontId="51" fillId="7" borderId="0" xfId="0" applyFont="1" applyFill="1" applyAlignment="1">
      <alignment vertical="center"/>
    </xf>
    <xf numFmtId="3" fontId="51" fillId="7" borderId="0" xfId="0" applyNumberFormat="1" applyFont="1" applyFill="1" applyAlignment="1">
      <alignment vertical="center"/>
    </xf>
    <xf numFmtId="0" fontId="51" fillId="7" borderId="0" xfId="0" applyFont="1" applyFill="1" applyAlignment="1">
      <alignment horizontal="right" vertical="center" wrapText="1"/>
    </xf>
    <xf numFmtId="0" fontId="61" fillId="7" borderId="7" xfId="0" applyFont="1" applyFill="1" applyBorder="1" applyAlignment="1">
      <alignment horizontal="center" vertical="center" wrapText="1"/>
    </xf>
    <xf numFmtId="0" fontId="51" fillId="7" borderId="8" xfId="0" applyFont="1" applyFill="1" applyBorder="1" applyAlignment="1">
      <alignment horizontal="center" vertical="center" wrapText="1"/>
    </xf>
    <xf numFmtId="0" fontId="22" fillId="7" borderId="8" xfId="0" applyFont="1" applyFill="1" applyBorder="1" applyAlignment="1">
      <alignment vertical="center" wrapText="1"/>
    </xf>
    <xf numFmtId="0" fontId="22" fillId="7" borderId="10" xfId="0" applyFont="1" applyFill="1" applyBorder="1" applyAlignment="1">
      <alignment horizontal="center" vertical="center" wrapText="1"/>
    </xf>
    <xf numFmtId="0" fontId="51" fillId="7" borderId="7" xfId="0" applyFont="1" applyFill="1" applyBorder="1" applyAlignment="1">
      <alignment horizontal="left" vertical="center" wrapText="1"/>
    </xf>
    <xf numFmtId="0" fontId="51" fillId="7" borderId="7" xfId="0" applyFont="1" applyFill="1" applyBorder="1" applyAlignment="1">
      <alignment horizontal="center" wrapText="1"/>
    </xf>
    <xf numFmtId="0" fontId="63" fillId="7" borderId="8" xfId="0" applyFont="1" applyFill="1" applyBorder="1" applyAlignment="1">
      <alignment horizontal="left" vertical="center" wrapText="1"/>
    </xf>
    <xf numFmtId="0" fontId="37" fillId="7" borderId="8" xfId="0" applyFont="1" applyFill="1" applyBorder="1" applyAlignment="1">
      <alignment horizontal="left" vertical="center" wrapText="1"/>
    </xf>
    <xf numFmtId="0" fontId="51" fillId="7" borderId="4" xfId="0" applyFont="1" applyFill="1" applyBorder="1" applyAlignment="1">
      <alignment vertical="center" wrapText="1"/>
    </xf>
    <xf numFmtId="0" fontId="51" fillId="7" borderId="5" xfId="0" applyFont="1" applyFill="1" applyBorder="1" applyAlignment="1">
      <alignment vertical="center" wrapText="1"/>
    </xf>
    <xf numFmtId="0" fontId="70" fillId="24" borderId="4" xfId="0" applyFont="1" applyFill="1" applyBorder="1" applyAlignment="1">
      <alignment vertical="center" wrapText="1"/>
    </xf>
    <xf numFmtId="0" fontId="69" fillId="7" borderId="7" xfId="0" applyFont="1" applyFill="1" applyBorder="1" applyAlignment="1">
      <alignment vertical="center" wrapText="1"/>
    </xf>
    <xf numFmtId="0" fontId="61" fillId="7" borderId="0" xfId="0" applyFont="1" applyFill="1" applyAlignment="1">
      <alignment vertical="center" wrapText="1"/>
    </xf>
    <xf numFmtId="164" fontId="34" fillId="0" borderId="0" xfId="0" applyNumberFormat="1" applyFont="1" applyAlignment="1">
      <alignment horizontal="center"/>
    </xf>
    <xf numFmtId="0" fontId="16" fillId="7" borderId="7" xfId="0" applyFont="1" applyFill="1" applyBorder="1" applyAlignment="1">
      <alignment vertical="center" wrapText="1"/>
    </xf>
    <xf numFmtId="0" fontId="30" fillId="0" borderId="7" xfId="0" applyFont="1" applyBorder="1"/>
    <xf numFmtId="4" fontId="73" fillId="0" borderId="0" xfId="0" applyNumberFormat="1" applyFont="1"/>
    <xf numFmtId="4" fontId="74" fillId="0" borderId="0" xfId="0" applyNumberFormat="1" applyFont="1"/>
    <xf numFmtId="4" fontId="34" fillId="7" borderId="0" xfId="0" applyNumberFormat="1" applyFont="1" applyFill="1" applyAlignment="1">
      <alignment horizontal="center"/>
    </xf>
    <xf numFmtId="3" fontId="34" fillId="0" borderId="0" xfId="0" applyNumberFormat="1" applyFont="1" applyAlignment="1">
      <alignment horizontal="center"/>
    </xf>
    <xf numFmtId="4" fontId="30" fillId="4" borderId="7" xfId="0" applyNumberFormat="1" applyFont="1" applyFill="1" applyBorder="1" applyAlignment="1">
      <alignment horizontal="center" vertical="center"/>
    </xf>
    <xf numFmtId="4" fontId="32" fillId="4" borderId="7" xfId="0" applyNumberFormat="1" applyFont="1" applyFill="1" applyBorder="1" applyAlignment="1">
      <alignment horizontal="center" vertical="center" wrapText="1"/>
    </xf>
    <xf numFmtId="4" fontId="30" fillId="7" borderId="0" xfId="0" applyNumberFormat="1" applyFont="1" applyFill="1" applyAlignment="1">
      <alignment horizontal="center"/>
    </xf>
    <xf numFmtId="3" fontId="75" fillId="7" borderId="7" xfId="0" applyNumberFormat="1" applyFont="1" applyFill="1" applyBorder="1" applyAlignment="1">
      <alignment horizontal="center" vertical="center" wrapText="1"/>
    </xf>
    <xf numFmtId="0" fontId="75" fillId="7" borderId="7" xfId="0" applyFont="1" applyFill="1" applyBorder="1" applyAlignment="1">
      <alignment horizontal="center" vertical="center" wrapText="1"/>
    </xf>
    <xf numFmtId="0" fontId="3" fillId="7" borderId="8" xfId="0" applyFont="1" applyFill="1" applyBorder="1" applyAlignment="1">
      <alignment vertical="center" wrapText="1"/>
    </xf>
    <xf numFmtId="3" fontId="36" fillId="7" borderId="15" xfId="0" applyNumberFormat="1" applyFont="1" applyFill="1" applyBorder="1" applyAlignment="1">
      <alignment horizontal="center" vertical="center" wrapText="1"/>
    </xf>
    <xf numFmtId="0" fontId="36" fillId="7" borderId="7" xfId="0" applyFont="1" applyFill="1" applyBorder="1" applyAlignment="1">
      <alignment horizontal="center" vertical="center"/>
    </xf>
    <xf numFmtId="3" fontId="76" fillId="0" borderId="7" xfId="0" applyNumberFormat="1" applyFont="1" applyBorder="1" applyAlignment="1">
      <alignment vertical="center" wrapText="1"/>
    </xf>
    <xf numFmtId="3" fontId="37" fillId="0" borderId="7" xfId="0" applyNumberFormat="1" applyFont="1" applyBorder="1" applyAlignment="1">
      <alignment vertical="center" wrapText="1"/>
    </xf>
    <xf numFmtId="0" fontId="2" fillId="7" borderId="7" xfId="0" applyFont="1" applyFill="1" applyBorder="1" applyAlignment="1">
      <alignment horizontal="left" vertical="center" wrapText="1"/>
    </xf>
    <xf numFmtId="3" fontId="34" fillId="6" borderId="0" xfId="0" applyNumberFormat="1" applyFont="1" applyFill="1" applyAlignment="1">
      <alignment horizontal="center"/>
    </xf>
    <xf numFmtId="0" fontId="58" fillId="9" borderId="0" xfId="0" applyFont="1" applyFill="1" applyAlignment="1">
      <alignment horizontal="left" vertical="center"/>
    </xf>
    <xf numFmtId="4" fontId="77" fillId="0" borderId="0" xfId="0" applyNumberFormat="1" applyFont="1"/>
    <xf numFmtId="3" fontId="16" fillId="7" borderId="7" xfId="0" applyNumberFormat="1" applyFont="1" applyFill="1" applyBorder="1" applyAlignment="1">
      <alignment horizontal="center" vertical="center" wrapText="1"/>
    </xf>
    <xf numFmtId="4" fontId="2" fillId="0" borderId="0" xfId="0" applyNumberFormat="1" applyFont="1" applyAlignment="1">
      <alignment wrapText="1"/>
    </xf>
    <xf numFmtId="0" fontId="78" fillId="0" borderId="0" xfId="0" applyFont="1"/>
    <xf numFmtId="164" fontId="42" fillId="7" borderId="31" xfId="0" applyNumberFormat="1" applyFont="1" applyFill="1" applyBorder="1" applyAlignment="1">
      <alignment horizontal="center" vertical="center"/>
    </xf>
    <xf numFmtId="3" fontId="32" fillId="7" borderId="43" xfId="0" applyNumberFormat="1" applyFont="1" applyFill="1" applyBorder="1" applyAlignment="1">
      <alignment horizontal="center" vertical="center"/>
    </xf>
    <xf numFmtId="3" fontId="32" fillId="7" borderId="47" xfId="0" applyNumberFormat="1" applyFont="1" applyFill="1" applyBorder="1" applyAlignment="1">
      <alignment horizontal="center" vertical="center"/>
    </xf>
    <xf numFmtId="164" fontId="42" fillId="7" borderId="30" xfId="0" applyNumberFormat="1" applyFont="1" applyFill="1" applyBorder="1" applyAlignment="1">
      <alignment horizontal="center" vertical="center"/>
    </xf>
    <xf numFmtId="0" fontId="79" fillId="27" borderId="19"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6" fillId="12" borderId="8"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7" borderId="7" xfId="0" applyFont="1" applyFill="1" applyBorder="1" applyAlignment="1">
      <alignment horizontal="center" vertical="center" wrapText="1"/>
    </xf>
    <xf numFmtId="1" fontId="34" fillId="0" borderId="7" xfId="0" applyNumberFormat="1" applyFont="1" applyBorder="1" applyAlignment="1">
      <alignment horizontal="center" vertical="center" wrapText="1"/>
    </xf>
    <xf numFmtId="3" fontId="79" fillId="27" borderId="19" xfId="0" applyNumberFormat="1" applyFont="1" applyFill="1" applyBorder="1" applyAlignment="1">
      <alignment horizontal="center" vertical="center" wrapText="1"/>
    </xf>
    <xf numFmtId="3" fontId="79" fillId="27" borderId="20" xfId="0" applyNumberFormat="1" applyFont="1" applyFill="1" applyBorder="1" applyAlignment="1">
      <alignment horizontal="center" vertical="center" wrapText="1"/>
    </xf>
    <xf numFmtId="0" fontId="79" fillId="27" borderId="19" xfId="0" applyFont="1" applyFill="1" applyBorder="1" applyAlignment="1">
      <alignment horizontal="center" vertical="center"/>
    </xf>
    <xf numFmtId="0" fontId="16" fillId="0" borderId="0" xfId="0" applyFont="1"/>
    <xf numFmtId="0" fontId="16" fillId="12" borderId="9" xfId="0" applyFont="1" applyFill="1" applyBorder="1" applyAlignment="1">
      <alignment horizontal="center" vertical="center" wrapText="1"/>
    </xf>
    <xf numFmtId="0" fontId="27" fillId="12" borderId="4" xfId="0" applyFont="1" applyFill="1" applyBorder="1" applyAlignment="1">
      <alignment horizontal="center" vertical="center" wrapText="1"/>
    </xf>
    <xf numFmtId="0" fontId="16" fillId="12" borderId="14" xfId="0" applyFont="1" applyFill="1" applyBorder="1" applyAlignment="1">
      <alignment horizontal="center" vertical="center" wrapText="1"/>
    </xf>
    <xf numFmtId="0" fontId="27" fillId="12" borderId="15" xfId="0" applyFont="1" applyFill="1" applyBorder="1" applyAlignment="1">
      <alignment horizontal="center" vertical="center" wrapText="1"/>
    </xf>
    <xf numFmtId="3" fontId="16" fillId="12" borderId="7" xfId="0" applyNumberFormat="1" applyFont="1" applyFill="1" applyBorder="1" applyAlignment="1">
      <alignment horizontal="center" vertical="center" wrapText="1"/>
    </xf>
    <xf numFmtId="3" fontId="16" fillId="3" borderId="7" xfId="0" applyNumberFormat="1" applyFont="1" applyFill="1" applyBorder="1" applyAlignment="1">
      <alignment horizontal="center" vertical="center" wrapText="1"/>
    </xf>
    <xf numFmtId="4" fontId="83" fillId="7" borderId="7" xfId="3" applyNumberFormat="1" applyFont="1" applyFill="1" applyBorder="1" applyAlignment="1">
      <alignment horizontal="center" vertical="center"/>
    </xf>
    <xf numFmtId="0" fontId="16" fillId="12" borderId="7" xfId="0" applyFont="1" applyFill="1" applyBorder="1" applyAlignment="1">
      <alignment vertical="center" wrapText="1"/>
    </xf>
    <xf numFmtId="3" fontId="16" fillId="0" borderId="7" xfId="0" applyNumberFormat="1" applyFont="1" applyBorder="1" applyAlignment="1">
      <alignment horizontal="center" vertical="center" wrapText="1"/>
    </xf>
    <xf numFmtId="0" fontId="83" fillId="7" borderId="7" xfId="0" applyFont="1" applyFill="1" applyBorder="1" applyAlignment="1">
      <alignment vertical="center" wrapText="1"/>
    </xf>
    <xf numFmtId="0" fontId="83" fillId="7" borderId="7" xfId="0" applyFont="1" applyFill="1" applyBorder="1" applyAlignment="1">
      <alignment horizontal="center" vertical="center" wrapText="1"/>
    </xf>
    <xf numFmtId="3" fontId="16" fillId="6" borderId="7" xfId="0" applyNumberFormat="1" applyFont="1" applyFill="1" applyBorder="1" applyAlignment="1">
      <alignment horizontal="center" vertical="center" wrapText="1"/>
    </xf>
    <xf numFmtId="0" fontId="16" fillId="0" borderId="7" xfId="0" applyFont="1" applyBorder="1" applyAlignment="1">
      <alignment horizontal="center" vertical="center" wrapText="1"/>
    </xf>
    <xf numFmtId="1" fontId="16" fillId="7" borderId="7" xfId="0" applyNumberFormat="1" applyFont="1" applyFill="1" applyBorder="1" applyAlignment="1">
      <alignment horizontal="center" vertical="center" wrapText="1"/>
    </xf>
    <xf numFmtId="3" fontId="83" fillId="0" borderId="7" xfId="0" applyNumberFormat="1" applyFont="1" applyBorder="1" applyAlignment="1">
      <alignment horizontal="center" vertical="center" wrapText="1"/>
    </xf>
    <xf numFmtId="1" fontId="16" fillId="0" borderId="7" xfId="0" applyNumberFormat="1" applyFont="1" applyBorder="1" applyAlignment="1">
      <alignment horizontal="center" vertical="center" wrapText="1"/>
    </xf>
    <xf numFmtId="0" fontId="16" fillId="0" borderId="7" xfId="0" applyFont="1" applyBorder="1" applyAlignment="1">
      <alignment vertical="center" wrapText="1"/>
    </xf>
    <xf numFmtId="3" fontId="16" fillId="7" borderId="15" xfId="0" applyNumberFormat="1" applyFont="1" applyFill="1" applyBorder="1" applyAlignment="1">
      <alignment horizontal="center" vertical="center" wrapText="1"/>
    </xf>
    <xf numFmtId="3" fontId="16" fillId="3" borderId="15" xfId="0" applyNumberFormat="1" applyFont="1" applyFill="1" applyBorder="1" applyAlignment="1">
      <alignment horizontal="center" vertical="center" wrapText="1"/>
    </xf>
    <xf numFmtId="3" fontId="16" fillId="0" borderId="0" xfId="0" applyNumberFormat="1" applyFont="1" applyAlignment="1">
      <alignment horizontal="center" vertical="center" wrapText="1"/>
    </xf>
    <xf numFmtId="3" fontId="85" fillId="7" borderId="0" xfId="0" applyNumberFormat="1" applyFont="1" applyFill="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applyAlignment="1">
      <alignment vertical="center"/>
    </xf>
    <xf numFmtId="3" fontId="16" fillId="0" borderId="0" xfId="0" applyNumberFormat="1" applyFont="1" applyAlignment="1">
      <alignment vertical="center"/>
    </xf>
    <xf numFmtId="0" fontId="16" fillId="7" borderId="0" xfId="0" applyFont="1" applyFill="1" applyAlignment="1">
      <alignment horizontal="center" vertical="center"/>
    </xf>
    <xf numFmtId="0" fontId="16" fillId="0" borderId="0" xfId="0" applyFont="1" applyAlignment="1">
      <alignment horizontal="left" vertical="center" wrapText="1"/>
    </xf>
    <xf numFmtId="0" fontId="16" fillId="12" borderId="0" xfId="0" applyFont="1" applyFill="1" applyAlignment="1">
      <alignment horizontal="center" vertical="center" wrapText="1"/>
    </xf>
    <xf numFmtId="0" fontId="86" fillId="7" borderId="7" xfId="0" applyFont="1" applyFill="1" applyBorder="1" applyAlignment="1">
      <alignment horizontal="center" vertical="center" wrapText="1"/>
    </xf>
    <xf numFmtId="0" fontId="86" fillId="12" borderId="7" xfId="0" applyFont="1" applyFill="1" applyBorder="1" applyAlignment="1">
      <alignment horizontal="center" vertical="center" wrapText="1"/>
    </xf>
    <xf numFmtId="0" fontId="86" fillId="6" borderId="7" xfId="0" applyFont="1" applyFill="1" applyBorder="1" applyAlignment="1">
      <alignment horizontal="center" vertical="center" wrapText="1"/>
    </xf>
    <xf numFmtId="3" fontId="86" fillId="7" borderId="7" xfId="0" applyNumberFormat="1" applyFont="1" applyFill="1" applyBorder="1" applyAlignment="1">
      <alignment horizontal="center" vertical="center" wrapText="1"/>
    </xf>
    <xf numFmtId="3" fontId="88" fillId="7" borderId="7" xfId="0" applyNumberFormat="1" applyFont="1" applyFill="1" applyBorder="1" applyAlignment="1">
      <alignment horizontal="center" vertical="center" wrapText="1"/>
    </xf>
    <xf numFmtId="3" fontId="86" fillId="25" borderId="7" xfId="0" applyNumberFormat="1" applyFont="1" applyFill="1" applyBorder="1" applyAlignment="1">
      <alignment horizontal="center" vertical="center" wrapText="1"/>
    </xf>
    <xf numFmtId="0" fontId="86" fillId="0" borderId="7" xfId="0" applyFont="1" applyBorder="1" applyAlignment="1">
      <alignment horizontal="center" vertical="center" wrapText="1"/>
    </xf>
    <xf numFmtId="3" fontId="87" fillId="7" borderId="7" xfId="0" applyNumberFormat="1" applyFont="1" applyFill="1" applyBorder="1" applyAlignment="1">
      <alignment horizontal="center" vertical="center" wrapText="1"/>
    </xf>
    <xf numFmtId="3" fontId="83" fillId="12" borderId="7" xfId="0" applyNumberFormat="1" applyFont="1" applyFill="1" applyBorder="1" applyAlignment="1">
      <alignment horizontal="center" vertical="center" wrapText="1"/>
    </xf>
    <xf numFmtId="0" fontId="89" fillId="12" borderId="7" xfId="0" applyFont="1" applyFill="1" applyBorder="1" applyAlignment="1">
      <alignment horizontal="center" vertical="center" wrapText="1"/>
    </xf>
    <xf numFmtId="3" fontId="86" fillId="12" borderId="7" xfId="0" applyNumberFormat="1" applyFont="1" applyFill="1" applyBorder="1" applyAlignment="1">
      <alignment horizontal="center" vertical="center" wrapText="1"/>
    </xf>
    <xf numFmtId="0" fontId="88" fillId="7" borderId="7" xfId="0" applyFont="1" applyFill="1" applyBorder="1" applyAlignment="1">
      <alignment horizontal="center" vertical="center" wrapText="1"/>
    </xf>
    <xf numFmtId="3" fontId="86" fillId="8" borderId="7" xfId="0" applyNumberFormat="1" applyFont="1" applyFill="1" applyBorder="1" applyAlignment="1">
      <alignment horizontal="center" vertical="center" wrapText="1"/>
    </xf>
    <xf numFmtId="3" fontId="86" fillId="6" borderId="7" xfId="0" applyNumberFormat="1" applyFont="1" applyFill="1" applyBorder="1" applyAlignment="1">
      <alignment horizontal="center" vertical="center" wrapText="1"/>
    </xf>
    <xf numFmtId="0" fontId="16" fillId="7" borderId="0" xfId="0" applyFont="1" applyFill="1" applyAlignment="1">
      <alignment vertical="center" wrapText="1"/>
    </xf>
    <xf numFmtId="0" fontId="16" fillId="7" borderId="0" xfId="0" applyFont="1" applyFill="1" applyAlignment="1">
      <alignment horizontal="center"/>
    </xf>
    <xf numFmtId="3" fontId="90" fillId="26" borderId="19" xfId="0" applyNumberFormat="1" applyFont="1" applyFill="1" applyBorder="1" applyAlignment="1">
      <alignment horizontal="center" vertical="center" wrapText="1"/>
    </xf>
    <xf numFmtId="0" fontId="83" fillId="7" borderId="15" xfId="0" applyFont="1" applyFill="1" applyBorder="1" applyAlignment="1">
      <alignment vertical="center" wrapText="1"/>
    </xf>
    <xf numFmtId="3" fontId="83" fillId="7" borderId="7" xfId="0" applyNumberFormat="1" applyFont="1" applyFill="1" applyBorder="1" applyAlignment="1">
      <alignment horizontal="center" vertical="center" wrapText="1"/>
    </xf>
    <xf numFmtId="3" fontId="90" fillId="27" borderId="19" xfId="0" applyNumberFormat="1" applyFont="1" applyFill="1" applyBorder="1" applyAlignment="1">
      <alignment horizontal="center" vertical="center" wrapText="1"/>
    </xf>
    <xf numFmtId="0" fontId="91" fillId="7" borderId="0" xfId="0" applyFont="1" applyFill="1" applyAlignment="1">
      <alignment horizontal="left" vertical="center" wrapText="1"/>
    </xf>
    <xf numFmtId="0" fontId="83" fillId="0" borderId="7" xfId="0" applyFont="1" applyBorder="1" applyAlignment="1">
      <alignment vertical="center" wrapText="1"/>
    </xf>
    <xf numFmtId="0" fontId="83" fillId="0" borderId="7" xfId="0" applyFont="1" applyBorder="1" applyAlignment="1">
      <alignment horizontal="center" vertical="center" wrapText="1"/>
    </xf>
    <xf numFmtId="3" fontId="83" fillId="7" borderId="15" xfId="0" applyNumberFormat="1" applyFont="1" applyFill="1" applyBorder="1" applyAlignment="1">
      <alignment horizontal="center" vertical="center" wrapText="1"/>
    </xf>
    <xf numFmtId="3" fontId="90" fillId="27" borderId="20" xfId="0" applyNumberFormat="1" applyFont="1" applyFill="1" applyBorder="1" applyAlignment="1">
      <alignment horizontal="center" vertical="center" wrapText="1"/>
    </xf>
    <xf numFmtId="0" fontId="90" fillId="27" borderId="19" xfId="0" applyFont="1" applyFill="1" applyBorder="1" applyAlignment="1">
      <alignment horizontal="center" vertical="center" wrapText="1"/>
    </xf>
    <xf numFmtId="0" fontId="16" fillId="7" borderId="10" xfId="0" applyFont="1" applyFill="1" applyBorder="1" applyAlignment="1">
      <alignment vertical="center" wrapText="1"/>
    </xf>
    <xf numFmtId="0" fontId="83" fillId="7" borderId="10" xfId="0" applyFont="1" applyFill="1" applyBorder="1" applyAlignment="1">
      <alignment vertical="center" wrapText="1"/>
    </xf>
    <xf numFmtId="0" fontId="83" fillId="3" borderId="10" xfId="0" applyFont="1" applyFill="1" applyBorder="1" applyAlignment="1">
      <alignment vertical="center" wrapText="1"/>
    </xf>
    <xf numFmtId="0" fontId="16" fillId="17" borderId="7" xfId="0" applyFont="1" applyFill="1" applyBorder="1" applyAlignment="1">
      <alignment horizontal="center" vertical="center" wrapText="1"/>
    </xf>
    <xf numFmtId="0" fontId="83" fillId="6" borderId="7" xfId="0" applyFont="1" applyFill="1" applyBorder="1" applyAlignment="1">
      <alignment horizontal="center" vertical="center" wrapText="1"/>
    </xf>
    <xf numFmtId="4" fontId="83" fillId="5" borderId="7" xfId="3" applyNumberFormat="1" applyFont="1" applyFill="1" applyBorder="1" applyAlignment="1">
      <alignment horizontal="center" vertical="center"/>
    </xf>
    <xf numFmtId="0" fontId="83" fillId="0" borderId="10" xfId="0" applyFont="1" applyBorder="1" applyAlignment="1">
      <alignment horizontal="center" vertical="center" wrapText="1"/>
    </xf>
    <xf numFmtId="0" fontId="83" fillId="17" borderId="7" xfId="0" applyFont="1" applyFill="1" applyBorder="1" applyAlignment="1">
      <alignment vertical="center" wrapText="1"/>
    </xf>
    <xf numFmtId="0" fontId="16" fillId="7" borderId="8"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7" borderId="7" xfId="0" applyFont="1" applyFill="1" applyBorder="1" applyAlignment="1">
      <alignment horizontal="center" vertical="center"/>
    </xf>
    <xf numFmtId="0" fontId="83" fillId="7" borderId="7" xfId="0" applyFont="1" applyFill="1" applyBorder="1" applyAlignment="1">
      <alignment horizontal="center" vertical="center"/>
    </xf>
    <xf numFmtId="0" fontId="90" fillId="27" borderId="19" xfId="0" applyFont="1" applyFill="1" applyBorder="1" applyAlignment="1">
      <alignment horizontal="center" vertical="center"/>
    </xf>
    <xf numFmtId="0" fontId="16" fillId="17" borderId="7" xfId="0" applyFont="1" applyFill="1" applyBorder="1" applyAlignment="1">
      <alignment horizont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7" borderId="6" xfId="0" applyFont="1" applyFill="1" applyBorder="1" applyAlignment="1">
      <alignment horizontal="center" vertical="center" wrapText="1"/>
    </xf>
    <xf numFmtId="0" fontId="16" fillId="3" borderId="7" xfId="0" applyFont="1" applyFill="1" applyBorder="1" applyAlignment="1">
      <alignment vertical="center" wrapText="1"/>
    </xf>
    <xf numFmtId="0" fontId="16" fillId="6" borderId="7" xfId="0" applyFont="1" applyFill="1" applyBorder="1" applyAlignment="1">
      <alignment horizontal="center" vertical="center" wrapText="1"/>
    </xf>
    <xf numFmtId="0" fontId="16" fillId="3" borderId="7" xfId="0" applyFont="1" applyFill="1" applyBorder="1" applyAlignment="1">
      <alignment horizontal="left" vertical="center" wrapText="1"/>
    </xf>
    <xf numFmtId="0" fontId="83" fillId="3" borderId="7" xfId="0" applyFont="1" applyFill="1" applyBorder="1" applyAlignment="1">
      <alignment vertical="center" wrapText="1"/>
    </xf>
    <xf numFmtId="0" fontId="16" fillId="7" borderId="5" xfId="0" applyFont="1" applyFill="1" applyBorder="1" applyAlignment="1">
      <alignment horizontal="center" vertical="center"/>
    </xf>
    <xf numFmtId="0" fontId="16" fillId="7" borderId="6" xfId="0" applyFont="1" applyFill="1" applyBorder="1" applyAlignment="1">
      <alignment horizontal="center" vertical="center"/>
    </xf>
    <xf numFmtId="0" fontId="16" fillId="0" borderId="6" xfId="0" applyFont="1" applyBorder="1" applyAlignment="1">
      <alignment horizontal="center" vertical="center"/>
    </xf>
    <xf numFmtId="3" fontId="16" fillId="5" borderId="7" xfId="0" applyNumberFormat="1" applyFont="1" applyFill="1" applyBorder="1" applyAlignment="1">
      <alignment horizontal="center" vertical="center" wrapText="1"/>
    </xf>
    <xf numFmtId="0" fontId="16" fillId="6" borderId="7" xfId="0" applyFont="1" applyFill="1" applyBorder="1" applyAlignment="1">
      <alignment vertical="center" wrapText="1"/>
    </xf>
    <xf numFmtId="0" fontId="16" fillId="5" borderId="7" xfId="0" applyFont="1" applyFill="1" applyBorder="1" applyAlignment="1">
      <alignment vertical="center" wrapText="1"/>
    </xf>
    <xf numFmtId="0" fontId="84" fillId="7" borderId="6" xfId="1" applyFont="1" applyFill="1" applyBorder="1" applyAlignment="1">
      <alignment horizontal="center" vertical="center" wrapText="1"/>
    </xf>
    <xf numFmtId="3" fontId="84" fillId="7" borderId="6" xfId="1" applyNumberFormat="1" applyFont="1" applyFill="1" applyBorder="1" applyAlignment="1">
      <alignment horizontal="center" vertical="center" wrapText="1"/>
    </xf>
    <xf numFmtId="0" fontId="84" fillId="7" borderId="0" xfId="1" applyFont="1" applyFill="1" applyAlignment="1">
      <alignment horizontal="center" vertical="center" wrapText="1"/>
    </xf>
    <xf numFmtId="3" fontId="84" fillId="7" borderId="0" xfId="1" applyNumberFormat="1" applyFont="1" applyFill="1" applyAlignment="1">
      <alignment horizontal="center" vertical="center" wrapText="1"/>
    </xf>
    <xf numFmtId="0" fontId="16" fillId="7" borderId="7" xfId="0" applyFont="1" applyFill="1" applyBorder="1"/>
    <xf numFmtId="0" fontId="16" fillId="7" borderId="9" xfId="0" applyFont="1" applyFill="1" applyBorder="1" applyAlignment="1">
      <alignment horizontal="center" vertical="center" wrapText="1"/>
    </xf>
    <xf numFmtId="0" fontId="83" fillId="7" borderId="7" xfId="0" applyFont="1" applyFill="1" applyBorder="1" applyAlignment="1">
      <alignment wrapText="1"/>
    </xf>
    <xf numFmtId="0" fontId="16" fillId="3" borderId="4" xfId="0" applyFont="1" applyFill="1" applyBorder="1" applyAlignment="1">
      <alignment vertical="center" wrapText="1"/>
    </xf>
    <xf numFmtId="0" fontId="16" fillId="0" borderId="4" xfId="0" applyFont="1" applyBorder="1" applyAlignment="1">
      <alignment vertical="center" wrapText="1"/>
    </xf>
    <xf numFmtId="3" fontId="16" fillId="12" borderId="8" xfId="0" applyNumberFormat="1" applyFont="1" applyFill="1" applyBorder="1" applyAlignment="1">
      <alignment horizontal="center" vertical="center" wrapText="1"/>
    </xf>
    <xf numFmtId="0" fontId="16" fillId="0" borderId="5" xfId="0" applyFont="1" applyBorder="1" applyAlignment="1">
      <alignment vertical="center" wrapText="1"/>
    </xf>
    <xf numFmtId="0" fontId="94" fillId="21" borderId="4" xfId="0" applyFont="1" applyFill="1" applyBorder="1" applyAlignment="1">
      <alignment vertical="center" wrapText="1"/>
    </xf>
    <xf numFmtId="3" fontId="16" fillId="7" borderId="8" xfId="0" applyNumberFormat="1" applyFont="1" applyFill="1" applyBorder="1" applyAlignment="1">
      <alignment horizontal="center" vertical="center" wrapText="1"/>
    </xf>
    <xf numFmtId="0" fontId="16" fillId="0" borderId="8" xfId="0" applyFont="1" applyBorder="1" applyAlignment="1">
      <alignment horizontal="center" vertical="center" wrapText="1"/>
    </xf>
    <xf numFmtId="0" fontId="92" fillId="3" borderId="7" xfId="0" applyFont="1" applyFill="1" applyBorder="1" applyAlignment="1">
      <alignment vertical="center" wrapText="1"/>
    </xf>
    <xf numFmtId="0" fontId="16" fillId="6" borderId="9" xfId="0" applyFont="1" applyFill="1" applyBorder="1" applyAlignment="1">
      <alignment vertical="center" wrapText="1"/>
    </xf>
    <xf numFmtId="0" fontId="16" fillId="6" borderId="10" xfId="0" applyFont="1" applyFill="1" applyBorder="1" applyAlignment="1">
      <alignment horizontal="center" vertical="center" wrapText="1"/>
    </xf>
    <xf numFmtId="0" fontId="16" fillId="6" borderId="7" xfId="0" applyFont="1" applyFill="1" applyBorder="1" applyAlignment="1">
      <alignment horizontal="left" vertical="center" wrapText="1"/>
    </xf>
    <xf numFmtId="0" fontId="16" fillId="7" borderId="14"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94" fillId="18" borderId="7" xfId="0" applyFont="1" applyFill="1" applyBorder="1" applyAlignment="1">
      <alignment horizontal="center" vertical="center" wrapText="1"/>
    </xf>
    <xf numFmtId="0" fontId="16" fillId="7" borderId="0" xfId="0" applyFont="1" applyFill="1"/>
    <xf numFmtId="0" fontId="16" fillId="3" borderId="7" xfId="0" applyFont="1" applyFill="1" applyBorder="1" applyAlignment="1">
      <alignment horizontal="center" vertical="center" wrapText="1"/>
    </xf>
    <xf numFmtId="0" fontId="95" fillId="7" borderId="7" xfId="0" applyFont="1" applyFill="1" applyBorder="1" applyAlignment="1">
      <alignment horizontal="center" vertical="center" wrapText="1"/>
    </xf>
    <xf numFmtId="0" fontId="16" fillId="0" borderId="0" xfId="0" applyFont="1" applyAlignment="1">
      <alignment horizontal="center"/>
    </xf>
    <xf numFmtId="0" fontId="16" fillId="0" borderId="0" xfId="0" applyFont="1" applyAlignment="1">
      <alignment wrapText="1"/>
    </xf>
    <xf numFmtId="3" fontId="16" fillId="0" borderId="0" xfId="0" applyNumberFormat="1" applyFont="1"/>
    <xf numFmtId="0" fontId="16" fillId="19" borderId="0" xfId="0" applyFont="1" applyFill="1" applyAlignment="1">
      <alignment horizontal="center" vertical="center" wrapText="1"/>
    </xf>
    <xf numFmtId="0" fontId="16" fillId="19" borderId="0" xfId="0" applyFont="1" applyFill="1" applyAlignment="1">
      <alignment horizontal="left" vertical="center" wrapText="1"/>
    </xf>
    <xf numFmtId="0" fontId="16" fillId="0" borderId="0" xfId="0" applyFont="1" applyAlignment="1">
      <alignment horizontal="left" vertical="center"/>
    </xf>
    <xf numFmtId="0" fontId="16" fillId="7" borderId="0" xfId="0" applyFont="1" applyFill="1" applyAlignment="1">
      <alignment horizontal="left" vertical="center"/>
    </xf>
    <xf numFmtId="0" fontId="16" fillId="7" borderId="0" xfId="0" applyFont="1" applyFill="1" applyAlignment="1">
      <alignment horizontal="left"/>
    </xf>
    <xf numFmtId="0" fontId="16" fillId="19" borderId="0" xfId="0" applyFont="1" applyFill="1" applyAlignment="1">
      <alignment horizontal="center"/>
    </xf>
    <xf numFmtId="4" fontId="16" fillId="0" borderId="0" xfId="0" applyNumberFormat="1" applyFont="1" applyAlignment="1">
      <alignment wrapText="1"/>
    </xf>
    <xf numFmtId="0" fontId="96" fillId="7" borderId="0" xfId="0" applyFont="1" applyFill="1" applyAlignment="1">
      <alignment horizontal="center" vertical="center"/>
    </xf>
    <xf numFmtId="164" fontId="94" fillId="0" borderId="31" xfId="0" applyNumberFormat="1" applyFont="1" applyBorder="1" applyAlignment="1">
      <alignment horizontal="center" vertical="center"/>
    </xf>
    <xf numFmtId="164" fontId="94" fillId="0" borderId="31" xfId="0" applyNumberFormat="1" applyFont="1" applyBorder="1" applyAlignment="1">
      <alignment horizontal="left" vertical="center"/>
    </xf>
    <xf numFmtId="3" fontId="96" fillId="7" borderId="0" xfId="0" applyNumberFormat="1" applyFont="1" applyFill="1"/>
    <xf numFmtId="3" fontId="94" fillId="7" borderId="0" xfId="0" applyNumberFormat="1" applyFont="1" applyFill="1" applyAlignment="1">
      <alignment horizontal="center" vertical="center"/>
    </xf>
    <xf numFmtId="3" fontId="92" fillId="7" borderId="0" xfId="0" applyNumberFormat="1" applyFont="1" applyFill="1" applyAlignment="1">
      <alignment horizontal="center" vertical="center"/>
    </xf>
    <xf numFmtId="3" fontId="93" fillId="7" borderId="0" xfId="0" applyNumberFormat="1" applyFont="1" applyFill="1"/>
    <xf numFmtId="3" fontId="94" fillId="7" borderId="29" xfId="0" applyNumberFormat="1" applyFont="1" applyFill="1" applyBorder="1" applyAlignment="1">
      <alignment horizontal="center" vertical="center"/>
    </xf>
    <xf numFmtId="164" fontId="94" fillId="7" borderId="31" xfId="0" applyNumberFormat="1" applyFont="1" applyFill="1" applyBorder="1" applyAlignment="1">
      <alignment horizontal="left" vertical="center"/>
    </xf>
    <xf numFmtId="3" fontId="94" fillId="7" borderId="31" xfId="0" applyNumberFormat="1" applyFont="1" applyFill="1" applyBorder="1" applyAlignment="1">
      <alignment horizontal="center" vertical="center"/>
    </xf>
    <xf numFmtId="0" fontId="83" fillId="0" borderId="29" xfId="0" applyFont="1" applyBorder="1" applyAlignment="1">
      <alignment horizontal="left"/>
    </xf>
    <xf numFmtId="0" fontId="83" fillId="0" borderId="30" xfId="0" applyFont="1" applyBorder="1" applyAlignment="1">
      <alignment horizontal="left"/>
    </xf>
    <xf numFmtId="0" fontId="94" fillId="0" borderId="30" xfId="0" applyFont="1" applyBorder="1" applyAlignment="1">
      <alignment horizontal="left"/>
    </xf>
    <xf numFmtId="3" fontId="97" fillId="7" borderId="0" xfId="0" applyNumberFormat="1" applyFont="1" applyFill="1"/>
    <xf numFmtId="0" fontId="92" fillId="0" borderId="29" xfId="0" applyFont="1" applyBorder="1" applyAlignment="1">
      <alignment horizontal="left"/>
    </xf>
    <xf numFmtId="0" fontId="83" fillId="20" borderId="34" xfId="0" applyFont="1" applyFill="1" applyBorder="1" applyAlignment="1">
      <alignment horizontal="left" vertical="center"/>
    </xf>
    <xf numFmtId="0" fontId="83" fillId="20" borderId="35" xfId="0" applyFont="1" applyFill="1" applyBorder="1" applyAlignment="1">
      <alignment horizontal="left" vertical="center"/>
    </xf>
    <xf numFmtId="164" fontId="83" fillId="20" borderId="36" xfId="0" applyNumberFormat="1" applyFont="1" applyFill="1" applyBorder="1" applyAlignment="1">
      <alignment horizontal="left" vertical="center"/>
    </xf>
    <xf numFmtId="0" fontId="83" fillId="0" borderId="31" xfId="0" applyFont="1" applyBorder="1" applyAlignment="1">
      <alignment horizontal="left"/>
    </xf>
    <xf numFmtId="164" fontId="94" fillId="7" borderId="37" xfId="0" applyNumberFormat="1" applyFont="1" applyFill="1" applyBorder="1" applyAlignment="1">
      <alignment horizontal="left" vertical="center"/>
    </xf>
    <xf numFmtId="3" fontId="94" fillId="7" borderId="43" xfId="0" applyNumberFormat="1" applyFont="1" applyFill="1" applyBorder="1" applyAlignment="1">
      <alignment horizontal="center" vertical="center"/>
    </xf>
    <xf numFmtId="3" fontId="94" fillId="7" borderId="37" xfId="0" applyNumberFormat="1" applyFont="1" applyFill="1" applyBorder="1" applyAlignment="1">
      <alignment horizontal="center" vertical="center"/>
    </xf>
    <xf numFmtId="164" fontId="94" fillId="0" borderId="30" xfId="0" applyNumberFormat="1" applyFont="1" applyBorder="1" applyAlignment="1">
      <alignment horizontal="center" vertical="center"/>
    </xf>
    <xf numFmtId="0" fontId="83" fillId="0" borderId="32" xfId="0" applyFont="1" applyBorder="1" applyAlignment="1">
      <alignment horizontal="left"/>
    </xf>
    <xf numFmtId="0" fontId="83" fillId="0" borderId="33" xfId="0" applyFont="1" applyBorder="1" applyAlignment="1">
      <alignment horizontal="left"/>
    </xf>
    <xf numFmtId="3" fontId="94" fillId="7" borderId="38" xfId="0" applyNumberFormat="1" applyFont="1" applyFill="1" applyBorder="1" applyAlignment="1">
      <alignment horizontal="left" vertical="center"/>
    </xf>
    <xf numFmtId="164" fontId="83" fillId="20" borderId="25" xfId="0" applyNumberFormat="1" applyFont="1" applyFill="1" applyBorder="1" applyAlignment="1">
      <alignment horizontal="left" vertical="center"/>
    </xf>
    <xf numFmtId="3" fontId="96" fillId="3" borderId="0" xfId="0" applyNumberFormat="1" applyFont="1" applyFill="1"/>
    <xf numFmtId="0" fontId="83" fillId="7" borderId="26" xfId="0" applyFont="1" applyFill="1" applyBorder="1" applyAlignment="1">
      <alignment horizontal="left" vertical="center"/>
    </xf>
    <xf numFmtId="0" fontId="83" fillId="7" borderId="27" xfId="0" applyFont="1" applyFill="1" applyBorder="1" applyAlignment="1">
      <alignment horizontal="left" vertical="center"/>
    </xf>
    <xf numFmtId="164" fontId="83" fillId="7" borderId="28" xfId="0" applyNumberFormat="1" applyFont="1" applyFill="1" applyBorder="1" applyAlignment="1">
      <alignment horizontal="left" vertical="center"/>
    </xf>
    <xf numFmtId="3" fontId="92" fillId="7" borderId="0" xfId="0" applyNumberFormat="1" applyFont="1" applyFill="1" applyAlignment="1">
      <alignment vertical="center"/>
    </xf>
    <xf numFmtId="0" fontId="83" fillId="7" borderId="39" xfId="0" applyFont="1" applyFill="1" applyBorder="1" applyAlignment="1">
      <alignment horizontal="left" vertical="center"/>
    </xf>
    <xf numFmtId="0" fontId="83" fillId="7" borderId="40" xfId="0" applyFont="1" applyFill="1" applyBorder="1" applyAlignment="1">
      <alignment horizontal="left" vertical="center"/>
    </xf>
    <xf numFmtId="0" fontId="83" fillId="7" borderId="31" xfId="0" applyFont="1" applyFill="1" applyBorder="1" applyAlignment="1">
      <alignment horizontal="left" vertical="center"/>
    </xf>
    <xf numFmtId="164" fontId="83" fillId="7" borderId="31" xfId="0" applyNumberFormat="1" applyFont="1" applyFill="1" applyBorder="1" applyAlignment="1">
      <alignment horizontal="left" vertical="center"/>
    </xf>
    <xf numFmtId="0" fontId="83" fillId="7" borderId="41" xfId="0" applyFont="1" applyFill="1" applyBorder="1" applyAlignment="1">
      <alignment horizontal="left" vertical="center"/>
    </xf>
    <xf numFmtId="0" fontId="83" fillId="7" borderId="29" xfId="0" applyFont="1" applyFill="1" applyBorder="1" applyAlignment="1">
      <alignment horizontal="left" vertical="center"/>
    </xf>
    <xf numFmtId="0" fontId="83" fillId="7" borderId="42" xfId="0" applyFont="1" applyFill="1" applyBorder="1" applyAlignment="1">
      <alignment horizontal="left" vertical="center"/>
    </xf>
    <xf numFmtId="164" fontId="83" fillId="7" borderId="37" xfId="0" applyNumberFormat="1" applyFont="1" applyFill="1" applyBorder="1" applyAlignment="1">
      <alignment horizontal="left" vertical="center"/>
    </xf>
    <xf numFmtId="0" fontId="16" fillId="6" borderId="0" xfId="0" applyFont="1" applyFill="1" applyAlignment="1">
      <alignment horizontal="left"/>
    </xf>
    <xf numFmtId="0" fontId="83" fillId="6" borderId="42" xfId="0" applyFont="1" applyFill="1" applyBorder="1" applyAlignment="1">
      <alignment horizontal="left" vertical="center"/>
    </xf>
    <xf numFmtId="164" fontId="94" fillId="7" borderId="31" xfId="0" applyNumberFormat="1" applyFont="1" applyFill="1" applyBorder="1" applyAlignment="1">
      <alignment horizontal="center" vertical="center"/>
    </xf>
    <xf numFmtId="3" fontId="83" fillId="7" borderId="43" xfId="0" applyNumberFormat="1" applyFont="1" applyFill="1" applyBorder="1" applyAlignment="1">
      <alignment horizontal="center" vertical="center"/>
    </xf>
    <xf numFmtId="3" fontId="83" fillId="7" borderId="47" xfId="0" applyNumberFormat="1" applyFont="1" applyFill="1" applyBorder="1" applyAlignment="1">
      <alignment horizontal="center" vertical="center"/>
    </xf>
    <xf numFmtId="164" fontId="94" fillId="7" borderId="30" xfId="0" applyNumberFormat="1" applyFont="1" applyFill="1" applyBorder="1" applyAlignment="1">
      <alignment horizontal="center" vertical="center"/>
    </xf>
    <xf numFmtId="0" fontId="83" fillId="7" borderId="30" xfId="0" applyFont="1" applyFill="1" applyBorder="1" applyAlignment="1">
      <alignment horizontal="left" vertical="center"/>
    </xf>
    <xf numFmtId="164" fontId="83" fillId="7" borderId="38" xfId="0" applyNumberFormat="1" applyFont="1" applyFill="1" applyBorder="1" applyAlignment="1">
      <alignment horizontal="left" vertical="center"/>
    </xf>
    <xf numFmtId="164" fontId="83" fillId="20" borderId="44" xfId="0" applyNumberFormat="1" applyFont="1" applyFill="1" applyBorder="1" applyAlignment="1">
      <alignment horizontal="left" vertical="center"/>
    </xf>
    <xf numFmtId="0" fontId="98" fillId="20" borderId="34" xfId="0" applyFont="1" applyFill="1" applyBorder="1" applyAlignment="1">
      <alignment horizontal="left" vertical="center"/>
    </xf>
    <xf numFmtId="0" fontId="98" fillId="20" borderId="35" xfId="0" applyFont="1" applyFill="1" applyBorder="1" applyAlignment="1">
      <alignment horizontal="left" vertical="center"/>
    </xf>
    <xf numFmtId="164" fontId="98" fillId="20" borderId="45" xfId="0" applyNumberFormat="1" applyFont="1" applyFill="1" applyBorder="1" applyAlignment="1">
      <alignment horizontal="left" vertical="center"/>
    </xf>
    <xf numFmtId="0" fontId="93" fillId="0" borderId="0" xfId="0" applyFont="1"/>
    <xf numFmtId="3" fontId="93" fillId="0" borderId="0" xfId="0" applyNumberFormat="1" applyFont="1"/>
    <xf numFmtId="0" fontId="96" fillId="7" borderId="0" xfId="0" applyFont="1" applyFill="1"/>
    <xf numFmtId="0" fontId="93" fillId="7" borderId="0" xfId="0" applyFont="1" applyFill="1"/>
    <xf numFmtId="0" fontId="96" fillId="0" borderId="0" xfId="0" applyFont="1"/>
    <xf numFmtId="4" fontId="96" fillId="7" borderId="0" xfId="0" applyNumberFormat="1" applyFont="1" applyFill="1"/>
    <xf numFmtId="4" fontId="99" fillId="0" borderId="0" xfId="0" applyNumberFormat="1" applyFont="1"/>
    <xf numFmtId="4" fontId="93" fillId="0" borderId="0" xfId="0" applyNumberFormat="1" applyFont="1"/>
    <xf numFmtId="164" fontId="16" fillId="0" borderId="0" xfId="0" applyNumberFormat="1" applyFont="1" applyAlignment="1">
      <alignment horizontal="center"/>
    </xf>
    <xf numFmtId="3" fontId="16" fillId="6" borderId="0" xfId="0" applyNumberFormat="1" applyFont="1" applyFill="1" applyAlignment="1">
      <alignment horizontal="center"/>
    </xf>
    <xf numFmtId="4" fontId="16" fillId="7" borderId="0" xfId="0" applyNumberFormat="1" applyFont="1" applyFill="1" applyAlignment="1">
      <alignment horizontal="center"/>
    </xf>
    <xf numFmtId="3" fontId="16" fillId="0" borderId="0" xfId="0" applyNumberFormat="1" applyFont="1" applyAlignment="1">
      <alignment horizontal="center"/>
    </xf>
    <xf numFmtId="0" fontId="83" fillId="7" borderId="6" xfId="1" applyFont="1" applyFill="1" applyBorder="1" applyAlignment="1">
      <alignment horizontal="center" vertical="center" wrapText="1"/>
    </xf>
    <xf numFmtId="0" fontId="83" fillId="7" borderId="0" xfId="1" applyFont="1" applyFill="1" applyAlignment="1">
      <alignment horizontal="center" vertical="center" wrapText="1"/>
    </xf>
    <xf numFmtId="0" fontId="83" fillId="7" borderId="7" xfId="0" applyFont="1" applyFill="1" applyBorder="1" applyAlignment="1">
      <alignment horizontal="left" vertical="center" wrapText="1"/>
    </xf>
    <xf numFmtId="0" fontId="16" fillId="7" borderId="7" xfId="0" applyFont="1" applyFill="1" applyBorder="1" applyAlignment="1">
      <alignment horizontal="left" vertical="center" wrapText="1"/>
    </xf>
    <xf numFmtId="0" fontId="94" fillId="7" borderId="7" xfId="0" applyFont="1" applyFill="1" applyBorder="1" applyAlignment="1">
      <alignment vertical="center" wrapText="1"/>
    </xf>
    <xf numFmtId="0" fontId="94" fillId="3" borderId="7" xfId="0" applyFont="1" applyFill="1" applyBorder="1" applyAlignment="1">
      <alignment vertical="center" wrapText="1"/>
    </xf>
    <xf numFmtId="0" fontId="94" fillId="6" borderId="7" xfId="0" applyFont="1" applyFill="1" applyBorder="1" applyAlignment="1">
      <alignment vertical="center" wrapText="1"/>
    </xf>
    <xf numFmtId="0" fontId="91" fillId="7" borderId="7" xfId="0" applyFont="1" applyFill="1" applyBorder="1" applyAlignment="1">
      <alignment horizontal="left" vertical="center" wrapText="1"/>
    </xf>
    <xf numFmtId="0" fontId="94" fillId="0" borderId="7" xfId="0" applyFont="1" applyBorder="1" applyAlignment="1">
      <alignment vertical="center" wrapText="1"/>
    </xf>
    <xf numFmtId="0" fontId="83" fillId="3" borderId="8" xfId="0" applyFont="1" applyFill="1" applyBorder="1" applyAlignment="1">
      <alignment horizontal="left" vertical="center" wrapText="1"/>
    </xf>
    <xf numFmtId="4" fontId="16" fillId="7" borderId="0" xfId="0" applyNumberFormat="1" applyFont="1" applyFill="1"/>
    <xf numFmtId="4" fontId="94" fillId="7" borderId="46" xfId="0" applyNumberFormat="1" applyFont="1" applyFill="1" applyBorder="1" applyAlignment="1">
      <alignment horizontal="right" vertical="center" wrapText="1"/>
    </xf>
    <xf numFmtId="0" fontId="102" fillId="12" borderId="7" xfId="0" applyFont="1" applyFill="1" applyBorder="1" applyAlignment="1">
      <alignment horizontal="center" vertical="center" wrapText="1"/>
    </xf>
    <xf numFmtId="0" fontId="16" fillId="12" borderId="10" xfId="0" applyFont="1" applyFill="1" applyBorder="1" applyAlignment="1">
      <alignment vertical="center" wrapText="1"/>
    </xf>
    <xf numFmtId="0" fontId="102" fillId="7" borderId="7" xfId="0" applyFont="1" applyFill="1" applyBorder="1" applyAlignment="1">
      <alignment vertical="center" wrapText="1"/>
    </xf>
    <xf numFmtId="0" fontId="100" fillId="0" borderId="7" xfId="0" applyFont="1" applyBorder="1" applyAlignment="1">
      <alignment vertical="center" wrapText="1"/>
    </xf>
    <xf numFmtId="0" fontId="102" fillId="7" borderId="7" xfId="0" applyFont="1" applyFill="1" applyBorder="1" applyAlignment="1">
      <alignment horizontal="center" vertical="center" wrapText="1"/>
    </xf>
    <xf numFmtId="3" fontId="102" fillId="3" borderId="7" xfId="0" applyNumberFormat="1" applyFont="1" applyFill="1" applyBorder="1" applyAlignment="1">
      <alignment vertical="center" wrapText="1"/>
    </xf>
    <xf numFmtId="3" fontId="102" fillId="7" borderId="7" xfId="0" applyNumberFormat="1" applyFont="1" applyFill="1" applyBorder="1" applyAlignment="1">
      <alignment vertical="center" wrapText="1"/>
    </xf>
    <xf numFmtId="3" fontId="100" fillId="3" borderId="7" xfId="0" applyNumberFormat="1" applyFont="1" applyFill="1" applyBorder="1" applyAlignment="1">
      <alignment vertical="center" wrapText="1"/>
    </xf>
    <xf numFmtId="0" fontId="104" fillId="18" borderId="7" xfId="0" applyFont="1" applyFill="1" applyBorder="1" applyAlignment="1">
      <alignment horizontal="center" vertical="center" wrapText="1"/>
    </xf>
    <xf numFmtId="3" fontId="104" fillId="18" borderId="7" xfId="0" applyNumberFormat="1" applyFont="1" applyFill="1" applyBorder="1" applyAlignment="1">
      <alignment horizontal="center" vertical="center" wrapText="1"/>
    </xf>
    <xf numFmtId="0" fontId="104" fillId="18" borderId="15" xfId="0" applyFont="1" applyFill="1" applyBorder="1" applyAlignment="1">
      <alignment horizontal="center" vertical="center" wrapText="1"/>
    </xf>
    <xf numFmtId="0" fontId="104" fillId="18" borderId="7" xfId="0" applyFont="1" applyFill="1" applyBorder="1" applyAlignment="1">
      <alignment horizontal="center" vertical="center"/>
    </xf>
    <xf numFmtId="0" fontId="60" fillId="18" borderId="7" xfId="0" applyFont="1" applyFill="1" applyBorder="1" applyAlignment="1">
      <alignment horizontal="center" vertical="center" wrapText="1"/>
    </xf>
    <xf numFmtId="0" fontId="60" fillId="18" borderId="7" xfId="0" applyFont="1" applyFill="1" applyBorder="1" applyAlignment="1">
      <alignment vertical="center" wrapText="1"/>
    </xf>
    <xf numFmtId="0" fontId="45" fillId="18" borderId="7" xfId="0" applyFont="1" applyFill="1" applyBorder="1" applyAlignment="1">
      <alignment vertical="center" wrapText="1"/>
    </xf>
    <xf numFmtId="0" fontId="105" fillId="0" borderId="7" xfId="0" applyFont="1" applyBorder="1" applyAlignment="1">
      <alignment vertical="center" wrapText="1"/>
    </xf>
    <xf numFmtId="0" fontId="59" fillId="0" borderId="7" xfId="0" applyFont="1" applyBorder="1" applyAlignment="1">
      <alignment vertical="center" wrapText="1"/>
    </xf>
    <xf numFmtId="4" fontId="54" fillId="7" borderId="0" xfId="0" applyNumberFormat="1" applyFont="1" applyFill="1" applyAlignment="1">
      <alignment horizontal="center" vertical="center"/>
    </xf>
    <xf numFmtId="2" fontId="30" fillId="7" borderId="0" xfId="0" applyNumberFormat="1" applyFont="1" applyFill="1" applyAlignment="1">
      <alignment horizontal="center"/>
    </xf>
    <xf numFmtId="3" fontId="103" fillId="7" borderId="0" xfId="0" applyNumberFormat="1" applyFont="1" applyFill="1"/>
    <xf numFmtId="0" fontId="36" fillId="18" borderId="7" xfId="0" applyFont="1" applyFill="1" applyBorder="1" applyAlignment="1">
      <alignment horizontal="center" vertical="center" wrapText="1"/>
    </xf>
    <xf numFmtId="0" fontId="104" fillId="18" borderId="8" xfId="0" applyFont="1" applyFill="1" applyBorder="1" applyAlignment="1">
      <alignment horizontal="center" vertical="center" wrapText="1"/>
    </xf>
    <xf numFmtId="4" fontId="108" fillId="7" borderId="0" xfId="0" applyNumberFormat="1" applyFont="1" applyFill="1"/>
    <xf numFmtId="4" fontId="108" fillId="7" borderId="0" xfId="0" applyNumberFormat="1" applyFont="1" applyFill="1" applyAlignment="1">
      <alignment horizontal="right" vertical="center" wrapText="1"/>
    </xf>
    <xf numFmtId="0" fontId="30" fillId="7" borderId="0" xfId="0" applyFont="1" applyFill="1" applyAlignment="1">
      <alignment horizontal="left"/>
    </xf>
    <xf numFmtId="0" fontId="30" fillId="9" borderId="15" xfId="0" applyFont="1" applyFill="1" applyBorder="1" applyAlignment="1">
      <alignment horizontal="center" vertical="center" wrapText="1"/>
    </xf>
    <xf numFmtId="0" fontId="0" fillId="10" borderId="7" xfId="0" applyFill="1" applyBorder="1" applyAlignment="1">
      <alignment horizontal="center" vertical="center" wrapText="1"/>
    </xf>
    <xf numFmtId="0" fontId="30" fillId="15" borderId="7"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2" fillId="28" borderId="0" xfId="0" applyFont="1" applyFill="1" applyAlignment="1">
      <alignment horizontal="center" wrapText="1"/>
    </xf>
    <xf numFmtId="0" fontId="2" fillId="28" borderId="0" xfId="0" applyFont="1" applyFill="1" applyAlignment="1">
      <alignment wrapText="1"/>
    </xf>
    <xf numFmtId="0" fontId="2" fillId="28" borderId="0" xfId="0" applyFont="1" applyFill="1" applyAlignment="1">
      <alignment horizontal="left" wrapText="1"/>
    </xf>
    <xf numFmtId="3" fontId="34" fillId="28" borderId="0" xfId="0" applyNumberFormat="1" applyFont="1" applyFill="1" applyAlignment="1">
      <alignment horizontal="left" wrapText="1"/>
    </xf>
    <xf numFmtId="0" fontId="38" fillId="28" borderId="4" xfId="0" applyFont="1" applyFill="1" applyBorder="1" applyAlignment="1">
      <alignment horizontal="center" vertical="center" wrapText="1"/>
    </xf>
    <xf numFmtId="0" fontId="38" fillId="28" borderId="15" xfId="0" applyFont="1" applyFill="1" applyBorder="1" applyAlignment="1">
      <alignment horizontal="center" vertical="center" wrapText="1"/>
    </xf>
    <xf numFmtId="0" fontId="2" fillId="28" borderId="7" xfId="0" applyFont="1" applyFill="1" applyBorder="1" applyAlignment="1">
      <alignment horizontal="center" vertical="center" wrapText="1"/>
    </xf>
    <xf numFmtId="3" fontId="34" fillId="28" borderId="7" xfId="0" applyNumberFormat="1" applyFont="1" applyFill="1" applyBorder="1" applyAlignment="1">
      <alignment horizontal="center" vertical="center" wrapText="1"/>
    </xf>
    <xf numFmtId="0" fontId="104" fillId="24" borderId="7" xfId="0" applyFont="1" applyFill="1" applyBorder="1" applyAlignment="1">
      <alignment horizontal="center" vertical="center" wrapText="1"/>
    </xf>
    <xf numFmtId="0" fontId="104" fillId="24" borderId="7" xfId="0" applyFont="1" applyFill="1" applyBorder="1" applyAlignment="1">
      <alignment horizontal="center" vertical="center"/>
    </xf>
    <xf numFmtId="0" fontId="60" fillId="24" borderId="4" xfId="0" applyFont="1" applyFill="1" applyBorder="1" applyAlignment="1">
      <alignment vertical="center" wrapText="1"/>
    </xf>
    <xf numFmtId="0" fontId="6" fillId="7" borderId="8" xfId="0" applyFont="1" applyFill="1" applyBorder="1" applyAlignment="1">
      <alignment horizontal="left" vertical="center" wrapText="1"/>
    </xf>
    <xf numFmtId="0" fontId="2" fillId="7" borderId="7" xfId="0" applyFont="1" applyFill="1" applyBorder="1" applyAlignment="1">
      <alignment horizontal="center" wrapText="1"/>
    </xf>
    <xf numFmtId="0" fontId="2" fillId="29" borderId="0" xfId="0" applyFont="1" applyFill="1" applyAlignment="1">
      <alignment horizontal="center" vertical="center" wrapText="1"/>
    </xf>
    <xf numFmtId="0" fontId="2" fillId="29" borderId="7" xfId="0" applyFont="1" applyFill="1" applyBorder="1" applyAlignment="1">
      <alignment horizontal="center" vertical="center" wrapText="1"/>
    </xf>
    <xf numFmtId="3" fontId="34" fillId="29" borderId="7" xfId="0" applyNumberFormat="1" applyFont="1" applyFill="1" applyBorder="1" applyAlignment="1">
      <alignment horizontal="center" vertical="center" wrapText="1"/>
    </xf>
    <xf numFmtId="3" fontId="36" fillId="29" borderId="7" xfId="0" applyNumberFormat="1" applyFont="1" applyFill="1" applyBorder="1" applyAlignment="1">
      <alignment horizontal="center" vertical="center" wrapText="1"/>
    </xf>
    <xf numFmtId="0" fontId="4" fillId="29" borderId="7" xfId="0" applyFont="1" applyFill="1" applyBorder="1" applyAlignment="1">
      <alignment horizontal="center" vertical="center" wrapText="1"/>
    </xf>
    <xf numFmtId="3" fontId="35" fillId="29" borderId="7" xfId="0" applyNumberFormat="1" applyFont="1" applyFill="1" applyBorder="1" applyAlignment="1">
      <alignment horizontal="center" vertical="center" wrapText="1"/>
    </xf>
    <xf numFmtId="0" fontId="38" fillId="29" borderId="4" xfId="0" applyFont="1" applyFill="1" applyBorder="1" applyAlignment="1">
      <alignment horizontal="center" vertical="center" wrapText="1"/>
    </xf>
    <xf numFmtId="0" fontId="38" fillId="29" borderId="15" xfId="0" applyFont="1" applyFill="1" applyBorder="1" applyAlignment="1">
      <alignment horizontal="center" vertical="center" wrapText="1"/>
    </xf>
    <xf numFmtId="0" fontId="2" fillId="29" borderId="8" xfId="0" applyFont="1" applyFill="1" applyBorder="1" applyAlignment="1">
      <alignment horizontal="center" vertical="center" wrapText="1"/>
    </xf>
    <xf numFmtId="0" fontId="2" fillId="29" borderId="9" xfId="0" applyFont="1" applyFill="1" applyBorder="1" applyAlignment="1">
      <alignment horizontal="center" vertical="center" wrapText="1"/>
    </xf>
    <xf numFmtId="0" fontId="2" fillId="29" borderId="10" xfId="0" applyFont="1" applyFill="1" applyBorder="1" applyAlignment="1">
      <alignment horizontal="center" vertical="center" wrapText="1"/>
    </xf>
    <xf numFmtId="0" fontId="79" fillId="27" borderId="0" xfId="0" applyFont="1" applyFill="1" applyAlignment="1">
      <alignment horizontal="center" vertical="center" wrapText="1"/>
    </xf>
    <xf numFmtId="0" fontId="2" fillId="28" borderId="8" xfId="0" applyFont="1" applyFill="1" applyBorder="1" applyAlignment="1">
      <alignment horizontal="center" vertical="center" wrapText="1"/>
    </xf>
    <xf numFmtId="0" fontId="2" fillId="28" borderId="9" xfId="0" applyFont="1" applyFill="1" applyBorder="1" applyAlignment="1">
      <alignment horizontal="center" vertical="center" wrapText="1"/>
    </xf>
    <xf numFmtId="0" fontId="3" fillId="7" borderId="9" xfId="0" applyFont="1" applyFill="1" applyBorder="1" applyAlignment="1">
      <alignment vertical="center" wrapText="1"/>
    </xf>
    <xf numFmtId="0" fontId="60" fillId="34" borderId="4" xfId="0" applyFont="1" applyFill="1" applyBorder="1" applyAlignment="1">
      <alignment horizontal="center" vertical="center" wrapText="1"/>
    </xf>
    <xf numFmtId="0" fontId="60" fillId="34" borderId="15" xfId="0" applyFont="1" applyFill="1" applyBorder="1" applyAlignment="1">
      <alignment horizontal="center" vertical="center" wrapText="1"/>
    </xf>
    <xf numFmtId="0" fontId="3" fillId="18" borderId="7" xfId="0" applyFont="1" applyFill="1" applyBorder="1" applyAlignment="1">
      <alignment horizontal="center" vertical="center" wrapText="1"/>
    </xf>
    <xf numFmtId="0" fontId="3" fillId="18" borderId="7" xfId="0" applyFont="1" applyFill="1" applyBorder="1" applyAlignment="1">
      <alignment vertical="center" wrapText="1"/>
    </xf>
    <xf numFmtId="0" fontId="7" fillId="29" borderId="4" xfId="1" applyFont="1" applyFill="1" applyBorder="1" applyAlignment="1">
      <alignment vertical="center" wrapText="1"/>
    </xf>
    <xf numFmtId="0" fontId="7" fillId="29" borderId="12" xfId="1" applyFont="1" applyFill="1" applyBorder="1" applyAlignment="1">
      <alignment vertical="center" wrapText="1"/>
    </xf>
    <xf numFmtId="0" fontId="7" fillId="29" borderId="15" xfId="1" applyFont="1" applyFill="1" applyBorder="1" applyAlignment="1">
      <alignment vertical="center" wrapText="1"/>
    </xf>
    <xf numFmtId="0" fontId="2" fillId="2" borderId="7" xfId="0" applyFont="1" applyFill="1" applyBorder="1"/>
    <xf numFmtId="0" fontId="3" fillId="2" borderId="7" xfId="0" applyFont="1" applyFill="1" applyBorder="1" applyAlignment="1">
      <alignment wrapText="1"/>
    </xf>
    <xf numFmtId="3" fontId="79" fillId="27" borderId="7" xfId="0" applyNumberFormat="1" applyFont="1" applyFill="1" applyBorder="1" applyAlignment="1">
      <alignment horizontal="center" vertical="center" wrapText="1"/>
    </xf>
    <xf numFmtId="0" fontId="0" fillId="7" borderId="7" xfId="0" applyFill="1" applyBorder="1" applyAlignment="1">
      <alignment horizontal="center" vertical="center" wrapText="1"/>
    </xf>
    <xf numFmtId="0" fontId="15" fillId="7" borderId="7" xfId="0" applyFont="1" applyFill="1" applyBorder="1" applyAlignment="1">
      <alignment horizontal="center" vertical="center" wrapText="1"/>
    </xf>
    <xf numFmtId="3" fontId="36" fillId="35" borderId="7" xfId="0" applyNumberFormat="1" applyFont="1" applyFill="1" applyBorder="1" applyAlignment="1">
      <alignment horizontal="center" vertical="center" wrapText="1"/>
    </xf>
    <xf numFmtId="3" fontId="106" fillId="35" borderId="15" xfId="0" applyNumberFormat="1" applyFont="1" applyFill="1" applyBorder="1" applyAlignment="1">
      <alignment horizontal="center" vertical="center" wrapText="1"/>
    </xf>
    <xf numFmtId="3" fontId="34" fillId="35" borderId="7" xfId="0" applyNumberFormat="1" applyFont="1" applyFill="1" applyBorder="1" applyAlignment="1">
      <alignment horizontal="center" vertical="center" wrapText="1"/>
    </xf>
    <xf numFmtId="3" fontId="34" fillId="35" borderId="15" xfId="0" applyNumberFormat="1" applyFont="1" applyFill="1" applyBorder="1" applyAlignment="1">
      <alignment horizontal="center" vertical="center" wrapText="1"/>
    </xf>
    <xf numFmtId="3" fontId="34" fillId="35" borderId="8" xfId="0" applyNumberFormat="1" applyFont="1" applyFill="1" applyBorder="1" applyAlignment="1">
      <alignment horizontal="center" vertical="center" wrapText="1"/>
    </xf>
    <xf numFmtId="0" fontId="80" fillId="27" borderId="7" xfId="0" applyFont="1" applyFill="1" applyBorder="1" applyAlignment="1">
      <alignment horizontal="center" vertical="center" wrapText="1"/>
    </xf>
    <xf numFmtId="3" fontId="80" fillId="27" borderId="7" xfId="0" applyNumberFormat="1" applyFont="1" applyFill="1" applyBorder="1" applyAlignment="1">
      <alignment vertical="center" wrapText="1"/>
    </xf>
    <xf numFmtId="3" fontId="80" fillId="27" borderId="7" xfId="0" applyNumberFormat="1" applyFont="1" applyFill="1" applyBorder="1" applyAlignment="1">
      <alignment horizontal="center" vertical="center" wrapText="1"/>
    </xf>
    <xf numFmtId="3" fontId="81" fillId="27" borderId="7" xfId="0" applyNumberFormat="1" applyFont="1" applyFill="1" applyBorder="1" applyAlignment="1">
      <alignment vertical="center" wrapText="1"/>
    </xf>
    <xf numFmtId="3" fontId="82" fillId="27" borderId="7" xfId="0" applyNumberFormat="1" applyFont="1" applyFill="1" applyBorder="1" applyAlignment="1">
      <alignment horizontal="center" vertical="center" wrapText="1"/>
    </xf>
    <xf numFmtId="0" fontId="81" fillId="27" borderId="7" xfId="0" applyFont="1" applyFill="1" applyBorder="1" applyAlignment="1">
      <alignment vertical="center" wrapText="1"/>
    </xf>
    <xf numFmtId="3" fontId="81" fillId="27" borderId="7" xfId="0" applyNumberFormat="1" applyFont="1" applyFill="1" applyBorder="1" applyAlignment="1">
      <alignment horizontal="center" vertical="center" wrapText="1"/>
    </xf>
    <xf numFmtId="0" fontId="60" fillId="18" borderId="7" xfId="0" applyFont="1" applyFill="1" applyBorder="1" applyAlignment="1">
      <alignment wrapText="1"/>
    </xf>
    <xf numFmtId="3" fontId="3" fillId="7" borderId="7" xfId="0" applyNumberFormat="1" applyFont="1" applyFill="1" applyBorder="1" applyAlignment="1">
      <alignment vertical="center" wrapText="1"/>
    </xf>
    <xf numFmtId="0" fontId="107" fillId="18" borderId="7" xfId="0" applyFont="1" applyFill="1" applyBorder="1" applyAlignment="1">
      <alignment wrapText="1"/>
    </xf>
    <xf numFmtId="3" fontId="3" fillId="7" borderId="7" xfId="0" applyNumberFormat="1" applyFont="1" applyFill="1" applyBorder="1" applyAlignment="1">
      <alignment horizontal="center" vertical="center" wrapText="1"/>
    </xf>
    <xf numFmtId="0" fontId="15" fillId="7" borderId="7" xfId="0" applyFont="1" applyFill="1" applyBorder="1" applyAlignment="1">
      <alignment vertical="center" wrapText="1"/>
    </xf>
    <xf numFmtId="0" fontId="45" fillId="24" borderId="7" xfId="0" applyFont="1" applyFill="1" applyBorder="1" applyAlignment="1">
      <alignment horizontal="center" vertical="center" wrapText="1"/>
    </xf>
    <xf numFmtId="0" fontId="70" fillId="24" borderId="7" xfId="0" applyFont="1" applyFill="1" applyBorder="1" applyAlignment="1">
      <alignment horizontal="center" vertical="center" wrapText="1"/>
    </xf>
    <xf numFmtId="0" fontId="2" fillId="7" borderId="7" xfId="0" applyFont="1" applyFill="1" applyBorder="1" applyAlignment="1">
      <alignment wrapText="1"/>
    </xf>
    <xf numFmtId="0" fontId="0" fillId="7" borderId="7" xfId="0" applyFill="1" applyBorder="1" applyAlignment="1">
      <alignment horizontal="left" vertical="center" wrapText="1"/>
    </xf>
    <xf numFmtId="4" fontId="30" fillId="3" borderId="7" xfId="0" applyNumberFormat="1" applyFont="1" applyFill="1" applyBorder="1" applyAlignment="1">
      <alignment horizontal="center" vertical="center" wrapText="1"/>
    </xf>
    <xf numFmtId="3" fontId="0" fillId="7" borderId="0" xfId="0" applyNumberFormat="1" applyFill="1"/>
    <xf numFmtId="0" fontId="106" fillId="36" borderId="15" xfId="0" applyFont="1" applyFill="1" applyBorder="1" applyAlignment="1">
      <alignment horizontal="center" vertical="center" wrapText="1"/>
    </xf>
    <xf numFmtId="0" fontId="104" fillId="34" borderId="7" xfId="0" applyFont="1" applyFill="1" applyBorder="1" applyAlignment="1">
      <alignment horizontal="center" vertical="center" wrapText="1"/>
    </xf>
    <xf numFmtId="3" fontId="104" fillId="36" borderId="7" xfId="0" applyNumberFormat="1" applyFont="1" applyFill="1" applyBorder="1" applyAlignment="1">
      <alignment horizontal="center" vertical="center" wrapText="1"/>
    </xf>
    <xf numFmtId="0" fontId="104" fillId="0" borderId="7" xfId="0" applyFont="1" applyBorder="1" applyAlignment="1">
      <alignment horizontal="center" vertical="center" wrapText="1"/>
    </xf>
    <xf numFmtId="0" fontId="104" fillId="36" borderId="7" xfId="0" applyFont="1" applyFill="1" applyBorder="1" applyAlignment="1">
      <alignment horizontal="center" vertical="center" wrapText="1"/>
    </xf>
    <xf numFmtId="0" fontId="5" fillId="18" borderId="7" xfId="0" applyFont="1" applyFill="1" applyBorder="1" applyAlignment="1">
      <alignment vertical="center" wrapText="1"/>
    </xf>
    <xf numFmtId="0" fontId="30" fillId="7" borderId="30" xfId="0" applyFont="1" applyFill="1" applyBorder="1" applyAlignment="1">
      <alignment horizontal="left"/>
    </xf>
    <xf numFmtId="0" fontId="45" fillId="18" borderId="7" xfId="0" applyFont="1" applyFill="1" applyBorder="1" applyAlignment="1">
      <alignment horizontal="left" vertical="center" wrapText="1"/>
    </xf>
    <xf numFmtId="0" fontId="104" fillId="33" borderId="7" xfId="0" applyFont="1" applyFill="1" applyBorder="1" applyAlignment="1">
      <alignment horizontal="center" vertical="center" wrapText="1"/>
    </xf>
    <xf numFmtId="3" fontId="36" fillId="33" borderId="7" xfId="0" applyNumberFormat="1" applyFont="1" applyFill="1" applyBorder="1" applyAlignment="1">
      <alignment horizontal="center" vertical="center" wrapText="1"/>
    </xf>
    <xf numFmtId="3" fontId="104" fillId="33" borderId="7" xfId="0" applyNumberFormat="1" applyFont="1" applyFill="1" applyBorder="1" applyAlignment="1">
      <alignment horizontal="center" vertical="center" wrapText="1"/>
    </xf>
    <xf numFmtId="0" fontId="104" fillId="37" borderId="7" xfId="0" applyFont="1" applyFill="1" applyBorder="1" applyAlignment="1">
      <alignment horizontal="center" vertical="center" wrapText="1"/>
    </xf>
    <xf numFmtId="0" fontId="104" fillId="36" borderId="15" xfId="0" applyFont="1" applyFill="1" applyBorder="1" applyAlignment="1">
      <alignment horizontal="center" vertical="center" wrapText="1"/>
    </xf>
    <xf numFmtId="0" fontId="104" fillId="38" borderId="7" xfId="0" applyFont="1" applyFill="1" applyBorder="1" applyAlignment="1">
      <alignment horizontal="center" vertical="center" wrapText="1"/>
    </xf>
    <xf numFmtId="0" fontId="60" fillId="0" borderId="0" xfId="0" applyFont="1" applyAlignment="1">
      <alignment wrapText="1"/>
    </xf>
    <xf numFmtId="0" fontId="45" fillId="0" borderId="19" xfId="0" applyFont="1" applyBorder="1" applyAlignment="1">
      <alignment wrapText="1"/>
    </xf>
    <xf numFmtId="0" fontId="70" fillId="18" borderId="7" xfId="0" applyFont="1" applyFill="1" applyBorder="1" applyAlignment="1">
      <alignment horizontal="center" vertical="center" wrapText="1"/>
    </xf>
    <xf numFmtId="0" fontId="107" fillId="18" borderId="7" xfId="0" applyFont="1" applyFill="1" applyBorder="1" applyAlignment="1">
      <alignment horizontal="center" vertical="center" wrapText="1"/>
    </xf>
    <xf numFmtId="0" fontId="110" fillId="18" borderId="7" xfId="0" applyFont="1" applyFill="1" applyBorder="1" applyAlignment="1">
      <alignment vertical="center" wrapText="1"/>
    </xf>
    <xf numFmtId="0" fontId="60" fillId="18" borderId="7" xfId="0" applyFont="1" applyFill="1" applyBorder="1"/>
    <xf numFmtId="0" fontId="42" fillId="21" borderId="7" xfId="0" applyFont="1" applyFill="1" applyBorder="1" applyAlignment="1">
      <alignment horizontal="center" vertical="center" wrapText="1"/>
    </xf>
    <xf numFmtId="3" fontId="104" fillId="36" borderId="8" xfId="0" applyNumberFormat="1" applyFont="1" applyFill="1" applyBorder="1" applyAlignment="1">
      <alignment horizontal="center" vertical="center" wrapText="1"/>
    </xf>
    <xf numFmtId="0" fontId="104" fillId="36" borderId="8" xfId="0" applyFont="1" applyFill="1" applyBorder="1" applyAlignment="1">
      <alignment horizontal="center" vertical="center" wrapText="1"/>
    </xf>
    <xf numFmtId="3" fontId="106" fillId="36" borderId="15" xfId="0" applyNumberFormat="1" applyFont="1" applyFill="1" applyBorder="1" applyAlignment="1">
      <alignment horizontal="center" vertical="center" wrapText="1"/>
    </xf>
    <xf numFmtId="3" fontId="42" fillId="18" borderId="7" xfId="0" applyNumberFormat="1" applyFont="1" applyFill="1" applyBorder="1" applyAlignment="1">
      <alignment horizontal="center" vertical="center" wrapText="1"/>
    </xf>
    <xf numFmtId="0" fontId="111" fillId="18" borderId="7" xfId="0" applyFont="1" applyFill="1" applyBorder="1" applyAlignment="1">
      <alignment horizontal="center" vertical="center" wrapText="1"/>
    </xf>
    <xf numFmtId="3" fontId="104" fillId="0" borderId="7" xfId="0" applyNumberFormat="1" applyFont="1" applyBorder="1" applyAlignment="1">
      <alignment horizontal="center" vertical="center" wrapText="1"/>
    </xf>
    <xf numFmtId="0" fontId="0" fillId="0" borderId="0" xfId="0" applyAlignment="1">
      <alignment vertical="center" wrapText="1"/>
    </xf>
    <xf numFmtId="3" fontId="0" fillId="0" borderId="0" xfId="0" applyNumberFormat="1" applyAlignment="1">
      <alignment vertical="center" wrapText="1"/>
    </xf>
    <xf numFmtId="4" fontId="30" fillId="6" borderId="7" xfId="0" applyNumberFormat="1" applyFont="1" applyFill="1" applyBorder="1" applyAlignment="1">
      <alignment horizontal="center" vertical="center" wrapText="1"/>
    </xf>
    <xf numFmtId="3" fontId="34" fillId="7" borderId="0" xfId="0" applyNumberFormat="1" applyFont="1" applyFill="1" applyAlignment="1">
      <alignment horizontal="center"/>
    </xf>
    <xf numFmtId="3" fontId="30" fillId="6" borderId="7" xfId="0" applyNumberFormat="1" applyFont="1" applyFill="1" applyBorder="1" applyAlignment="1">
      <alignment horizontal="center" vertical="center" wrapText="1"/>
    </xf>
    <xf numFmtId="4" fontId="30" fillId="6" borderId="0" xfId="0" applyNumberFormat="1" applyFont="1" applyFill="1" applyAlignment="1">
      <alignment horizontal="center" vertical="center"/>
    </xf>
    <xf numFmtId="3" fontId="30" fillId="6" borderId="8" xfId="0" applyNumberFormat="1" applyFont="1" applyFill="1" applyBorder="1" applyAlignment="1">
      <alignment horizontal="center" vertical="center" wrapText="1"/>
    </xf>
    <xf numFmtId="3" fontId="2" fillId="7" borderId="0" xfId="0" applyNumberFormat="1" applyFont="1" applyFill="1"/>
    <xf numFmtId="3" fontId="30" fillId="7" borderId="0" xfId="0" applyNumberFormat="1" applyFont="1" applyFill="1" applyAlignment="1">
      <alignment horizontal="center"/>
    </xf>
    <xf numFmtId="0" fontId="60" fillId="18" borderId="4" xfId="0" applyFont="1" applyFill="1" applyBorder="1" applyAlignment="1">
      <alignment horizontal="center" vertical="center" wrapText="1"/>
    </xf>
    <xf numFmtId="0" fontId="60" fillId="18" borderId="15" xfId="0" applyFont="1" applyFill="1" applyBorder="1" applyAlignment="1">
      <alignment horizontal="center" vertical="center" wrapText="1"/>
    </xf>
    <xf numFmtId="0" fontId="60" fillId="18" borderId="12" xfId="0" applyFont="1" applyFill="1" applyBorder="1" applyAlignment="1">
      <alignment horizontal="center" vertical="center" wrapText="1"/>
    </xf>
    <xf numFmtId="0" fontId="45" fillId="0" borderId="49" xfId="0" applyFont="1" applyBorder="1" applyAlignment="1">
      <alignment wrapText="1"/>
    </xf>
    <xf numFmtId="0" fontId="45" fillId="0" borderId="20" xfId="0" applyFont="1" applyBorder="1" applyAlignment="1">
      <alignment wrapText="1"/>
    </xf>
    <xf numFmtId="0" fontId="45" fillId="0" borderId="50" xfId="0" applyFont="1" applyBorder="1" applyAlignment="1">
      <alignment wrapText="1"/>
    </xf>
    <xf numFmtId="0" fontId="45" fillId="0" borderId="51" xfId="0" applyFont="1" applyBorder="1" applyAlignment="1">
      <alignment wrapText="1"/>
    </xf>
    <xf numFmtId="3" fontId="32" fillId="7" borderId="29" xfId="0" applyNumberFormat="1" applyFont="1" applyFill="1" applyBorder="1" applyAlignment="1">
      <alignment horizontal="center" vertical="center"/>
    </xf>
    <xf numFmtId="3" fontId="32" fillId="7" borderId="31" xfId="0" applyNumberFormat="1" applyFont="1" applyFill="1" applyBorder="1" applyAlignment="1">
      <alignment horizontal="center" vertical="center"/>
    </xf>
    <xf numFmtId="3" fontId="42" fillId="7" borderId="29" xfId="0" applyNumberFormat="1" applyFont="1" applyFill="1" applyBorder="1" applyAlignment="1">
      <alignment horizontal="center" vertical="center"/>
    </xf>
    <xf numFmtId="3" fontId="42" fillId="7" borderId="31" xfId="0" applyNumberFormat="1" applyFont="1" applyFill="1" applyBorder="1" applyAlignment="1">
      <alignment horizontal="center" vertical="center"/>
    </xf>
    <xf numFmtId="164" fontId="42" fillId="7" borderId="29" xfId="0" applyNumberFormat="1" applyFont="1" applyFill="1" applyBorder="1" applyAlignment="1">
      <alignment horizontal="center" vertical="center"/>
    </xf>
    <xf numFmtId="0" fontId="34" fillId="29" borderId="7" xfId="0" applyFont="1" applyFill="1" applyBorder="1" applyAlignment="1">
      <alignment horizontal="center" vertical="center" wrapText="1"/>
    </xf>
    <xf numFmtId="164" fontId="30" fillId="6" borderId="7" xfId="0" applyNumberFormat="1" applyFont="1" applyFill="1" applyBorder="1" applyAlignment="1">
      <alignment horizontal="center" vertical="center" wrapText="1"/>
    </xf>
    <xf numFmtId="4" fontId="32" fillId="6" borderId="7" xfId="3" applyNumberFormat="1" applyFont="1" applyFill="1" applyBorder="1" applyAlignment="1">
      <alignment horizontal="center" vertical="center"/>
    </xf>
    <xf numFmtId="4" fontId="30" fillId="6" borderId="0" xfId="0" applyNumberFormat="1" applyFont="1" applyFill="1"/>
    <xf numFmtId="0" fontId="30" fillId="0" borderId="0" xfId="0" applyFont="1"/>
    <xf numFmtId="0" fontId="2" fillId="7" borderId="0" xfId="0" applyFont="1" applyFill="1" applyAlignment="1">
      <alignment horizontal="right"/>
    </xf>
    <xf numFmtId="0" fontId="23" fillId="7" borderId="0" xfId="0" applyFont="1" applyFill="1" applyAlignment="1">
      <alignment horizontal="right" vertical="center" wrapText="1"/>
    </xf>
    <xf numFmtId="3" fontId="0" fillId="3" borderId="0" xfId="0" applyNumberFormat="1" applyFill="1"/>
    <xf numFmtId="4" fontId="0" fillId="3" borderId="0" xfId="0" applyNumberFormat="1" applyFill="1"/>
    <xf numFmtId="4" fontId="30" fillId="7" borderId="0" xfId="0" applyNumberFormat="1" applyFont="1" applyFill="1" applyAlignment="1">
      <alignment horizontal="left" wrapText="1"/>
    </xf>
    <xf numFmtId="3" fontId="30" fillId="7" borderId="7" xfId="0" applyNumberFormat="1" applyFont="1" applyFill="1" applyBorder="1" applyAlignment="1">
      <alignment vertical="center" wrapText="1"/>
    </xf>
    <xf numFmtId="3" fontId="34" fillId="6" borderId="0" xfId="0" applyNumberFormat="1" applyFont="1" applyFill="1" applyAlignment="1">
      <alignment horizontal="center" vertical="center"/>
    </xf>
    <xf numFmtId="4" fontId="34" fillId="6" borderId="0" xfId="0" applyNumberFormat="1" applyFont="1" applyFill="1" applyAlignment="1">
      <alignment horizontal="center" vertical="center"/>
    </xf>
    <xf numFmtId="2" fontId="30" fillId="9" borderId="15" xfId="0" applyNumberFormat="1" applyFont="1" applyFill="1" applyBorder="1" applyAlignment="1">
      <alignment horizontal="center" vertical="center" wrapText="1"/>
    </xf>
    <xf numFmtId="2" fontId="30" fillId="4" borderId="7" xfId="0" applyNumberFormat="1" applyFont="1" applyFill="1" applyBorder="1" applyAlignment="1">
      <alignment horizontal="center" vertical="center" wrapText="1"/>
    </xf>
    <xf numFmtId="4" fontId="30" fillId="6" borderId="7" xfId="0" applyNumberFormat="1" applyFont="1" applyFill="1" applyBorder="1" applyAlignment="1">
      <alignment horizontal="center" vertical="center"/>
    </xf>
    <xf numFmtId="0" fontId="45" fillId="0" borderId="52" xfId="0" applyFont="1" applyBorder="1" applyAlignment="1">
      <alignment wrapText="1"/>
    </xf>
    <xf numFmtId="0" fontId="45" fillId="0" borderId="53" xfId="0" applyFont="1" applyBorder="1" applyAlignment="1">
      <alignment wrapText="1"/>
    </xf>
    <xf numFmtId="0" fontId="45" fillId="0" borderId="54" xfId="0" applyFont="1" applyBorder="1" applyAlignment="1">
      <alignment wrapText="1"/>
    </xf>
    <xf numFmtId="0" fontId="12" fillId="29" borderId="7" xfId="0" applyFont="1" applyFill="1" applyBorder="1" applyAlignment="1">
      <alignment vertical="center" wrapText="1"/>
    </xf>
    <xf numFmtId="0" fontId="12" fillId="29" borderId="7" xfId="0" applyFont="1" applyFill="1" applyBorder="1" applyAlignment="1">
      <alignment horizontal="center" vertical="center" wrapText="1"/>
    </xf>
    <xf numFmtId="3" fontId="34" fillId="6" borderId="7" xfId="0" applyNumberFormat="1" applyFont="1" applyFill="1" applyBorder="1" applyAlignment="1">
      <alignment horizontal="center" vertical="center" wrapText="1"/>
    </xf>
    <xf numFmtId="0" fontId="2" fillId="6" borderId="0" xfId="0" applyFont="1" applyFill="1" applyAlignment="1">
      <alignment horizontal="center" vertical="center" wrapText="1"/>
    </xf>
    <xf numFmtId="0" fontId="2" fillId="5" borderId="0" xfId="0" applyFont="1" applyFill="1"/>
    <xf numFmtId="0" fontId="3" fillId="6" borderId="7" xfId="0" applyFont="1" applyFill="1" applyBorder="1" applyAlignment="1">
      <alignment horizontal="center" vertical="center" wrapText="1"/>
    </xf>
    <xf numFmtId="0" fontId="2" fillId="6" borderId="0" xfId="0" applyFont="1" applyFill="1"/>
    <xf numFmtId="0" fontId="34" fillId="6" borderId="0" xfId="0" applyFont="1" applyFill="1"/>
    <xf numFmtId="0" fontId="30" fillId="7" borderId="42" xfId="0" applyFont="1" applyFill="1" applyBorder="1" applyAlignment="1">
      <alignment horizontal="left"/>
    </xf>
    <xf numFmtId="4" fontId="30" fillId="41" borderId="7" xfId="0" applyNumberFormat="1" applyFont="1" applyFill="1" applyBorder="1" applyAlignment="1">
      <alignment horizontal="center" vertical="center"/>
    </xf>
    <xf numFmtId="4" fontId="30" fillId="41" borderId="7" xfId="0" applyNumberFormat="1" applyFont="1" applyFill="1" applyBorder="1" applyAlignment="1">
      <alignment horizontal="center" vertical="center" wrapText="1"/>
    </xf>
    <xf numFmtId="3" fontId="30" fillId="41" borderId="7" xfId="0" applyNumberFormat="1" applyFont="1" applyFill="1" applyBorder="1" applyAlignment="1">
      <alignment horizontal="center" vertical="center" wrapText="1"/>
    </xf>
    <xf numFmtId="3" fontId="30" fillId="2" borderId="7" xfId="0" applyNumberFormat="1" applyFont="1" applyFill="1" applyBorder="1" applyAlignment="1">
      <alignment horizontal="center" vertical="center" wrapText="1"/>
    </xf>
    <xf numFmtId="4" fontId="30" fillId="2" borderId="7" xfId="0" applyNumberFormat="1" applyFont="1" applyFill="1" applyBorder="1" applyAlignment="1">
      <alignment horizontal="center" vertical="center"/>
    </xf>
    <xf numFmtId="4" fontId="30" fillId="2" borderId="7" xfId="0" applyNumberFormat="1" applyFont="1" applyFill="1" applyBorder="1" applyAlignment="1">
      <alignment horizontal="center" vertical="center" wrapText="1"/>
    </xf>
    <xf numFmtId="4" fontId="30" fillId="2" borderId="15" xfId="0" applyNumberFormat="1" applyFont="1" applyFill="1" applyBorder="1" applyAlignment="1">
      <alignment horizontal="center" vertical="center" wrapText="1"/>
    </xf>
    <xf numFmtId="164" fontId="30" fillId="2" borderId="7" xfId="0" applyNumberFormat="1" applyFont="1" applyFill="1" applyBorder="1" applyAlignment="1">
      <alignment horizontal="center" vertical="center" wrapText="1"/>
    </xf>
    <xf numFmtId="4" fontId="30" fillId="2" borderId="9" xfId="0" applyNumberFormat="1" applyFont="1" applyFill="1" applyBorder="1" applyAlignment="1">
      <alignment horizontal="center" vertical="center" wrapText="1"/>
    </xf>
    <xf numFmtId="3" fontId="30" fillId="2" borderId="9" xfId="0" applyNumberFormat="1" applyFont="1" applyFill="1" applyBorder="1" applyAlignment="1">
      <alignment horizontal="center" vertical="center" wrapText="1"/>
    </xf>
    <xf numFmtId="0" fontId="30" fillId="2" borderId="7" xfId="0" applyFont="1" applyFill="1" applyBorder="1" applyAlignment="1">
      <alignment horizontal="center" vertical="center" wrapText="1"/>
    </xf>
    <xf numFmtId="3" fontId="113" fillId="4" borderId="7" xfId="0" applyNumberFormat="1" applyFont="1" applyFill="1" applyBorder="1" applyAlignment="1">
      <alignment horizontal="center" vertical="center" wrapText="1"/>
    </xf>
    <xf numFmtId="4" fontId="113" fillId="4" borderId="7" xfId="0" applyNumberFormat="1" applyFont="1" applyFill="1" applyBorder="1" applyAlignment="1">
      <alignment horizontal="center" vertical="center"/>
    </xf>
    <xf numFmtId="4" fontId="58" fillId="4" borderId="7" xfId="0" applyNumberFormat="1" applyFont="1" applyFill="1" applyBorder="1" applyAlignment="1">
      <alignment horizontal="center" vertical="center"/>
    </xf>
    <xf numFmtId="3" fontId="54" fillId="4" borderId="7" xfId="0" applyNumberFormat="1" applyFont="1" applyFill="1" applyBorder="1" applyAlignment="1">
      <alignment horizontal="center" vertical="center" wrapText="1"/>
    </xf>
    <xf numFmtId="0" fontId="2" fillId="6" borderId="0" xfId="0" applyFont="1" applyFill="1" applyAlignment="1">
      <alignment vertical="center" wrapText="1"/>
    </xf>
    <xf numFmtId="4" fontId="54" fillId="4" borderId="7" xfId="0" applyNumberFormat="1" applyFont="1" applyFill="1" applyBorder="1" applyAlignment="1">
      <alignment horizontal="center" vertical="center" wrapText="1"/>
    </xf>
    <xf numFmtId="4" fontId="113" fillId="4" borderId="7" xfId="0" applyNumberFormat="1" applyFont="1" applyFill="1" applyBorder="1" applyAlignment="1">
      <alignment horizontal="center" vertical="center" wrapText="1"/>
    </xf>
    <xf numFmtId="4" fontId="113" fillId="4" borderId="15" xfId="0" applyNumberFormat="1" applyFont="1" applyFill="1" applyBorder="1" applyAlignment="1">
      <alignment horizontal="center" vertical="center" wrapText="1"/>
    </xf>
    <xf numFmtId="164" fontId="113" fillId="4" borderId="7" xfId="0" applyNumberFormat="1" applyFont="1" applyFill="1" applyBorder="1" applyAlignment="1">
      <alignment horizontal="center" vertical="center" wrapText="1"/>
    </xf>
    <xf numFmtId="0" fontId="113" fillId="4" borderId="7" xfId="0" applyFont="1" applyFill="1" applyBorder="1" applyAlignment="1">
      <alignment horizontal="center" vertical="center" wrapText="1"/>
    </xf>
    <xf numFmtId="0" fontId="0" fillId="6" borderId="0" xfId="0" applyFill="1"/>
    <xf numFmtId="0" fontId="34" fillId="6" borderId="0" xfId="0" applyFont="1" applyFill="1" applyAlignment="1">
      <alignment horizontal="left"/>
    </xf>
    <xf numFmtId="3" fontId="42" fillId="7" borderId="47" xfId="0" applyNumberFormat="1" applyFont="1" applyFill="1" applyBorder="1" applyAlignment="1">
      <alignment horizontal="center" vertical="center"/>
    </xf>
    <xf numFmtId="3" fontId="42" fillId="7" borderId="55" xfId="0" applyNumberFormat="1" applyFont="1" applyFill="1" applyBorder="1" applyAlignment="1">
      <alignment horizontal="center" vertical="center"/>
    </xf>
    <xf numFmtId="4" fontId="30" fillId="42" borderId="7" xfId="0" applyNumberFormat="1" applyFont="1" applyFill="1" applyBorder="1" applyAlignment="1">
      <alignment horizontal="center" vertical="center"/>
    </xf>
    <xf numFmtId="4" fontId="30" fillId="42" borderId="7" xfId="0" applyNumberFormat="1" applyFont="1" applyFill="1" applyBorder="1" applyAlignment="1">
      <alignment horizontal="center" vertical="center" wrapText="1"/>
    </xf>
    <xf numFmtId="4" fontId="30" fillId="41" borderId="15" xfId="0" applyNumberFormat="1" applyFont="1" applyFill="1" applyBorder="1" applyAlignment="1">
      <alignment horizontal="center" vertical="center" wrapText="1"/>
    </xf>
    <xf numFmtId="2" fontId="30" fillId="41" borderId="7" xfId="0" applyNumberFormat="1" applyFont="1" applyFill="1" applyBorder="1" applyAlignment="1">
      <alignment horizontal="center" vertical="center" wrapText="1"/>
    </xf>
    <xf numFmtId="4" fontId="30" fillId="2" borderId="8" xfId="0" applyNumberFormat="1" applyFont="1" applyFill="1" applyBorder="1" applyAlignment="1">
      <alignment horizontal="center" vertical="center" wrapText="1"/>
    </xf>
    <xf numFmtId="2" fontId="30" fillId="2" borderId="7" xfId="0" applyNumberFormat="1" applyFont="1" applyFill="1" applyBorder="1" applyAlignment="1">
      <alignment horizontal="center" vertical="center" wrapText="1"/>
    </xf>
    <xf numFmtId="3" fontId="34" fillId="4" borderId="7" xfId="0" applyNumberFormat="1" applyFont="1" applyFill="1" applyBorder="1" applyAlignment="1">
      <alignment horizontal="center" vertical="center" wrapText="1"/>
    </xf>
    <xf numFmtId="0" fontId="104" fillId="43" borderId="7" xfId="0" applyFont="1" applyFill="1" applyBorder="1" applyAlignment="1">
      <alignment horizontal="center" vertical="center" wrapText="1"/>
    </xf>
    <xf numFmtId="0" fontId="0" fillId="44" borderId="60" xfId="0" applyFill="1" applyBorder="1" applyAlignment="1">
      <alignment horizontal="center" vertical="center" wrapText="1"/>
    </xf>
    <xf numFmtId="3" fontId="35" fillId="45" borderId="7" xfId="0" applyNumberFormat="1" applyFont="1" applyFill="1" applyBorder="1" applyAlignment="1">
      <alignment horizontal="center" vertical="center" wrapText="1"/>
    </xf>
    <xf numFmtId="3" fontId="35" fillId="6" borderId="7" xfId="0" applyNumberFormat="1" applyFont="1" applyFill="1" applyBorder="1" applyAlignment="1">
      <alignment horizontal="center" vertical="center" wrapText="1"/>
    </xf>
    <xf numFmtId="0" fontId="0" fillId="46" borderId="60" xfId="0" applyFill="1" applyBorder="1" applyAlignment="1">
      <alignment horizontal="center" vertical="center" wrapText="1"/>
    </xf>
    <xf numFmtId="0" fontId="0" fillId="46" borderId="63" xfId="0" applyFill="1" applyBorder="1" applyAlignment="1">
      <alignment horizontal="center" vertical="center" wrapText="1"/>
    </xf>
    <xf numFmtId="0" fontId="0" fillId="46" borderId="60" xfId="0" applyFill="1" applyBorder="1" applyAlignment="1">
      <alignment vertical="center" wrapText="1"/>
    </xf>
    <xf numFmtId="0" fontId="0" fillId="46" borderId="63" xfId="0" applyFill="1" applyBorder="1" applyAlignment="1">
      <alignment vertical="center" wrapText="1"/>
    </xf>
    <xf numFmtId="0" fontId="0" fillId="44" borderId="60" xfId="0" applyFill="1" applyBorder="1" applyAlignment="1">
      <alignment vertical="center" wrapText="1"/>
    </xf>
    <xf numFmtId="0" fontId="0" fillId="44" borderId="63" xfId="0" applyFill="1" applyBorder="1" applyAlignment="1">
      <alignment vertical="center" wrapText="1"/>
    </xf>
    <xf numFmtId="0" fontId="0" fillId="44" borderId="63" xfId="0" applyFill="1" applyBorder="1" applyAlignment="1">
      <alignment horizontal="center" vertical="center" wrapText="1"/>
    </xf>
    <xf numFmtId="0" fontId="0" fillId="44" borderId="63" xfId="0" applyFill="1" applyBorder="1" applyAlignment="1">
      <alignment wrapText="1"/>
    </xf>
    <xf numFmtId="0" fontId="114" fillId="44" borderId="63" xfId="0" applyFont="1" applyFill="1" applyBorder="1" applyAlignment="1">
      <alignment wrapText="1"/>
    </xf>
    <xf numFmtId="0" fontId="0" fillId="44" borderId="0" xfId="0" applyFill="1" applyAlignment="1">
      <alignment vertical="center" wrapText="1"/>
    </xf>
    <xf numFmtId="0" fontId="0" fillId="44" borderId="66" xfId="0" applyFill="1" applyBorder="1" applyAlignment="1">
      <alignment vertical="center" wrapText="1"/>
    </xf>
    <xf numFmtId="0" fontId="48" fillId="44" borderId="60" xfId="0" applyFont="1" applyFill="1" applyBorder="1" applyAlignment="1">
      <alignment vertical="center" wrapText="1"/>
    </xf>
    <xf numFmtId="0" fontId="48" fillId="44" borderId="63" xfId="0" applyFont="1" applyFill="1" applyBorder="1" applyAlignment="1">
      <alignment vertical="center" wrapText="1"/>
    </xf>
    <xf numFmtId="0" fontId="48" fillId="44" borderId="63" xfId="0" applyFont="1" applyFill="1" applyBorder="1" applyAlignment="1">
      <alignment horizontal="center" vertical="center" wrapText="1"/>
    </xf>
    <xf numFmtId="0" fontId="48" fillId="44" borderId="60" xfId="0" applyFont="1" applyFill="1" applyBorder="1" applyAlignment="1">
      <alignment horizontal="center" vertical="center" wrapText="1"/>
    </xf>
    <xf numFmtId="0" fontId="2" fillId="44" borderId="63" xfId="0" applyFont="1" applyFill="1" applyBorder="1" applyAlignment="1">
      <alignment vertical="center" wrapText="1"/>
    </xf>
    <xf numFmtId="0" fontId="2" fillId="44" borderId="60" xfId="0" applyFont="1" applyFill="1" applyBorder="1" applyAlignment="1">
      <alignment horizontal="center" vertical="center" wrapText="1"/>
    </xf>
    <xf numFmtId="0" fontId="0" fillId="44" borderId="60" xfId="0" applyFill="1" applyBorder="1" applyAlignment="1">
      <alignment wrapText="1"/>
    </xf>
    <xf numFmtId="0" fontId="49" fillId="0" borderId="60" xfId="0" applyFont="1" applyBorder="1" applyAlignment="1">
      <alignment wrapText="1"/>
    </xf>
    <xf numFmtId="0" fontId="0" fillId="0" borderId="63" xfId="0" applyBorder="1" applyAlignment="1">
      <alignment wrapText="1"/>
    </xf>
    <xf numFmtId="0" fontId="50" fillId="0" borderId="63" xfId="0" applyFont="1" applyBorder="1" applyAlignment="1">
      <alignment wrapText="1"/>
    </xf>
    <xf numFmtId="0" fontId="0" fillId="0" borderId="60" xfId="0" applyBorder="1" applyAlignment="1">
      <alignment vertical="center" wrapText="1"/>
    </xf>
    <xf numFmtId="0" fontId="0" fillId="0" borderId="63" xfId="0" applyBorder="1" applyAlignment="1">
      <alignment vertical="center" wrapText="1"/>
    </xf>
    <xf numFmtId="0" fontId="0" fillId="44" borderId="64" xfId="0" applyFill="1" applyBorder="1" applyAlignment="1">
      <alignment wrapText="1"/>
    </xf>
    <xf numFmtId="0" fontId="0" fillId="44" borderId="65" xfId="0" applyFill="1" applyBorder="1" applyAlignment="1">
      <alignment wrapText="1"/>
    </xf>
    <xf numFmtId="0" fontId="0" fillId="44" borderId="0" xfId="0" applyFill="1" applyAlignment="1">
      <alignment wrapText="1"/>
    </xf>
    <xf numFmtId="0" fontId="0" fillId="46" borderId="67" xfId="0" applyFill="1" applyBorder="1" applyAlignment="1">
      <alignment vertical="center" wrapText="1"/>
    </xf>
    <xf numFmtId="0" fontId="0" fillId="46" borderId="64" xfId="0" applyFill="1" applyBorder="1" applyAlignment="1">
      <alignment vertical="center" wrapText="1"/>
    </xf>
    <xf numFmtId="0" fontId="0" fillId="46" borderId="65" xfId="0" applyFill="1" applyBorder="1" applyAlignment="1">
      <alignment vertical="center" wrapText="1"/>
    </xf>
    <xf numFmtId="0" fontId="2" fillId="44" borderId="63" xfId="0" applyFont="1" applyFill="1" applyBorder="1" applyAlignment="1">
      <alignment horizontal="center" vertical="center" wrapText="1"/>
    </xf>
    <xf numFmtId="0" fontId="0" fillId="44" borderId="66" xfId="0" applyFill="1" applyBorder="1" applyAlignment="1">
      <alignment vertical="center"/>
    </xf>
    <xf numFmtId="0" fontId="51" fillId="44" borderId="66" xfId="0" applyFont="1" applyFill="1" applyBorder="1" applyAlignment="1">
      <alignment vertical="center"/>
    </xf>
    <xf numFmtId="0" fontId="2" fillId="44" borderId="60" xfId="0" applyFont="1" applyFill="1" applyBorder="1" applyAlignment="1">
      <alignment vertical="center" wrapText="1"/>
    </xf>
    <xf numFmtId="0" fontId="0" fillId="44" borderId="66" xfId="0" applyFill="1" applyBorder="1" applyAlignment="1">
      <alignment wrapText="1"/>
    </xf>
    <xf numFmtId="0" fontId="30" fillId="44" borderId="63" xfId="0" applyFont="1" applyFill="1" applyBorder="1" applyAlignment="1">
      <alignment horizontal="center" vertical="center" wrapText="1"/>
    </xf>
    <xf numFmtId="0" fontId="0" fillId="44" borderId="67" xfId="0" applyFill="1" applyBorder="1" applyAlignment="1">
      <alignment vertical="center" wrapText="1"/>
    </xf>
    <xf numFmtId="0" fontId="2" fillId="6" borderId="0" xfId="0" applyFont="1" applyFill="1" applyAlignment="1">
      <alignment horizontal="center" vertical="center"/>
    </xf>
    <xf numFmtId="0" fontId="0" fillId="7" borderId="4" xfId="0" applyFill="1" applyBorder="1" applyAlignment="1">
      <alignment horizontal="center" vertical="center" wrapText="1"/>
    </xf>
    <xf numFmtId="0" fontId="0" fillId="7" borderId="15" xfId="0" applyFill="1" applyBorder="1" applyAlignment="1">
      <alignment horizontal="center" vertical="center" wrapText="1"/>
    </xf>
    <xf numFmtId="3" fontId="104" fillId="18" borderId="7" xfId="0" applyNumberFormat="1" applyFont="1" applyFill="1" applyBorder="1" applyAlignment="1">
      <alignment horizontal="center" vertical="center"/>
    </xf>
    <xf numFmtId="0" fontId="60" fillId="6" borderId="0" xfId="0" applyFont="1" applyFill="1"/>
    <xf numFmtId="3" fontId="34" fillId="6" borderId="15" xfId="0" applyNumberFormat="1" applyFont="1" applyFill="1" applyBorder="1" applyAlignment="1">
      <alignment horizontal="center" vertical="center" wrapText="1"/>
    </xf>
    <xf numFmtId="3" fontId="104" fillId="38" borderId="7" xfId="0" applyNumberFormat="1" applyFont="1" applyFill="1" applyBorder="1" applyAlignment="1">
      <alignment horizontal="center" vertical="center" wrapText="1"/>
    </xf>
    <xf numFmtId="166" fontId="30" fillId="9" borderId="0" xfId="0" applyNumberFormat="1" applyFont="1" applyFill="1" applyAlignment="1">
      <alignment horizontal="center" vertical="center"/>
    </xf>
    <xf numFmtId="167" fontId="30" fillId="4" borderId="7" xfId="0" applyNumberFormat="1" applyFont="1" applyFill="1" applyBorder="1" applyAlignment="1">
      <alignment horizontal="center" vertical="center" wrapText="1"/>
    </xf>
    <xf numFmtId="167" fontId="30" fillId="4" borderId="15" xfId="0" applyNumberFormat="1" applyFont="1" applyFill="1" applyBorder="1" applyAlignment="1">
      <alignment horizontal="center" vertical="center" wrapText="1"/>
    </xf>
    <xf numFmtId="0" fontId="30" fillId="6" borderId="7" xfId="0" applyFont="1" applyFill="1" applyBorder="1" applyAlignment="1">
      <alignment horizontal="center" vertical="center" wrapText="1"/>
    </xf>
    <xf numFmtId="0" fontId="30" fillId="6" borderId="15" xfId="0" applyFont="1" applyFill="1" applyBorder="1" applyAlignment="1">
      <alignment horizontal="center" vertical="center" wrapText="1"/>
    </xf>
    <xf numFmtId="4" fontId="54" fillId="9" borderId="0" xfId="0" applyNumberFormat="1" applyFont="1" applyFill="1" applyAlignment="1">
      <alignment horizontal="center" vertical="center"/>
    </xf>
    <xf numFmtId="4" fontId="30" fillId="16" borderId="7" xfId="0" applyNumberFormat="1" applyFont="1" applyFill="1" applyBorder="1" applyAlignment="1">
      <alignment horizontal="center" vertical="center" wrapText="1"/>
    </xf>
    <xf numFmtId="164" fontId="30" fillId="16" borderId="7" xfId="0" applyNumberFormat="1" applyFont="1" applyFill="1" applyBorder="1" applyAlignment="1">
      <alignment horizontal="center" vertical="center" wrapText="1"/>
    </xf>
    <xf numFmtId="3" fontId="30" fillId="16" borderId="7" xfId="0" applyNumberFormat="1" applyFont="1" applyFill="1" applyBorder="1" applyAlignment="1">
      <alignment horizontal="center" vertical="center" wrapText="1"/>
    </xf>
    <xf numFmtId="0" fontId="30" fillId="16" borderId="7" xfId="0" applyFont="1" applyFill="1" applyBorder="1" applyAlignment="1">
      <alignment horizontal="center" vertical="center" wrapText="1"/>
    </xf>
    <xf numFmtId="0" fontId="30" fillId="16" borderId="7" xfId="0" applyFont="1" applyFill="1" applyBorder="1" applyAlignment="1">
      <alignment horizontal="center" vertical="center"/>
    </xf>
    <xf numFmtId="0" fontId="34" fillId="6" borderId="8" xfId="0" applyFont="1" applyFill="1" applyBorder="1" applyAlignment="1">
      <alignment horizontal="center" vertical="center" wrapText="1"/>
    </xf>
    <xf numFmtId="3" fontId="34" fillId="5" borderId="7" xfId="0" applyNumberFormat="1" applyFont="1" applyFill="1" applyBorder="1" applyAlignment="1">
      <alignment horizontal="center" vertical="center" wrapText="1"/>
    </xf>
    <xf numFmtId="1" fontId="34" fillId="6" borderId="7" xfId="0" applyNumberFormat="1" applyFont="1" applyFill="1" applyBorder="1" applyAlignment="1">
      <alignment horizontal="center" vertical="center" wrapText="1"/>
    </xf>
    <xf numFmtId="3" fontId="34" fillId="3" borderId="7" xfId="0" applyNumberFormat="1" applyFont="1" applyFill="1" applyBorder="1" applyAlignment="1">
      <alignment horizontal="center" vertical="center" wrapText="1"/>
    </xf>
    <xf numFmtId="3" fontId="115" fillId="7" borderId="0" xfId="0" applyNumberFormat="1" applyFont="1" applyFill="1" applyAlignment="1">
      <alignment horizontal="center" vertical="center" wrapText="1"/>
    </xf>
    <xf numFmtId="0" fontId="34" fillId="7" borderId="0" xfId="0" applyFont="1" applyFill="1" applyAlignment="1">
      <alignment vertical="center" wrapText="1"/>
    </xf>
    <xf numFmtId="0" fontId="34" fillId="0" borderId="0" xfId="0" applyFont="1"/>
    <xf numFmtId="0" fontId="34" fillId="7" borderId="0" xfId="0" applyFont="1" applyFill="1"/>
    <xf numFmtId="0" fontId="34" fillId="7" borderId="0" xfId="0" applyFont="1" applyFill="1" applyAlignment="1">
      <alignment horizontal="left" vertical="center"/>
    </xf>
    <xf numFmtId="0" fontId="34" fillId="0" borderId="0" xfId="0" applyFont="1" applyAlignment="1">
      <alignment vertical="center" wrapText="1"/>
    </xf>
    <xf numFmtId="4" fontId="36" fillId="7" borderId="7" xfId="3" applyNumberFormat="1" applyFont="1" applyFill="1" applyBorder="1" applyAlignment="1">
      <alignment horizontal="center" vertical="center"/>
    </xf>
    <xf numFmtId="2" fontId="34" fillId="7" borderId="0" xfId="0" applyNumberFormat="1" applyFont="1" applyFill="1" applyAlignment="1">
      <alignment horizontal="center"/>
    </xf>
    <xf numFmtId="14" fontId="0" fillId="0" borderId="0" xfId="0" applyNumberFormat="1"/>
    <xf numFmtId="0" fontId="53" fillId="7" borderId="0" xfId="0" applyFont="1" applyFill="1"/>
    <xf numFmtId="0" fontId="0" fillId="7" borderId="8" xfId="0" applyFill="1" applyBorder="1" applyAlignment="1">
      <alignment horizontal="center" vertical="center" wrapText="1"/>
    </xf>
    <xf numFmtId="3" fontId="0" fillId="7" borderId="8" xfId="0" applyNumberFormat="1" applyFill="1" applyBorder="1" applyAlignment="1">
      <alignment vertical="center" wrapText="1"/>
    </xf>
    <xf numFmtId="3" fontId="0" fillId="7" borderId="8" xfId="0" applyNumberFormat="1" applyFill="1" applyBorder="1" applyAlignment="1">
      <alignment horizontal="center" vertical="center" wrapText="1"/>
    </xf>
    <xf numFmtId="0" fontId="0" fillId="44" borderId="7" xfId="0" applyFill="1" applyBorder="1" applyAlignment="1">
      <alignment vertical="center" wrapText="1"/>
    </xf>
    <xf numFmtId="0" fontId="0" fillId="44" borderId="7" xfId="0" applyFill="1" applyBorder="1" applyAlignment="1">
      <alignment horizontal="center" vertical="center" wrapText="1"/>
    </xf>
    <xf numFmtId="0" fontId="0" fillId="44" borderId="7" xfId="0" applyFill="1" applyBorder="1" applyAlignment="1">
      <alignment wrapText="1"/>
    </xf>
    <xf numFmtId="0" fontId="116" fillId="0" borderId="7" xfId="0" applyFont="1" applyBorder="1" applyAlignment="1">
      <alignment wrapText="1"/>
    </xf>
    <xf numFmtId="0" fontId="0" fillId="0" borderId="7" xfId="0" applyBorder="1" applyAlignment="1">
      <alignment wrapText="1"/>
    </xf>
    <xf numFmtId="0" fontId="34" fillId="6" borderId="7" xfId="0" applyFont="1" applyFill="1" applyBorder="1" applyAlignment="1">
      <alignment horizontal="center" vertical="center" wrapText="1"/>
    </xf>
    <xf numFmtId="4" fontId="30" fillId="3" borderId="0" xfId="0" applyNumberFormat="1" applyFont="1" applyFill="1" applyAlignment="1">
      <alignment horizontal="center" vertical="center"/>
    </xf>
    <xf numFmtId="0" fontId="30" fillId="7" borderId="7" xfId="0" applyFont="1" applyFill="1" applyBorder="1" applyAlignment="1">
      <alignment horizontal="center"/>
    </xf>
    <xf numFmtId="4" fontId="30" fillId="5" borderId="7" xfId="0" applyNumberFormat="1" applyFont="1" applyFill="1" applyBorder="1" applyAlignment="1">
      <alignment horizontal="center" vertical="center" wrapText="1"/>
    </xf>
    <xf numFmtId="164" fontId="30" fillId="5" borderId="7" xfId="0" applyNumberFormat="1" applyFont="1" applyFill="1" applyBorder="1" applyAlignment="1">
      <alignment horizontal="center" vertical="center" wrapText="1"/>
    </xf>
    <xf numFmtId="3" fontId="30" fillId="5" borderId="7" xfId="0" applyNumberFormat="1" applyFont="1" applyFill="1" applyBorder="1" applyAlignment="1">
      <alignment horizontal="center" vertical="center" wrapText="1"/>
    </xf>
    <xf numFmtId="0" fontId="30" fillId="5" borderId="7" xfId="0" applyFont="1" applyFill="1" applyBorder="1" applyAlignment="1">
      <alignment horizontal="center" vertical="center" wrapText="1"/>
    </xf>
    <xf numFmtId="0" fontId="30" fillId="6" borderId="0" xfId="0" applyFont="1" applyFill="1" applyAlignment="1">
      <alignment horizontal="center"/>
    </xf>
    <xf numFmtId="0" fontId="30" fillId="5" borderId="7" xfId="0" applyFont="1" applyFill="1" applyBorder="1" applyAlignment="1">
      <alignment horizontal="center" vertical="center"/>
    </xf>
    <xf numFmtId="0" fontId="45" fillId="18" borderId="8" xfId="0" applyFont="1" applyFill="1" applyBorder="1" applyAlignment="1">
      <alignment horizontal="center" vertical="center" wrapText="1"/>
    </xf>
    <xf numFmtId="0" fontId="45" fillId="18" borderId="8" xfId="0" applyFont="1" applyFill="1" applyBorder="1" applyAlignment="1">
      <alignment vertical="center" wrapText="1"/>
    </xf>
    <xf numFmtId="0" fontId="60" fillId="18" borderId="8" xfId="0" applyFont="1" applyFill="1" applyBorder="1" applyAlignment="1">
      <alignment horizontal="center" vertical="center" wrapText="1"/>
    </xf>
    <xf numFmtId="0" fontId="60" fillId="18" borderId="8" xfId="0" applyFont="1" applyFill="1" applyBorder="1" applyAlignment="1">
      <alignment vertical="center" wrapText="1"/>
    </xf>
    <xf numFmtId="0" fontId="60" fillId="18" borderId="8" xfId="0" applyFont="1" applyFill="1" applyBorder="1" applyAlignment="1">
      <alignment wrapText="1"/>
    </xf>
    <xf numFmtId="0" fontId="2" fillId="44" borderId="7" xfId="0" applyFont="1" applyFill="1" applyBorder="1" applyAlignment="1">
      <alignment vertical="center" wrapText="1"/>
    </xf>
    <xf numFmtId="0" fontId="70" fillId="24" borderId="8" xfId="0" applyFont="1" applyFill="1" applyBorder="1" applyAlignment="1">
      <alignment horizontal="center" vertical="center" wrapText="1"/>
    </xf>
    <xf numFmtId="0" fontId="45" fillId="24" borderId="8" xfId="0" applyFont="1" applyFill="1" applyBorder="1" applyAlignment="1">
      <alignment horizontal="center" vertical="center" wrapText="1"/>
    </xf>
    <xf numFmtId="0" fontId="117" fillId="44" borderId="7" xfId="6" applyFill="1" applyBorder="1" applyAlignment="1">
      <alignment horizontal="center" vertical="center" wrapText="1"/>
    </xf>
    <xf numFmtId="0" fontId="2" fillId="44" borderId="7" xfId="0" applyFont="1" applyFill="1" applyBorder="1" applyAlignment="1">
      <alignment horizontal="center" vertical="center" wrapText="1"/>
    </xf>
    <xf numFmtId="3" fontId="0" fillId="7" borderId="10" xfId="0" applyNumberFormat="1" applyFill="1" applyBorder="1" applyAlignment="1">
      <alignment horizontal="center" vertical="center" wrapText="1"/>
    </xf>
    <xf numFmtId="0" fontId="2" fillId="7" borderId="8" xfId="0" applyFont="1" applyFill="1" applyBorder="1" applyAlignment="1">
      <alignment vertical="center" wrapText="1"/>
    </xf>
    <xf numFmtId="0" fontId="2" fillId="7" borderId="0" xfId="0" applyFont="1" applyFill="1" applyBorder="1" applyAlignment="1">
      <alignment vertical="center" wrapText="1"/>
    </xf>
    <xf numFmtId="0" fontId="2" fillId="7" borderId="8" xfId="0" applyFont="1" applyFill="1" applyBorder="1" applyAlignment="1">
      <alignment horizontal="center" vertical="center"/>
    </xf>
    <xf numFmtId="0" fontId="2" fillId="7" borderId="10" xfId="0" applyFont="1" applyFill="1" applyBorder="1" applyAlignment="1">
      <alignment horizontal="center" vertical="center"/>
    </xf>
    <xf numFmtId="0" fontId="19" fillId="7" borderId="8" xfId="0" applyFont="1" applyFill="1" applyBorder="1" applyAlignment="1">
      <alignment vertical="center" wrapText="1"/>
    </xf>
    <xf numFmtId="0" fontId="0" fillId="7" borderId="8" xfId="0" applyFill="1" applyBorder="1" applyAlignment="1">
      <alignment vertical="center" wrapText="1"/>
    </xf>
    <xf numFmtId="3" fontId="2" fillId="7" borderId="8" xfId="0" applyNumberFormat="1" applyFont="1" applyFill="1" applyBorder="1" applyAlignment="1">
      <alignment horizontal="center" vertical="center" wrapText="1"/>
    </xf>
    <xf numFmtId="0" fontId="0" fillId="7" borderId="8" xfId="0" applyFill="1" applyBorder="1" applyAlignment="1">
      <alignment horizontal="center" vertical="center"/>
    </xf>
    <xf numFmtId="0" fontId="0" fillId="7" borderId="8" xfId="0" applyFill="1" applyBorder="1" applyAlignment="1">
      <alignment horizontal="left" vertical="center" wrapText="1"/>
    </xf>
    <xf numFmtId="0" fontId="0" fillId="7" borderId="0" xfId="0" applyFill="1" applyBorder="1" applyAlignment="1">
      <alignment horizontal="left" vertical="center" wrapText="1"/>
    </xf>
    <xf numFmtId="0" fontId="0" fillId="44" borderId="7" xfId="0" applyFill="1" applyBorder="1" applyAlignment="1">
      <alignment horizontal="center" vertical="center" wrapText="1"/>
    </xf>
    <xf numFmtId="4" fontId="0" fillId="0" borderId="0" xfId="0" applyNumberFormat="1" applyAlignment="1">
      <alignment horizontal="left" vertical="center" wrapText="1"/>
    </xf>
    <xf numFmtId="0" fontId="34" fillId="0" borderId="30" xfId="0" applyFont="1" applyBorder="1" applyAlignment="1">
      <alignment horizontal="left" wrapText="1"/>
    </xf>
    <xf numFmtId="0" fontId="42" fillId="0" borderId="29" xfId="0" applyFont="1" applyBorder="1" applyAlignment="1">
      <alignment horizontal="left" vertical="center"/>
    </xf>
    <xf numFmtId="0" fontId="42" fillId="0" borderId="30" xfId="0" applyFont="1" applyBorder="1" applyAlignment="1">
      <alignment horizontal="left" vertical="center"/>
    </xf>
    <xf numFmtId="3" fontId="42" fillId="0" borderId="29" xfId="0" applyNumberFormat="1" applyFont="1" applyBorder="1" applyAlignment="1">
      <alignment horizontal="center" vertical="center"/>
    </xf>
    <xf numFmtId="3" fontId="42" fillId="0" borderId="30" xfId="0" applyNumberFormat="1" applyFont="1" applyBorder="1" applyAlignment="1">
      <alignment horizontal="center" vertical="center"/>
    </xf>
    <xf numFmtId="0" fontId="2" fillId="29" borderId="7" xfId="0" applyFont="1" applyFill="1" applyBorder="1" applyAlignment="1">
      <alignment vertical="center" wrapText="1"/>
    </xf>
    <xf numFmtId="0" fontId="2" fillId="29" borderId="7" xfId="0" applyFont="1" applyFill="1" applyBorder="1" applyAlignment="1">
      <alignment horizontal="center" vertical="center" wrapText="1"/>
    </xf>
    <xf numFmtId="0" fontId="0" fillId="0" borderId="0" xfId="0" applyAlignment="1">
      <alignment vertical="center" wrapText="1"/>
    </xf>
    <xf numFmtId="0" fontId="34" fillId="0" borderId="0" xfId="0" applyFont="1" applyAlignment="1">
      <alignment horizontal="left" wrapText="1"/>
    </xf>
    <xf numFmtId="164" fontId="42" fillId="7" borderId="29" xfId="0" applyNumberFormat="1" applyFont="1" applyFill="1" applyBorder="1" applyAlignment="1">
      <alignment horizontal="center" vertical="center"/>
    </xf>
    <xf numFmtId="164" fontId="42" fillId="7" borderId="31" xfId="0" applyNumberFormat="1" applyFont="1" applyFill="1" applyBorder="1" applyAlignment="1">
      <alignment horizontal="center" vertical="center"/>
    </xf>
    <xf numFmtId="4" fontId="73" fillId="0" borderId="0" xfId="0" applyNumberFormat="1" applyFont="1" applyAlignment="1">
      <alignment horizontal="center"/>
    </xf>
    <xf numFmtId="4" fontId="7" fillId="7" borderId="0" xfId="0" applyNumberFormat="1" applyFont="1" applyFill="1" applyAlignment="1">
      <alignment horizontal="center"/>
    </xf>
    <xf numFmtId="0" fontId="34" fillId="3" borderId="4" xfId="0" applyFont="1" applyFill="1" applyBorder="1" applyAlignment="1">
      <alignment horizontal="center" vertical="center" wrapText="1"/>
    </xf>
    <xf numFmtId="0" fontId="34" fillId="3" borderId="12" xfId="0" applyFont="1" applyFill="1" applyBorder="1" applyAlignment="1">
      <alignment horizontal="center" vertical="center" wrapText="1"/>
    </xf>
    <xf numFmtId="0" fontId="34" fillId="3" borderId="15" xfId="0" applyFont="1" applyFill="1" applyBorder="1" applyAlignment="1">
      <alignment horizontal="center" vertical="center" wrapText="1"/>
    </xf>
    <xf numFmtId="0" fontId="36" fillId="10" borderId="4" xfId="0" applyFont="1" applyFill="1" applyBorder="1" applyAlignment="1">
      <alignment horizontal="center" vertical="center" wrapText="1"/>
    </xf>
    <xf numFmtId="0" fontId="36" fillId="10" borderId="12" xfId="0" applyFont="1" applyFill="1" applyBorder="1" applyAlignment="1">
      <alignment horizontal="center" vertical="center" wrapText="1"/>
    </xf>
    <xf numFmtId="0" fontId="36" fillId="10" borderId="15" xfId="0" applyFont="1" applyFill="1" applyBorder="1" applyAlignment="1">
      <alignment horizontal="center" vertical="center" wrapText="1"/>
    </xf>
    <xf numFmtId="0" fontId="34" fillId="7" borderId="0" xfId="0" applyFont="1" applyFill="1" applyAlignment="1">
      <alignment horizontal="left" vertical="center" wrapText="1"/>
    </xf>
    <xf numFmtId="3" fontId="54" fillId="7" borderId="0" xfId="0" applyNumberFormat="1" applyFont="1" applyFill="1" applyAlignment="1">
      <alignment horizontal="center" vertical="center"/>
    </xf>
    <xf numFmtId="3" fontId="42" fillId="7" borderId="29" xfId="0" applyNumberFormat="1" applyFont="1" applyFill="1" applyBorder="1" applyAlignment="1">
      <alignment horizontal="center" vertical="center"/>
    </xf>
    <xf numFmtId="3" fontId="42" fillId="7" borderId="30" xfId="0" applyNumberFormat="1" applyFont="1" applyFill="1" applyBorder="1" applyAlignment="1">
      <alignment horizontal="center" vertical="center"/>
    </xf>
    <xf numFmtId="3" fontId="42" fillId="0" borderId="31" xfId="0" applyNumberFormat="1" applyFont="1" applyBorder="1" applyAlignment="1">
      <alignment horizontal="center" vertical="center"/>
    </xf>
    <xf numFmtId="3" fontId="42" fillId="7" borderId="0" xfId="0" applyNumberFormat="1" applyFont="1" applyFill="1" applyAlignment="1">
      <alignment horizontal="center" vertical="center"/>
    </xf>
    <xf numFmtId="4" fontId="34" fillId="6" borderId="0" xfId="0" applyNumberFormat="1" applyFont="1" applyFill="1" applyAlignment="1">
      <alignment horizontal="center"/>
    </xf>
    <xf numFmtId="3" fontId="34" fillId="6" borderId="0" xfId="0" applyNumberFormat="1" applyFont="1" applyFill="1" applyAlignment="1">
      <alignment horizontal="center"/>
    </xf>
    <xf numFmtId="4" fontId="30" fillId="2" borderId="0" xfId="0" applyNumberFormat="1" applyFont="1" applyFill="1" applyAlignment="1">
      <alignment horizontal="left" wrapText="1"/>
    </xf>
    <xf numFmtId="0" fontId="34" fillId="2" borderId="0" xfId="0" applyFont="1" applyFill="1" applyAlignment="1">
      <alignment horizontal="left" wrapText="1"/>
    </xf>
    <xf numFmtId="0" fontId="34" fillId="7" borderId="0" xfId="0" applyFont="1" applyFill="1" applyAlignment="1">
      <alignment horizontal="center"/>
    </xf>
    <xf numFmtId="4" fontId="0" fillId="0" borderId="0" xfId="0" applyNumberFormat="1" applyAlignment="1">
      <alignment horizontal="center" vertical="center" wrapText="1"/>
    </xf>
    <xf numFmtId="0" fontId="0" fillId="0" borderId="0" xfId="0" applyAlignment="1">
      <alignment horizontal="center" vertical="center" wrapText="1"/>
    </xf>
    <xf numFmtId="0" fontId="42" fillId="0" borderId="29" xfId="0" applyFont="1" applyBorder="1" applyAlignment="1">
      <alignment horizontal="left"/>
    </xf>
    <xf numFmtId="0" fontId="42" fillId="0" borderId="30" xfId="0" applyFont="1" applyBorder="1" applyAlignment="1">
      <alignment horizontal="left"/>
    </xf>
    <xf numFmtId="0" fontId="34" fillId="6" borderId="0" xfId="0" applyFont="1" applyFill="1" applyAlignment="1">
      <alignment horizontal="left" wrapText="1"/>
    </xf>
    <xf numFmtId="4" fontId="30" fillId="6" borderId="0" xfId="0" applyNumberFormat="1" applyFont="1" applyFill="1" applyAlignment="1">
      <alignment horizontal="left" wrapText="1"/>
    </xf>
    <xf numFmtId="0" fontId="2" fillId="29" borderId="3" xfId="0" applyFont="1" applyFill="1" applyBorder="1" applyAlignment="1">
      <alignment horizontal="center" vertical="center" wrapText="1"/>
    </xf>
    <xf numFmtId="0" fontId="2" fillId="29" borderId="11" xfId="0" applyFont="1" applyFill="1" applyBorder="1" applyAlignment="1">
      <alignment horizontal="center" vertical="center" wrapText="1"/>
    </xf>
    <xf numFmtId="0" fontId="2" fillId="29" borderId="14" xfId="0" applyFont="1" applyFill="1" applyBorder="1" applyAlignment="1">
      <alignment horizontal="center" vertical="center" wrapText="1"/>
    </xf>
    <xf numFmtId="0" fontId="34" fillId="28" borderId="3" xfId="0" applyFont="1" applyFill="1" applyBorder="1" applyAlignment="1">
      <alignment horizontal="center" vertical="center" wrapText="1"/>
    </xf>
    <xf numFmtId="0" fontId="34" fillId="28" borderId="14" xfId="0" applyFont="1" applyFill="1" applyBorder="1" applyAlignment="1">
      <alignment horizontal="center" vertical="center" wrapText="1"/>
    </xf>
    <xf numFmtId="0" fontId="0" fillId="10" borderId="7" xfId="0" applyFill="1" applyBorder="1" applyAlignment="1">
      <alignment horizontal="center" vertical="center" wrapText="1"/>
    </xf>
    <xf numFmtId="0" fontId="2" fillId="29" borderId="4" xfId="0" applyFont="1" applyFill="1" applyBorder="1" applyAlignment="1">
      <alignment horizontal="center" vertical="center" wrapText="1"/>
    </xf>
    <xf numFmtId="0" fontId="2" fillId="29" borderId="12" xfId="0" applyFont="1" applyFill="1" applyBorder="1" applyAlignment="1">
      <alignment horizontal="center" vertical="center" wrapText="1"/>
    </xf>
    <xf numFmtId="0" fontId="2" fillId="29" borderId="15" xfId="0" applyFont="1" applyFill="1" applyBorder="1" applyAlignment="1">
      <alignment horizontal="center" vertical="center" wrapText="1"/>
    </xf>
    <xf numFmtId="0" fontId="2" fillId="35" borderId="8" xfId="0" applyFont="1" applyFill="1" applyBorder="1" applyAlignment="1">
      <alignment horizontal="center" vertical="center" wrapText="1"/>
    </xf>
    <xf numFmtId="0" fontId="2" fillId="35" borderId="9" xfId="0" applyFont="1" applyFill="1" applyBorder="1" applyAlignment="1">
      <alignment horizontal="center" vertical="center" wrapText="1"/>
    </xf>
    <xf numFmtId="0" fontId="2" fillId="35" borderId="10" xfId="0" applyFont="1" applyFill="1" applyBorder="1" applyAlignment="1">
      <alignment horizontal="center" vertical="center" wrapText="1"/>
    </xf>
    <xf numFmtId="0" fontId="0" fillId="7" borderId="0" xfId="0" applyFill="1" applyAlignment="1">
      <alignment horizontal="center" vertical="center" wrapText="1"/>
    </xf>
    <xf numFmtId="0" fontId="0" fillId="7" borderId="17" xfId="0" applyFill="1" applyBorder="1" applyAlignment="1">
      <alignment horizontal="center" vertical="center" wrapText="1"/>
    </xf>
    <xf numFmtId="0" fontId="2" fillId="29" borderId="4" xfId="0" applyFont="1" applyFill="1" applyBorder="1" applyAlignment="1">
      <alignment vertical="center" wrapText="1"/>
    </xf>
    <xf numFmtId="0" fontId="2" fillId="29" borderId="15" xfId="0" applyFont="1" applyFill="1" applyBorder="1" applyAlignment="1">
      <alignment vertical="center" wrapText="1"/>
    </xf>
    <xf numFmtId="0" fontId="19" fillId="10" borderId="16"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4" fillId="28" borderId="9" xfId="0" applyFont="1" applyFill="1" applyBorder="1" applyAlignment="1">
      <alignment horizontal="center" vertical="center" wrapText="1"/>
    </xf>
    <xf numFmtId="0" fontId="34" fillId="28" borderId="10" xfId="0" applyFont="1" applyFill="1" applyBorder="1" applyAlignment="1">
      <alignment horizontal="center" vertical="center" wrapText="1"/>
    </xf>
    <xf numFmtId="0" fontId="19" fillId="7" borderId="0" xfId="0" applyFont="1" applyFill="1" applyAlignment="1">
      <alignment horizontal="center" vertical="center" wrapText="1"/>
    </xf>
    <xf numFmtId="0" fontId="38" fillId="28" borderId="7" xfId="0" applyFont="1" applyFill="1" applyBorder="1" applyAlignment="1">
      <alignment horizontal="center" vertical="center" wrapText="1"/>
    </xf>
    <xf numFmtId="0" fontId="2" fillId="29" borderId="5" xfId="0" applyFont="1" applyFill="1" applyBorder="1" applyAlignment="1">
      <alignment horizontal="center" vertical="center" wrapText="1"/>
    </xf>
    <xf numFmtId="0" fontId="2" fillId="29" borderId="13" xfId="0" applyFont="1" applyFill="1" applyBorder="1" applyAlignment="1">
      <alignment horizontal="center" vertical="center" wrapText="1"/>
    </xf>
    <xf numFmtId="0" fontId="2" fillId="29" borderId="16" xfId="0" applyFont="1" applyFill="1" applyBorder="1" applyAlignment="1">
      <alignment horizontal="center" vertical="center" wrapText="1"/>
    </xf>
    <xf numFmtId="0" fontId="2" fillId="29" borderId="0" xfId="0" applyFont="1" applyFill="1" applyAlignment="1">
      <alignment horizontal="left" vertical="center" wrapText="1"/>
    </xf>
    <xf numFmtId="0" fontId="2" fillId="29" borderId="6" xfId="0" applyFont="1" applyFill="1" applyBorder="1" applyAlignment="1">
      <alignment horizontal="center" vertical="center" wrapText="1"/>
    </xf>
    <xf numFmtId="0" fontId="2" fillId="29" borderId="0" xfId="0" applyFont="1" applyFill="1" applyAlignment="1">
      <alignment horizontal="center" vertical="center" wrapText="1"/>
    </xf>
    <xf numFmtId="0" fontId="2" fillId="29" borderId="17"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34" fillId="28" borderId="7" xfId="0" applyFont="1" applyFill="1" applyBorder="1" applyAlignment="1">
      <alignment horizontal="center" vertical="center" wrapText="1"/>
    </xf>
    <xf numFmtId="0" fontId="23" fillId="29" borderId="7" xfId="0" applyFont="1" applyFill="1" applyBorder="1" applyAlignment="1">
      <alignment horizontal="center" vertical="center" wrapText="1"/>
    </xf>
    <xf numFmtId="0" fontId="23" fillId="29" borderId="8" xfId="0" applyFont="1" applyFill="1" applyBorder="1" applyAlignment="1">
      <alignment horizontal="center" vertical="center" wrapText="1"/>
    </xf>
    <xf numFmtId="0" fontId="23" fillId="29" borderId="9" xfId="0" applyFont="1" applyFill="1" applyBorder="1" applyAlignment="1">
      <alignment horizontal="center" vertical="center" wrapText="1"/>
    </xf>
    <xf numFmtId="0" fontId="23" fillId="29" borderId="10" xfId="0" applyFont="1" applyFill="1" applyBorder="1" applyAlignment="1">
      <alignment horizontal="center" vertical="center" wrapText="1"/>
    </xf>
    <xf numFmtId="0" fontId="2" fillId="6" borderId="7" xfId="0" applyFont="1" applyFill="1" applyBorder="1" applyAlignment="1">
      <alignment vertical="center" wrapText="1"/>
    </xf>
    <xf numFmtId="3" fontId="34" fillId="28" borderId="4" xfId="0" applyNumberFormat="1" applyFont="1" applyFill="1" applyBorder="1" applyAlignment="1">
      <alignment horizontal="center" vertical="center" wrapText="1"/>
    </xf>
    <xf numFmtId="3" fontId="34" fillId="28" borderId="12" xfId="0" applyNumberFormat="1" applyFont="1" applyFill="1" applyBorder="1" applyAlignment="1">
      <alignment horizontal="center" vertical="center" wrapText="1"/>
    </xf>
    <xf numFmtId="3" fontId="34" fillId="28" borderId="15" xfId="0" applyNumberFormat="1" applyFont="1" applyFill="1" applyBorder="1" applyAlignment="1">
      <alignment horizontal="center" vertical="center" wrapText="1"/>
    </xf>
    <xf numFmtId="0" fontId="3" fillId="29" borderId="4" xfId="0" applyFont="1" applyFill="1" applyBorder="1" applyAlignment="1">
      <alignment vertical="center" wrapText="1"/>
    </xf>
    <xf numFmtId="0" fontId="3" fillId="29" borderId="15" xfId="0" applyFont="1" applyFill="1" applyBorder="1" applyAlignment="1">
      <alignment vertical="center" wrapText="1"/>
    </xf>
    <xf numFmtId="0" fontId="42" fillId="0" borderId="21"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23" xfId="0" applyFont="1" applyBorder="1" applyAlignment="1">
      <alignment horizontal="center" vertical="center" wrapText="1"/>
    </xf>
    <xf numFmtId="0" fontId="42" fillId="0" borderId="25" xfId="0" applyFont="1" applyBorder="1" applyAlignment="1">
      <alignment horizontal="center" vertical="center" wrapText="1"/>
    </xf>
    <xf numFmtId="3" fontId="2" fillId="29" borderId="7" xfId="0" applyNumberFormat="1" applyFont="1" applyFill="1" applyBorder="1" applyAlignment="1">
      <alignment vertical="center" wrapText="1"/>
    </xf>
    <xf numFmtId="0" fontId="19" fillId="10" borderId="8" xfId="0" applyFont="1" applyFill="1" applyBorder="1" applyAlignment="1">
      <alignment horizontal="center" vertical="center" wrapText="1"/>
    </xf>
    <xf numFmtId="0" fontId="19" fillId="10" borderId="10" xfId="0" applyFont="1" applyFill="1" applyBorder="1" applyAlignment="1">
      <alignment horizontal="center" vertical="center" wrapText="1"/>
    </xf>
    <xf numFmtId="4" fontId="30" fillId="3" borderId="0" xfId="0" applyNumberFormat="1" applyFont="1" applyFill="1" applyAlignment="1">
      <alignment horizontal="left" wrapText="1"/>
    </xf>
    <xf numFmtId="0" fontId="34" fillId="6" borderId="0" xfId="0" applyFont="1" applyFill="1" applyAlignment="1">
      <alignment horizontal="left" vertical="center" wrapText="1"/>
    </xf>
    <xf numFmtId="0" fontId="0" fillId="10" borderId="4" xfId="0" applyFill="1" applyBorder="1" applyAlignment="1">
      <alignment horizontal="center" vertical="center" wrapText="1"/>
    </xf>
    <xf numFmtId="0" fontId="19" fillId="46" borderId="61" xfId="0" applyFont="1" applyFill="1" applyBorder="1" applyAlignment="1">
      <alignment horizontal="center" vertical="center" wrapText="1"/>
    </xf>
    <xf numFmtId="0" fontId="19" fillId="46" borderId="62" xfId="0" applyFont="1" applyFill="1" applyBorder="1" applyAlignment="1">
      <alignment horizontal="center" vertical="center" wrapText="1"/>
    </xf>
    <xf numFmtId="0" fontId="0" fillId="46" borderId="68" xfId="0" applyFill="1" applyBorder="1" applyAlignment="1">
      <alignment horizontal="center" vertical="center" wrapText="1"/>
    </xf>
    <xf numFmtId="0" fontId="0" fillId="46" borderId="60" xfId="0" applyFill="1" applyBorder="1" applyAlignment="1">
      <alignment horizontal="center" vertical="center" wrapText="1"/>
    </xf>
    <xf numFmtId="0" fontId="0" fillId="44" borderId="0" xfId="0" applyFill="1" applyAlignment="1">
      <alignment vertical="center" wrapText="1"/>
    </xf>
    <xf numFmtId="0" fontId="0" fillId="10" borderId="12" xfId="0" applyFill="1" applyBorder="1" applyAlignment="1">
      <alignment horizontal="center" vertical="center" wrapText="1"/>
    </xf>
    <xf numFmtId="0" fontId="0" fillId="10" borderId="15" xfId="0" applyFill="1" applyBorder="1" applyAlignment="1">
      <alignment horizontal="center" vertical="center" wrapText="1"/>
    </xf>
    <xf numFmtId="0" fontId="6" fillId="29" borderId="7" xfId="0" applyFont="1" applyFill="1" applyBorder="1" applyAlignment="1">
      <alignment horizontal="center" vertical="center" wrapText="1"/>
    </xf>
    <xf numFmtId="0" fontId="34" fillId="29" borderId="8" xfId="0" applyFont="1" applyFill="1" applyBorder="1" applyAlignment="1">
      <alignment horizontal="center" vertical="center" wrapText="1"/>
    </xf>
    <xf numFmtId="0" fontId="34" fillId="29" borderId="9" xfId="0" applyFont="1" applyFill="1" applyBorder="1" applyAlignment="1">
      <alignment horizontal="center" vertical="center" wrapText="1"/>
    </xf>
    <xf numFmtId="0" fontId="34" fillId="29" borderId="10" xfId="0" applyFont="1" applyFill="1" applyBorder="1" applyAlignment="1">
      <alignment horizontal="center" vertical="center" wrapText="1"/>
    </xf>
    <xf numFmtId="0" fontId="2" fillId="29" borderId="7" xfId="1" applyFont="1" applyFill="1" applyBorder="1" applyAlignment="1">
      <alignment horizontal="center" vertical="center" wrapText="1"/>
    </xf>
    <xf numFmtId="0" fontId="6" fillId="29" borderId="4" xfId="1" applyFill="1" applyBorder="1" applyAlignment="1">
      <alignment horizontal="center" vertical="center" wrapText="1"/>
    </xf>
    <xf numFmtId="0" fontId="6" fillId="29" borderId="12" xfId="1" applyFill="1" applyBorder="1" applyAlignment="1">
      <alignment horizontal="center" vertical="center" wrapText="1"/>
    </xf>
    <xf numFmtId="0" fontId="6" fillId="28" borderId="4" xfId="1" applyFill="1" applyBorder="1" applyAlignment="1">
      <alignment horizontal="center" vertical="center" wrapText="1"/>
    </xf>
    <xf numFmtId="0" fontId="6" fillId="28" borderId="15" xfId="1" applyFill="1" applyBorder="1" applyAlignment="1">
      <alignment horizontal="center" vertical="center" wrapText="1"/>
    </xf>
    <xf numFmtId="0" fontId="8" fillId="29" borderId="7" xfId="0" applyFont="1" applyFill="1" applyBorder="1" applyAlignment="1">
      <alignment horizontal="center" vertical="center" wrapText="1"/>
    </xf>
    <xf numFmtId="0" fontId="2" fillId="29" borderId="7" xfId="1" applyFont="1" applyFill="1" applyBorder="1" applyAlignment="1">
      <alignment vertical="center" wrapText="1"/>
    </xf>
    <xf numFmtId="0" fontId="3" fillId="29" borderId="7" xfId="0" applyFont="1" applyFill="1" applyBorder="1" applyAlignment="1">
      <alignment vertical="center" wrapText="1"/>
    </xf>
    <xf numFmtId="0" fontId="6" fillId="29" borderId="7" xfId="1" applyFill="1" applyBorder="1" applyAlignment="1">
      <alignment horizontal="center" vertical="center" wrapText="1"/>
    </xf>
    <xf numFmtId="0" fontId="3" fillId="29" borderId="7" xfId="1" applyFont="1" applyFill="1" applyBorder="1" applyAlignment="1">
      <alignment vertical="center" wrapText="1"/>
    </xf>
    <xf numFmtId="0" fontId="29" fillId="29" borderId="8" xfId="1" applyFont="1" applyFill="1" applyBorder="1" applyAlignment="1">
      <alignment horizontal="center" vertical="center" wrapText="1"/>
    </xf>
    <xf numFmtId="0" fontId="29" fillId="29" borderId="9" xfId="1" applyFont="1" applyFill="1" applyBorder="1" applyAlignment="1">
      <alignment horizontal="center" vertical="center" wrapText="1"/>
    </xf>
    <xf numFmtId="0" fontId="29" fillId="29" borderId="10" xfId="1" applyFont="1" applyFill="1" applyBorder="1" applyAlignment="1">
      <alignment horizontal="center" vertical="center" wrapText="1"/>
    </xf>
    <xf numFmtId="0" fontId="2" fillId="29" borderId="4" xfId="1" applyFont="1" applyFill="1" applyBorder="1" applyAlignment="1">
      <alignment horizontal="center" vertical="center" wrapText="1"/>
    </xf>
    <xf numFmtId="0" fontId="2" fillId="29" borderId="12" xfId="1" applyFont="1" applyFill="1" applyBorder="1" applyAlignment="1">
      <alignment horizontal="center" vertical="center" wrapText="1"/>
    </xf>
    <xf numFmtId="0" fontId="6" fillId="6" borderId="4" xfId="1" applyFill="1" applyBorder="1" applyAlignment="1">
      <alignment horizontal="center" vertical="center" wrapText="1"/>
    </xf>
    <xf numFmtId="0" fontId="6" fillId="6" borderId="15" xfId="1" applyFill="1" applyBorder="1" applyAlignment="1">
      <alignment horizontal="center" vertical="center" wrapText="1"/>
    </xf>
    <xf numFmtId="0" fontId="6" fillId="29" borderId="15" xfId="1" applyFill="1" applyBorder="1" applyAlignment="1">
      <alignment horizontal="center" vertical="center" wrapText="1"/>
    </xf>
    <xf numFmtId="0" fontId="12" fillId="39" borderId="7" xfId="0" applyFont="1" applyFill="1" applyBorder="1" applyAlignment="1">
      <alignment horizontal="center" vertical="center" wrapText="1"/>
    </xf>
    <xf numFmtId="0" fontId="38" fillId="29" borderId="7" xfId="0" applyFont="1" applyFill="1" applyBorder="1" applyAlignment="1">
      <alignment horizontal="center" vertical="center" wrapText="1"/>
    </xf>
    <xf numFmtId="0" fontId="6" fillId="31" borderId="7" xfId="0" applyFont="1" applyFill="1" applyBorder="1" applyAlignment="1">
      <alignment horizontal="center" vertical="center" wrapText="1"/>
    </xf>
    <xf numFmtId="0" fontId="14" fillId="31" borderId="7" xfId="0" applyFont="1" applyFill="1" applyBorder="1" applyAlignment="1">
      <alignment horizontal="center" vertical="center" wrapText="1"/>
    </xf>
    <xf numFmtId="0" fontId="12" fillId="31" borderId="7" xfId="0" applyFont="1" applyFill="1" applyBorder="1" applyAlignment="1">
      <alignment horizontal="center" vertical="center" wrapText="1"/>
    </xf>
    <xf numFmtId="0" fontId="3" fillId="29" borderId="7" xfId="0" applyFont="1" applyFill="1" applyBorder="1" applyAlignment="1">
      <alignment horizontal="center" vertical="center" wrapText="1"/>
    </xf>
    <xf numFmtId="0" fontId="2" fillId="28" borderId="7" xfId="1" applyFont="1" applyFill="1" applyBorder="1" applyAlignment="1">
      <alignment vertical="center" wrapText="1"/>
    </xf>
    <xf numFmtId="0" fontId="2" fillId="28" borderId="4" xfId="1" applyFont="1" applyFill="1" applyBorder="1" applyAlignment="1">
      <alignment horizontal="center" vertical="center" wrapText="1"/>
    </xf>
    <xf numFmtId="0" fontId="2" fillId="28" borderId="15" xfId="1" applyFont="1" applyFill="1" applyBorder="1" applyAlignment="1">
      <alignment horizontal="center" vertical="center" wrapText="1"/>
    </xf>
    <xf numFmtId="0" fontId="2" fillId="29" borderId="15" xfId="1" applyFont="1" applyFill="1" applyBorder="1" applyAlignment="1">
      <alignment horizontal="center" vertical="center" wrapText="1"/>
    </xf>
    <xf numFmtId="0" fontId="2" fillId="6" borderId="7" xfId="1" applyFont="1" applyFill="1" applyBorder="1" applyAlignment="1">
      <alignment horizontal="center" vertical="center" wrapText="1"/>
    </xf>
    <xf numFmtId="0" fontId="12" fillId="32" borderId="7" xfId="0" applyFont="1" applyFill="1" applyBorder="1" applyAlignment="1">
      <alignment horizontal="center" vertical="center" wrapText="1"/>
    </xf>
    <xf numFmtId="0" fontId="34" fillId="29" borderId="7" xfId="0" applyFont="1" applyFill="1" applyBorder="1" applyAlignment="1">
      <alignment horizontal="center" vertical="center" wrapText="1"/>
    </xf>
    <xf numFmtId="0" fontId="2" fillId="29" borderId="3" xfId="1" applyFont="1" applyFill="1" applyBorder="1" applyAlignment="1">
      <alignment vertical="center" wrapText="1"/>
    </xf>
    <xf numFmtId="0" fontId="2" fillId="29" borderId="14" xfId="1" applyFont="1" applyFill="1" applyBorder="1" applyAlignment="1">
      <alignment vertical="center" wrapText="1"/>
    </xf>
    <xf numFmtId="0" fontId="12" fillId="40" borderId="7" xfId="0" applyFont="1" applyFill="1" applyBorder="1" applyAlignment="1">
      <alignment horizontal="center" vertical="center" wrapText="1"/>
    </xf>
    <xf numFmtId="0" fontId="3" fillId="29" borderId="3" xfId="0" applyFont="1" applyFill="1" applyBorder="1" applyAlignment="1">
      <alignment horizontal="left" vertical="center" wrapText="1"/>
    </xf>
    <xf numFmtId="0" fontId="3" fillId="29" borderId="11" xfId="0" applyFont="1" applyFill="1" applyBorder="1" applyAlignment="1">
      <alignment horizontal="left" vertical="center" wrapText="1"/>
    </xf>
    <xf numFmtId="0" fontId="23" fillId="9" borderId="4" xfId="0" applyFont="1" applyFill="1" applyBorder="1" applyAlignment="1">
      <alignment horizontal="center" vertical="center" wrapText="1"/>
    </xf>
    <xf numFmtId="0" fontId="23" fillId="9" borderId="12" xfId="0" applyFont="1" applyFill="1" applyBorder="1" applyAlignment="1">
      <alignment horizontal="center" vertical="center" wrapText="1"/>
    </xf>
    <xf numFmtId="0" fontId="23" fillId="9" borderId="15" xfId="0" applyFont="1" applyFill="1" applyBorder="1" applyAlignment="1">
      <alignment horizontal="center" vertical="center" wrapText="1"/>
    </xf>
    <xf numFmtId="3" fontId="34" fillId="29" borderId="4" xfId="0" applyNumberFormat="1" applyFont="1" applyFill="1" applyBorder="1" applyAlignment="1">
      <alignment horizontal="center" vertical="center" wrapText="1"/>
    </xf>
    <xf numFmtId="3" fontId="34" fillId="29" borderId="12" xfId="0" applyNumberFormat="1" applyFont="1" applyFill="1" applyBorder="1" applyAlignment="1">
      <alignment horizontal="center" vertical="center" wrapText="1"/>
    </xf>
    <xf numFmtId="3" fontId="34" fillId="29" borderId="15" xfId="0" applyNumberFormat="1" applyFont="1" applyFill="1" applyBorder="1" applyAlignment="1">
      <alignment horizontal="center" vertical="center" wrapText="1"/>
    </xf>
    <xf numFmtId="0" fontId="6" fillId="28" borderId="12" xfId="1" applyFill="1" applyBorder="1" applyAlignment="1">
      <alignment horizontal="center" vertical="center" wrapText="1"/>
    </xf>
    <xf numFmtId="0" fontId="2" fillId="28" borderId="12" xfId="1" applyFont="1" applyFill="1" applyBorder="1" applyAlignment="1">
      <alignment horizontal="center" vertical="center" wrapText="1"/>
    </xf>
    <xf numFmtId="0" fontId="2" fillId="29" borderId="3" xfId="0" applyFont="1" applyFill="1" applyBorder="1" applyAlignment="1">
      <alignment vertical="center" wrapText="1"/>
    </xf>
    <xf numFmtId="0" fontId="2" fillId="29" borderId="11" xfId="0" applyFont="1" applyFill="1" applyBorder="1" applyAlignment="1">
      <alignment vertical="center" wrapText="1"/>
    </xf>
    <xf numFmtId="0" fontId="2" fillId="29" borderId="4" xfId="1" applyFont="1" applyFill="1" applyBorder="1" applyAlignment="1">
      <alignment vertical="center" wrapText="1"/>
    </xf>
    <xf numFmtId="0" fontId="2" fillId="29" borderId="12" xfId="1" applyFont="1" applyFill="1" applyBorder="1" applyAlignment="1">
      <alignment vertical="center" wrapText="1"/>
    </xf>
    <xf numFmtId="0" fontId="23" fillId="29" borderId="5" xfId="0" applyFont="1" applyFill="1" applyBorder="1" applyAlignment="1">
      <alignment horizontal="center" vertical="center" wrapText="1"/>
    </xf>
    <xf numFmtId="0" fontId="23" fillId="29" borderId="6" xfId="0" applyFont="1" applyFill="1" applyBorder="1" applyAlignment="1">
      <alignment horizontal="center" vertical="center" wrapText="1"/>
    </xf>
    <xf numFmtId="0" fontId="23" fillId="29" borderId="3" xfId="0" applyFont="1" applyFill="1" applyBorder="1" applyAlignment="1">
      <alignment horizontal="center" vertical="center" wrapText="1"/>
    </xf>
    <xf numFmtId="0" fontId="23" fillId="29" borderId="13" xfId="0" applyFont="1" applyFill="1" applyBorder="1" applyAlignment="1">
      <alignment horizontal="center" vertical="center" wrapText="1"/>
    </xf>
    <xf numFmtId="0" fontId="23" fillId="29" borderId="0" xfId="0" applyFont="1" applyFill="1" applyAlignment="1">
      <alignment horizontal="center" vertical="center" wrapText="1"/>
    </xf>
    <xf numFmtId="0" fontId="23" fillId="29" borderId="11" xfId="0" applyFont="1" applyFill="1" applyBorder="1" applyAlignment="1">
      <alignment horizontal="center" vertical="center" wrapText="1"/>
    </xf>
    <xf numFmtId="0" fontId="23" fillId="29" borderId="16" xfId="0" applyFont="1" applyFill="1" applyBorder="1" applyAlignment="1">
      <alignment horizontal="center" vertical="center" wrapText="1"/>
    </xf>
    <xf numFmtId="0" fontId="23" fillId="29" borderId="17" xfId="0" applyFont="1" applyFill="1" applyBorder="1" applyAlignment="1">
      <alignment horizontal="center" vertical="center" wrapText="1"/>
    </xf>
    <xf numFmtId="0" fontId="23" fillId="29" borderId="14" xfId="0" applyFont="1" applyFill="1" applyBorder="1" applyAlignment="1">
      <alignment horizontal="center" vertical="center" wrapText="1"/>
    </xf>
    <xf numFmtId="0" fontId="3" fillId="29" borderId="3" xfId="1" applyFont="1" applyFill="1" applyBorder="1" applyAlignment="1">
      <alignment vertical="center" wrapText="1"/>
    </xf>
    <xf numFmtId="0" fontId="3" fillId="29" borderId="11" xfId="1" applyFont="1" applyFill="1" applyBorder="1" applyAlignment="1">
      <alignment vertical="center" wrapText="1"/>
    </xf>
    <xf numFmtId="0" fontId="34" fillId="29" borderId="3" xfId="0" applyFont="1" applyFill="1" applyBorder="1" applyAlignment="1">
      <alignment horizontal="center" vertical="center" wrapText="1"/>
    </xf>
    <xf numFmtId="0" fontId="34" fillId="29" borderId="14" xfId="0" applyFont="1" applyFill="1" applyBorder="1" applyAlignment="1">
      <alignment horizontal="center" vertical="center" wrapText="1"/>
    </xf>
    <xf numFmtId="0" fontId="2" fillId="28" borderId="7" xfId="1" applyFont="1" applyFill="1" applyBorder="1" applyAlignment="1">
      <alignment horizontal="center" vertical="center" wrapText="1"/>
    </xf>
    <xf numFmtId="0" fontId="2" fillId="29" borderId="14" xfId="0" applyFont="1" applyFill="1" applyBorder="1" applyAlignment="1">
      <alignment vertical="center" wrapText="1"/>
    </xf>
    <xf numFmtId="0" fontId="2" fillId="29" borderId="8" xfId="0" applyFont="1" applyFill="1" applyBorder="1" applyAlignment="1">
      <alignment horizontal="center" vertical="center" wrapText="1"/>
    </xf>
    <xf numFmtId="0" fontId="2" fillId="29" borderId="10" xfId="0" applyFont="1" applyFill="1" applyBorder="1" applyAlignment="1">
      <alignment horizontal="center" vertical="center" wrapText="1"/>
    </xf>
    <xf numFmtId="0" fontId="3" fillId="28" borderId="3" xfId="1" applyFont="1" applyFill="1" applyBorder="1" applyAlignment="1">
      <alignment vertical="center" wrapText="1"/>
    </xf>
    <xf numFmtId="0" fontId="3" fillId="28" borderId="11" xfId="1" applyFont="1" applyFill="1" applyBorder="1" applyAlignment="1">
      <alignment vertical="center" wrapText="1"/>
    </xf>
    <xf numFmtId="0" fontId="30" fillId="15" borderId="7"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30" fillId="9" borderId="7" xfId="0" applyFont="1" applyFill="1" applyBorder="1" applyAlignment="1">
      <alignment horizontal="center" vertical="center" wrapText="1"/>
    </xf>
    <xf numFmtId="0" fontId="30" fillId="9" borderId="8" xfId="0" applyFont="1" applyFill="1" applyBorder="1" applyAlignment="1">
      <alignment horizontal="center" vertical="center" wrapText="1"/>
    </xf>
    <xf numFmtId="0" fontId="30" fillId="9" borderId="10" xfId="0" applyFont="1" applyFill="1" applyBorder="1" applyAlignment="1">
      <alignment horizontal="center" vertical="center" wrapText="1"/>
    </xf>
    <xf numFmtId="0" fontId="30" fillId="9" borderId="4" xfId="0" applyFont="1" applyFill="1" applyBorder="1" applyAlignment="1">
      <alignment horizontal="center" vertical="center" wrapText="1"/>
    </xf>
    <xf numFmtId="0" fontId="30" fillId="9" borderId="15" xfId="0" applyFont="1" applyFill="1" applyBorder="1" applyAlignment="1">
      <alignment horizontal="center" vertical="center" wrapText="1"/>
    </xf>
    <xf numFmtId="0" fontId="30" fillId="9" borderId="9" xfId="0" applyFont="1" applyFill="1" applyBorder="1" applyAlignment="1">
      <alignment horizontal="center" vertical="center" wrapText="1"/>
    </xf>
    <xf numFmtId="0" fontId="30" fillId="7" borderId="0" xfId="0" applyFont="1" applyFill="1" applyAlignment="1">
      <alignment horizontal="center" vertical="center" wrapText="1"/>
    </xf>
    <xf numFmtId="0" fontId="30" fillId="6" borderId="7" xfId="0" applyFont="1" applyFill="1" applyBorder="1" applyAlignment="1">
      <alignment horizontal="center" vertical="center" wrapText="1"/>
    </xf>
    <xf numFmtId="0" fontId="45" fillId="18" borderId="4" xfId="0" applyFont="1" applyFill="1" applyBorder="1" applyAlignment="1">
      <alignment horizontal="center" vertical="center" wrapText="1"/>
    </xf>
    <xf numFmtId="0" fontId="45" fillId="18" borderId="12" xfId="0" applyFont="1" applyFill="1" applyBorder="1" applyAlignment="1">
      <alignment horizontal="center" vertical="center" wrapText="1"/>
    </xf>
    <xf numFmtId="0" fontId="45" fillId="18" borderId="15" xfId="0" applyFont="1" applyFill="1" applyBorder="1" applyAlignment="1">
      <alignment horizontal="center" vertical="center" wrapText="1"/>
    </xf>
    <xf numFmtId="0" fontId="2" fillId="28" borderId="4" xfId="0" applyFont="1" applyFill="1" applyBorder="1" applyAlignment="1">
      <alignment horizontal="center" vertical="center" wrapText="1"/>
    </xf>
    <xf numFmtId="0" fontId="2" fillId="28" borderId="12" xfId="0" applyFont="1" applyFill="1" applyBorder="1" applyAlignment="1">
      <alignment horizontal="center" vertical="center" wrapText="1"/>
    </xf>
    <xf numFmtId="0" fontId="2" fillId="28" borderId="15" xfId="0" applyFont="1" applyFill="1" applyBorder="1" applyAlignment="1">
      <alignment horizontal="center" vertical="center" wrapText="1"/>
    </xf>
    <xf numFmtId="0" fontId="2" fillId="28" borderId="7" xfId="0" applyFont="1" applyFill="1" applyBorder="1" applyAlignment="1">
      <alignment horizontal="center" vertical="center" wrapText="1"/>
    </xf>
    <xf numFmtId="0" fontId="6" fillId="28" borderId="7" xfId="1" applyFill="1" applyBorder="1" applyAlignment="1">
      <alignment horizontal="center" vertical="center" wrapText="1"/>
    </xf>
    <xf numFmtId="0" fontId="2" fillId="28" borderId="7" xfId="0" applyFont="1" applyFill="1" applyBorder="1" applyAlignment="1">
      <alignment vertical="center" wrapText="1"/>
    </xf>
    <xf numFmtId="0" fontId="2" fillId="28" borderId="4" xfId="0" applyFont="1" applyFill="1" applyBorder="1" applyAlignment="1">
      <alignment vertical="center" wrapText="1"/>
    </xf>
    <xf numFmtId="0" fontId="2" fillId="28" borderId="12" xfId="0" applyFont="1" applyFill="1" applyBorder="1" applyAlignment="1">
      <alignment vertical="center" wrapText="1"/>
    </xf>
    <xf numFmtId="0" fontId="2" fillId="28" borderId="15" xfId="0" applyFont="1" applyFill="1" applyBorder="1" applyAlignment="1">
      <alignment vertical="center" wrapText="1"/>
    </xf>
    <xf numFmtId="0" fontId="0" fillId="44" borderId="68" xfId="0" applyFill="1" applyBorder="1" applyAlignment="1">
      <alignment horizontal="center" vertical="center" wrapText="1"/>
    </xf>
    <xf numFmtId="0" fontId="0" fillId="44" borderId="60" xfId="0" applyFill="1" applyBorder="1" applyAlignment="1">
      <alignment horizontal="center" vertical="center" wrapText="1"/>
    </xf>
    <xf numFmtId="0" fontId="112" fillId="0" borderId="3" xfId="0" applyFont="1" applyBorder="1" applyAlignment="1">
      <alignment horizontal="center" wrapText="1"/>
    </xf>
    <xf numFmtId="0" fontId="112" fillId="0" borderId="11" xfId="0" applyFont="1" applyBorder="1" applyAlignment="1">
      <alignment horizontal="center" wrapText="1"/>
    </xf>
    <xf numFmtId="0" fontId="112" fillId="0" borderId="14" xfId="0" applyFont="1" applyBorder="1" applyAlignment="1">
      <alignment horizontal="center" wrapText="1"/>
    </xf>
    <xf numFmtId="0" fontId="109" fillId="0" borderId="4" xfId="0" applyFont="1" applyBorder="1" applyAlignment="1">
      <alignment horizontal="center" wrapText="1"/>
    </xf>
    <xf numFmtId="0" fontId="109" fillId="0" borderId="12" xfId="0" applyFont="1" applyBorder="1" applyAlignment="1">
      <alignment horizontal="center" wrapText="1"/>
    </xf>
    <xf numFmtId="0" fontId="109" fillId="0" borderId="15" xfId="0" applyFont="1" applyBorder="1" applyAlignment="1">
      <alignment horizontal="center" wrapText="1"/>
    </xf>
    <xf numFmtId="0" fontId="2" fillId="0" borderId="2" xfId="0" applyFont="1" applyBorder="1" applyAlignment="1">
      <alignment wrapText="1"/>
    </xf>
    <xf numFmtId="0" fontId="2" fillId="0" borderId="0" xfId="0" applyFont="1" applyAlignment="1">
      <alignment horizontal="left" vertical="top" wrapText="1"/>
    </xf>
    <xf numFmtId="0" fontId="34" fillId="28" borderId="17" xfId="0" applyFont="1" applyFill="1" applyBorder="1" applyAlignment="1">
      <alignment horizontal="center" wrapText="1"/>
    </xf>
    <xf numFmtId="0" fontId="2" fillId="28" borderId="0" xfId="0" applyFont="1" applyFill="1" applyAlignment="1">
      <alignment horizontal="left" wrapText="1"/>
    </xf>
    <xf numFmtId="0" fontId="2" fillId="28" borderId="4" xfId="0" applyFont="1" applyFill="1" applyBorder="1" applyAlignment="1">
      <alignment horizontal="left" vertical="center" wrapText="1"/>
    </xf>
    <xf numFmtId="0" fontId="2" fillId="28" borderId="15" xfId="0" applyFont="1" applyFill="1" applyBorder="1" applyAlignment="1">
      <alignment horizontal="left" vertical="center" wrapText="1"/>
    </xf>
    <xf numFmtId="0" fontId="2" fillId="28" borderId="3" xfId="0" applyFont="1" applyFill="1" applyBorder="1" applyAlignment="1">
      <alignment horizontal="center" vertical="center" wrapText="1"/>
    </xf>
    <xf numFmtId="0" fontId="2" fillId="28" borderId="11" xfId="0" applyFont="1" applyFill="1" applyBorder="1" applyAlignment="1">
      <alignment horizontal="center" vertical="center" wrapText="1"/>
    </xf>
    <xf numFmtId="0" fontId="2" fillId="28" borderId="1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0" fillId="6" borderId="15" xfId="0" applyFont="1" applyFill="1" applyBorder="1" applyAlignment="1">
      <alignment horizontal="center" vertical="center" wrapText="1"/>
    </xf>
    <xf numFmtId="0" fontId="2" fillId="29" borderId="11" xfId="1" applyFont="1" applyFill="1" applyBorder="1" applyAlignment="1">
      <alignment vertical="center" wrapText="1"/>
    </xf>
    <xf numFmtId="0" fontId="12" fillId="30" borderId="6" xfId="0" applyFont="1" applyFill="1" applyBorder="1" applyAlignment="1">
      <alignment horizontal="center" vertical="center" wrapText="1"/>
    </xf>
    <xf numFmtId="0" fontId="18" fillId="30" borderId="0" xfId="0" applyFont="1" applyFill="1" applyAlignment="1">
      <alignment horizontal="center" vertical="center" wrapText="1"/>
    </xf>
    <xf numFmtId="0" fontId="16" fillId="29" borderId="8" xfId="0" applyFont="1" applyFill="1" applyBorder="1" applyAlignment="1">
      <alignment horizontal="center" vertical="center" wrapText="1"/>
    </xf>
    <xf numFmtId="0" fontId="16" fillId="29" borderId="10" xfId="0" applyFont="1" applyFill="1" applyBorder="1" applyAlignment="1">
      <alignment horizontal="center" vertical="center" wrapText="1"/>
    </xf>
    <xf numFmtId="0" fontId="2" fillId="29" borderId="7" xfId="0" applyFont="1" applyFill="1" applyBorder="1" applyAlignment="1">
      <alignment horizontal="left" vertical="center" wrapText="1"/>
    </xf>
    <xf numFmtId="0" fontId="9" fillId="32" borderId="7" xfId="0" applyFont="1" applyFill="1" applyBorder="1" applyAlignment="1">
      <alignment horizontal="center" vertical="center" wrapText="1"/>
    </xf>
    <xf numFmtId="0" fontId="13" fillId="32" borderId="7" xfId="0" applyFont="1" applyFill="1" applyBorder="1" applyAlignment="1">
      <alignment horizontal="center" vertical="center" wrapText="1"/>
    </xf>
    <xf numFmtId="0" fontId="3" fillId="6" borderId="4" xfId="1" applyFont="1" applyFill="1" applyBorder="1" applyAlignment="1">
      <alignment vertical="center" wrapText="1"/>
    </xf>
    <xf numFmtId="0" fontId="3" fillId="6" borderId="15" xfId="1" applyFont="1" applyFill="1" applyBorder="1" applyAlignment="1">
      <alignment vertical="center" wrapText="1"/>
    </xf>
    <xf numFmtId="0" fontId="42" fillId="0" borderId="24" xfId="0" applyFont="1" applyBorder="1" applyAlignment="1">
      <alignment horizontal="center" vertical="center" wrapText="1"/>
    </xf>
    <xf numFmtId="0" fontId="34" fillId="3" borderId="0" xfId="0" applyFont="1" applyFill="1" applyAlignment="1">
      <alignment horizontal="left" wrapText="1"/>
    </xf>
    <xf numFmtId="0" fontId="16" fillId="29" borderId="7" xfId="0" applyFont="1" applyFill="1" applyBorder="1" applyAlignment="1">
      <alignment horizontal="center" vertical="center" wrapText="1"/>
    </xf>
    <xf numFmtId="4" fontId="30" fillId="0" borderId="0" xfId="0" applyNumberFormat="1" applyFont="1" applyAlignment="1">
      <alignment horizontal="left" wrapText="1"/>
    </xf>
    <xf numFmtId="0" fontId="30" fillId="0" borderId="0" xfId="0" applyFont="1" applyAlignment="1">
      <alignment horizontal="left" wrapText="1"/>
    </xf>
    <xf numFmtId="164" fontId="32" fillId="20" borderId="34" xfId="0" applyNumberFormat="1" applyFont="1" applyFill="1" applyBorder="1" applyAlignment="1">
      <alignment horizontal="center" vertical="center"/>
    </xf>
    <xf numFmtId="164" fontId="32" fillId="20" borderId="35" xfId="0" applyNumberFormat="1" applyFont="1" applyFill="1" applyBorder="1" applyAlignment="1">
      <alignment horizontal="center" vertical="center"/>
    </xf>
    <xf numFmtId="0" fontId="23" fillId="19" borderId="0" xfId="0" applyFont="1" applyFill="1" applyAlignment="1">
      <alignment horizontal="center" wrapText="1"/>
    </xf>
    <xf numFmtId="0" fontId="34" fillId="3" borderId="0" xfId="0" applyFont="1" applyFill="1" applyAlignment="1">
      <alignment horizontal="left" vertical="center" wrapText="1"/>
    </xf>
    <xf numFmtId="0" fontId="2" fillId="2" borderId="7" xfId="0" applyFont="1" applyFill="1" applyBorder="1" applyAlignment="1">
      <alignment horizontal="center" vertical="center" wrapText="1"/>
    </xf>
    <xf numFmtId="3" fontId="32" fillId="7" borderId="32" xfId="0" applyNumberFormat="1" applyFont="1" applyFill="1" applyBorder="1" applyAlignment="1">
      <alignment horizontal="center" vertical="center"/>
    </xf>
    <xf numFmtId="3" fontId="32" fillId="7" borderId="38" xfId="0" applyNumberFormat="1" applyFont="1" applyFill="1" applyBorder="1" applyAlignment="1">
      <alignment horizontal="center" vertical="center"/>
    </xf>
    <xf numFmtId="164" fontId="32" fillId="20" borderId="36" xfId="0" applyNumberFormat="1" applyFont="1" applyFill="1" applyBorder="1" applyAlignment="1">
      <alignment horizontal="center" vertical="center"/>
    </xf>
    <xf numFmtId="0" fontId="34" fillId="0" borderId="31" xfId="0" applyFont="1" applyBorder="1" applyAlignment="1">
      <alignment horizontal="left" wrapText="1"/>
    </xf>
    <xf numFmtId="3" fontId="42" fillId="7" borderId="55" xfId="0" applyNumberFormat="1" applyFont="1" applyFill="1" applyBorder="1" applyAlignment="1">
      <alignment horizontal="center" vertical="center"/>
    </xf>
    <xf numFmtId="164" fontId="42" fillId="0" borderId="29" xfId="0" applyNumberFormat="1" applyFont="1" applyBorder="1" applyAlignment="1">
      <alignment horizontal="center" vertical="center"/>
    </xf>
    <xf numFmtId="164" fontId="42" fillId="0" borderId="31" xfId="0" applyNumberFormat="1" applyFont="1" applyBorder="1" applyAlignment="1">
      <alignment horizontal="center" vertical="center"/>
    </xf>
    <xf numFmtId="0" fontId="32" fillId="0" borderId="32" xfId="0" applyFont="1" applyBorder="1" applyAlignment="1">
      <alignment horizontal="center"/>
    </xf>
    <xf numFmtId="0" fontId="32" fillId="0" borderId="57" xfId="0" applyFont="1" applyBorder="1" applyAlignment="1">
      <alignment horizontal="center"/>
    </xf>
    <xf numFmtId="3" fontId="42" fillId="7" borderId="33" xfId="0" applyNumberFormat="1" applyFont="1" applyFill="1" applyBorder="1" applyAlignment="1">
      <alignment horizontal="center" vertical="center"/>
    </xf>
    <xf numFmtId="3" fontId="42" fillId="7" borderId="38" xfId="0" applyNumberFormat="1" applyFont="1" applyFill="1" applyBorder="1" applyAlignment="1">
      <alignment horizontal="center" vertical="center"/>
    </xf>
    <xf numFmtId="164" fontId="42" fillId="0" borderId="30" xfId="0" applyNumberFormat="1" applyFont="1" applyBorder="1" applyAlignment="1">
      <alignment horizontal="center" vertical="center"/>
    </xf>
    <xf numFmtId="3" fontId="42" fillId="7" borderId="31" xfId="0" applyNumberFormat="1" applyFont="1" applyFill="1" applyBorder="1" applyAlignment="1">
      <alignment horizontal="center" vertical="center"/>
    </xf>
    <xf numFmtId="3" fontId="32" fillId="7" borderId="26" xfId="0" applyNumberFormat="1" applyFont="1" applyFill="1" applyBorder="1" applyAlignment="1">
      <alignment horizontal="center" vertical="center"/>
    </xf>
    <xf numFmtId="3" fontId="32" fillId="7" borderId="27" xfId="0" applyNumberFormat="1" applyFont="1" applyFill="1" applyBorder="1" applyAlignment="1">
      <alignment horizontal="center" vertical="center"/>
    </xf>
    <xf numFmtId="3" fontId="32" fillId="7" borderId="29" xfId="0" applyNumberFormat="1" applyFont="1" applyFill="1" applyBorder="1" applyAlignment="1">
      <alignment horizontal="center" vertical="center"/>
    </xf>
    <xf numFmtId="3" fontId="32" fillId="7" borderId="30" xfId="0" applyNumberFormat="1" applyFont="1" applyFill="1" applyBorder="1" applyAlignment="1">
      <alignment horizontal="center" vertical="center"/>
    </xf>
    <xf numFmtId="3" fontId="32" fillId="7" borderId="55" xfId="0" applyNumberFormat="1" applyFont="1" applyFill="1" applyBorder="1" applyAlignment="1">
      <alignment horizontal="center" vertical="center"/>
    </xf>
    <xf numFmtId="3" fontId="32" fillId="7" borderId="33" xfId="0" applyNumberFormat="1" applyFont="1" applyFill="1" applyBorder="1" applyAlignment="1">
      <alignment horizontal="center" vertical="center"/>
    </xf>
    <xf numFmtId="0" fontId="34" fillId="7" borderId="0" xfId="0" applyFont="1" applyFill="1" applyAlignment="1">
      <alignment horizontal="left" wrapText="1"/>
    </xf>
    <xf numFmtId="164" fontId="34" fillId="0" borderId="0" xfId="0" applyNumberFormat="1" applyFont="1" applyAlignment="1">
      <alignment horizontal="center"/>
    </xf>
    <xf numFmtId="0" fontId="34" fillId="0" borderId="0" xfId="0" applyFont="1" applyAlignment="1">
      <alignment horizontal="center"/>
    </xf>
    <xf numFmtId="4" fontId="0" fillId="7" borderId="0" xfId="0" applyNumberFormat="1" applyFill="1" applyAlignment="1">
      <alignment horizontal="center" vertical="center" wrapText="1"/>
    </xf>
    <xf numFmtId="3" fontId="42" fillId="0" borderId="40" xfId="0" applyNumberFormat="1" applyFont="1" applyBorder="1" applyAlignment="1">
      <alignment horizontal="center" vertical="center"/>
    </xf>
    <xf numFmtId="3" fontId="42" fillId="0" borderId="56" xfId="0" applyNumberFormat="1" applyFont="1" applyBorder="1" applyAlignment="1">
      <alignment horizontal="center" vertical="center"/>
    </xf>
    <xf numFmtId="0" fontId="32" fillId="20" borderId="34" xfId="0" applyFont="1" applyFill="1" applyBorder="1" applyAlignment="1">
      <alignment horizontal="left" vertical="center" wrapText="1"/>
    </xf>
    <xf numFmtId="0" fontId="32" fillId="20" borderId="35" xfId="0" applyFont="1" applyFill="1" applyBorder="1" applyAlignment="1">
      <alignment horizontal="left" vertical="center" wrapText="1"/>
    </xf>
    <xf numFmtId="0" fontId="32" fillId="20" borderId="36" xfId="0" applyFont="1" applyFill="1" applyBorder="1" applyAlignment="1">
      <alignment horizontal="left" vertical="center" wrapText="1"/>
    </xf>
    <xf numFmtId="4" fontId="7" fillId="0" borderId="0" xfId="0" applyNumberFormat="1" applyFont="1" applyAlignment="1">
      <alignment horizontal="center"/>
    </xf>
    <xf numFmtId="164" fontId="57" fillId="20" borderId="34" xfId="0" applyNumberFormat="1" applyFont="1" applyFill="1" applyBorder="1" applyAlignment="1">
      <alignment horizontal="center" vertical="center"/>
    </xf>
    <xf numFmtId="164" fontId="57" fillId="20" borderId="35" xfId="0" applyNumberFormat="1" applyFont="1" applyFill="1" applyBorder="1" applyAlignment="1">
      <alignment horizontal="center" vertical="center"/>
    </xf>
    <xf numFmtId="4" fontId="42" fillId="7" borderId="29" xfId="0" applyNumberFormat="1" applyFont="1" applyFill="1" applyBorder="1" applyAlignment="1">
      <alignment horizontal="center" vertical="center"/>
    </xf>
    <xf numFmtId="4" fontId="42" fillId="7" borderId="55" xfId="0" applyNumberFormat="1" applyFont="1" applyFill="1" applyBorder="1" applyAlignment="1">
      <alignment horizontal="center" vertical="center"/>
    </xf>
    <xf numFmtId="164" fontId="32" fillId="20" borderId="58" xfId="0" applyNumberFormat="1" applyFont="1" applyFill="1" applyBorder="1" applyAlignment="1">
      <alignment horizontal="center" vertical="center"/>
    </xf>
    <xf numFmtId="4" fontId="30" fillId="7" borderId="0" xfId="0" applyNumberFormat="1" applyFont="1" applyFill="1" applyAlignment="1">
      <alignment horizontal="left" wrapText="1"/>
    </xf>
    <xf numFmtId="0" fontId="42" fillId="0" borderId="29" xfId="0" applyFont="1" applyBorder="1" applyAlignment="1">
      <alignment horizontal="left" wrapText="1"/>
    </xf>
    <xf numFmtId="0" fontId="42" fillId="0" borderId="30" xfId="0" applyFont="1" applyBorder="1" applyAlignment="1">
      <alignment horizontal="left" wrapText="1"/>
    </xf>
    <xf numFmtId="4" fontId="42" fillId="7" borderId="26" xfId="0" applyNumberFormat="1" applyFont="1" applyFill="1" applyBorder="1" applyAlignment="1">
      <alignment horizontal="center" vertical="center"/>
    </xf>
    <xf numFmtId="4" fontId="42" fillId="7" borderId="59" xfId="0" applyNumberFormat="1" applyFont="1" applyFill="1" applyBorder="1" applyAlignment="1">
      <alignment horizontal="center" vertical="center"/>
    </xf>
    <xf numFmtId="3" fontId="32" fillId="20" borderId="34" xfId="0" applyNumberFormat="1" applyFont="1" applyFill="1" applyBorder="1" applyAlignment="1">
      <alignment horizontal="center" vertical="center"/>
    </xf>
    <xf numFmtId="0" fontId="32" fillId="20" borderId="35" xfId="0" applyFont="1" applyFill="1" applyBorder="1" applyAlignment="1">
      <alignment horizontal="center" vertical="center"/>
    </xf>
    <xf numFmtId="0" fontId="32" fillId="20" borderId="36" xfId="0" applyFont="1" applyFill="1" applyBorder="1" applyAlignment="1">
      <alignment horizontal="center" vertical="center"/>
    </xf>
    <xf numFmtId="4" fontId="32" fillId="0" borderId="29" xfId="0" applyNumberFormat="1" applyFont="1" applyBorder="1" applyAlignment="1">
      <alignment horizontal="center" vertical="center"/>
    </xf>
    <xf numFmtId="4" fontId="32" fillId="0" borderId="55" xfId="0" applyNumberFormat="1" applyFont="1" applyBorder="1" applyAlignment="1">
      <alignment horizontal="center" vertical="center"/>
    </xf>
    <xf numFmtId="0" fontId="32" fillId="0" borderId="29" xfId="0" applyFont="1" applyBorder="1" applyAlignment="1">
      <alignment horizontal="left"/>
    </xf>
    <xf numFmtId="0" fontId="32" fillId="0" borderId="30" xfId="0" applyFont="1" applyBorder="1" applyAlignment="1">
      <alignment horizontal="left"/>
    </xf>
    <xf numFmtId="0" fontId="42" fillId="0" borderId="32" xfId="0" applyFont="1" applyBorder="1" applyAlignment="1">
      <alignment horizontal="center"/>
    </xf>
    <xf numFmtId="0" fontId="42" fillId="0" borderId="57" xfId="0" applyFont="1" applyBorder="1" applyAlignment="1">
      <alignment horizontal="center"/>
    </xf>
    <xf numFmtId="0" fontId="43" fillId="7" borderId="0" xfId="0" applyFont="1" applyFill="1" applyAlignment="1">
      <alignment horizontal="center" vertical="center"/>
    </xf>
    <xf numFmtId="0" fontId="7" fillId="7" borderId="0" xfId="0" applyFont="1" applyFill="1" applyAlignment="1">
      <alignment horizontal="center" vertical="center"/>
    </xf>
    <xf numFmtId="4" fontId="0" fillId="3" borderId="0" xfId="0" applyNumberFormat="1" applyFill="1" applyAlignment="1">
      <alignment horizontal="center" vertical="center" wrapText="1"/>
    </xf>
    <xf numFmtId="0" fontId="0" fillId="3" borderId="0" xfId="0" applyFill="1" applyAlignment="1">
      <alignment horizontal="center" vertical="center" wrapText="1"/>
    </xf>
    <xf numFmtId="0" fontId="0" fillId="7" borderId="0" xfId="0" applyFill="1" applyAlignment="1">
      <alignment vertical="center" wrapText="1"/>
    </xf>
    <xf numFmtId="164" fontId="57" fillId="20" borderId="36" xfId="0" applyNumberFormat="1" applyFont="1" applyFill="1" applyBorder="1" applyAlignment="1">
      <alignment horizontal="center" vertical="center"/>
    </xf>
    <xf numFmtId="4" fontId="58" fillId="7" borderId="0" xfId="0" applyNumberFormat="1" applyFont="1" applyFill="1" applyAlignment="1">
      <alignment horizontal="center" vertical="center"/>
    </xf>
    <xf numFmtId="0" fontId="30" fillId="7" borderId="0" xfId="0" applyFont="1" applyFill="1" applyAlignment="1">
      <alignment horizontal="left" vertical="center" wrapText="1"/>
    </xf>
    <xf numFmtId="0" fontId="2" fillId="7" borderId="0" xfId="0" applyFont="1" applyFill="1" applyAlignment="1">
      <alignment horizontal="left" wrapText="1"/>
    </xf>
    <xf numFmtId="0" fontId="6" fillId="33" borderId="4" xfId="0" applyFont="1" applyFill="1" applyBorder="1" applyAlignment="1">
      <alignment horizontal="center" vertical="center" wrapText="1"/>
    </xf>
    <xf numFmtId="0" fontId="6" fillId="33" borderId="12" xfId="0" applyFont="1" applyFill="1" applyBorder="1" applyAlignment="1">
      <alignment horizontal="center" vertical="center" wrapText="1"/>
    </xf>
    <xf numFmtId="0" fontId="6" fillId="33" borderId="15" xfId="0" applyFont="1" applyFill="1" applyBorder="1" applyAlignment="1">
      <alignment horizontal="center" vertical="center" wrapText="1"/>
    </xf>
    <xf numFmtId="0" fontId="3" fillId="38" borderId="4" xfId="0" applyFont="1" applyFill="1" applyBorder="1" applyAlignment="1">
      <alignment horizontal="center" vertical="center" wrapText="1"/>
    </xf>
    <xf numFmtId="0" fontId="3" fillId="38" borderId="12" xfId="0" applyFont="1" applyFill="1" applyBorder="1" applyAlignment="1">
      <alignment horizontal="center" vertical="center" wrapText="1"/>
    </xf>
    <xf numFmtId="0" fontId="3" fillId="38" borderId="15" xfId="0" applyFont="1" applyFill="1" applyBorder="1" applyAlignment="1">
      <alignment horizontal="center" vertical="center" wrapText="1"/>
    </xf>
    <xf numFmtId="0" fontId="2" fillId="0" borderId="0" xfId="0" applyFont="1" applyAlignment="1">
      <alignment horizontal="left" vertical="center" wrapText="1"/>
    </xf>
    <xf numFmtId="0" fontId="0" fillId="7" borderId="0" xfId="0" applyFill="1" applyAlignment="1">
      <alignment horizontal="left" vertical="center" wrapText="1"/>
    </xf>
    <xf numFmtId="0" fontId="6" fillId="29" borderId="3" xfId="1" applyFill="1" applyBorder="1" applyAlignment="1">
      <alignment horizontal="center" vertical="center" wrapText="1"/>
    </xf>
    <xf numFmtId="0" fontId="6" fillId="29" borderId="11" xfId="1" applyFill="1" applyBorder="1" applyAlignment="1">
      <alignment horizontal="center" vertical="center" wrapText="1"/>
    </xf>
    <xf numFmtId="0" fontId="6" fillId="29" borderId="14" xfId="1" applyFill="1" applyBorder="1" applyAlignment="1">
      <alignment horizontal="center" vertical="center" wrapText="1"/>
    </xf>
    <xf numFmtId="0" fontId="42" fillId="0" borderId="0" xfId="0" applyFont="1" applyAlignment="1">
      <alignment horizontal="center" vertical="center" wrapText="1"/>
    </xf>
    <xf numFmtId="0" fontId="3" fillId="29" borderId="4" xfId="0" applyFont="1" applyFill="1" applyBorder="1" applyAlignment="1">
      <alignment horizontal="left" vertical="center" wrapText="1"/>
    </xf>
    <xf numFmtId="0" fontId="3" fillId="29" borderId="12" xfId="0" applyFont="1" applyFill="1" applyBorder="1" applyAlignment="1">
      <alignment horizontal="left" vertical="center" wrapText="1"/>
    </xf>
    <xf numFmtId="0" fontId="3" fillId="29" borderId="15" xfId="0" applyFont="1" applyFill="1" applyBorder="1" applyAlignment="1">
      <alignment horizontal="left" vertical="center" wrapText="1"/>
    </xf>
    <xf numFmtId="0" fontId="30" fillId="3" borderId="4"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30" fillId="3" borderId="1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12" xfId="0" applyFont="1" applyFill="1" applyBorder="1" applyAlignment="1">
      <alignment horizontal="center" vertical="center" wrapText="1"/>
    </xf>
    <xf numFmtId="0" fontId="32" fillId="10" borderId="15" xfId="0" applyFont="1" applyFill="1" applyBorder="1" applyAlignment="1">
      <alignment horizontal="center" vertical="center" wrapText="1"/>
    </xf>
    <xf numFmtId="0" fontId="3" fillId="33" borderId="4" xfId="0" applyFont="1" applyFill="1" applyBorder="1" applyAlignment="1">
      <alignment horizontal="center" vertical="center" wrapText="1"/>
    </xf>
    <xf numFmtId="0" fontId="3" fillId="33" borderId="12" xfId="0" applyFont="1" applyFill="1" applyBorder="1" applyAlignment="1">
      <alignment horizontal="center" vertical="center" wrapText="1"/>
    </xf>
    <xf numFmtId="0" fontId="3" fillId="33" borderId="15" xfId="0" applyFont="1" applyFill="1" applyBorder="1" applyAlignment="1">
      <alignment horizontal="center" vertical="center" wrapText="1"/>
    </xf>
    <xf numFmtId="3" fontId="42" fillId="0" borderId="42" xfId="0" applyNumberFormat="1" applyFont="1" applyBorder="1" applyAlignment="1">
      <alignment horizontal="center" vertical="center"/>
    </xf>
    <xf numFmtId="4" fontId="32" fillId="0" borderId="30" xfId="0" applyNumberFormat="1" applyFont="1" applyBorder="1" applyAlignment="1">
      <alignment horizontal="center" vertical="center"/>
    </xf>
    <xf numFmtId="4" fontId="42" fillId="7" borderId="30" xfId="0" applyNumberFormat="1" applyFont="1" applyFill="1" applyBorder="1" applyAlignment="1">
      <alignment horizontal="center" vertical="center"/>
    </xf>
    <xf numFmtId="4" fontId="42" fillId="7" borderId="27" xfId="0" applyNumberFormat="1" applyFont="1" applyFill="1" applyBorder="1" applyAlignment="1">
      <alignment horizontal="center" vertical="center"/>
    </xf>
    <xf numFmtId="0" fontId="42" fillId="0" borderId="33" xfId="0" applyFont="1" applyBorder="1" applyAlignment="1">
      <alignment horizontal="center"/>
    </xf>
    <xf numFmtId="0" fontId="32" fillId="0" borderId="38" xfId="0" applyFont="1" applyBorder="1" applyAlignment="1">
      <alignment horizontal="center"/>
    </xf>
    <xf numFmtId="3" fontId="42" fillId="7" borderId="32" xfId="0" applyNumberFormat="1" applyFont="1" applyFill="1" applyBorder="1" applyAlignment="1">
      <alignment horizontal="center" vertical="center"/>
    </xf>
    <xf numFmtId="3" fontId="32" fillId="7" borderId="31" xfId="0" applyNumberFormat="1" applyFont="1" applyFill="1" applyBorder="1" applyAlignment="1">
      <alignment horizontal="center" vertical="center"/>
    </xf>
    <xf numFmtId="0" fontId="51" fillId="7" borderId="3" xfId="0" applyFont="1" applyFill="1" applyBorder="1" applyAlignment="1">
      <alignment horizontal="center" vertical="center" wrapText="1"/>
    </xf>
    <xf numFmtId="0" fontId="51" fillId="7" borderId="11" xfId="0" applyFont="1" applyFill="1" applyBorder="1" applyAlignment="1">
      <alignment horizontal="center" vertical="center" wrapText="1"/>
    </xf>
    <xf numFmtId="0" fontId="51" fillId="7" borderId="14" xfId="0" applyFont="1" applyFill="1" applyBorder="1" applyAlignment="1">
      <alignment horizontal="center" vertical="center" wrapText="1"/>
    </xf>
    <xf numFmtId="0" fontId="51" fillId="7" borderId="4" xfId="0" applyFont="1" applyFill="1" applyBorder="1" applyAlignment="1">
      <alignment horizontal="center" vertical="center" wrapText="1"/>
    </xf>
    <xf numFmtId="0" fontId="51" fillId="7" borderId="12" xfId="0" applyFont="1" applyFill="1" applyBorder="1" applyAlignment="1">
      <alignment horizontal="center" vertical="center" wrapText="1"/>
    </xf>
    <xf numFmtId="0" fontId="51" fillId="7" borderId="15" xfId="0" applyFont="1" applyFill="1" applyBorder="1" applyAlignment="1">
      <alignment horizontal="center" vertical="center" wrapText="1"/>
    </xf>
    <xf numFmtId="0" fontId="51" fillId="7" borderId="7" xfId="0" applyFont="1" applyFill="1" applyBorder="1" applyAlignment="1">
      <alignment horizontal="center" vertical="center" wrapText="1"/>
    </xf>
    <xf numFmtId="3" fontId="51" fillId="7" borderId="4" xfId="0" applyNumberFormat="1" applyFont="1" applyFill="1" applyBorder="1" applyAlignment="1">
      <alignment horizontal="center" vertical="center" wrapText="1"/>
    </xf>
    <xf numFmtId="3" fontId="51" fillId="7" borderId="12" xfId="0" applyNumberFormat="1" applyFont="1" applyFill="1" applyBorder="1" applyAlignment="1">
      <alignment horizontal="center" vertical="center" wrapText="1"/>
    </xf>
    <xf numFmtId="3" fontId="51" fillId="7" borderId="15" xfId="0" applyNumberFormat="1" applyFont="1" applyFill="1" applyBorder="1" applyAlignment="1">
      <alignment horizontal="center" vertical="center" wrapText="1"/>
    </xf>
    <xf numFmtId="0" fontId="51" fillId="7" borderId="7" xfId="1" applyFont="1" applyFill="1" applyBorder="1" applyAlignment="1">
      <alignment vertical="center" wrapText="1"/>
    </xf>
    <xf numFmtId="0" fontId="51" fillId="7" borderId="7" xfId="0" applyFont="1" applyFill="1" applyBorder="1" applyAlignment="1">
      <alignment vertical="center" wrapText="1"/>
    </xf>
    <xf numFmtId="0" fontId="22" fillId="7" borderId="7" xfId="1" applyFont="1" applyFill="1" applyBorder="1" applyAlignment="1">
      <alignment horizontal="center" vertical="center" wrapText="1"/>
    </xf>
    <xf numFmtId="0" fontId="51" fillId="7" borderId="0" xfId="0" applyFont="1" applyFill="1" applyAlignment="1">
      <alignment horizontal="left" vertical="top" wrapText="1"/>
    </xf>
    <xf numFmtId="0" fontId="51" fillId="7" borderId="0" xfId="0" applyFont="1" applyFill="1" applyAlignment="1">
      <alignment horizontal="left" wrapText="1"/>
    </xf>
    <xf numFmtId="0" fontId="51" fillId="7" borderId="0" xfId="0" applyFont="1" applyFill="1" applyAlignment="1">
      <alignment horizontal="left" vertical="center" wrapText="1"/>
    </xf>
    <xf numFmtId="0" fontId="51" fillId="7" borderId="5" xfId="0" applyFont="1" applyFill="1" applyBorder="1" applyAlignment="1">
      <alignment horizontal="center" vertical="center" wrapText="1"/>
    </xf>
    <xf numFmtId="0" fontId="51" fillId="7" borderId="13" xfId="0" applyFont="1" applyFill="1" applyBorder="1" applyAlignment="1">
      <alignment horizontal="center" vertical="center" wrapText="1"/>
    </xf>
    <xf numFmtId="0" fontId="51" fillId="7" borderId="16" xfId="0" applyFont="1" applyFill="1" applyBorder="1" applyAlignment="1">
      <alignment horizontal="center" vertical="center" wrapText="1"/>
    </xf>
    <xf numFmtId="0" fontId="51" fillId="7" borderId="6" xfId="0" applyFont="1" applyFill="1" applyBorder="1" applyAlignment="1">
      <alignment horizontal="center" vertical="center" wrapText="1"/>
    </xf>
    <xf numFmtId="0" fontId="51" fillId="7" borderId="0" xfId="0" applyFont="1" applyFill="1" applyAlignment="1">
      <alignment horizontal="center" vertical="center" wrapText="1"/>
    </xf>
    <xf numFmtId="0" fontId="51" fillId="7" borderId="17" xfId="0" applyFont="1" applyFill="1" applyBorder="1" applyAlignment="1">
      <alignment horizontal="center" vertical="center" wrapText="1"/>
    </xf>
    <xf numFmtId="0" fontId="51" fillId="7" borderId="4" xfId="0" applyFont="1" applyFill="1" applyBorder="1" applyAlignment="1">
      <alignment horizontal="left" vertical="center" wrapText="1"/>
    </xf>
    <xf numFmtId="0" fontId="51" fillId="7" borderId="15" xfId="0" applyFont="1" applyFill="1" applyBorder="1" applyAlignment="1">
      <alignment horizontal="left" vertical="center" wrapText="1"/>
    </xf>
    <xf numFmtId="0" fontId="65" fillId="8" borderId="6" xfId="0" applyFont="1" applyFill="1" applyBorder="1" applyAlignment="1">
      <alignment horizontal="center" vertical="center" wrapText="1"/>
    </xf>
    <xf numFmtId="0" fontId="65" fillId="8" borderId="0" xfId="0" applyFont="1" applyFill="1" applyAlignment="1">
      <alignment horizontal="center" vertical="center" wrapText="1"/>
    </xf>
    <xf numFmtId="0" fontId="22" fillId="7" borderId="4" xfId="1" applyFont="1" applyFill="1" applyBorder="1" applyAlignment="1">
      <alignment horizontal="center" vertical="center" wrapText="1"/>
    </xf>
    <xf numFmtId="0" fontId="22" fillId="7" borderId="12" xfId="1" applyFont="1" applyFill="1" applyBorder="1" applyAlignment="1">
      <alignment horizontal="center" vertical="center" wrapText="1"/>
    </xf>
    <xf numFmtId="0" fontId="22" fillId="7" borderId="15" xfId="1" applyFont="1" applyFill="1" applyBorder="1" applyAlignment="1">
      <alignment horizontal="center" vertical="center" wrapText="1"/>
    </xf>
    <xf numFmtId="0" fontId="22" fillId="22" borderId="4" xfId="0" applyFont="1" applyFill="1" applyBorder="1" applyAlignment="1">
      <alignment horizontal="center" vertical="center" wrapText="1"/>
    </xf>
    <xf numFmtId="0" fontId="22" fillId="22" borderId="15" xfId="0" applyFont="1" applyFill="1" applyBorder="1" applyAlignment="1">
      <alignment horizontal="center" vertical="center" wrapText="1"/>
    </xf>
    <xf numFmtId="0" fontId="66" fillId="23" borderId="4" xfId="0" applyFont="1" applyFill="1" applyBorder="1" applyAlignment="1">
      <alignment horizontal="center" vertical="center" wrapText="1"/>
    </xf>
    <xf numFmtId="0" fontId="66" fillId="23" borderId="15"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65" fillId="23" borderId="7" xfId="0" applyFont="1" applyFill="1" applyBorder="1" applyAlignment="1">
      <alignment horizontal="center" vertical="center" wrapText="1"/>
    </xf>
    <xf numFmtId="0" fontId="70" fillId="22" borderId="7" xfId="0" applyFont="1" applyFill="1" applyBorder="1" applyAlignment="1">
      <alignment horizontal="center" vertical="center" wrapText="1"/>
    </xf>
    <xf numFmtId="0" fontId="66" fillId="23" borderId="7" xfId="0" applyFont="1" applyFill="1" applyBorder="1" applyAlignment="1">
      <alignment horizontal="center" vertical="center" wrapText="1"/>
    </xf>
    <xf numFmtId="0" fontId="51" fillId="7" borderId="8" xfId="0" applyFont="1" applyFill="1" applyBorder="1" applyAlignment="1">
      <alignment horizontal="center" vertical="center" wrapText="1"/>
    </xf>
    <xf numFmtId="0" fontId="51" fillId="7" borderId="10" xfId="0" applyFont="1" applyFill="1" applyBorder="1" applyAlignment="1">
      <alignment horizontal="center" vertical="center" wrapText="1"/>
    </xf>
    <xf numFmtId="0" fontId="51" fillId="7" borderId="3" xfId="1" applyFont="1" applyFill="1" applyBorder="1" applyAlignment="1">
      <alignment vertical="center" wrapText="1"/>
    </xf>
    <xf numFmtId="0" fontId="51" fillId="7" borderId="11" xfId="1" applyFont="1" applyFill="1" applyBorder="1" applyAlignment="1">
      <alignment vertical="center" wrapText="1"/>
    </xf>
    <xf numFmtId="0" fontId="51" fillId="7" borderId="14" xfId="1" applyFont="1" applyFill="1" applyBorder="1" applyAlignment="1">
      <alignment vertical="center" wrapText="1"/>
    </xf>
    <xf numFmtId="0" fontId="22" fillId="7" borderId="3" xfId="1" applyFont="1" applyFill="1" applyBorder="1" applyAlignment="1">
      <alignment vertical="center" wrapText="1"/>
    </xf>
    <xf numFmtId="0" fontId="22" fillId="7" borderId="11" xfId="1" applyFont="1" applyFill="1" applyBorder="1" applyAlignment="1">
      <alignment vertical="center" wrapText="1"/>
    </xf>
    <xf numFmtId="0" fontId="22" fillId="7" borderId="14" xfId="1" applyFont="1" applyFill="1" applyBorder="1" applyAlignment="1">
      <alignment vertical="center" wrapText="1"/>
    </xf>
    <xf numFmtId="0" fontId="22" fillId="7" borderId="3" xfId="0" applyFont="1" applyFill="1" applyBorder="1" applyAlignment="1">
      <alignment horizontal="left" vertical="center" wrapText="1"/>
    </xf>
    <xf numFmtId="0" fontId="22" fillId="7" borderId="11" xfId="0" applyFont="1" applyFill="1" applyBorder="1" applyAlignment="1">
      <alignment horizontal="left" vertical="center" wrapText="1"/>
    </xf>
    <xf numFmtId="0" fontId="51" fillId="7" borderId="4" xfId="1" applyFont="1" applyFill="1" applyBorder="1" applyAlignment="1">
      <alignment horizontal="center" vertical="center" wrapText="1"/>
    </xf>
    <xf numFmtId="0" fontId="51" fillId="7" borderId="12" xfId="1" applyFont="1" applyFill="1" applyBorder="1" applyAlignment="1">
      <alignment horizontal="center" vertical="center" wrapText="1"/>
    </xf>
    <xf numFmtId="0" fontId="51" fillId="7" borderId="15" xfId="1" applyFont="1" applyFill="1" applyBorder="1" applyAlignment="1">
      <alignment horizontal="center" vertical="center" wrapText="1"/>
    </xf>
    <xf numFmtId="0" fontId="51" fillId="7" borderId="3" xfId="0" applyFont="1" applyFill="1" applyBorder="1" applyAlignment="1">
      <alignment vertical="center" wrapText="1"/>
    </xf>
    <xf numFmtId="0" fontId="51" fillId="7" borderId="11" xfId="0" applyFont="1" applyFill="1" applyBorder="1" applyAlignment="1">
      <alignment vertical="center" wrapText="1"/>
    </xf>
    <xf numFmtId="0" fontId="51" fillId="7" borderId="7" xfId="0" applyFont="1" applyFill="1" applyBorder="1" applyAlignment="1">
      <alignment horizontal="left" vertical="center" wrapText="1"/>
    </xf>
    <xf numFmtId="0" fontId="51" fillId="7" borderId="14" xfId="0" applyFont="1" applyFill="1" applyBorder="1" applyAlignment="1">
      <alignment vertical="center" wrapText="1"/>
    </xf>
    <xf numFmtId="0" fontId="51" fillId="7" borderId="9" xfId="0" applyFont="1" applyFill="1" applyBorder="1" applyAlignment="1">
      <alignment horizontal="center" vertical="center" wrapText="1"/>
    </xf>
    <xf numFmtId="0" fontId="51" fillId="7" borderId="4" xfId="1" applyFont="1" applyFill="1" applyBorder="1" applyAlignment="1">
      <alignment vertical="center" wrapText="1"/>
    </xf>
    <xf numFmtId="0" fontId="51" fillId="7" borderId="12" xfId="1" applyFont="1" applyFill="1" applyBorder="1" applyAlignment="1">
      <alignment vertical="center" wrapText="1"/>
    </xf>
    <xf numFmtId="0" fontId="22" fillId="7" borderId="7" xfId="0" applyFont="1" applyFill="1" applyBorder="1" applyAlignment="1">
      <alignment horizontal="center" vertical="center" wrapText="1"/>
    </xf>
    <xf numFmtId="0" fontId="51" fillId="7" borderId="7" xfId="1" applyFont="1" applyFill="1" applyBorder="1" applyAlignment="1">
      <alignment horizontal="center" vertical="center" wrapText="1"/>
    </xf>
    <xf numFmtId="0" fontId="22" fillId="7" borderId="7" xfId="1" applyFont="1" applyFill="1" applyBorder="1" applyAlignment="1">
      <alignment vertical="center" wrapText="1"/>
    </xf>
    <xf numFmtId="0" fontId="37" fillId="7" borderId="8" xfId="1" applyFont="1" applyFill="1" applyBorder="1" applyAlignment="1">
      <alignment horizontal="center" vertical="center" wrapText="1"/>
    </xf>
    <xf numFmtId="0" fontId="37" fillId="7" borderId="9" xfId="1" applyFont="1" applyFill="1" applyBorder="1" applyAlignment="1">
      <alignment horizontal="center" vertical="center" wrapText="1"/>
    </xf>
    <xf numFmtId="0" fontId="37" fillId="7" borderId="10" xfId="1" applyFont="1" applyFill="1" applyBorder="1" applyAlignment="1">
      <alignment horizontal="center" vertical="center" wrapText="1"/>
    </xf>
    <xf numFmtId="0" fontId="22" fillId="7" borderId="4" xfId="0" applyFont="1" applyFill="1" applyBorder="1" applyAlignment="1">
      <alignment vertical="center" wrapText="1"/>
    </xf>
    <xf numFmtId="0" fontId="22" fillId="7" borderId="15" xfId="0" applyFont="1" applyFill="1" applyBorder="1" applyAlignment="1">
      <alignment vertical="center" wrapText="1"/>
    </xf>
    <xf numFmtId="0" fontId="22" fillId="7" borderId="4" xfId="0" applyFont="1" applyFill="1" applyBorder="1" applyAlignment="1">
      <alignment horizontal="left" vertical="center" wrapText="1"/>
    </xf>
    <xf numFmtId="0" fontId="22" fillId="7" borderId="12" xfId="0" applyFont="1" applyFill="1" applyBorder="1" applyAlignment="1">
      <alignment horizontal="left" vertical="center" wrapText="1"/>
    </xf>
    <xf numFmtId="0" fontId="22" fillId="7" borderId="15" xfId="0" applyFont="1" applyFill="1" applyBorder="1" applyAlignment="1">
      <alignment horizontal="left" vertical="center" wrapText="1"/>
    </xf>
    <xf numFmtId="0" fontId="70" fillId="7" borderId="7" xfId="0" applyFont="1" applyFill="1" applyBorder="1" applyAlignment="1">
      <alignment horizontal="center" vertical="center" wrapText="1"/>
    </xf>
    <xf numFmtId="0" fontId="22" fillId="7" borderId="7" xfId="0" applyFont="1" applyFill="1" applyBorder="1" applyAlignment="1">
      <alignment vertical="center" wrapText="1"/>
    </xf>
    <xf numFmtId="0" fontId="22" fillId="7" borderId="3" xfId="1" applyFont="1" applyFill="1" applyBorder="1" applyAlignment="1">
      <alignment horizontal="center" vertical="center" wrapText="1"/>
    </xf>
    <xf numFmtId="0" fontId="22" fillId="7" borderId="11" xfId="1" applyFont="1" applyFill="1" applyBorder="1" applyAlignment="1">
      <alignment horizontal="center" vertical="center" wrapText="1"/>
    </xf>
    <xf numFmtId="0" fontId="22" fillId="7" borderId="14" xfId="1" applyFont="1" applyFill="1" applyBorder="1" applyAlignment="1">
      <alignment horizontal="center" vertical="center" wrapText="1"/>
    </xf>
    <xf numFmtId="0" fontId="51" fillId="7" borderId="4" xfId="0" applyFont="1" applyFill="1" applyBorder="1" applyAlignment="1">
      <alignment vertical="center" wrapText="1"/>
    </xf>
    <xf numFmtId="0" fontId="51" fillId="7" borderId="15" xfId="0" applyFont="1" applyFill="1" applyBorder="1" applyAlignment="1">
      <alignment vertical="center" wrapText="1"/>
    </xf>
    <xf numFmtId="3" fontId="51" fillId="7" borderId="7" xfId="0" applyNumberFormat="1" applyFont="1" applyFill="1" applyBorder="1" applyAlignment="1">
      <alignment vertical="center" wrapText="1"/>
    </xf>
    <xf numFmtId="0" fontId="27" fillId="12" borderId="8" xfId="0" applyFont="1" applyFill="1" applyBorder="1" applyAlignment="1">
      <alignment horizontal="center" vertical="center" wrapText="1"/>
    </xf>
    <xf numFmtId="0" fontId="27" fillId="12" borderId="9" xfId="0" applyFont="1" applyFill="1" applyBorder="1" applyAlignment="1">
      <alignment horizontal="center" vertical="center" wrapText="1"/>
    </xf>
    <xf numFmtId="0" fontId="27" fillId="12" borderId="10"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83" fillId="10" borderId="4" xfId="0" applyFont="1" applyFill="1" applyBorder="1" applyAlignment="1">
      <alignment horizontal="center" vertical="center" wrapText="1"/>
    </xf>
    <xf numFmtId="0" fontId="83" fillId="10" borderId="12" xfId="0" applyFont="1" applyFill="1" applyBorder="1" applyAlignment="1">
      <alignment horizontal="center" vertical="center" wrapText="1"/>
    </xf>
    <xf numFmtId="0" fontId="83" fillId="10" borderId="15" xfId="0" applyFont="1" applyFill="1" applyBorder="1" applyAlignment="1">
      <alignment horizontal="center" vertical="center" wrapText="1"/>
    </xf>
    <xf numFmtId="0" fontId="16" fillId="12" borderId="8" xfId="0" applyFont="1" applyFill="1" applyBorder="1" applyAlignment="1">
      <alignment horizontal="center" vertical="center" wrapText="1"/>
    </xf>
    <xf numFmtId="0" fontId="16" fillId="12" borderId="9"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5" xfId="0" applyFont="1" applyFill="1" applyBorder="1" applyAlignment="1">
      <alignment horizontal="center" vertical="center" wrapText="1"/>
    </xf>
    <xf numFmtId="0" fontId="16" fillId="12" borderId="12" xfId="0" applyFont="1" applyFill="1" applyBorder="1" applyAlignment="1">
      <alignment horizontal="center" vertical="center" wrapText="1"/>
    </xf>
    <xf numFmtId="3" fontId="16" fillId="12" borderId="4" xfId="0" applyNumberFormat="1" applyFont="1" applyFill="1" applyBorder="1" applyAlignment="1">
      <alignment horizontal="center" vertical="center" wrapText="1"/>
    </xf>
    <xf numFmtId="3" fontId="16" fillId="12" borderId="12" xfId="0" applyNumberFormat="1" applyFont="1" applyFill="1" applyBorder="1" applyAlignment="1">
      <alignment horizontal="center" vertical="center" wrapText="1"/>
    </xf>
    <xf numFmtId="3" fontId="16" fillId="12" borderId="15" xfId="0" applyNumberFormat="1" applyFont="1" applyFill="1" applyBorder="1" applyAlignment="1">
      <alignment horizontal="center" vertical="center" wrapText="1"/>
    </xf>
    <xf numFmtId="0" fontId="16" fillId="12" borderId="4" xfId="0" applyFont="1" applyFill="1" applyBorder="1" applyAlignment="1">
      <alignment vertical="center" wrapText="1"/>
    </xf>
    <xf numFmtId="0" fontId="16" fillId="12" borderId="12" xfId="0" applyFont="1" applyFill="1" applyBorder="1" applyAlignment="1">
      <alignment vertical="center" wrapText="1"/>
    </xf>
    <xf numFmtId="0" fontId="16" fillId="12" borderId="15" xfId="0" applyFont="1" applyFill="1" applyBorder="1" applyAlignment="1">
      <alignment vertical="center" wrapText="1"/>
    </xf>
    <xf numFmtId="0" fontId="16" fillId="12" borderId="4" xfId="0" applyFont="1" applyFill="1" applyBorder="1" applyAlignment="1">
      <alignment horizontal="left" vertical="center" wrapText="1"/>
    </xf>
    <xf numFmtId="0" fontId="16" fillId="12" borderId="15" xfId="0" applyFont="1" applyFill="1" applyBorder="1" applyAlignment="1">
      <alignment horizontal="left" vertical="center" wrapText="1"/>
    </xf>
    <xf numFmtId="0" fontId="83" fillId="12" borderId="4" xfId="1" applyFont="1" applyFill="1" applyBorder="1" applyAlignment="1">
      <alignment horizontal="center" vertical="center" wrapText="1"/>
    </xf>
    <xf numFmtId="0" fontId="83" fillId="12" borderId="15" xfId="1" applyFont="1" applyFill="1" applyBorder="1" applyAlignment="1">
      <alignment horizontal="center" vertical="center" wrapText="1"/>
    </xf>
    <xf numFmtId="0" fontId="16" fillId="12" borderId="4" xfId="1" applyFont="1" applyFill="1" applyBorder="1" applyAlignment="1">
      <alignment vertical="center" wrapText="1"/>
    </xf>
    <xf numFmtId="0" fontId="16" fillId="12" borderId="15" xfId="1" applyFont="1" applyFill="1" applyBorder="1" applyAlignment="1">
      <alignment vertical="center" wrapText="1"/>
    </xf>
    <xf numFmtId="0" fontId="16" fillId="12" borderId="0" xfId="0" applyFont="1" applyFill="1" applyAlignment="1">
      <alignment horizontal="left" vertical="center" wrapText="1"/>
    </xf>
    <xf numFmtId="0" fontId="16" fillId="12" borderId="17" xfId="0" applyFont="1" applyFill="1" applyBorder="1" applyAlignment="1">
      <alignment horizontal="left" vertical="center" wrapText="1"/>
    </xf>
    <xf numFmtId="0" fontId="16" fillId="12" borderId="5" xfId="0" applyFont="1" applyFill="1" applyBorder="1" applyAlignment="1">
      <alignment horizontal="center" vertical="center" wrapText="1"/>
    </xf>
    <xf numFmtId="0" fontId="16" fillId="12" borderId="13" xfId="0" applyFont="1" applyFill="1" applyBorder="1" applyAlignment="1">
      <alignment horizontal="center" vertical="center" wrapText="1"/>
    </xf>
    <xf numFmtId="0" fontId="16" fillId="12" borderId="16" xfId="0" applyFont="1" applyFill="1" applyBorder="1" applyAlignment="1">
      <alignment horizontal="center" vertical="center" wrapText="1"/>
    </xf>
    <xf numFmtId="0" fontId="16" fillId="12" borderId="3" xfId="0" applyFont="1" applyFill="1" applyBorder="1" applyAlignment="1">
      <alignment horizontal="center" vertical="center" wrapText="1"/>
    </xf>
    <xf numFmtId="0" fontId="16" fillId="12" borderId="11" xfId="0" applyFont="1" applyFill="1" applyBorder="1" applyAlignment="1">
      <alignment horizontal="center" vertical="center" wrapText="1"/>
    </xf>
    <xf numFmtId="0" fontId="16" fillId="12" borderId="14" xfId="0" applyFont="1" applyFill="1" applyBorder="1" applyAlignment="1">
      <alignment horizontal="center" vertical="center" wrapText="1"/>
    </xf>
    <xf numFmtId="0" fontId="83" fillId="12" borderId="12" xfId="1" applyFont="1" applyFill="1" applyBorder="1" applyAlignment="1">
      <alignment horizontal="center" vertical="center" wrapText="1"/>
    </xf>
    <xf numFmtId="0" fontId="100" fillId="13" borderId="4" xfId="0" applyFont="1" applyFill="1" applyBorder="1" applyAlignment="1">
      <alignment horizontal="center" vertical="center" wrapText="1"/>
    </xf>
    <xf numFmtId="0" fontId="100" fillId="13" borderId="15" xfId="0" applyFont="1" applyFill="1" applyBorder="1" applyAlignment="1">
      <alignment horizontal="center" vertical="center" wrapText="1"/>
    </xf>
    <xf numFmtId="0" fontId="83" fillId="14" borderId="4" xfId="0" applyFont="1" applyFill="1" applyBorder="1" applyAlignment="1">
      <alignment horizontal="center" vertical="center" wrapText="1"/>
    </xf>
    <xf numFmtId="0" fontId="83" fillId="14" borderId="15" xfId="0" applyFont="1" applyFill="1" applyBorder="1" applyAlignment="1">
      <alignment horizontal="center" vertical="center" wrapText="1"/>
    </xf>
    <xf numFmtId="0" fontId="94" fillId="14" borderId="4" xfId="0" applyFont="1" applyFill="1" applyBorder="1" applyAlignment="1">
      <alignment horizontal="center" vertical="center" wrapText="1"/>
    </xf>
    <xf numFmtId="0" fontId="94" fillId="14" borderId="15" xfId="0" applyFont="1" applyFill="1" applyBorder="1" applyAlignment="1">
      <alignment horizontal="center" vertical="center" wrapText="1"/>
    </xf>
    <xf numFmtId="0" fontId="83" fillId="13" borderId="4" xfId="0" applyFont="1" applyFill="1" applyBorder="1" applyAlignment="1">
      <alignment horizontal="center" vertical="center" wrapText="1"/>
    </xf>
    <xf numFmtId="0" fontId="83" fillId="13" borderId="15" xfId="0" applyFont="1" applyFill="1" applyBorder="1" applyAlignment="1">
      <alignment horizontal="center" vertical="center" wrapText="1"/>
    </xf>
    <xf numFmtId="0" fontId="94" fillId="13" borderId="4" xfId="0" applyFont="1" applyFill="1" applyBorder="1" applyAlignment="1">
      <alignment horizontal="center" vertical="center" wrapText="1"/>
    </xf>
    <xf numFmtId="0" fontId="94" fillId="13" borderId="15" xfId="0" applyFont="1" applyFill="1" applyBorder="1" applyAlignment="1">
      <alignment horizontal="center" vertical="center" wrapText="1"/>
    </xf>
    <xf numFmtId="0" fontId="83" fillId="13" borderId="12" xfId="0" applyFont="1" applyFill="1" applyBorder="1" applyAlignment="1">
      <alignment horizontal="center" vertical="center" wrapText="1"/>
    </xf>
    <xf numFmtId="0" fontId="83" fillId="14" borderId="12" xfId="0" applyFont="1" applyFill="1" applyBorder="1" applyAlignment="1">
      <alignment horizontal="center" vertical="center" wrapText="1"/>
    </xf>
    <xf numFmtId="0" fontId="101" fillId="13" borderId="4" xfId="0" applyFont="1" applyFill="1" applyBorder="1" applyAlignment="1">
      <alignment horizontal="center" vertical="center" wrapText="1"/>
    </xf>
    <xf numFmtId="0" fontId="101" fillId="13" borderId="15" xfId="0" applyFont="1" applyFill="1" applyBorder="1" applyAlignment="1">
      <alignment horizontal="center" vertical="center" wrapText="1"/>
    </xf>
    <xf numFmtId="0" fontId="101" fillId="14" borderId="4" xfId="0" applyFont="1" applyFill="1" applyBorder="1" applyAlignment="1">
      <alignment horizontal="center" vertical="center" wrapText="1"/>
    </xf>
    <xf numFmtId="0" fontId="101" fillId="14" borderId="15" xfId="0" applyFont="1" applyFill="1" applyBorder="1" applyAlignment="1">
      <alignment horizontal="center" vertical="center" wrapText="1"/>
    </xf>
    <xf numFmtId="0" fontId="94" fillId="13" borderId="12" xfId="0" applyFont="1" applyFill="1" applyBorder="1" applyAlignment="1">
      <alignment horizontal="center" vertical="center" wrapText="1"/>
    </xf>
    <xf numFmtId="0" fontId="94" fillId="14" borderId="12" xfId="0" applyFont="1" applyFill="1" applyBorder="1" applyAlignment="1">
      <alignment horizontal="center" vertical="center" wrapText="1"/>
    </xf>
    <xf numFmtId="0" fontId="16" fillId="12" borderId="0" xfId="0" applyFont="1" applyFill="1" applyAlignment="1">
      <alignment horizontal="center" vertical="center" wrapText="1"/>
    </xf>
    <xf numFmtId="0" fontId="83" fillId="12" borderId="4" xfId="0" applyFont="1" applyFill="1" applyBorder="1" applyAlignment="1">
      <alignment horizontal="left" vertical="center" wrapText="1"/>
    </xf>
    <xf numFmtId="0" fontId="83" fillId="12" borderId="12" xfId="0" applyFont="1" applyFill="1" applyBorder="1" applyAlignment="1">
      <alignment horizontal="left" vertical="center" wrapText="1"/>
    </xf>
    <xf numFmtId="0" fontId="83" fillId="12" borderId="15" xfId="0" applyFont="1" applyFill="1" applyBorder="1" applyAlignment="1">
      <alignment horizontal="left" vertical="center" wrapText="1"/>
    </xf>
    <xf numFmtId="0" fontId="16" fillId="12" borderId="12" xfId="1" applyFont="1" applyFill="1" applyBorder="1" applyAlignment="1">
      <alignment vertical="center" wrapText="1"/>
    </xf>
    <xf numFmtId="0" fontId="16" fillId="12" borderId="4" xfId="1" applyFont="1" applyFill="1" applyBorder="1" applyAlignment="1">
      <alignment horizontal="center" vertical="center" wrapText="1"/>
    </xf>
    <xf numFmtId="0" fontId="16" fillId="12" borderId="12" xfId="1" applyFont="1" applyFill="1" applyBorder="1" applyAlignment="1">
      <alignment horizontal="center" vertical="center" wrapText="1"/>
    </xf>
    <xf numFmtId="0" fontId="16" fillId="12" borderId="15" xfId="1" applyFont="1" applyFill="1" applyBorder="1" applyAlignment="1">
      <alignment horizontal="center" vertical="center" wrapText="1"/>
    </xf>
    <xf numFmtId="0" fontId="100" fillId="12" borderId="4" xfId="1" applyFont="1" applyFill="1" applyBorder="1" applyAlignment="1">
      <alignment horizontal="center" vertical="center" wrapText="1"/>
    </xf>
    <xf numFmtId="0" fontId="100" fillId="12" borderId="12" xfId="1" applyFont="1" applyFill="1" applyBorder="1" applyAlignment="1">
      <alignment horizontal="center" vertical="center" wrapText="1"/>
    </xf>
    <xf numFmtId="0" fontId="100" fillId="12" borderId="15" xfId="1" applyFont="1" applyFill="1" applyBorder="1" applyAlignment="1">
      <alignment horizontal="center" vertical="center" wrapText="1"/>
    </xf>
    <xf numFmtId="0" fontId="100" fillId="12" borderId="4" xfId="1" applyFont="1" applyFill="1" applyBorder="1" applyAlignment="1">
      <alignment vertical="center" wrapText="1"/>
    </xf>
    <xf numFmtId="0" fontId="100" fillId="12" borderId="12" xfId="1" applyFont="1" applyFill="1" applyBorder="1" applyAlignment="1">
      <alignment vertical="center" wrapText="1"/>
    </xf>
    <xf numFmtId="0" fontId="100" fillId="12" borderId="15" xfId="1" applyFont="1" applyFill="1" applyBorder="1" applyAlignment="1">
      <alignment vertical="center" wrapText="1"/>
    </xf>
    <xf numFmtId="0" fontId="16" fillId="12" borderId="12" xfId="0" applyFont="1" applyFill="1" applyBorder="1" applyAlignment="1">
      <alignment horizontal="left" vertical="center" wrapText="1"/>
    </xf>
    <xf numFmtId="0" fontId="102" fillId="12" borderId="4" xfId="1" applyFont="1" applyFill="1" applyBorder="1" applyAlignment="1">
      <alignment vertical="center" wrapText="1"/>
    </xf>
    <xf numFmtId="0" fontId="102" fillId="12" borderId="15" xfId="1" applyFont="1" applyFill="1" applyBorder="1" applyAlignment="1">
      <alignment vertical="center" wrapText="1"/>
    </xf>
    <xf numFmtId="0" fontId="102" fillId="12" borderId="4" xfId="0" applyFont="1" applyFill="1" applyBorder="1" applyAlignment="1">
      <alignment horizontal="center" vertical="center" wrapText="1"/>
    </xf>
    <xf numFmtId="0" fontId="102" fillId="12" borderId="15" xfId="0" applyFont="1" applyFill="1" applyBorder="1" applyAlignment="1">
      <alignment horizontal="center" vertical="center" wrapText="1"/>
    </xf>
    <xf numFmtId="0" fontId="102" fillId="12" borderId="4" xfId="0" applyFont="1" applyFill="1" applyBorder="1" applyAlignment="1">
      <alignment vertical="center" wrapText="1"/>
    </xf>
    <xf numFmtId="0" fontId="102" fillId="12" borderId="15" xfId="0" applyFont="1" applyFill="1" applyBorder="1" applyAlignment="1">
      <alignment vertical="center" wrapText="1"/>
    </xf>
    <xf numFmtId="0" fontId="83" fillId="12" borderId="4" xfId="1" applyFont="1" applyFill="1" applyBorder="1" applyAlignment="1">
      <alignment vertical="center" wrapText="1"/>
    </xf>
    <xf numFmtId="0" fontId="83" fillId="12" borderId="12" xfId="1" applyFont="1" applyFill="1" applyBorder="1" applyAlignment="1">
      <alignment vertical="center" wrapText="1"/>
    </xf>
    <xf numFmtId="0" fontId="83" fillId="12" borderId="15" xfId="1" applyFont="1" applyFill="1" applyBorder="1" applyAlignment="1">
      <alignment vertical="center" wrapText="1"/>
    </xf>
    <xf numFmtId="0" fontId="102" fillId="12" borderId="12" xfId="0" applyFont="1" applyFill="1" applyBorder="1" applyAlignment="1">
      <alignment vertical="center" wrapText="1"/>
    </xf>
    <xf numFmtId="0" fontId="83" fillId="6" borderId="4" xfId="1" applyFont="1" applyFill="1" applyBorder="1" applyAlignment="1">
      <alignment horizontal="center" vertical="center" wrapText="1"/>
    </xf>
    <xf numFmtId="0" fontId="83" fillId="6" borderId="15" xfId="1" applyFont="1" applyFill="1" applyBorder="1" applyAlignment="1">
      <alignment horizontal="center" vertical="center" wrapText="1"/>
    </xf>
    <xf numFmtId="0" fontId="16" fillId="6" borderId="4" xfId="1" applyFont="1" applyFill="1" applyBorder="1" applyAlignment="1">
      <alignment horizontal="center" vertical="center" wrapText="1"/>
    </xf>
    <xf numFmtId="0" fontId="16" fillId="6" borderId="15" xfId="1" applyFont="1" applyFill="1" applyBorder="1" applyAlignment="1">
      <alignment horizontal="center" vertical="center" wrapText="1"/>
    </xf>
    <xf numFmtId="0" fontId="83" fillId="12" borderId="4" xfId="0" applyFont="1" applyFill="1" applyBorder="1" applyAlignment="1">
      <alignment horizontal="center" vertical="center" wrapText="1"/>
    </xf>
    <xf numFmtId="0" fontId="83" fillId="12" borderId="12" xfId="0" applyFont="1" applyFill="1" applyBorder="1" applyAlignment="1">
      <alignment horizontal="center" vertical="center" wrapText="1"/>
    </xf>
    <xf numFmtId="0" fontId="83" fillId="12" borderId="15" xfId="0" applyFont="1" applyFill="1" applyBorder="1" applyAlignment="1">
      <alignment horizontal="center" vertical="center" wrapText="1"/>
    </xf>
    <xf numFmtId="0" fontId="84" fillId="12" borderId="8" xfId="1" applyFont="1" applyFill="1" applyBorder="1" applyAlignment="1">
      <alignment horizontal="center" vertical="center" wrapText="1"/>
    </xf>
    <xf numFmtId="0" fontId="84" fillId="12" borderId="9" xfId="1" applyFont="1" applyFill="1" applyBorder="1" applyAlignment="1">
      <alignment horizontal="center" vertical="center" wrapText="1"/>
    </xf>
    <xf numFmtId="0" fontId="84" fillId="12" borderId="10" xfId="1" applyFont="1" applyFill="1" applyBorder="1" applyAlignment="1">
      <alignment horizontal="center" vertical="center" wrapText="1"/>
    </xf>
    <xf numFmtId="0" fontId="83" fillId="12" borderId="4" xfId="0" applyFont="1" applyFill="1" applyBorder="1" applyAlignment="1">
      <alignment vertical="center" wrapText="1"/>
    </xf>
    <xf numFmtId="0" fontId="83" fillId="12" borderId="15" xfId="0" applyFont="1" applyFill="1" applyBorder="1" applyAlignment="1">
      <alignment vertical="center" wrapText="1"/>
    </xf>
    <xf numFmtId="0" fontId="94" fillId="12" borderId="4" xfId="0" applyFont="1" applyFill="1" applyBorder="1" applyAlignment="1">
      <alignment horizontal="center" vertical="center" wrapText="1"/>
    </xf>
    <xf numFmtId="0" fontId="94" fillId="12" borderId="15" xfId="0" applyFont="1" applyFill="1" applyBorder="1" applyAlignment="1">
      <alignment horizontal="center" vertical="center" wrapText="1"/>
    </xf>
    <xf numFmtId="0" fontId="83" fillId="12" borderId="3" xfId="1" applyFont="1" applyFill="1" applyBorder="1" applyAlignment="1">
      <alignment horizontal="center" vertical="center" wrapText="1"/>
    </xf>
    <xf numFmtId="0" fontId="83" fillId="12" borderId="11" xfId="1" applyFont="1" applyFill="1" applyBorder="1" applyAlignment="1">
      <alignment horizontal="center" vertical="center" wrapText="1"/>
    </xf>
    <xf numFmtId="0" fontId="83" fillId="12" borderId="14" xfId="1" applyFont="1" applyFill="1" applyBorder="1" applyAlignment="1">
      <alignment horizontal="center" vertical="center" wrapText="1"/>
    </xf>
    <xf numFmtId="0" fontId="100" fillId="12" borderId="4" xfId="0" applyFont="1" applyFill="1" applyBorder="1" applyAlignment="1">
      <alignment vertical="center" wrapText="1"/>
    </xf>
    <xf numFmtId="0" fontId="100" fillId="12" borderId="15" xfId="0" applyFont="1" applyFill="1" applyBorder="1" applyAlignment="1">
      <alignment vertical="center" wrapText="1"/>
    </xf>
    <xf numFmtId="0" fontId="16" fillId="0" borderId="0" xfId="0" applyFont="1" applyAlignment="1">
      <alignment horizontal="left" vertical="center" wrapText="1"/>
    </xf>
    <xf numFmtId="0" fontId="102" fillId="12" borderId="8" xfId="0" applyFont="1" applyFill="1" applyBorder="1" applyAlignment="1">
      <alignment horizontal="center" vertical="center" wrapText="1"/>
    </xf>
    <xf numFmtId="0" fontId="102" fillId="12" borderId="10" xfId="0" applyFont="1" applyFill="1" applyBorder="1" applyAlignment="1">
      <alignment horizontal="center" vertical="center" wrapText="1"/>
    </xf>
    <xf numFmtId="0" fontId="102" fillId="12" borderId="12" xfId="0" applyFont="1" applyFill="1" applyBorder="1" applyAlignment="1">
      <alignment horizontal="center" vertical="center" wrapText="1"/>
    </xf>
    <xf numFmtId="3" fontId="102" fillId="12" borderId="4" xfId="0" applyNumberFormat="1" applyFont="1" applyFill="1" applyBorder="1" applyAlignment="1">
      <alignment vertical="center" wrapText="1"/>
    </xf>
    <xf numFmtId="3" fontId="102" fillId="12" borderId="15" xfId="0" applyNumberFormat="1" applyFont="1" applyFill="1" applyBorder="1" applyAlignment="1">
      <alignment vertical="center" wrapText="1"/>
    </xf>
    <xf numFmtId="0" fontId="16" fillId="7" borderId="0" xfId="0" applyFont="1" applyFill="1" applyAlignment="1">
      <alignment horizontal="left" vertical="center" wrapText="1"/>
    </xf>
    <xf numFmtId="0" fontId="100" fillId="12" borderId="4" xfId="0" applyFont="1" applyFill="1" applyBorder="1" applyAlignment="1">
      <alignment horizontal="center" vertical="center" wrapText="1"/>
    </xf>
    <xf numFmtId="0" fontId="100" fillId="12" borderId="15" xfId="0" applyFont="1" applyFill="1" applyBorder="1" applyAlignment="1">
      <alignment horizontal="center" vertical="center" wrapText="1"/>
    </xf>
    <xf numFmtId="0" fontId="16" fillId="6" borderId="0" xfId="0" applyFont="1" applyFill="1" applyAlignment="1">
      <alignment horizontal="left" vertical="center" wrapText="1"/>
    </xf>
    <xf numFmtId="0" fontId="16" fillId="6" borderId="0" xfId="0" applyFont="1" applyFill="1" applyAlignment="1">
      <alignment horizontal="left" wrapText="1"/>
    </xf>
    <xf numFmtId="0" fontId="16" fillId="19" borderId="0" xfId="0" applyFont="1" applyFill="1" applyAlignment="1">
      <alignment horizontal="center" wrapText="1"/>
    </xf>
    <xf numFmtId="0" fontId="94" fillId="0" borderId="29" xfId="0" applyFont="1" applyBorder="1" applyAlignment="1">
      <alignment horizontal="left" vertical="center"/>
    </xf>
    <xf numFmtId="0" fontId="94" fillId="0" borderId="30" xfId="0" applyFont="1" applyBorder="1" applyAlignment="1">
      <alignment horizontal="left" vertical="center"/>
    </xf>
    <xf numFmtId="0" fontId="94" fillId="0" borderId="31" xfId="0" applyFont="1" applyBorder="1" applyAlignment="1">
      <alignment horizontal="left" vertical="center"/>
    </xf>
    <xf numFmtId="3" fontId="94" fillId="0" borderId="29" xfId="0" applyNumberFormat="1" applyFont="1" applyBorder="1" applyAlignment="1">
      <alignment horizontal="center" vertical="center"/>
    </xf>
    <xf numFmtId="3" fontId="94" fillId="0" borderId="31" xfId="0" applyNumberFormat="1" applyFont="1" applyBorder="1" applyAlignment="1">
      <alignment horizontal="center" vertical="center"/>
    </xf>
    <xf numFmtId="164" fontId="94" fillId="0" borderId="29" xfId="0" applyNumberFormat="1" applyFont="1" applyBorder="1" applyAlignment="1">
      <alignment horizontal="center" vertical="center"/>
    </xf>
    <xf numFmtId="164" fontId="94" fillId="0" borderId="31" xfId="0" applyNumberFormat="1" applyFont="1" applyBorder="1" applyAlignment="1">
      <alignment horizontal="center" vertical="center"/>
    </xf>
    <xf numFmtId="3" fontId="94" fillId="7" borderId="0" xfId="0" applyNumberFormat="1" applyFont="1" applyFill="1" applyAlignment="1">
      <alignment horizontal="center" vertical="center"/>
    </xf>
    <xf numFmtId="3" fontId="92" fillId="7" borderId="0" xfId="0" applyNumberFormat="1" applyFont="1" applyFill="1" applyAlignment="1">
      <alignment horizontal="center" vertical="center"/>
    </xf>
    <xf numFmtId="0" fontId="94" fillId="0" borderId="0" xfId="0" applyFont="1" applyAlignment="1">
      <alignment horizontal="center" vertical="center" wrapText="1"/>
    </xf>
    <xf numFmtId="0" fontId="93" fillId="7" borderId="0" xfId="0" applyFont="1" applyFill="1" applyAlignment="1">
      <alignment horizontal="center" vertical="center"/>
    </xf>
    <xf numFmtId="0" fontId="94" fillId="0" borderId="23" xfId="0" applyFont="1" applyBorder="1" applyAlignment="1">
      <alignment horizontal="center" vertical="center" wrapText="1"/>
    </xf>
    <xf numFmtId="0" fontId="94" fillId="0" borderId="25" xfId="0" applyFont="1" applyBorder="1" applyAlignment="1">
      <alignment horizontal="center" vertical="center" wrapText="1"/>
    </xf>
    <xf numFmtId="0" fontId="94" fillId="0" borderId="26" xfId="0" applyFont="1" applyBorder="1" applyAlignment="1">
      <alignment horizontal="left" vertical="center"/>
    </xf>
    <xf numFmtId="0" fontId="94" fillId="0" borderId="27" xfId="0" applyFont="1" applyBorder="1" applyAlignment="1">
      <alignment horizontal="left" vertical="center"/>
    </xf>
    <xf numFmtId="0" fontId="94" fillId="0" borderId="28" xfId="0" applyFont="1" applyBorder="1" applyAlignment="1">
      <alignment horizontal="left" vertical="center"/>
    </xf>
    <xf numFmtId="3" fontId="94" fillId="0" borderId="26" xfId="0" applyNumberFormat="1" applyFont="1" applyBorder="1" applyAlignment="1">
      <alignment horizontal="center" vertical="center"/>
    </xf>
    <xf numFmtId="3" fontId="94" fillId="0" borderId="28" xfId="0" applyNumberFormat="1" applyFont="1" applyBorder="1" applyAlignment="1">
      <alignment horizontal="center" vertical="center"/>
    </xf>
    <xf numFmtId="164" fontId="94" fillId="0" borderId="26" xfId="0" applyNumberFormat="1" applyFont="1" applyBorder="1" applyAlignment="1">
      <alignment horizontal="center" vertical="center"/>
    </xf>
    <xf numFmtId="164" fontId="94" fillId="0" borderId="28" xfId="0" applyNumberFormat="1" applyFont="1" applyBorder="1" applyAlignment="1">
      <alignment horizontal="center" vertical="center"/>
    </xf>
    <xf numFmtId="0" fontId="94" fillId="0" borderId="21" xfId="0" applyFont="1" applyBorder="1" applyAlignment="1">
      <alignment horizontal="center" vertical="center" wrapText="1"/>
    </xf>
    <xf numFmtId="0" fontId="94" fillId="0" borderId="18" xfId="0" applyFont="1" applyBorder="1" applyAlignment="1">
      <alignment horizontal="center" vertical="center" wrapText="1"/>
    </xf>
    <xf numFmtId="0" fontId="94" fillId="0" borderId="22" xfId="0" applyFont="1" applyBorder="1" applyAlignment="1">
      <alignment horizontal="center" vertical="center" wrapText="1"/>
    </xf>
    <xf numFmtId="0" fontId="94" fillId="0" borderId="24" xfId="0" applyFont="1" applyBorder="1" applyAlignment="1">
      <alignment horizontal="center" vertical="center" wrapText="1"/>
    </xf>
    <xf numFmtId="0" fontId="94" fillId="0" borderId="48" xfId="0" applyFont="1" applyBorder="1" applyAlignment="1">
      <alignment horizontal="center" vertical="center" wrapText="1"/>
    </xf>
    <xf numFmtId="0" fontId="94" fillId="0" borderId="45" xfId="0" applyFont="1" applyBorder="1" applyAlignment="1">
      <alignment horizontal="center" vertical="center" wrapText="1"/>
    </xf>
    <xf numFmtId="0" fontId="94" fillId="0" borderId="29" xfId="0" applyFont="1" applyBorder="1" applyAlignment="1">
      <alignment horizontal="left" wrapText="1"/>
    </xf>
    <xf numFmtId="0" fontId="94" fillId="0" borderId="30" xfId="0" applyFont="1" applyBorder="1" applyAlignment="1">
      <alignment horizontal="left" wrapText="1"/>
    </xf>
    <xf numFmtId="0" fontId="94" fillId="0" borderId="31" xfId="0" applyFont="1" applyBorder="1" applyAlignment="1">
      <alignment horizontal="left" wrapText="1"/>
    </xf>
    <xf numFmtId="3" fontId="94" fillId="7" borderId="29" xfId="0" applyNumberFormat="1" applyFont="1" applyFill="1" applyBorder="1" applyAlignment="1">
      <alignment horizontal="center" vertical="center"/>
    </xf>
    <xf numFmtId="3" fontId="94" fillId="7" borderId="31" xfId="0" applyNumberFormat="1" applyFont="1" applyFill="1" applyBorder="1" applyAlignment="1">
      <alignment horizontal="center" vertical="center"/>
    </xf>
    <xf numFmtId="0" fontId="83" fillId="0" borderId="29" xfId="0" applyFont="1" applyBorder="1" applyAlignment="1">
      <alignment horizontal="left"/>
    </xf>
    <xf numFmtId="0" fontId="83" fillId="0" borderId="30" xfId="0" applyFont="1" applyBorder="1" applyAlignment="1">
      <alignment horizontal="left"/>
    </xf>
    <xf numFmtId="0" fontId="83" fillId="0" borderId="31" xfId="0" applyFont="1" applyBorder="1" applyAlignment="1">
      <alignment horizontal="left"/>
    </xf>
    <xf numFmtId="0" fontId="94" fillId="0" borderId="29" xfId="0" applyFont="1" applyBorder="1" applyAlignment="1">
      <alignment horizontal="left"/>
    </xf>
    <xf numFmtId="0" fontId="94" fillId="0" borderId="30" xfId="0" applyFont="1" applyBorder="1" applyAlignment="1">
      <alignment horizontal="left"/>
    </xf>
    <xf numFmtId="0" fontId="94" fillId="0" borderId="31" xfId="0" applyFont="1" applyBorder="1" applyAlignment="1">
      <alignment horizontal="left"/>
    </xf>
    <xf numFmtId="4" fontId="94" fillId="7" borderId="26" xfId="0" applyNumberFormat="1" applyFont="1" applyFill="1" applyBorder="1" applyAlignment="1">
      <alignment horizontal="center" vertical="center"/>
    </xf>
    <xf numFmtId="4" fontId="94" fillId="7" borderId="28" xfId="0" applyNumberFormat="1" applyFont="1" applyFill="1" applyBorder="1" applyAlignment="1">
      <alignment horizontal="center" vertical="center"/>
    </xf>
    <xf numFmtId="0" fontId="94" fillId="0" borderId="32" xfId="0" applyFont="1" applyBorder="1" applyAlignment="1">
      <alignment horizontal="center"/>
    </xf>
    <xf numFmtId="0" fontId="94" fillId="0" borderId="38" xfId="0" applyFont="1" applyBorder="1" applyAlignment="1">
      <alignment horizontal="center"/>
    </xf>
    <xf numFmtId="164" fontId="94" fillId="0" borderId="32" xfId="0" applyNumberFormat="1" applyFont="1" applyBorder="1" applyAlignment="1">
      <alignment horizontal="center" vertical="center"/>
    </xf>
    <xf numFmtId="164" fontId="94" fillId="0" borderId="38" xfId="0" applyNumberFormat="1" applyFont="1" applyBorder="1" applyAlignment="1">
      <alignment horizontal="center" vertical="center"/>
    </xf>
    <xf numFmtId="164" fontId="83" fillId="20" borderId="34" xfId="0" applyNumberFormat="1" applyFont="1" applyFill="1" applyBorder="1" applyAlignment="1">
      <alignment horizontal="center" vertical="center"/>
    </xf>
    <xf numFmtId="164" fontId="83" fillId="20" borderId="36" xfId="0" applyNumberFormat="1" applyFont="1" applyFill="1" applyBorder="1" applyAlignment="1">
      <alignment horizontal="center" vertical="center"/>
    </xf>
    <xf numFmtId="164" fontId="83" fillId="20" borderId="35" xfId="0" applyNumberFormat="1" applyFont="1" applyFill="1" applyBorder="1" applyAlignment="1">
      <alignment horizontal="center" vertical="center"/>
    </xf>
    <xf numFmtId="4" fontId="83" fillId="0" borderId="29" xfId="0" applyNumberFormat="1" applyFont="1" applyBorder="1" applyAlignment="1">
      <alignment horizontal="center" vertical="center"/>
    </xf>
    <xf numFmtId="4" fontId="83" fillId="0" borderId="31" xfId="0" applyNumberFormat="1" applyFont="1" applyBorder="1" applyAlignment="1">
      <alignment horizontal="center" vertical="center"/>
    </xf>
    <xf numFmtId="4" fontId="94" fillId="7" borderId="29" xfId="0" applyNumberFormat="1" applyFont="1" applyFill="1" applyBorder="1" applyAlignment="1">
      <alignment horizontal="center" vertical="center"/>
    </xf>
    <xf numFmtId="4" fontId="94" fillId="7" borderId="31" xfId="0" applyNumberFormat="1" applyFont="1" applyFill="1" applyBorder="1" applyAlignment="1">
      <alignment horizontal="center" vertical="center"/>
    </xf>
    <xf numFmtId="3" fontId="83" fillId="20" borderId="34" xfId="0" applyNumberFormat="1" applyFont="1" applyFill="1" applyBorder="1" applyAlignment="1">
      <alignment horizontal="center" vertical="center"/>
    </xf>
    <xf numFmtId="3" fontId="83" fillId="20" borderId="36" xfId="0" applyNumberFormat="1" applyFont="1" applyFill="1" applyBorder="1" applyAlignment="1">
      <alignment horizontal="center" vertical="center"/>
    </xf>
    <xf numFmtId="3" fontId="83" fillId="20" borderId="35" xfId="0" applyNumberFormat="1" applyFont="1" applyFill="1" applyBorder="1" applyAlignment="1">
      <alignment horizontal="center" vertical="center"/>
    </xf>
    <xf numFmtId="0" fontId="83" fillId="0" borderId="32" xfId="0" applyFont="1" applyBorder="1" applyAlignment="1">
      <alignment horizontal="center"/>
    </xf>
    <xf numFmtId="0" fontId="83" fillId="0" borderId="38" xfId="0" applyFont="1" applyBorder="1" applyAlignment="1">
      <alignment horizontal="center"/>
    </xf>
    <xf numFmtId="3" fontId="94" fillId="7" borderId="32" xfId="0" applyNumberFormat="1" applyFont="1" applyFill="1" applyBorder="1" applyAlignment="1">
      <alignment horizontal="center" vertical="center"/>
    </xf>
    <xf numFmtId="3" fontId="94" fillId="7" borderId="38" xfId="0" applyNumberFormat="1" applyFont="1" applyFill="1" applyBorder="1" applyAlignment="1">
      <alignment horizontal="center" vertical="center"/>
    </xf>
    <xf numFmtId="3" fontId="83" fillId="7" borderId="29" xfId="0" applyNumberFormat="1" applyFont="1" applyFill="1" applyBorder="1" applyAlignment="1">
      <alignment horizontal="center" vertical="center"/>
    </xf>
    <xf numFmtId="3" fontId="83" fillId="7" borderId="31" xfId="0" applyNumberFormat="1" applyFont="1" applyFill="1" applyBorder="1" applyAlignment="1">
      <alignment horizontal="center" vertical="center"/>
    </xf>
    <xf numFmtId="3" fontId="94" fillId="5" borderId="29" xfId="0" applyNumberFormat="1" applyFont="1" applyFill="1" applyBorder="1" applyAlignment="1">
      <alignment horizontal="center" vertical="center"/>
    </xf>
    <xf numFmtId="3" fontId="94" fillId="5" borderId="31" xfId="0" applyNumberFormat="1" applyFont="1" applyFill="1" applyBorder="1" applyAlignment="1">
      <alignment horizontal="center" vertical="center"/>
    </xf>
    <xf numFmtId="3" fontId="83" fillId="7" borderId="26" xfId="0" applyNumberFormat="1" applyFont="1" applyFill="1" applyBorder="1" applyAlignment="1">
      <alignment horizontal="center" vertical="center"/>
    </xf>
    <xf numFmtId="3" fontId="83" fillId="7" borderId="28" xfId="0" applyNumberFormat="1" applyFont="1" applyFill="1" applyBorder="1" applyAlignment="1">
      <alignment horizontal="center" vertical="center"/>
    </xf>
    <xf numFmtId="3" fontId="94" fillId="5" borderId="26" xfId="0" applyNumberFormat="1" applyFont="1" applyFill="1" applyBorder="1" applyAlignment="1">
      <alignment horizontal="center" vertical="center"/>
    </xf>
    <xf numFmtId="3" fontId="94" fillId="5" borderId="28" xfId="0" applyNumberFormat="1" applyFont="1" applyFill="1" applyBorder="1" applyAlignment="1">
      <alignment horizontal="center" vertical="center"/>
    </xf>
    <xf numFmtId="3" fontId="83" fillId="6" borderId="29" xfId="0" applyNumberFormat="1" applyFont="1" applyFill="1" applyBorder="1" applyAlignment="1">
      <alignment horizontal="center" vertical="center"/>
    </xf>
    <xf numFmtId="3" fontId="83" fillId="6" borderId="31" xfId="0" applyNumberFormat="1" applyFont="1" applyFill="1" applyBorder="1" applyAlignment="1">
      <alignment horizontal="center" vertical="center"/>
    </xf>
    <xf numFmtId="164" fontId="94" fillId="6" borderId="29" xfId="0" applyNumberFormat="1" applyFont="1" applyFill="1" applyBorder="1" applyAlignment="1">
      <alignment horizontal="center" vertical="center"/>
    </xf>
    <xf numFmtId="164" fontId="94" fillId="6" borderId="31" xfId="0" applyNumberFormat="1" applyFont="1" applyFill="1" applyBorder="1" applyAlignment="1">
      <alignment horizontal="center" vertical="center"/>
    </xf>
    <xf numFmtId="164" fontId="94" fillId="7" borderId="29" xfId="0" applyNumberFormat="1" applyFont="1" applyFill="1" applyBorder="1" applyAlignment="1">
      <alignment horizontal="center" vertical="center"/>
    </xf>
    <xf numFmtId="164" fontId="94" fillId="7" borderId="31" xfId="0" applyNumberFormat="1" applyFont="1" applyFill="1" applyBorder="1" applyAlignment="1">
      <alignment horizontal="center" vertical="center"/>
    </xf>
    <xf numFmtId="3" fontId="94" fillId="6" borderId="29" xfId="0" applyNumberFormat="1" applyFont="1" applyFill="1" applyBorder="1" applyAlignment="1">
      <alignment horizontal="center" vertical="center"/>
    </xf>
    <xf numFmtId="3" fontId="94" fillId="6" borderId="31" xfId="0" applyNumberFormat="1" applyFont="1" applyFill="1" applyBorder="1" applyAlignment="1">
      <alignment horizontal="center" vertical="center"/>
    </xf>
    <xf numFmtId="0" fontId="83" fillId="20" borderId="34" xfId="0" applyFont="1" applyFill="1" applyBorder="1" applyAlignment="1">
      <alignment horizontal="left" vertical="center" wrapText="1"/>
    </xf>
    <xf numFmtId="0" fontId="83" fillId="20" borderId="35" xfId="0" applyFont="1" applyFill="1" applyBorder="1" applyAlignment="1">
      <alignment horizontal="left" vertical="center" wrapText="1"/>
    </xf>
    <xf numFmtId="0" fontId="83" fillId="20" borderId="36" xfId="0" applyFont="1" applyFill="1" applyBorder="1" applyAlignment="1">
      <alignment horizontal="left" vertical="center" wrapText="1"/>
    </xf>
    <xf numFmtId="3" fontId="94" fillId="6" borderId="0" xfId="0" applyNumberFormat="1" applyFont="1" applyFill="1" applyAlignment="1">
      <alignment horizontal="center" vertical="center"/>
    </xf>
    <xf numFmtId="164" fontId="98" fillId="20" borderId="34" xfId="0" applyNumberFormat="1" applyFont="1" applyFill="1" applyBorder="1" applyAlignment="1">
      <alignment horizontal="center" vertical="center"/>
    </xf>
    <xf numFmtId="164" fontId="98" fillId="20" borderId="36" xfId="0" applyNumberFormat="1" applyFont="1" applyFill="1" applyBorder="1" applyAlignment="1">
      <alignment horizontal="center" vertical="center"/>
    </xf>
    <xf numFmtId="3" fontId="27" fillId="7" borderId="0" xfId="0" applyNumberFormat="1" applyFont="1" applyFill="1" applyAlignment="1">
      <alignment horizontal="center" vertical="center"/>
    </xf>
    <xf numFmtId="3" fontId="83" fillId="7" borderId="32" xfId="0" applyNumberFormat="1" applyFont="1" applyFill="1" applyBorder="1" applyAlignment="1">
      <alignment horizontal="center" vertical="center"/>
    </xf>
    <xf numFmtId="3" fontId="83" fillId="7" borderId="38" xfId="0" applyNumberFormat="1" applyFont="1" applyFill="1" applyBorder="1" applyAlignment="1">
      <alignment horizontal="center" vertical="center"/>
    </xf>
    <xf numFmtId="4" fontId="16" fillId="6" borderId="0" xfId="0" applyNumberFormat="1" applyFont="1" applyFill="1" applyAlignment="1">
      <alignment horizontal="center"/>
    </xf>
    <xf numFmtId="0" fontId="16" fillId="7" borderId="0" xfId="0" applyFont="1" applyFill="1" applyAlignment="1">
      <alignment horizontal="center"/>
    </xf>
    <xf numFmtId="4" fontId="16" fillId="7" borderId="0" xfId="0" applyNumberFormat="1" applyFont="1" applyFill="1" applyAlignment="1">
      <alignment horizontal="center" vertical="center" wrapText="1"/>
    </xf>
    <xf numFmtId="4" fontId="93" fillId="0" borderId="0" xfId="0" applyNumberFormat="1" applyFont="1" applyAlignment="1">
      <alignment horizontal="center"/>
    </xf>
    <xf numFmtId="4" fontId="93" fillId="7" borderId="0" xfId="0" applyNumberFormat="1" applyFont="1" applyFill="1" applyAlignment="1">
      <alignment horizontal="center"/>
    </xf>
    <xf numFmtId="4" fontId="16" fillId="7" borderId="0" xfId="0" applyNumberFormat="1" applyFont="1" applyFill="1" applyAlignment="1">
      <alignment horizontal="right" vertical="center" wrapText="1"/>
    </xf>
    <xf numFmtId="0" fontId="16" fillId="7" borderId="0" xfId="0" applyFont="1" applyFill="1" applyAlignment="1">
      <alignment vertical="center" wrapText="1"/>
    </xf>
    <xf numFmtId="164" fontId="16" fillId="0" borderId="0" xfId="0" applyNumberFormat="1" applyFont="1" applyAlignment="1">
      <alignment horizontal="center"/>
    </xf>
    <xf numFmtId="4" fontId="99" fillId="0" borderId="0" xfId="0" applyNumberFormat="1" applyFont="1" applyAlignment="1">
      <alignment horizontal="center"/>
    </xf>
  </cellXfs>
  <cellStyles count="7">
    <cellStyle name="Hipervínculo" xfId="6" builtinId="8"/>
    <cellStyle name="Normal" xfId="0" builtinId="0"/>
    <cellStyle name="Normal 13" xfId="1" xr:uid="{00000000-0005-0000-0000-000001000000}"/>
    <cellStyle name="Normal 2" xfId="4" xr:uid="{13DB9F1B-C9E5-48C0-9382-05AEED85C8C8}"/>
    <cellStyle name="Normal 3" xfId="5" xr:uid="{D44B7B3E-A069-4A95-BC1D-778C4D2A19FB}"/>
    <cellStyle name="Normal 7" xfId="2" xr:uid="{00000000-0005-0000-0000-000002000000}"/>
    <cellStyle name="Porcentaje" xfId="3" builtinId="5"/>
  </cellStyles>
  <dxfs count="482">
    <dxf>
      <font>
        <color rgb="FF9C0006"/>
      </font>
      <fill>
        <patternFill>
          <bgColor rgb="FFFFC7CE"/>
        </patternFill>
      </fill>
    </dxf>
    <dxf>
      <fill>
        <patternFill>
          <bgColor rgb="FFFF0000"/>
        </patternFill>
      </fill>
    </dxf>
    <dxf>
      <font>
        <color auto="1"/>
      </font>
      <fill>
        <patternFill>
          <bgColor rgb="FFFFFF00"/>
        </patternFill>
      </fill>
    </dxf>
    <dxf>
      <fill>
        <patternFill>
          <bgColor rgb="FFFFC000"/>
        </patternFill>
      </fill>
    </dxf>
    <dxf>
      <fill>
        <patternFill>
          <bgColor rgb="FF92D050"/>
        </patternFill>
      </fill>
    </dxf>
    <dxf>
      <fill>
        <patternFill>
          <bgColor rgb="FF005426"/>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ill>
        <patternFill>
          <bgColor rgb="FFFF0000"/>
        </patternFill>
      </fill>
    </dxf>
    <dxf>
      <font>
        <color auto="1"/>
      </font>
      <fill>
        <patternFill>
          <bgColor rgb="FFFFFF00"/>
        </patternFill>
      </fill>
    </dxf>
    <dxf>
      <fill>
        <patternFill>
          <bgColor rgb="FFFFC000"/>
        </patternFill>
      </fill>
    </dxf>
    <dxf>
      <fill>
        <patternFill>
          <bgColor rgb="FF92D050"/>
        </patternFill>
      </fill>
    </dxf>
    <dxf>
      <fill>
        <patternFill>
          <bgColor rgb="FF005426"/>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ill>
        <patternFill>
          <bgColor rgb="FF005426"/>
        </patternFill>
      </fill>
    </dxf>
    <dxf>
      <fill>
        <patternFill>
          <bgColor rgb="FF92D050"/>
        </patternFill>
      </fill>
    </dxf>
    <dxf>
      <font>
        <color rgb="FF9C0006"/>
      </font>
      <fill>
        <patternFill>
          <bgColor rgb="FFFFC7CE"/>
        </patternFill>
      </fill>
    </dxf>
    <dxf>
      <fill>
        <patternFill>
          <bgColor rgb="FFFF0000"/>
        </patternFill>
      </fill>
    </dxf>
    <dxf>
      <fill>
        <patternFill>
          <bgColor rgb="FFFFC000"/>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0006"/>
      </font>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9C0006"/>
      </font>
      <fill>
        <patternFill>
          <bgColor rgb="FFFFC7CE"/>
        </patternFill>
      </fill>
    </dxf>
    <dxf>
      <fill>
        <patternFill>
          <bgColor rgb="FFFF0000"/>
        </patternFill>
      </fill>
    </dxf>
    <dxf>
      <font>
        <color auto="1"/>
      </font>
      <fill>
        <patternFill>
          <bgColor rgb="FFFFFF00"/>
        </patternFill>
      </fill>
    </dxf>
    <dxf>
      <fill>
        <patternFill>
          <bgColor rgb="FFFFC000"/>
        </patternFill>
      </fill>
    </dxf>
    <dxf>
      <fill>
        <patternFill>
          <bgColor rgb="FF005426"/>
        </patternFill>
      </fill>
    </dxf>
    <dxf>
      <fill>
        <patternFill>
          <bgColor rgb="FF92D050"/>
        </patternFill>
      </fill>
    </dxf>
    <dxf>
      <font>
        <color rgb="FF9C0006"/>
      </font>
      <fill>
        <patternFill>
          <bgColor rgb="FFFFC7CE"/>
        </patternFill>
      </fill>
    </dxf>
    <dxf>
      <font>
        <color rgb="FF9C0006"/>
      </font>
    </dxf>
    <dxf>
      <font>
        <color rgb="FF006100"/>
      </font>
      <fill>
        <patternFill>
          <bgColor rgb="FFC6EFCE"/>
        </patternFill>
      </fill>
    </dxf>
    <dxf>
      <font>
        <color rgb="FF9C6500"/>
      </font>
      <fill>
        <patternFill>
          <bgColor rgb="FFFFEB9C"/>
        </patternFill>
      </fill>
    </dxf>
    <dxf>
      <fill>
        <patternFill>
          <bgColor rgb="FF005426"/>
        </patternFill>
      </fill>
    </dxf>
    <dxf>
      <fill>
        <patternFill>
          <bgColor rgb="FF92D050"/>
        </patternFill>
      </fill>
    </dxf>
    <dxf>
      <fill>
        <patternFill>
          <bgColor rgb="FFFFC000"/>
        </patternFill>
      </fill>
    </dxf>
    <dxf>
      <font>
        <color auto="1"/>
      </font>
      <fill>
        <patternFill>
          <bgColor rgb="FFFFFF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C000"/>
        </patternFill>
      </fill>
    </dxf>
    <dxf>
      <fill>
        <patternFill>
          <bgColor rgb="FF005426"/>
        </patternFill>
      </fill>
    </dxf>
    <dxf>
      <fill>
        <patternFill>
          <bgColor rgb="FF92D050"/>
        </patternFill>
      </fill>
    </dxf>
    <dxf>
      <font>
        <color auto="1"/>
      </font>
      <fill>
        <patternFill>
          <bgColor rgb="FFFFFF0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dxf>
    <dxf>
      <font>
        <color rgb="FF9C6500"/>
      </font>
      <fill>
        <patternFill>
          <bgColor rgb="FFFFEB9C"/>
        </patternFill>
      </fill>
    </dxf>
    <dxf>
      <fill>
        <patternFill>
          <bgColor rgb="FF92D050"/>
        </patternFill>
      </fill>
    </dxf>
    <dxf>
      <fill>
        <patternFill>
          <bgColor rgb="FFFFC000"/>
        </patternFill>
      </fill>
    </dxf>
    <dxf>
      <font>
        <color auto="1"/>
      </font>
      <fill>
        <patternFill>
          <bgColor rgb="FFFFFF00"/>
        </patternFill>
      </fill>
    </dxf>
    <dxf>
      <font>
        <color rgb="FF9C0006"/>
      </font>
      <fill>
        <patternFill>
          <bgColor rgb="FFFFC7CE"/>
        </patternFill>
      </fill>
    </dxf>
    <dxf>
      <fill>
        <patternFill>
          <bgColor rgb="FFFF0000"/>
        </patternFill>
      </fill>
    </dxf>
    <dxf>
      <fill>
        <patternFill>
          <bgColor rgb="FF005426"/>
        </patternFill>
      </fill>
    </dxf>
    <dxf>
      <fill>
        <patternFill>
          <bgColor rgb="FF92D050"/>
        </patternFill>
      </fill>
    </dxf>
    <dxf>
      <fill>
        <patternFill>
          <bgColor rgb="FFFFC000"/>
        </patternFill>
      </fill>
    </dxf>
    <dxf>
      <font>
        <color auto="1"/>
      </font>
      <fill>
        <patternFill>
          <bgColor rgb="FFFFFF00"/>
        </patternFill>
      </fill>
    </dxf>
    <dxf>
      <fill>
        <patternFill>
          <bgColor rgb="FFFF0000"/>
        </patternFill>
      </fill>
    </dxf>
    <dxf>
      <fill>
        <patternFill>
          <bgColor rgb="FF005426"/>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dxf>
    <dxf>
      <fill>
        <patternFill>
          <bgColor rgb="FF005426"/>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ill>
        <patternFill>
          <bgColor rgb="FF005426"/>
        </patternFill>
      </fill>
    </dxf>
    <dxf>
      <font>
        <color rgb="FF9C0006"/>
      </font>
      <fill>
        <patternFill>
          <bgColor rgb="FFFFC7CE"/>
        </patternFill>
      </fill>
    </dxf>
    <dxf>
      <fill>
        <patternFill>
          <bgColor rgb="FFFF0000"/>
        </patternFill>
      </fill>
    </dxf>
    <dxf>
      <font>
        <color auto="1"/>
      </font>
      <fill>
        <patternFill>
          <bgColor rgb="FFFFFF00"/>
        </patternFill>
      </fill>
    </dxf>
    <dxf>
      <fill>
        <patternFill>
          <bgColor rgb="FFFFC000"/>
        </patternFill>
      </fill>
    </dxf>
    <dxf>
      <fill>
        <patternFill>
          <bgColor rgb="FF92D050"/>
        </patternFill>
      </fill>
    </dxf>
    <dxf>
      <font>
        <color rgb="FF006100"/>
      </font>
      <fill>
        <patternFill>
          <bgColor rgb="FFC6EFCE"/>
        </patternFill>
      </fill>
    </dxf>
    <dxf>
      <font>
        <color rgb="FF9C6500"/>
      </font>
      <fill>
        <patternFill>
          <bgColor rgb="FFFFEB9C"/>
        </patternFill>
      </fill>
    </dxf>
    <dxf>
      <font>
        <color rgb="FF9C0006"/>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ill>
        <patternFill>
          <bgColor rgb="FF005426"/>
        </patternFill>
      </fill>
    </dxf>
    <dxf>
      <fill>
        <patternFill>
          <bgColor rgb="FF92D050"/>
        </patternFill>
      </fill>
    </dxf>
    <dxf>
      <fill>
        <patternFill>
          <bgColor rgb="FFFFC000"/>
        </patternFill>
      </fill>
    </dxf>
    <dxf>
      <font>
        <color auto="1"/>
      </font>
      <fill>
        <patternFill>
          <bgColor rgb="FFFFFF00"/>
        </patternFill>
      </fill>
    </dxf>
    <dxf>
      <fill>
        <patternFill>
          <bgColor rgb="FFFF0000"/>
        </patternFill>
      </fill>
    </dxf>
    <dxf>
      <font>
        <color rgb="FF9C0006"/>
      </font>
      <fill>
        <patternFill>
          <bgColor rgb="FFFFC7CE"/>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dxf>
    <dxf>
      <font>
        <color rgb="FF9C6500"/>
      </font>
      <fill>
        <patternFill>
          <bgColor rgb="FFFFEB9C"/>
        </patternFill>
      </fill>
    </dxf>
    <dxf>
      <font>
        <color rgb="FF9C6500"/>
      </font>
      <fill>
        <patternFill>
          <bgColor rgb="FFFFEB9C"/>
        </patternFill>
      </fill>
    </dxf>
    <dxf>
      <font>
        <color rgb="FF9C0006"/>
      </font>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C000"/>
        </patternFill>
      </fill>
    </dxf>
    <dxf>
      <fill>
        <patternFill>
          <bgColor rgb="FF92D050"/>
        </patternFill>
      </fill>
    </dxf>
    <dxf>
      <fill>
        <patternFill>
          <bgColor rgb="FF005426"/>
        </patternFill>
      </fill>
    </dxf>
    <dxf>
      <font>
        <color auto="1"/>
      </font>
      <fill>
        <patternFill>
          <bgColor rgb="FFFFFF00"/>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dxf>
    <dxf>
      <fill>
        <patternFill>
          <bgColor rgb="FF005426"/>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ill>
        <patternFill>
          <bgColor rgb="FF005426"/>
        </patternFill>
      </fill>
    </dxf>
    <dxf>
      <font>
        <color rgb="FF9C0006"/>
      </font>
      <fill>
        <patternFill>
          <bgColor rgb="FFFFC7CE"/>
        </patternFill>
      </fill>
    </dxf>
    <dxf>
      <fill>
        <patternFill>
          <bgColor rgb="FFFF0000"/>
        </patternFill>
      </fill>
    </dxf>
    <dxf>
      <font>
        <color auto="1"/>
      </font>
      <fill>
        <patternFill>
          <bgColor rgb="FFFFFF00"/>
        </patternFill>
      </fill>
    </dxf>
    <dxf>
      <fill>
        <patternFill>
          <bgColor rgb="FFFFC000"/>
        </patternFill>
      </fill>
    </dxf>
    <dxf>
      <fill>
        <patternFill>
          <bgColor rgb="FF92D050"/>
        </patternFill>
      </fill>
    </dxf>
    <dxf>
      <font>
        <color rgb="FF006100"/>
      </font>
      <fill>
        <patternFill>
          <bgColor rgb="FFC6EFCE"/>
        </patternFill>
      </fill>
    </dxf>
    <dxf>
      <font>
        <color rgb="FF9C6500"/>
      </font>
      <fill>
        <patternFill>
          <bgColor rgb="FFFFEB9C"/>
        </patternFill>
      </fill>
    </dxf>
    <dxf>
      <font>
        <color rgb="FF9C0006"/>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ill>
        <patternFill>
          <bgColor rgb="FF005426"/>
        </patternFill>
      </fill>
    </dxf>
    <dxf>
      <fill>
        <patternFill>
          <bgColor rgb="FF92D050"/>
        </patternFill>
      </fill>
    </dxf>
    <dxf>
      <fill>
        <patternFill>
          <bgColor rgb="FFFFC000"/>
        </patternFill>
      </fill>
    </dxf>
    <dxf>
      <font>
        <color auto="1"/>
      </font>
      <fill>
        <patternFill>
          <bgColor rgb="FFFFFF00"/>
        </patternFill>
      </fill>
    </dxf>
    <dxf>
      <fill>
        <patternFill>
          <bgColor rgb="FFFF0000"/>
        </patternFill>
      </fill>
    </dxf>
    <dxf>
      <font>
        <color rgb="FF9C0006"/>
      </font>
      <fill>
        <patternFill>
          <bgColor rgb="FFFFC7CE"/>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dxf>
    <dxf>
      <font>
        <color rgb="FF9C6500"/>
      </font>
      <fill>
        <patternFill>
          <bgColor rgb="FFFFEB9C"/>
        </patternFill>
      </fill>
    </dxf>
    <dxf>
      <font>
        <color rgb="FF9C6500"/>
      </font>
      <fill>
        <patternFill>
          <bgColor rgb="FFFFEB9C"/>
        </patternFill>
      </fill>
    </dxf>
    <dxf>
      <font>
        <color rgb="FF9C0006"/>
      </font>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C000"/>
        </patternFill>
      </fill>
    </dxf>
    <dxf>
      <fill>
        <patternFill>
          <bgColor rgb="FF92D050"/>
        </patternFill>
      </fill>
    </dxf>
    <dxf>
      <fill>
        <patternFill>
          <bgColor rgb="FF005426"/>
        </patternFill>
      </fill>
    </dxf>
    <dxf>
      <font>
        <color auto="1"/>
      </font>
      <fill>
        <patternFill>
          <bgColor rgb="FFFFFF00"/>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dxf>
    <dxf>
      <fill>
        <patternFill>
          <bgColor rgb="FF005426"/>
        </patternFill>
      </fill>
    </dxf>
    <dxf>
      <fill>
        <patternFill>
          <bgColor rgb="FF92D050"/>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ill>
        <patternFill>
          <bgColor rgb="FF005426"/>
        </patternFill>
      </fill>
    </dxf>
    <dxf>
      <font>
        <color rgb="FF9C0006"/>
      </font>
      <fill>
        <patternFill>
          <bgColor rgb="FFFFC7CE"/>
        </patternFill>
      </fill>
    </dxf>
    <dxf>
      <fill>
        <patternFill>
          <bgColor rgb="FFFF0000"/>
        </patternFill>
      </fill>
    </dxf>
    <dxf>
      <font>
        <color auto="1"/>
      </font>
      <fill>
        <patternFill>
          <bgColor rgb="FFFFFF00"/>
        </patternFill>
      </fill>
    </dxf>
    <dxf>
      <fill>
        <patternFill>
          <bgColor rgb="FFFFC000"/>
        </patternFill>
      </fill>
    </dxf>
    <dxf>
      <fill>
        <patternFill>
          <bgColor rgb="FF92D050"/>
        </patternFill>
      </fill>
    </dxf>
    <dxf>
      <font>
        <color rgb="FF006100"/>
      </font>
      <fill>
        <patternFill>
          <bgColor rgb="FFC6EFCE"/>
        </patternFill>
      </fill>
    </dxf>
    <dxf>
      <font>
        <color rgb="FF9C6500"/>
      </font>
      <fill>
        <patternFill>
          <bgColor rgb="FFFFEB9C"/>
        </patternFill>
      </fill>
    </dxf>
    <dxf>
      <font>
        <color rgb="FF9C0006"/>
      </font>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ill>
        <patternFill>
          <bgColor rgb="FF005426"/>
        </patternFill>
      </fill>
    </dxf>
    <dxf>
      <fill>
        <patternFill>
          <bgColor rgb="FF92D050"/>
        </patternFill>
      </fill>
    </dxf>
    <dxf>
      <fill>
        <patternFill>
          <bgColor rgb="FFFFC000"/>
        </patternFill>
      </fill>
    </dxf>
    <dxf>
      <font>
        <color auto="1"/>
      </font>
      <fill>
        <patternFill>
          <bgColor rgb="FFFFFF00"/>
        </patternFill>
      </fill>
    </dxf>
    <dxf>
      <fill>
        <patternFill>
          <bgColor rgb="FFFF0000"/>
        </patternFill>
      </fill>
    </dxf>
    <dxf>
      <font>
        <color rgb="FF9C0006"/>
      </font>
      <fill>
        <patternFill>
          <bgColor rgb="FFFFC7CE"/>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dxf>
    <dxf>
      <font>
        <color rgb="FF9C6500"/>
      </font>
      <fill>
        <patternFill>
          <bgColor rgb="FFFFEB9C"/>
        </patternFill>
      </fill>
    </dxf>
    <dxf>
      <font>
        <color rgb="FF9C6500"/>
      </font>
      <fill>
        <patternFill>
          <bgColor rgb="FFFFEB9C"/>
        </patternFill>
      </fill>
    </dxf>
    <dxf>
      <font>
        <color rgb="FF9C0006"/>
      </font>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C000"/>
        </patternFill>
      </fill>
    </dxf>
    <dxf>
      <fill>
        <patternFill>
          <bgColor rgb="FF92D050"/>
        </patternFill>
      </fill>
    </dxf>
    <dxf>
      <fill>
        <patternFill>
          <bgColor rgb="FF005426"/>
        </patternFill>
      </fill>
    </dxf>
    <dxf>
      <font>
        <color auto="1"/>
      </font>
      <fill>
        <patternFill>
          <bgColor rgb="FFFFFF00"/>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0006"/>
      </font>
      <fill>
        <patternFill>
          <bgColor rgb="FFFFC7CE"/>
        </patternFill>
      </fill>
    </dxf>
    <dxf>
      <font>
        <color rgb="FF9C0006"/>
      </font>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0006"/>
      </font>
      <fill>
        <patternFill>
          <bgColor rgb="FFFFC7CE"/>
        </patternFill>
      </fill>
    </dxf>
    <dxf>
      <fill>
        <patternFill>
          <bgColor rgb="FF005426"/>
        </patternFill>
      </fill>
    </dxf>
    <dxf>
      <fill>
        <patternFill>
          <bgColor rgb="FF92D050"/>
        </patternFill>
      </fill>
    </dxf>
    <dxf>
      <fill>
        <patternFill>
          <bgColor rgb="FFFFC000"/>
        </patternFill>
      </fill>
    </dxf>
    <dxf>
      <fill>
        <patternFill>
          <bgColor rgb="FFFF0000"/>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
      <font>
        <color rgb="FF9C6500"/>
      </font>
      <fill>
        <patternFill>
          <bgColor rgb="FFFFEB9C"/>
        </patternFill>
      </fill>
    </dxf>
    <dxf>
      <fill>
        <patternFill>
          <bgColor rgb="FFFF0000"/>
        </patternFill>
      </fill>
    </dxf>
    <dxf>
      <font>
        <color rgb="FF9C0006"/>
      </font>
      <fill>
        <patternFill>
          <bgColor rgb="FFFFC7CE"/>
        </patternFill>
      </fill>
    </dxf>
    <dxf>
      <fill>
        <patternFill>
          <bgColor rgb="FF005426"/>
        </patternFill>
      </fill>
    </dxf>
    <dxf>
      <fill>
        <patternFill>
          <bgColor rgb="FF92D050"/>
        </patternFill>
      </fill>
    </dxf>
    <dxf>
      <fill>
        <patternFill>
          <bgColor rgb="FFFFC000"/>
        </patternFill>
      </fill>
    </dxf>
    <dxf>
      <font>
        <color auto="1"/>
      </font>
      <fill>
        <patternFill>
          <bgColor rgb="FFFFFF0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006100"/>
      </font>
      <fill>
        <patternFill>
          <bgColor rgb="FFC6EFCE"/>
        </patternFill>
      </fill>
    </dxf>
    <dxf>
      <font>
        <color rgb="FF9C0006"/>
      </font>
      <fill>
        <patternFill>
          <bgColor rgb="FFFFC7CE"/>
        </patternFill>
      </fill>
    </dxf>
    <dxf>
      <font>
        <color rgb="FF9C0006"/>
      </font>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
      <font>
        <color rgb="FF9C0006"/>
      </font>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rgb="FFFFFF00"/>
        </patternFill>
      </fill>
    </dxf>
    <dxf>
      <fill>
        <patternFill>
          <bgColor rgb="FFFF0000"/>
        </patternFill>
      </fill>
    </dxf>
    <dxf>
      <font>
        <color rgb="FF9C0006"/>
      </font>
      <fill>
        <patternFill>
          <bgColor rgb="FFFFC7CE"/>
        </patternFill>
      </fill>
    </dxf>
    <dxf>
      <fill>
        <patternFill>
          <bgColor rgb="FFFFC000"/>
        </patternFill>
      </fill>
    </dxf>
    <dxf>
      <fill>
        <patternFill>
          <bgColor rgb="FF005426"/>
        </patternFill>
      </fill>
    </dxf>
    <dxf>
      <fill>
        <patternFill>
          <bgColor rgb="FF92D050"/>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dxf>
  </dxfs>
  <tableStyles count="0" defaultTableStyle="TableStyleMedium2" defaultPivotStyle="PivotStyleLight16"/>
  <colors>
    <mruColors>
      <color rgb="FFFED6F5"/>
      <color rgb="FFCC0099"/>
      <color rgb="FFFF3399"/>
      <color rgb="FFFF33CC"/>
      <color rgb="FFFED2F9"/>
      <color rgb="FFFEC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723900</xdr:colOff>
      <xdr:row>4</xdr:row>
      <xdr:rowOff>95250</xdr:rowOff>
    </xdr:from>
    <xdr:to>
      <xdr:col>24</xdr:col>
      <xdr:colOff>416814</xdr:colOff>
      <xdr:row>48</xdr:row>
      <xdr:rowOff>180975</xdr:rowOff>
    </xdr:to>
    <xdr:pic>
      <xdr:nvPicPr>
        <xdr:cNvPr id="2" name="Imagen 1">
          <a:extLst>
            <a:ext uri="{FF2B5EF4-FFF2-40B4-BE49-F238E27FC236}">
              <a16:creationId xmlns:a16="http://schemas.microsoft.com/office/drawing/2014/main" id="{0A07F2BE-AEC3-470B-A697-ED5C53A4FA09}"/>
            </a:ext>
          </a:extLst>
        </xdr:cNvPr>
        <xdr:cNvPicPr>
          <a:picLocks noChangeAspect="1"/>
        </xdr:cNvPicPr>
      </xdr:nvPicPr>
      <xdr:blipFill>
        <a:blip xmlns:r="http://schemas.openxmlformats.org/officeDocument/2006/relationships" r:embed="rId1"/>
        <a:stretch>
          <a:fillRect/>
        </a:stretch>
      </xdr:blipFill>
      <xdr:spPr>
        <a:xfrm>
          <a:off x="723900" y="857250"/>
          <a:ext cx="18285714" cy="8467725"/>
        </a:xfrm>
        <a:prstGeom prst="rect">
          <a:avLst/>
        </a:prstGeom>
      </xdr:spPr>
    </xdr:pic>
    <xdr:clientData/>
  </xdr:twoCellAnchor>
  <xdr:twoCellAnchor editAs="oneCell">
    <xdr:from>
      <xdr:col>1</xdr:col>
      <xdr:colOff>0</xdr:colOff>
      <xdr:row>54</xdr:row>
      <xdr:rowOff>0</xdr:rowOff>
    </xdr:from>
    <xdr:to>
      <xdr:col>24</xdr:col>
      <xdr:colOff>454914</xdr:colOff>
      <xdr:row>107</xdr:row>
      <xdr:rowOff>189214</xdr:rowOff>
    </xdr:to>
    <xdr:pic>
      <xdr:nvPicPr>
        <xdr:cNvPr id="3" name="Imagen 2">
          <a:extLst>
            <a:ext uri="{FF2B5EF4-FFF2-40B4-BE49-F238E27FC236}">
              <a16:creationId xmlns:a16="http://schemas.microsoft.com/office/drawing/2014/main" id="{06FF9920-5E65-483E-82D1-C768B4F77B5E}"/>
            </a:ext>
          </a:extLst>
        </xdr:cNvPr>
        <xdr:cNvPicPr>
          <a:picLocks noChangeAspect="1"/>
        </xdr:cNvPicPr>
      </xdr:nvPicPr>
      <xdr:blipFill>
        <a:blip xmlns:r="http://schemas.openxmlformats.org/officeDocument/2006/relationships" r:embed="rId2"/>
        <a:stretch>
          <a:fillRect/>
        </a:stretch>
      </xdr:blipFill>
      <xdr:spPr>
        <a:xfrm>
          <a:off x="762000" y="10287000"/>
          <a:ext cx="18285714" cy="10285714"/>
        </a:xfrm>
        <a:prstGeom prst="rect">
          <a:avLst/>
        </a:prstGeom>
      </xdr:spPr>
    </xdr:pic>
    <xdr:clientData/>
  </xdr:twoCellAnchor>
  <xdr:twoCellAnchor editAs="oneCell">
    <xdr:from>
      <xdr:col>1</xdr:col>
      <xdr:colOff>0</xdr:colOff>
      <xdr:row>116</xdr:row>
      <xdr:rowOff>0</xdr:rowOff>
    </xdr:from>
    <xdr:to>
      <xdr:col>24</xdr:col>
      <xdr:colOff>454914</xdr:colOff>
      <xdr:row>169</xdr:row>
      <xdr:rowOff>189214</xdr:rowOff>
    </xdr:to>
    <xdr:pic>
      <xdr:nvPicPr>
        <xdr:cNvPr id="6" name="Imagen 5">
          <a:extLst>
            <a:ext uri="{FF2B5EF4-FFF2-40B4-BE49-F238E27FC236}">
              <a16:creationId xmlns:a16="http://schemas.microsoft.com/office/drawing/2014/main" id="{013F0E64-FF3A-4EAA-9139-EAAC09E17600}"/>
            </a:ext>
          </a:extLst>
        </xdr:cNvPr>
        <xdr:cNvPicPr>
          <a:picLocks noChangeAspect="1"/>
        </xdr:cNvPicPr>
      </xdr:nvPicPr>
      <xdr:blipFill>
        <a:blip xmlns:r="http://schemas.openxmlformats.org/officeDocument/2006/relationships" r:embed="rId3"/>
        <a:stretch>
          <a:fillRect/>
        </a:stretch>
      </xdr:blipFill>
      <xdr:spPr>
        <a:xfrm>
          <a:off x="762000" y="22098000"/>
          <a:ext cx="18285714" cy="10285714"/>
        </a:xfrm>
        <a:prstGeom prst="rect">
          <a:avLst/>
        </a:prstGeom>
      </xdr:spPr>
    </xdr:pic>
    <xdr:clientData/>
  </xdr:twoCellAnchor>
  <xdr:twoCellAnchor editAs="oneCell">
    <xdr:from>
      <xdr:col>0</xdr:col>
      <xdr:colOff>723900</xdr:colOff>
      <xdr:row>178</xdr:row>
      <xdr:rowOff>161925</xdr:rowOff>
    </xdr:from>
    <xdr:to>
      <xdr:col>24</xdr:col>
      <xdr:colOff>416814</xdr:colOff>
      <xdr:row>218</xdr:row>
      <xdr:rowOff>180975</xdr:rowOff>
    </xdr:to>
    <xdr:pic>
      <xdr:nvPicPr>
        <xdr:cNvPr id="7" name="Imagen 6">
          <a:extLst>
            <a:ext uri="{FF2B5EF4-FFF2-40B4-BE49-F238E27FC236}">
              <a16:creationId xmlns:a16="http://schemas.microsoft.com/office/drawing/2014/main" id="{083C5E9C-0F5C-4D38-9BA2-86B357E21E82}"/>
            </a:ext>
          </a:extLst>
        </xdr:cNvPr>
        <xdr:cNvPicPr>
          <a:picLocks noChangeAspect="1"/>
        </xdr:cNvPicPr>
      </xdr:nvPicPr>
      <xdr:blipFill>
        <a:blip xmlns:r="http://schemas.openxmlformats.org/officeDocument/2006/relationships" r:embed="rId4"/>
        <a:stretch>
          <a:fillRect/>
        </a:stretch>
      </xdr:blipFill>
      <xdr:spPr>
        <a:xfrm>
          <a:off x="723900" y="34070925"/>
          <a:ext cx="18285714" cy="7639050"/>
        </a:xfrm>
        <a:prstGeom prst="rect">
          <a:avLst/>
        </a:prstGeom>
      </xdr:spPr>
    </xdr:pic>
    <xdr:clientData/>
  </xdr:twoCellAnchor>
  <xdr:twoCellAnchor editAs="oneCell">
    <xdr:from>
      <xdr:col>1</xdr:col>
      <xdr:colOff>0</xdr:colOff>
      <xdr:row>224</xdr:row>
      <xdr:rowOff>0</xdr:rowOff>
    </xdr:from>
    <xdr:to>
      <xdr:col>24</xdr:col>
      <xdr:colOff>454914</xdr:colOff>
      <xdr:row>277</xdr:row>
      <xdr:rowOff>189214</xdr:rowOff>
    </xdr:to>
    <xdr:pic>
      <xdr:nvPicPr>
        <xdr:cNvPr id="5" name="Imagen 4">
          <a:extLst>
            <a:ext uri="{FF2B5EF4-FFF2-40B4-BE49-F238E27FC236}">
              <a16:creationId xmlns:a16="http://schemas.microsoft.com/office/drawing/2014/main" id="{95154807-E48A-498F-BA4E-8B654C2CB425}"/>
            </a:ext>
          </a:extLst>
        </xdr:cNvPr>
        <xdr:cNvPicPr>
          <a:picLocks noChangeAspect="1"/>
        </xdr:cNvPicPr>
      </xdr:nvPicPr>
      <xdr:blipFill>
        <a:blip xmlns:r="http://schemas.openxmlformats.org/officeDocument/2006/relationships" r:embed="rId5"/>
        <a:stretch>
          <a:fillRect/>
        </a:stretch>
      </xdr:blipFill>
      <xdr:spPr>
        <a:xfrm>
          <a:off x="762000" y="42672000"/>
          <a:ext cx="18285714" cy="10285714"/>
        </a:xfrm>
        <a:prstGeom prst="rect">
          <a:avLst/>
        </a:prstGeom>
      </xdr:spPr>
    </xdr:pic>
    <xdr:clientData/>
  </xdr:twoCellAnchor>
  <xdr:twoCellAnchor editAs="oneCell">
    <xdr:from>
      <xdr:col>1</xdr:col>
      <xdr:colOff>0</xdr:colOff>
      <xdr:row>287</xdr:row>
      <xdr:rowOff>0</xdr:rowOff>
    </xdr:from>
    <xdr:to>
      <xdr:col>24</xdr:col>
      <xdr:colOff>454914</xdr:colOff>
      <xdr:row>340</xdr:row>
      <xdr:rowOff>189214</xdr:rowOff>
    </xdr:to>
    <xdr:pic>
      <xdr:nvPicPr>
        <xdr:cNvPr id="8" name="Imagen 7">
          <a:extLst>
            <a:ext uri="{FF2B5EF4-FFF2-40B4-BE49-F238E27FC236}">
              <a16:creationId xmlns:a16="http://schemas.microsoft.com/office/drawing/2014/main" id="{17B45F30-344D-4C89-B36B-BE198B89C3FE}"/>
            </a:ext>
          </a:extLst>
        </xdr:cNvPr>
        <xdr:cNvPicPr>
          <a:picLocks noChangeAspect="1"/>
        </xdr:cNvPicPr>
      </xdr:nvPicPr>
      <xdr:blipFill>
        <a:blip xmlns:r="http://schemas.openxmlformats.org/officeDocument/2006/relationships" r:embed="rId6"/>
        <a:stretch>
          <a:fillRect/>
        </a:stretch>
      </xdr:blipFill>
      <xdr:spPr>
        <a:xfrm>
          <a:off x="762000" y="54673500"/>
          <a:ext cx="18285714" cy="10285714"/>
        </a:xfrm>
        <a:prstGeom prst="rect">
          <a:avLst/>
        </a:prstGeom>
      </xdr:spPr>
    </xdr:pic>
    <xdr:clientData/>
  </xdr:twoCellAnchor>
  <xdr:twoCellAnchor editAs="oneCell">
    <xdr:from>
      <xdr:col>1</xdr:col>
      <xdr:colOff>0</xdr:colOff>
      <xdr:row>349</xdr:row>
      <xdr:rowOff>0</xdr:rowOff>
    </xdr:from>
    <xdr:to>
      <xdr:col>24</xdr:col>
      <xdr:colOff>454914</xdr:colOff>
      <xdr:row>402</xdr:row>
      <xdr:rowOff>189214</xdr:rowOff>
    </xdr:to>
    <xdr:pic>
      <xdr:nvPicPr>
        <xdr:cNvPr id="4" name="Imagen 3">
          <a:extLst>
            <a:ext uri="{FF2B5EF4-FFF2-40B4-BE49-F238E27FC236}">
              <a16:creationId xmlns:a16="http://schemas.microsoft.com/office/drawing/2014/main" id="{F3F6AB02-F0E4-4DC2-8830-0B3BFCD53882}"/>
            </a:ext>
          </a:extLst>
        </xdr:cNvPr>
        <xdr:cNvPicPr>
          <a:picLocks noChangeAspect="1"/>
        </xdr:cNvPicPr>
      </xdr:nvPicPr>
      <xdr:blipFill>
        <a:blip xmlns:r="http://schemas.openxmlformats.org/officeDocument/2006/relationships" r:embed="rId7"/>
        <a:stretch>
          <a:fillRect/>
        </a:stretch>
      </xdr:blipFill>
      <xdr:spPr>
        <a:xfrm>
          <a:off x="762000" y="66484500"/>
          <a:ext cx="18285714" cy="10285714"/>
        </a:xfrm>
        <a:prstGeom prst="rect">
          <a:avLst/>
        </a:prstGeom>
      </xdr:spPr>
    </xdr:pic>
    <xdr:clientData/>
  </xdr:twoCellAnchor>
  <xdr:twoCellAnchor editAs="oneCell">
    <xdr:from>
      <xdr:col>0</xdr:col>
      <xdr:colOff>752475</xdr:colOff>
      <xdr:row>410</xdr:row>
      <xdr:rowOff>104775</xdr:rowOff>
    </xdr:from>
    <xdr:to>
      <xdr:col>24</xdr:col>
      <xdr:colOff>445389</xdr:colOff>
      <xdr:row>464</xdr:row>
      <xdr:rowOff>103489</xdr:rowOff>
    </xdr:to>
    <xdr:pic>
      <xdr:nvPicPr>
        <xdr:cNvPr id="10" name="Imagen 9">
          <a:extLst>
            <a:ext uri="{FF2B5EF4-FFF2-40B4-BE49-F238E27FC236}">
              <a16:creationId xmlns:a16="http://schemas.microsoft.com/office/drawing/2014/main" id="{16C59FD1-6B76-4489-87A6-F0B69C9AE20B}"/>
            </a:ext>
          </a:extLst>
        </xdr:cNvPr>
        <xdr:cNvPicPr>
          <a:picLocks noChangeAspect="1"/>
        </xdr:cNvPicPr>
      </xdr:nvPicPr>
      <xdr:blipFill>
        <a:blip xmlns:r="http://schemas.openxmlformats.org/officeDocument/2006/relationships" r:embed="rId8"/>
        <a:stretch>
          <a:fillRect/>
        </a:stretch>
      </xdr:blipFill>
      <xdr:spPr>
        <a:xfrm>
          <a:off x="752475" y="78209775"/>
          <a:ext cx="18285714" cy="10285714"/>
        </a:xfrm>
        <a:prstGeom prst="rect">
          <a:avLst/>
        </a:prstGeom>
      </xdr:spPr>
    </xdr:pic>
    <xdr:clientData/>
  </xdr:twoCellAnchor>
  <xdr:twoCellAnchor editAs="oneCell">
    <xdr:from>
      <xdr:col>1</xdr:col>
      <xdr:colOff>0</xdr:colOff>
      <xdr:row>539</xdr:row>
      <xdr:rowOff>0</xdr:rowOff>
    </xdr:from>
    <xdr:to>
      <xdr:col>24</xdr:col>
      <xdr:colOff>454914</xdr:colOff>
      <xdr:row>592</xdr:row>
      <xdr:rowOff>189214</xdr:rowOff>
    </xdr:to>
    <xdr:pic>
      <xdr:nvPicPr>
        <xdr:cNvPr id="9" name="Imagen 8">
          <a:extLst>
            <a:ext uri="{FF2B5EF4-FFF2-40B4-BE49-F238E27FC236}">
              <a16:creationId xmlns:a16="http://schemas.microsoft.com/office/drawing/2014/main" id="{21FBD716-1C74-48B6-B974-ABD0D05E79BA}"/>
            </a:ext>
          </a:extLst>
        </xdr:cNvPr>
        <xdr:cNvPicPr>
          <a:picLocks noChangeAspect="1"/>
        </xdr:cNvPicPr>
      </xdr:nvPicPr>
      <xdr:blipFill>
        <a:blip xmlns:r="http://schemas.openxmlformats.org/officeDocument/2006/relationships" r:embed="rId9"/>
        <a:stretch>
          <a:fillRect/>
        </a:stretch>
      </xdr:blipFill>
      <xdr:spPr>
        <a:xfrm>
          <a:off x="762000" y="102679500"/>
          <a:ext cx="18285714" cy="10285714"/>
        </a:xfrm>
        <a:prstGeom prst="rect">
          <a:avLst/>
        </a:prstGeom>
      </xdr:spPr>
    </xdr:pic>
    <xdr:clientData/>
  </xdr:twoCellAnchor>
  <xdr:twoCellAnchor editAs="oneCell">
    <xdr:from>
      <xdr:col>1</xdr:col>
      <xdr:colOff>0</xdr:colOff>
      <xdr:row>600</xdr:row>
      <xdr:rowOff>0</xdr:rowOff>
    </xdr:from>
    <xdr:to>
      <xdr:col>24</xdr:col>
      <xdr:colOff>454914</xdr:colOff>
      <xdr:row>653</xdr:row>
      <xdr:rowOff>189214</xdr:rowOff>
    </xdr:to>
    <xdr:pic>
      <xdr:nvPicPr>
        <xdr:cNvPr id="11" name="Imagen 10">
          <a:extLst>
            <a:ext uri="{FF2B5EF4-FFF2-40B4-BE49-F238E27FC236}">
              <a16:creationId xmlns:a16="http://schemas.microsoft.com/office/drawing/2014/main" id="{3A6AAE39-E939-4CBC-8450-626AB4224D35}"/>
            </a:ext>
          </a:extLst>
        </xdr:cNvPr>
        <xdr:cNvPicPr>
          <a:picLocks noChangeAspect="1"/>
        </xdr:cNvPicPr>
      </xdr:nvPicPr>
      <xdr:blipFill>
        <a:blip xmlns:r="http://schemas.openxmlformats.org/officeDocument/2006/relationships" r:embed="rId10"/>
        <a:stretch>
          <a:fillRect/>
        </a:stretch>
      </xdr:blipFill>
      <xdr:spPr>
        <a:xfrm>
          <a:off x="762000" y="114300000"/>
          <a:ext cx="18285714" cy="10285714"/>
        </a:xfrm>
        <a:prstGeom prst="rect">
          <a:avLst/>
        </a:prstGeom>
      </xdr:spPr>
    </xdr:pic>
    <xdr:clientData/>
  </xdr:twoCellAnchor>
  <xdr:twoCellAnchor editAs="oneCell">
    <xdr:from>
      <xdr:col>1</xdr:col>
      <xdr:colOff>57150</xdr:colOff>
      <xdr:row>671</xdr:row>
      <xdr:rowOff>123825</xdr:rowOff>
    </xdr:from>
    <xdr:to>
      <xdr:col>24</xdr:col>
      <xdr:colOff>512064</xdr:colOff>
      <xdr:row>725</xdr:row>
      <xdr:rowOff>122539</xdr:rowOff>
    </xdr:to>
    <xdr:pic>
      <xdr:nvPicPr>
        <xdr:cNvPr id="12" name="Imagen 11">
          <a:extLst>
            <a:ext uri="{FF2B5EF4-FFF2-40B4-BE49-F238E27FC236}">
              <a16:creationId xmlns:a16="http://schemas.microsoft.com/office/drawing/2014/main" id="{B3ED9DE3-B620-49CA-A681-8A5829A5846C}"/>
            </a:ext>
          </a:extLst>
        </xdr:cNvPr>
        <xdr:cNvPicPr>
          <a:picLocks noChangeAspect="1"/>
        </xdr:cNvPicPr>
      </xdr:nvPicPr>
      <xdr:blipFill>
        <a:blip xmlns:r="http://schemas.openxmlformats.org/officeDocument/2006/relationships" r:embed="rId11"/>
        <a:stretch>
          <a:fillRect/>
        </a:stretch>
      </xdr:blipFill>
      <xdr:spPr>
        <a:xfrm>
          <a:off x="819150" y="127949325"/>
          <a:ext cx="18285714" cy="10285714"/>
        </a:xfrm>
        <a:prstGeom prst="rect">
          <a:avLst/>
        </a:prstGeom>
      </xdr:spPr>
    </xdr:pic>
    <xdr:clientData/>
  </xdr:twoCellAnchor>
  <xdr:twoCellAnchor editAs="oneCell">
    <xdr:from>
      <xdr:col>0</xdr:col>
      <xdr:colOff>733425</xdr:colOff>
      <xdr:row>662</xdr:row>
      <xdr:rowOff>57150</xdr:rowOff>
    </xdr:from>
    <xdr:to>
      <xdr:col>24</xdr:col>
      <xdr:colOff>426339</xdr:colOff>
      <xdr:row>716</xdr:row>
      <xdr:rowOff>55864</xdr:rowOff>
    </xdr:to>
    <xdr:pic>
      <xdr:nvPicPr>
        <xdr:cNvPr id="13" name="Imagen 12">
          <a:extLst>
            <a:ext uri="{FF2B5EF4-FFF2-40B4-BE49-F238E27FC236}">
              <a16:creationId xmlns:a16="http://schemas.microsoft.com/office/drawing/2014/main" id="{6D5018EF-5DDC-44DE-9A3D-C92FF172667D}"/>
            </a:ext>
          </a:extLst>
        </xdr:cNvPr>
        <xdr:cNvPicPr>
          <a:picLocks noChangeAspect="1"/>
        </xdr:cNvPicPr>
      </xdr:nvPicPr>
      <xdr:blipFill>
        <a:blip xmlns:r="http://schemas.openxmlformats.org/officeDocument/2006/relationships" r:embed="rId12"/>
        <a:stretch>
          <a:fillRect/>
        </a:stretch>
      </xdr:blipFill>
      <xdr:spPr>
        <a:xfrm>
          <a:off x="733425" y="126168150"/>
          <a:ext cx="18285714" cy="10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T%20PROGRAMACION%20POI%202024/PROGRAMACION%20POI-2024%20RT-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T%20PROGRAMACION%20POI%202023/PROGRAMACION%20POI-2023%20RT-OK%20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E409"/>
      <sheetName val="UE409 (2)"/>
      <sheetName val="2025"/>
    </sheetNames>
    <sheetDataSet>
      <sheetData sheetId="0">
        <row r="17">
          <cell r="G17">
            <v>16</v>
          </cell>
          <cell r="H17">
            <v>16</v>
          </cell>
          <cell r="I17">
            <v>16</v>
          </cell>
        </row>
        <row r="18">
          <cell r="G18">
            <v>12</v>
          </cell>
          <cell r="H18">
            <v>12</v>
          </cell>
          <cell r="I18">
            <v>12</v>
          </cell>
        </row>
        <row r="19">
          <cell r="G19">
            <v>12</v>
          </cell>
          <cell r="H19">
            <v>12</v>
          </cell>
          <cell r="I19">
            <v>12</v>
          </cell>
        </row>
        <row r="20">
          <cell r="G20">
            <v>4</v>
          </cell>
          <cell r="H20">
            <v>4</v>
          </cell>
          <cell r="I20">
            <v>4</v>
          </cell>
        </row>
        <row r="21">
          <cell r="G21">
            <v>4</v>
          </cell>
          <cell r="H21">
            <v>4</v>
          </cell>
          <cell r="I21">
            <v>4</v>
          </cell>
        </row>
        <row r="22">
          <cell r="G22">
            <v>12</v>
          </cell>
          <cell r="H22">
            <v>12</v>
          </cell>
          <cell r="I22">
            <v>12</v>
          </cell>
        </row>
        <row r="23">
          <cell r="G23">
            <v>12</v>
          </cell>
          <cell r="H23">
            <v>12</v>
          </cell>
          <cell r="I23">
            <v>12</v>
          </cell>
        </row>
        <row r="24">
          <cell r="G24">
            <v>46237</v>
          </cell>
          <cell r="H24">
            <v>46237</v>
          </cell>
          <cell r="I24">
            <v>46237</v>
          </cell>
        </row>
        <row r="25">
          <cell r="G25">
            <v>39509</v>
          </cell>
          <cell r="H25">
            <v>39509</v>
          </cell>
          <cell r="I25">
            <v>39509</v>
          </cell>
        </row>
        <row r="26">
          <cell r="G26">
            <v>21264</v>
          </cell>
          <cell r="H26">
            <v>21264</v>
          </cell>
          <cell r="I26">
            <v>21264</v>
          </cell>
        </row>
        <row r="27">
          <cell r="G27">
            <v>17487</v>
          </cell>
          <cell r="H27">
            <v>17487</v>
          </cell>
          <cell r="I27">
            <v>17487</v>
          </cell>
        </row>
        <row r="28">
          <cell r="G28">
            <v>672</v>
          </cell>
          <cell r="H28">
            <v>672</v>
          </cell>
          <cell r="I28">
            <v>672</v>
          </cell>
        </row>
        <row r="29">
          <cell r="G29">
            <v>37</v>
          </cell>
          <cell r="H29">
            <v>37</v>
          </cell>
          <cell r="I29">
            <v>37</v>
          </cell>
        </row>
        <row r="30">
          <cell r="G30">
            <v>49</v>
          </cell>
          <cell r="H30">
            <v>49</v>
          </cell>
          <cell r="I30">
            <v>49</v>
          </cell>
        </row>
        <row r="31">
          <cell r="G31">
            <v>6728</v>
          </cell>
          <cell r="H31">
            <v>6728</v>
          </cell>
          <cell r="I31">
            <v>6728</v>
          </cell>
        </row>
        <row r="32">
          <cell r="G32">
            <v>4505</v>
          </cell>
          <cell r="H32">
            <v>4505</v>
          </cell>
          <cell r="I32">
            <v>4505</v>
          </cell>
        </row>
        <row r="33">
          <cell r="G33">
            <v>38</v>
          </cell>
          <cell r="H33">
            <v>38</v>
          </cell>
          <cell r="I33">
            <v>38</v>
          </cell>
        </row>
        <row r="34">
          <cell r="G34">
            <v>2185</v>
          </cell>
          <cell r="H34">
            <v>2185</v>
          </cell>
          <cell r="I34">
            <v>2185</v>
          </cell>
        </row>
        <row r="35">
          <cell r="G35">
            <v>555</v>
          </cell>
          <cell r="H35">
            <v>555</v>
          </cell>
          <cell r="I35">
            <v>555</v>
          </cell>
        </row>
        <row r="36">
          <cell r="G36">
            <v>479</v>
          </cell>
          <cell r="H36">
            <v>479</v>
          </cell>
          <cell r="I36">
            <v>479</v>
          </cell>
        </row>
        <row r="37">
          <cell r="G37">
            <v>169</v>
          </cell>
          <cell r="H37">
            <v>169</v>
          </cell>
          <cell r="I37">
            <v>169</v>
          </cell>
        </row>
        <row r="38">
          <cell r="G38">
            <v>42</v>
          </cell>
          <cell r="H38">
            <v>42</v>
          </cell>
          <cell r="I38">
            <v>42</v>
          </cell>
        </row>
        <row r="39">
          <cell r="G39">
            <v>268</v>
          </cell>
          <cell r="H39">
            <v>268</v>
          </cell>
          <cell r="I39">
            <v>268</v>
          </cell>
        </row>
        <row r="40">
          <cell r="G40">
            <v>76</v>
          </cell>
          <cell r="H40">
            <v>76</v>
          </cell>
          <cell r="I40">
            <v>76</v>
          </cell>
        </row>
        <row r="41">
          <cell r="G41">
            <v>48</v>
          </cell>
          <cell r="H41">
            <v>48</v>
          </cell>
          <cell r="I41">
            <v>48</v>
          </cell>
        </row>
        <row r="42">
          <cell r="G42">
            <v>28</v>
          </cell>
          <cell r="H42">
            <v>28</v>
          </cell>
          <cell r="I42">
            <v>28</v>
          </cell>
        </row>
        <row r="43">
          <cell r="G43">
            <v>15122</v>
          </cell>
          <cell r="H43">
            <v>15122</v>
          </cell>
          <cell r="I43">
            <v>15122</v>
          </cell>
        </row>
        <row r="44">
          <cell r="G44">
            <v>15122</v>
          </cell>
          <cell r="H44">
            <v>15122</v>
          </cell>
          <cell r="I44">
            <v>15122</v>
          </cell>
        </row>
        <row r="45">
          <cell r="G45">
            <v>45728</v>
          </cell>
          <cell r="H45">
            <v>45728</v>
          </cell>
          <cell r="I45">
            <v>45728</v>
          </cell>
        </row>
        <row r="46">
          <cell r="G46">
            <v>14344</v>
          </cell>
          <cell r="H46">
            <v>14344</v>
          </cell>
          <cell r="I46">
            <v>14344</v>
          </cell>
        </row>
        <row r="47">
          <cell r="G47">
            <v>14954</v>
          </cell>
          <cell r="H47">
            <v>14954</v>
          </cell>
          <cell r="I47">
            <v>14954</v>
          </cell>
        </row>
        <row r="48">
          <cell r="G48">
            <v>16430</v>
          </cell>
          <cell r="H48">
            <v>16430</v>
          </cell>
          <cell r="I48">
            <v>16430</v>
          </cell>
        </row>
        <row r="49">
          <cell r="G49">
            <v>2097</v>
          </cell>
          <cell r="H49">
            <v>2097</v>
          </cell>
          <cell r="I49">
            <v>2097</v>
          </cell>
        </row>
        <row r="50">
          <cell r="G50">
            <v>16683</v>
          </cell>
          <cell r="H50">
            <v>16683</v>
          </cell>
          <cell r="I50">
            <v>16683</v>
          </cell>
        </row>
        <row r="51">
          <cell r="G51">
            <v>7338</v>
          </cell>
          <cell r="H51">
            <v>7338</v>
          </cell>
          <cell r="I51">
            <v>7338</v>
          </cell>
        </row>
        <row r="52">
          <cell r="G52">
            <v>10</v>
          </cell>
          <cell r="H52">
            <v>10</v>
          </cell>
          <cell r="I52">
            <v>10</v>
          </cell>
        </row>
        <row r="53">
          <cell r="G53">
            <v>12</v>
          </cell>
          <cell r="H53">
            <v>12</v>
          </cell>
          <cell r="I53">
            <v>12</v>
          </cell>
        </row>
        <row r="54">
          <cell r="G54">
            <v>59195</v>
          </cell>
          <cell r="H54">
            <v>59195</v>
          </cell>
          <cell r="I54">
            <v>59195</v>
          </cell>
        </row>
        <row r="55">
          <cell r="G55">
            <v>38195</v>
          </cell>
          <cell r="H55">
            <v>38195</v>
          </cell>
          <cell r="I55">
            <v>38195</v>
          </cell>
        </row>
        <row r="56">
          <cell r="G56">
            <v>10142</v>
          </cell>
          <cell r="H56">
            <v>10142</v>
          </cell>
          <cell r="I56">
            <v>10142</v>
          </cell>
        </row>
        <row r="57">
          <cell r="G57">
            <v>38195</v>
          </cell>
          <cell r="H57">
            <v>38195</v>
          </cell>
          <cell r="I57">
            <v>38195</v>
          </cell>
        </row>
        <row r="58">
          <cell r="G58">
            <v>24468</v>
          </cell>
          <cell r="H58">
            <v>24468</v>
          </cell>
          <cell r="I58">
            <v>24468</v>
          </cell>
        </row>
        <row r="59">
          <cell r="G59">
            <v>21000</v>
          </cell>
          <cell r="H59">
            <v>21000</v>
          </cell>
          <cell r="I59">
            <v>21000</v>
          </cell>
        </row>
        <row r="60">
          <cell r="G60">
            <v>21000</v>
          </cell>
          <cell r="H60">
            <v>21000</v>
          </cell>
          <cell r="I60">
            <v>21000</v>
          </cell>
        </row>
        <row r="61">
          <cell r="G61">
            <v>32458</v>
          </cell>
          <cell r="H61">
            <v>32458</v>
          </cell>
          <cell r="I61">
            <v>32458</v>
          </cell>
        </row>
        <row r="62">
          <cell r="G62">
            <v>6282</v>
          </cell>
          <cell r="H62">
            <v>6282</v>
          </cell>
          <cell r="I62">
            <v>6282</v>
          </cell>
        </row>
        <row r="63">
          <cell r="G63">
            <v>2393</v>
          </cell>
          <cell r="H63">
            <v>2393</v>
          </cell>
          <cell r="I63">
            <v>2393</v>
          </cell>
        </row>
        <row r="64">
          <cell r="G64">
            <v>2393</v>
          </cell>
          <cell r="H64">
            <v>2393</v>
          </cell>
          <cell r="I64">
            <v>2393</v>
          </cell>
        </row>
        <row r="65">
          <cell r="G65">
            <v>2148</v>
          </cell>
          <cell r="H65">
            <v>2148</v>
          </cell>
          <cell r="I65">
            <v>2148</v>
          </cell>
        </row>
        <row r="66">
          <cell r="G66">
            <v>2148</v>
          </cell>
          <cell r="H66">
            <v>2148</v>
          </cell>
          <cell r="I66">
            <v>2148</v>
          </cell>
        </row>
      </sheetData>
      <sheetData sheetId="1">
        <row r="17">
          <cell r="F17">
            <v>16</v>
          </cell>
        </row>
        <row r="18">
          <cell r="F18">
            <v>12</v>
          </cell>
        </row>
        <row r="19">
          <cell r="F19">
            <v>12</v>
          </cell>
        </row>
        <row r="20">
          <cell r="F20">
            <v>4</v>
          </cell>
        </row>
        <row r="21">
          <cell r="F21">
            <v>4</v>
          </cell>
        </row>
        <row r="22">
          <cell r="F22">
            <v>12</v>
          </cell>
        </row>
        <row r="23">
          <cell r="F23">
            <v>12</v>
          </cell>
        </row>
        <row r="24">
          <cell r="F24">
            <v>34937</v>
          </cell>
        </row>
        <row r="25">
          <cell r="F25">
            <v>30592</v>
          </cell>
        </row>
        <row r="26">
          <cell r="F26">
            <v>17938</v>
          </cell>
        </row>
        <row r="27">
          <cell r="F27">
            <v>12058</v>
          </cell>
        </row>
        <row r="28">
          <cell r="F28">
            <v>505</v>
          </cell>
        </row>
        <row r="29">
          <cell r="F29">
            <v>40</v>
          </cell>
        </row>
        <row r="30">
          <cell r="F30">
            <v>51</v>
          </cell>
        </row>
        <row r="31">
          <cell r="F31">
            <v>4345</v>
          </cell>
        </row>
        <row r="32">
          <cell r="F32">
            <v>2832</v>
          </cell>
        </row>
        <row r="33">
          <cell r="F33">
            <v>13</v>
          </cell>
        </row>
        <row r="34">
          <cell r="F34">
            <v>1500</v>
          </cell>
        </row>
        <row r="35">
          <cell r="F35">
            <v>206</v>
          </cell>
        </row>
        <row r="36">
          <cell r="F36">
            <v>156</v>
          </cell>
        </row>
        <row r="37">
          <cell r="F37">
            <v>25</v>
          </cell>
        </row>
        <row r="38">
          <cell r="F38">
            <v>13</v>
          </cell>
        </row>
        <row r="39">
          <cell r="F39">
            <v>118</v>
          </cell>
        </row>
        <row r="40">
          <cell r="F40">
            <v>50</v>
          </cell>
        </row>
        <row r="41">
          <cell r="F41">
            <v>25</v>
          </cell>
        </row>
        <row r="42">
          <cell r="F42">
            <v>25</v>
          </cell>
        </row>
        <row r="43">
          <cell r="F43">
            <v>15023</v>
          </cell>
        </row>
        <row r="44">
          <cell r="F44">
            <v>15023</v>
          </cell>
        </row>
        <row r="45">
          <cell r="F45">
            <v>44769</v>
          </cell>
        </row>
        <row r="46">
          <cell r="F46">
            <v>14481</v>
          </cell>
        </row>
        <row r="47">
          <cell r="F47">
            <v>14833</v>
          </cell>
        </row>
        <row r="48">
          <cell r="F48">
            <v>15455</v>
          </cell>
        </row>
        <row r="49">
          <cell r="F49">
            <v>8642</v>
          </cell>
        </row>
        <row r="50">
          <cell r="F50">
            <v>17899</v>
          </cell>
        </row>
        <row r="51">
          <cell r="F51">
            <v>6395</v>
          </cell>
        </row>
        <row r="52">
          <cell r="F52">
            <v>10</v>
          </cell>
        </row>
        <row r="53">
          <cell r="F53">
            <v>12</v>
          </cell>
        </row>
        <row r="54">
          <cell r="F54">
            <v>50811</v>
          </cell>
        </row>
        <row r="55">
          <cell r="F55">
            <v>37512</v>
          </cell>
        </row>
        <row r="56">
          <cell r="F56">
            <v>11386</v>
          </cell>
        </row>
        <row r="57">
          <cell r="F57">
            <v>37512</v>
          </cell>
        </row>
        <row r="58">
          <cell r="F58">
            <v>26126</v>
          </cell>
        </row>
        <row r="59">
          <cell r="F59">
            <v>13299</v>
          </cell>
        </row>
        <row r="60">
          <cell r="F60">
            <v>13299</v>
          </cell>
        </row>
        <row r="61">
          <cell r="F61">
            <v>32567</v>
          </cell>
        </row>
        <row r="62">
          <cell r="F62">
            <v>5427</v>
          </cell>
        </row>
        <row r="63">
          <cell r="F63">
            <v>2393</v>
          </cell>
        </row>
        <row r="64">
          <cell r="F64">
            <v>2393</v>
          </cell>
        </row>
        <row r="65">
          <cell r="F65">
            <v>1454</v>
          </cell>
        </row>
        <row r="66">
          <cell r="F66">
            <v>1454</v>
          </cell>
        </row>
        <row r="84">
          <cell r="F84">
            <v>4</v>
          </cell>
          <cell r="G84">
            <v>4</v>
          </cell>
          <cell r="H84">
            <v>4</v>
          </cell>
          <cell r="I84">
            <v>4</v>
          </cell>
        </row>
        <row r="85">
          <cell r="F85">
            <v>4</v>
          </cell>
          <cell r="G85">
            <v>4</v>
          </cell>
          <cell r="H85">
            <v>4</v>
          </cell>
          <cell r="I85">
            <v>4</v>
          </cell>
        </row>
        <row r="86">
          <cell r="F86">
            <v>2</v>
          </cell>
          <cell r="G86">
            <v>2</v>
          </cell>
          <cell r="H86">
            <v>2</v>
          </cell>
          <cell r="I86">
            <v>2</v>
          </cell>
        </row>
        <row r="87">
          <cell r="F87">
            <v>53790</v>
          </cell>
          <cell r="G87">
            <v>31260</v>
          </cell>
          <cell r="H87">
            <v>31260</v>
          </cell>
          <cell r="I87">
            <v>31260</v>
          </cell>
        </row>
        <row r="88">
          <cell r="F88">
            <v>53790</v>
          </cell>
          <cell r="G88">
            <v>31260</v>
          </cell>
          <cell r="H88">
            <v>31260</v>
          </cell>
          <cell r="I88">
            <v>31260</v>
          </cell>
        </row>
        <row r="89">
          <cell r="F89">
            <v>38470</v>
          </cell>
          <cell r="G89">
            <v>16284</v>
          </cell>
          <cell r="H89">
            <v>21169</v>
          </cell>
          <cell r="I89">
            <v>27520</v>
          </cell>
        </row>
        <row r="90">
          <cell r="F90">
            <v>38470</v>
          </cell>
          <cell r="G90">
            <v>16284</v>
          </cell>
          <cell r="H90">
            <v>21169</v>
          </cell>
          <cell r="I90">
            <v>27520</v>
          </cell>
        </row>
        <row r="91">
          <cell r="F91">
            <v>9635</v>
          </cell>
          <cell r="G91">
            <v>9635</v>
          </cell>
          <cell r="H91">
            <v>13672</v>
          </cell>
          <cell r="I91">
            <v>13672</v>
          </cell>
        </row>
        <row r="92">
          <cell r="F92">
            <v>9635</v>
          </cell>
          <cell r="G92">
            <v>9635</v>
          </cell>
          <cell r="H92">
            <v>13672</v>
          </cell>
          <cell r="I92">
            <v>13672</v>
          </cell>
        </row>
        <row r="93">
          <cell r="F93">
            <v>5780</v>
          </cell>
          <cell r="G93">
            <v>5780</v>
          </cell>
          <cell r="H93">
            <v>13672</v>
          </cell>
          <cell r="I93">
            <v>13672</v>
          </cell>
        </row>
        <row r="94">
          <cell r="F94">
            <v>9635</v>
          </cell>
          <cell r="G94">
            <v>9635</v>
          </cell>
          <cell r="H94">
            <v>13672</v>
          </cell>
          <cell r="I94">
            <v>13672</v>
          </cell>
        </row>
        <row r="95">
          <cell r="F95">
            <v>9635</v>
          </cell>
          <cell r="G95">
            <v>9635</v>
          </cell>
          <cell r="H95">
            <v>13672</v>
          </cell>
          <cell r="I95">
            <v>13672</v>
          </cell>
        </row>
        <row r="96">
          <cell r="F96">
            <v>9635</v>
          </cell>
          <cell r="G96">
            <v>9635</v>
          </cell>
          <cell r="H96">
            <v>13672</v>
          </cell>
          <cell r="I96">
            <v>13672</v>
          </cell>
        </row>
        <row r="97">
          <cell r="F97">
            <v>5780</v>
          </cell>
          <cell r="G97">
            <v>5780</v>
          </cell>
          <cell r="H97">
            <v>1850</v>
          </cell>
          <cell r="I97">
            <v>1850</v>
          </cell>
        </row>
        <row r="98">
          <cell r="F98">
            <v>4500</v>
          </cell>
          <cell r="G98">
            <v>4500</v>
          </cell>
          <cell r="H98">
            <v>3600</v>
          </cell>
          <cell r="I98">
            <v>3600</v>
          </cell>
        </row>
        <row r="99">
          <cell r="F99">
            <v>9635</v>
          </cell>
          <cell r="G99">
            <v>9635</v>
          </cell>
          <cell r="H99">
            <v>13672</v>
          </cell>
          <cell r="I99">
            <v>13672</v>
          </cell>
        </row>
        <row r="100">
          <cell r="F100">
            <v>38930</v>
          </cell>
          <cell r="G100">
            <v>38930</v>
          </cell>
          <cell r="H100">
            <v>39705</v>
          </cell>
          <cell r="I100">
            <v>40495</v>
          </cell>
        </row>
        <row r="101">
          <cell r="F101">
            <v>200</v>
          </cell>
          <cell r="G101">
            <v>200</v>
          </cell>
          <cell r="H101">
            <v>240</v>
          </cell>
          <cell r="I101">
            <v>330</v>
          </cell>
        </row>
        <row r="102">
          <cell r="F102">
            <v>60</v>
          </cell>
          <cell r="G102">
            <v>60</v>
          </cell>
          <cell r="H102">
            <v>20</v>
          </cell>
          <cell r="I102">
            <v>50</v>
          </cell>
        </row>
        <row r="103">
          <cell r="F103">
            <v>709</v>
          </cell>
          <cell r="G103">
            <v>709</v>
          </cell>
          <cell r="H103">
            <v>709</v>
          </cell>
          <cell r="I103">
            <v>896</v>
          </cell>
        </row>
        <row r="104">
          <cell r="F104">
            <v>7490</v>
          </cell>
          <cell r="G104">
            <v>7490</v>
          </cell>
          <cell r="H104">
            <v>7490</v>
          </cell>
          <cell r="I104">
            <v>7490</v>
          </cell>
        </row>
        <row r="105">
          <cell r="F105">
            <v>17471</v>
          </cell>
          <cell r="G105">
            <v>17471</v>
          </cell>
          <cell r="H105">
            <v>17472</v>
          </cell>
          <cell r="I105">
            <v>17560</v>
          </cell>
        </row>
        <row r="106">
          <cell r="F106">
            <v>3000</v>
          </cell>
          <cell r="G106">
            <v>3000</v>
          </cell>
          <cell r="H106">
            <v>3369</v>
          </cell>
          <cell r="I106">
            <v>3369</v>
          </cell>
        </row>
        <row r="107">
          <cell r="F107">
            <v>300</v>
          </cell>
          <cell r="G107">
            <v>300</v>
          </cell>
          <cell r="H107">
            <v>300</v>
          </cell>
          <cell r="I107">
            <v>300</v>
          </cell>
        </row>
        <row r="108">
          <cell r="F108">
            <v>90</v>
          </cell>
          <cell r="G108">
            <v>90</v>
          </cell>
          <cell r="H108">
            <v>90</v>
          </cell>
          <cell r="I108">
            <v>90</v>
          </cell>
        </row>
        <row r="109">
          <cell r="F109">
            <v>200</v>
          </cell>
          <cell r="G109">
            <v>200</v>
          </cell>
          <cell r="H109">
            <v>200</v>
          </cell>
          <cell r="I109">
            <v>200</v>
          </cell>
        </row>
        <row r="110">
          <cell r="F110">
            <v>2500</v>
          </cell>
          <cell r="G110">
            <v>2500</v>
          </cell>
          <cell r="H110">
            <v>2905</v>
          </cell>
          <cell r="I110">
            <v>2905</v>
          </cell>
        </row>
        <row r="111">
          <cell r="F111">
            <v>7000</v>
          </cell>
          <cell r="G111">
            <v>7000</v>
          </cell>
          <cell r="H111">
            <v>7000</v>
          </cell>
          <cell r="I111">
            <v>7395</v>
          </cell>
        </row>
        <row r="112">
          <cell r="F112">
            <v>105940</v>
          </cell>
          <cell r="G112">
            <v>105940</v>
          </cell>
          <cell r="H112">
            <v>132548</v>
          </cell>
          <cell r="I112">
            <v>148003</v>
          </cell>
        </row>
        <row r="113">
          <cell r="F113">
            <v>105940</v>
          </cell>
          <cell r="G113">
            <v>105940</v>
          </cell>
          <cell r="H113">
            <v>132548</v>
          </cell>
          <cell r="I113">
            <v>148003</v>
          </cell>
        </row>
        <row r="114">
          <cell r="F114">
            <v>960</v>
          </cell>
          <cell r="G114">
            <v>960</v>
          </cell>
          <cell r="H114">
            <v>960</v>
          </cell>
          <cell r="I114">
            <v>960</v>
          </cell>
        </row>
        <row r="115">
          <cell r="F115">
            <v>10</v>
          </cell>
          <cell r="G115">
            <v>20</v>
          </cell>
          <cell r="H115">
            <v>20</v>
          </cell>
          <cell r="I115">
            <v>20</v>
          </cell>
        </row>
        <row r="116">
          <cell r="F116">
            <v>400</v>
          </cell>
          <cell r="G116">
            <v>400</v>
          </cell>
          <cell r="H116">
            <v>400</v>
          </cell>
          <cell r="I116">
            <v>400</v>
          </cell>
        </row>
        <row r="117">
          <cell r="F117">
            <v>10</v>
          </cell>
          <cell r="G117">
            <v>20</v>
          </cell>
          <cell r="H117">
            <v>20</v>
          </cell>
          <cell r="I117">
            <v>20</v>
          </cell>
        </row>
        <row r="118">
          <cell r="F118">
            <v>200</v>
          </cell>
          <cell r="G118">
            <v>200</v>
          </cell>
          <cell r="H118">
            <v>200</v>
          </cell>
          <cell r="I118">
            <v>200</v>
          </cell>
        </row>
        <row r="119">
          <cell r="F119">
            <v>100</v>
          </cell>
          <cell r="G119">
            <v>100</v>
          </cell>
          <cell r="H119">
            <v>100</v>
          </cell>
          <cell r="I119">
            <v>100</v>
          </cell>
        </row>
        <row r="120">
          <cell r="F120">
            <v>100</v>
          </cell>
          <cell r="G120">
            <v>100</v>
          </cell>
          <cell r="H120">
            <v>100</v>
          </cell>
          <cell r="I120">
            <v>100</v>
          </cell>
        </row>
        <row r="121">
          <cell r="F121">
            <v>80</v>
          </cell>
          <cell r="G121">
            <v>100</v>
          </cell>
          <cell r="H121">
            <v>100</v>
          </cell>
          <cell r="I121">
            <v>100</v>
          </cell>
        </row>
        <row r="122">
          <cell r="F122">
            <v>60</v>
          </cell>
          <cell r="G122">
            <v>20</v>
          </cell>
          <cell r="H122">
            <v>20</v>
          </cell>
          <cell r="I122">
            <v>20</v>
          </cell>
        </row>
        <row r="123">
          <cell r="F123">
            <v>6618</v>
          </cell>
          <cell r="G123">
            <v>6618</v>
          </cell>
          <cell r="H123">
            <v>8810</v>
          </cell>
          <cell r="I123">
            <v>8810</v>
          </cell>
        </row>
        <row r="124">
          <cell r="F124">
            <v>6618</v>
          </cell>
          <cell r="G124">
            <v>6618</v>
          </cell>
          <cell r="H124">
            <v>8810</v>
          </cell>
          <cell r="I124">
            <v>8810</v>
          </cell>
        </row>
        <row r="125">
          <cell r="F125">
            <v>720</v>
          </cell>
          <cell r="G125">
            <v>720</v>
          </cell>
          <cell r="H125">
            <v>720</v>
          </cell>
          <cell r="I125">
            <v>720</v>
          </cell>
        </row>
        <row r="126">
          <cell r="F126">
            <v>720</v>
          </cell>
          <cell r="G126">
            <v>720</v>
          </cell>
          <cell r="H126">
            <v>720</v>
          </cell>
          <cell r="I126">
            <v>720</v>
          </cell>
        </row>
        <row r="127">
          <cell r="F127">
            <v>7338</v>
          </cell>
          <cell r="G127">
            <v>7338</v>
          </cell>
          <cell r="H127">
            <v>13672</v>
          </cell>
          <cell r="I127">
            <v>13672</v>
          </cell>
        </row>
        <row r="128">
          <cell r="F128">
            <v>7338</v>
          </cell>
          <cell r="G128">
            <v>7338</v>
          </cell>
          <cell r="H128">
            <v>13672</v>
          </cell>
          <cell r="I128">
            <v>13672</v>
          </cell>
        </row>
        <row r="129">
          <cell r="F129">
            <v>2600</v>
          </cell>
          <cell r="G129">
            <v>2600</v>
          </cell>
          <cell r="H129">
            <v>2600</v>
          </cell>
          <cell r="I129">
            <v>2600</v>
          </cell>
        </row>
        <row r="130">
          <cell r="F130">
            <v>200</v>
          </cell>
          <cell r="G130">
            <v>200</v>
          </cell>
          <cell r="H130">
            <v>200</v>
          </cell>
          <cell r="I130">
            <v>200</v>
          </cell>
        </row>
        <row r="131">
          <cell r="F131">
            <v>900</v>
          </cell>
          <cell r="G131">
            <v>900</v>
          </cell>
          <cell r="H131">
            <v>900</v>
          </cell>
          <cell r="I131">
            <v>900</v>
          </cell>
        </row>
        <row r="132">
          <cell r="F132">
            <v>1500</v>
          </cell>
          <cell r="G132">
            <v>1500</v>
          </cell>
          <cell r="H132">
            <v>1500</v>
          </cell>
          <cell r="I132">
            <v>1500</v>
          </cell>
        </row>
        <row r="133">
          <cell r="F133">
            <v>1</v>
          </cell>
          <cell r="G133">
            <v>12</v>
          </cell>
          <cell r="H133">
            <v>12</v>
          </cell>
          <cell r="I133">
            <v>12</v>
          </cell>
        </row>
        <row r="134">
          <cell r="F134">
            <v>1</v>
          </cell>
          <cell r="G134">
            <v>12</v>
          </cell>
          <cell r="H134">
            <v>12</v>
          </cell>
          <cell r="I134">
            <v>12</v>
          </cell>
        </row>
        <row r="135">
          <cell r="F135">
            <v>1</v>
          </cell>
          <cell r="G135">
            <v>12</v>
          </cell>
          <cell r="H135">
            <v>12</v>
          </cell>
          <cell r="I135">
            <v>12</v>
          </cell>
        </row>
        <row r="136">
          <cell r="F136">
            <v>1</v>
          </cell>
          <cell r="G136">
            <v>12</v>
          </cell>
          <cell r="H136">
            <v>12</v>
          </cell>
          <cell r="I136">
            <v>12</v>
          </cell>
        </row>
        <row r="137">
          <cell r="F137">
            <v>1</v>
          </cell>
          <cell r="G137">
            <v>12</v>
          </cell>
          <cell r="H137">
            <v>12</v>
          </cell>
          <cell r="I137">
            <v>12</v>
          </cell>
        </row>
        <row r="138">
          <cell r="F138">
            <v>1</v>
          </cell>
          <cell r="G138">
            <v>12</v>
          </cell>
          <cell r="H138">
            <v>12</v>
          </cell>
          <cell r="I138">
            <v>12</v>
          </cell>
        </row>
        <row r="139">
          <cell r="F139">
            <v>7338</v>
          </cell>
          <cell r="G139">
            <v>7338</v>
          </cell>
          <cell r="H139">
            <v>7338</v>
          </cell>
          <cell r="I139">
            <v>7338</v>
          </cell>
        </row>
        <row r="140">
          <cell r="F140">
            <v>7338</v>
          </cell>
          <cell r="G140">
            <v>7338</v>
          </cell>
          <cell r="H140">
            <v>7338</v>
          </cell>
          <cell r="I140">
            <v>7338</v>
          </cell>
        </row>
        <row r="154">
          <cell r="F154">
            <v>7</v>
          </cell>
          <cell r="G154">
            <v>7</v>
          </cell>
          <cell r="H154">
            <v>7</v>
          </cell>
          <cell r="I154">
            <v>7</v>
          </cell>
        </row>
        <row r="155">
          <cell r="F155">
            <v>5</v>
          </cell>
          <cell r="G155">
            <v>5</v>
          </cell>
          <cell r="H155">
            <v>5</v>
          </cell>
          <cell r="I155">
            <v>5</v>
          </cell>
        </row>
        <row r="156">
          <cell r="F156">
            <v>2</v>
          </cell>
          <cell r="G156">
            <v>2</v>
          </cell>
          <cell r="H156">
            <v>2</v>
          </cell>
          <cell r="I156">
            <v>2</v>
          </cell>
        </row>
        <row r="157">
          <cell r="F157">
            <v>25830</v>
          </cell>
          <cell r="G157">
            <v>25830</v>
          </cell>
          <cell r="H157">
            <v>25830</v>
          </cell>
          <cell r="I157">
            <v>25830</v>
          </cell>
        </row>
        <row r="158">
          <cell r="F158">
            <v>25830</v>
          </cell>
          <cell r="G158">
            <v>25830</v>
          </cell>
          <cell r="H158">
            <v>25830</v>
          </cell>
          <cell r="I158">
            <v>25830</v>
          </cell>
        </row>
        <row r="159">
          <cell r="F159">
            <v>2583</v>
          </cell>
          <cell r="G159">
            <v>2583</v>
          </cell>
          <cell r="H159">
            <v>2583</v>
          </cell>
          <cell r="I159">
            <v>2583</v>
          </cell>
        </row>
        <row r="160">
          <cell r="F160">
            <v>3264</v>
          </cell>
          <cell r="G160">
            <v>3264</v>
          </cell>
          <cell r="H160">
            <v>3264</v>
          </cell>
          <cell r="I160">
            <v>3264</v>
          </cell>
        </row>
        <row r="161">
          <cell r="F161">
            <v>3109</v>
          </cell>
          <cell r="G161">
            <v>3109</v>
          </cell>
          <cell r="H161">
            <v>3109</v>
          </cell>
          <cell r="I161">
            <v>3109</v>
          </cell>
        </row>
        <row r="162">
          <cell r="F162">
            <v>3109</v>
          </cell>
          <cell r="G162">
            <v>3109</v>
          </cell>
          <cell r="H162">
            <v>3109</v>
          </cell>
          <cell r="I162">
            <v>3109</v>
          </cell>
        </row>
        <row r="163">
          <cell r="F163">
            <v>155</v>
          </cell>
          <cell r="G163">
            <v>155</v>
          </cell>
          <cell r="H163">
            <v>155</v>
          </cell>
          <cell r="I163">
            <v>155</v>
          </cell>
        </row>
        <row r="164">
          <cell r="F164">
            <v>155</v>
          </cell>
          <cell r="G164">
            <v>155</v>
          </cell>
          <cell r="H164">
            <v>155</v>
          </cell>
          <cell r="I164">
            <v>155</v>
          </cell>
        </row>
        <row r="165">
          <cell r="F165">
            <v>615</v>
          </cell>
          <cell r="G165">
            <v>615</v>
          </cell>
          <cell r="H165">
            <v>615</v>
          </cell>
          <cell r="I165">
            <v>615</v>
          </cell>
        </row>
        <row r="166">
          <cell r="F166">
            <v>615</v>
          </cell>
          <cell r="G166">
            <v>615</v>
          </cell>
          <cell r="H166">
            <v>615</v>
          </cell>
          <cell r="I166">
            <v>615</v>
          </cell>
        </row>
        <row r="167">
          <cell r="F167">
            <v>777</v>
          </cell>
          <cell r="G167">
            <v>777</v>
          </cell>
          <cell r="H167">
            <v>777</v>
          </cell>
          <cell r="I167">
            <v>777</v>
          </cell>
        </row>
        <row r="168">
          <cell r="F168">
            <v>777</v>
          </cell>
          <cell r="G168">
            <v>777</v>
          </cell>
          <cell r="H168">
            <v>777</v>
          </cell>
          <cell r="I168">
            <v>777</v>
          </cell>
        </row>
        <row r="169">
          <cell r="F169">
            <v>690</v>
          </cell>
          <cell r="G169">
            <v>690</v>
          </cell>
          <cell r="H169">
            <v>690</v>
          </cell>
          <cell r="I169">
            <v>690</v>
          </cell>
        </row>
        <row r="170">
          <cell r="F170">
            <v>989</v>
          </cell>
          <cell r="G170">
            <v>967</v>
          </cell>
          <cell r="H170">
            <v>967</v>
          </cell>
          <cell r="I170">
            <v>967</v>
          </cell>
        </row>
        <row r="171">
          <cell r="F171">
            <v>950</v>
          </cell>
          <cell r="G171">
            <v>928</v>
          </cell>
          <cell r="H171">
            <v>928</v>
          </cell>
          <cell r="I171">
            <v>928</v>
          </cell>
        </row>
        <row r="172">
          <cell r="F172">
            <v>777</v>
          </cell>
          <cell r="G172">
            <v>777</v>
          </cell>
          <cell r="H172">
            <v>777</v>
          </cell>
          <cell r="I172">
            <v>777</v>
          </cell>
        </row>
        <row r="173">
          <cell r="F173">
            <v>120</v>
          </cell>
          <cell r="G173">
            <v>98</v>
          </cell>
          <cell r="H173">
            <v>98</v>
          </cell>
          <cell r="I173">
            <v>98</v>
          </cell>
        </row>
        <row r="174">
          <cell r="F174">
            <v>16</v>
          </cell>
          <cell r="G174">
            <v>16</v>
          </cell>
          <cell r="H174">
            <v>16</v>
          </cell>
          <cell r="I174">
            <v>16</v>
          </cell>
        </row>
        <row r="175">
          <cell r="F175">
            <v>37</v>
          </cell>
          <cell r="G175">
            <v>37</v>
          </cell>
          <cell r="H175">
            <v>37</v>
          </cell>
          <cell r="I175">
            <v>37</v>
          </cell>
        </row>
        <row r="176">
          <cell r="F176">
            <v>39</v>
          </cell>
          <cell r="G176">
            <v>39</v>
          </cell>
          <cell r="H176">
            <v>39</v>
          </cell>
          <cell r="I176">
            <v>39</v>
          </cell>
        </row>
        <row r="177">
          <cell r="F177">
            <v>39</v>
          </cell>
          <cell r="G177">
            <v>39</v>
          </cell>
          <cell r="H177">
            <v>39</v>
          </cell>
          <cell r="I177">
            <v>39</v>
          </cell>
        </row>
        <row r="178">
          <cell r="F178">
            <v>1552</v>
          </cell>
          <cell r="G178">
            <v>1552</v>
          </cell>
          <cell r="H178">
            <v>1552</v>
          </cell>
          <cell r="I178">
            <v>1552</v>
          </cell>
        </row>
        <row r="179">
          <cell r="F179">
            <v>1552</v>
          </cell>
          <cell r="G179">
            <v>1552</v>
          </cell>
          <cell r="H179">
            <v>1552</v>
          </cell>
          <cell r="I179">
            <v>1552</v>
          </cell>
        </row>
        <row r="180">
          <cell r="F180">
            <v>13200</v>
          </cell>
          <cell r="G180">
            <v>11802</v>
          </cell>
          <cell r="H180">
            <v>12038</v>
          </cell>
          <cell r="I180">
            <v>12278</v>
          </cell>
        </row>
        <row r="181">
          <cell r="F181">
            <v>13200</v>
          </cell>
          <cell r="G181">
            <v>11802</v>
          </cell>
          <cell r="H181">
            <v>12038</v>
          </cell>
          <cell r="I181">
            <v>12278</v>
          </cell>
        </row>
        <row r="182">
          <cell r="F182">
            <v>2</v>
          </cell>
          <cell r="G182">
            <v>12</v>
          </cell>
          <cell r="H182">
            <v>12</v>
          </cell>
          <cell r="I182">
            <v>12</v>
          </cell>
        </row>
        <row r="183">
          <cell r="F183">
            <v>2</v>
          </cell>
          <cell r="G183">
            <v>12</v>
          </cell>
          <cell r="H183">
            <v>12</v>
          </cell>
          <cell r="I183">
            <v>12</v>
          </cell>
        </row>
        <row r="184">
          <cell r="F184">
            <v>19613</v>
          </cell>
          <cell r="G184">
            <v>17357</v>
          </cell>
          <cell r="H184">
            <v>17704</v>
          </cell>
          <cell r="I184">
            <v>18058</v>
          </cell>
        </row>
        <row r="185">
          <cell r="F185">
            <v>29913</v>
          </cell>
          <cell r="G185">
            <v>29913</v>
          </cell>
          <cell r="H185">
            <v>30511</v>
          </cell>
          <cell r="I185">
            <v>31121</v>
          </cell>
        </row>
        <row r="186">
          <cell r="F186">
            <v>19613</v>
          </cell>
          <cell r="G186">
            <v>17357</v>
          </cell>
          <cell r="H186">
            <v>17704</v>
          </cell>
          <cell r="I186">
            <v>18058</v>
          </cell>
        </row>
        <row r="187">
          <cell r="F187">
            <v>871</v>
          </cell>
          <cell r="G187">
            <v>726</v>
          </cell>
          <cell r="H187">
            <v>740</v>
          </cell>
          <cell r="I187">
            <v>755</v>
          </cell>
        </row>
        <row r="188">
          <cell r="F188">
            <v>53790</v>
          </cell>
          <cell r="G188">
            <v>31260</v>
          </cell>
          <cell r="H188">
            <v>31264</v>
          </cell>
          <cell r="I188">
            <v>31264</v>
          </cell>
        </row>
        <row r="189">
          <cell r="F189">
            <v>871</v>
          </cell>
          <cell r="G189">
            <v>726</v>
          </cell>
          <cell r="H189">
            <v>740</v>
          </cell>
          <cell r="I189">
            <v>755</v>
          </cell>
        </row>
        <row r="190">
          <cell r="F190">
            <v>1129</v>
          </cell>
          <cell r="G190">
            <v>1129</v>
          </cell>
          <cell r="H190">
            <v>1152</v>
          </cell>
          <cell r="I190">
            <v>1175</v>
          </cell>
        </row>
        <row r="191">
          <cell r="F191">
            <v>1129</v>
          </cell>
          <cell r="G191">
            <v>1129</v>
          </cell>
          <cell r="H191">
            <v>1152</v>
          </cell>
          <cell r="I191">
            <v>1175</v>
          </cell>
        </row>
        <row r="192">
          <cell r="F192">
            <v>9586</v>
          </cell>
          <cell r="G192">
            <v>9586</v>
          </cell>
          <cell r="H192">
            <v>9778</v>
          </cell>
          <cell r="I192">
            <v>9974</v>
          </cell>
        </row>
        <row r="193">
          <cell r="F193">
            <v>9586</v>
          </cell>
          <cell r="G193">
            <v>9586</v>
          </cell>
          <cell r="H193">
            <v>9778</v>
          </cell>
          <cell r="I193">
            <v>9974</v>
          </cell>
        </row>
        <row r="194">
          <cell r="F194">
            <v>313</v>
          </cell>
          <cell r="G194">
            <v>313</v>
          </cell>
          <cell r="H194">
            <v>393</v>
          </cell>
          <cell r="I194">
            <v>493</v>
          </cell>
        </row>
        <row r="195">
          <cell r="F195">
            <v>313</v>
          </cell>
          <cell r="G195">
            <v>313</v>
          </cell>
          <cell r="H195">
            <v>393</v>
          </cell>
          <cell r="I195">
            <v>493</v>
          </cell>
        </row>
        <row r="196">
          <cell r="F196">
            <v>5</v>
          </cell>
          <cell r="G196">
            <v>4</v>
          </cell>
          <cell r="H196">
            <v>4</v>
          </cell>
          <cell r="I196">
            <v>4</v>
          </cell>
        </row>
        <row r="197">
          <cell r="F197">
            <v>5</v>
          </cell>
          <cell r="G197">
            <v>4</v>
          </cell>
          <cell r="H197">
            <v>4</v>
          </cell>
          <cell r="I197">
            <v>4</v>
          </cell>
        </row>
        <row r="198">
          <cell r="F198">
            <v>4</v>
          </cell>
          <cell r="G198">
            <v>4</v>
          </cell>
          <cell r="H198">
            <v>4</v>
          </cell>
          <cell r="I198">
            <v>4</v>
          </cell>
        </row>
        <row r="199">
          <cell r="F199">
            <v>2</v>
          </cell>
          <cell r="G199">
            <v>12</v>
          </cell>
          <cell r="H199">
            <v>12</v>
          </cell>
          <cell r="I199">
            <v>12</v>
          </cell>
        </row>
        <row r="200">
          <cell r="F200">
            <v>2</v>
          </cell>
          <cell r="G200">
            <v>12</v>
          </cell>
          <cell r="H200">
            <v>12</v>
          </cell>
          <cell r="I200">
            <v>12</v>
          </cell>
        </row>
        <row r="201">
          <cell r="F201">
            <v>72</v>
          </cell>
          <cell r="G201">
            <v>72</v>
          </cell>
          <cell r="H201">
            <v>73</v>
          </cell>
          <cell r="I201">
            <v>75</v>
          </cell>
        </row>
        <row r="202">
          <cell r="F202">
            <v>72</v>
          </cell>
          <cell r="G202">
            <v>72</v>
          </cell>
          <cell r="H202">
            <v>73</v>
          </cell>
          <cell r="I202">
            <v>75</v>
          </cell>
        </row>
        <row r="215">
          <cell r="F215">
            <v>4</v>
          </cell>
          <cell r="G215">
            <v>4</v>
          </cell>
          <cell r="H215">
            <v>4</v>
          </cell>
          <cell r="I215">
            <v>4</v>
          </cell>
        </row>
        <row r="216">
          <cell r="F216">
            <v>4</v>
          </cell>
          <cell r="G216">
            <v>4</v>
          </cell>
          <cell r="H216">
            <v>4</v>
          </cell>
          <cell r="I216">
            <v>4</v>
          </cell>
        </row>
        <row r="217">
          <cell r="F217">
            <v>47850</v>
          </cell>
          <cell r="G217">
            <v>47850</v>
          </cell>
          <cell r="H217">
            <v>47850</v>
          </cell>
          <cell r="I217">
            <v>47850</v>
          </cell>
        </row>
        <row r="218">
          <cell r="F218">
            <v>47850</v>
          </cell>
          <cell r="G218">
            <v>47850</v>
          </cell>
          <cell r="H218">
            <v>47850</v>
          </cell>
          <cell r="I218">
            <v>47850</v>
          </cell>
        </row>
        <row r="219">
          <cell r="F219">
            <v>40206</v>
          </cell>
          <cell r="G219">
            <v>22378</v>
          </cell>
          <cell r="H219">
            <v>22378</v>
          </cell>
          <cell r="I219">
            <v>22378</v>
          </cell>
        </row>
        <row r="220">
          <cell r="F220">
            <v>11</v>
          </cell>
          <cell r="G220">
            <v>11</v>
          </cell>
          <cell r="H220">
            <v>11</v>
          </cell>
          <cell r="I220">
            <v>11</v>
          </cell>
        </row>
        <row r="221">
          <cell r="F221">
            <v>11</v>
          </cell>
          <cell r="G221">
            <v>11</v>
          </cell>
          <cell r="H221">
            <v>11</v>
          </cell>
          <cell r="I221">
            <v>11</v>
          </cell>
        </row>
        <row r="222">
          <cell r="F222">
            <v>40000</v>
          </cell>
          <cell r="G222">
            <v>22172</v>
          </cell>
          <cell r="H222">
            <v>22172</v>
          </cell>
          <cell r="I222">
            <v>22172</v>
          </cell>
        </row>
        <row r="223">
          <cell r="F223">
            <v>34000</v>
          </cell>
          <cell r="G223">
            <v>18846</v>
          </cell>
          <cell r="H223">
            <v>18846</v>
          </cell>
          <cell r="I223">
            <v>18846</v>
          </cell>
        </row>
        <row r="224">
          <cell r="F224">
            <v>6000</v>
          </cell>
          <cell r="G224">
            <v>3326</v>
          </cell>
          <cell r="H224">
            <v>3326</v>
          </cell>
          <cell r="I224">
            <v>3326</v>
          </cell>
        </row>
        <row r="225">
          <cell r="F225">
            <v>45</v>
          </cell>
          <cell r="G225">
            <v>45</v>
          </cell>
          <cell r="H225">
            <v>45</v>
          </cell>
          <cell r="I225">
            <v>45</v>
          </cell>
        </row>
        <row r="226">
          <cell r="F226">
            <v>45</v>
          </cell>
          <cell r="G226">
            <v>45</v>
          </cell>
          <cell r="H226">
            <v>45</v>
          </cell>
          <cell r="I226">
            <v>45</v>
          </cell>
        </row>
        <row r="227">
          <cell r="F227">
            <v>150</v>
          </cell>
          <cell r="G227">
            <v>150</v>
          </cell>
          <cell r="H227">
            <v>150</v>
          </cell>
          <cell r="I227">
            <v>150</v>
          </cell>
        </row>
        <row r="228">
          <cell r="F228">
            <v>150</v>
          </cell>
          <cell r="G228">
            <v>150</v>
          </cell>
          <cell r="H228">
            <v>150</v>
          </cell>
          <cell r="I228">
            <v>150</v>
          </cell>
        </row>
        <row r="229">
          <cell r="F229">
            <v>3377</v>
          </cell>
          <cell r="G229">
            <v>3377</v>
          </cell>
          <cell r="H229">
            <v>3377</v>
          </cell>
          <cell r="I229">
            <v>3377</v>
          </cell>
        </row>
        <row r="230">
          <cell r="F230">
            <v>3200</v>
          </cell>
          <cell r="G230">
            <v>3200</v>
          </cell>
          <cell r="H230">
            <v>3200</v>
          </cell>
          <cell r="I230">
            <v>3200</v>
          </cell>
        </row>
        <row r="231">
          <cell r="F231">
            <v>14</v>
          </cell>
          <cell r="G231">
            <v>14</v>
          </cell>
          <cell r="H231">
            <v>14</v>
          </cell>
          <cell r="I231">
            <v>14</v>
          </cell>
        </row>
        <row r="232">
          <cell r="F232">
            <v>50</v>
          </cell>
          <cell r="G232">
            <v>50</v>
          </cell>
          <cell r="H232">
            <v>50</v>
          </cell>
          <cell r="I232">
            <v>50</v>
          </cell>
        </row>
        <row r="233">
          <cell r="F233">
            <v>80</v>
          </cell>
          <cell r="G233">
            <v>80</v>
          </cell>
          <cell r="H233">
            <v>80</v>
          </cell>
          <cell r="I233">
            <v>80</v>
          </cell>
        </row>
        <row r="234">
          <cell r="F234">
            <v>5</v>
          </cell>
          <cell r="G234">
            <v>5</v>
          </cell>
          <cell r="H234">
            <v>5</v>
          </cell>
          <cell r="I234">
            <v>5</v>
          </cell>
        </row>
        <row r="235">
          <cell r="F235">
            <v>5</v>
          </cell>
          <cell r="G235">
            <v>5</v>
          </cell>
          <cell r="H235">
            <v>5</v>
          </cell>
          <cell r="I235">
            <v>5</v>
          </cell>
        </row>
        <row r="236">
          <cell r="F236">
            <v>42</v>
          </cell>
          <cell r="G236">
            <v>42</v>
          </cell>
          <cell r="H236">
            <v>42</v>
          </cell>
          <cell r="I236">
            <v>42</v>
          </cell>
        </row>
        <row r="248">
          <cell r="F248">
            <v>4</v>
          </cell>
          <cell r="G248">
            <v>4</v>
          </cell>
          <cell r="H248">
            <v>4</v>
          </cell>
          <cell r="I248">
            <v>4</v>
          </cell>
        </row>
        <row r="249">
          <cell r="F249">
            <v>4</v>
          </cell>
          <cell r="G249">
            <v>4</v>
          </cell>
          <cell r="H249">
            <v>4</v>
          </cell>
          <cell r="I249">
            <v>4</v>
          </cell>
        </row>
        <row r="250">
          <cell r="F250">
            <v>18414</v>
          </cell>
          <cell r="G250">
            <v>18414</v>
          </cell>
          <cell r="H250">
            <v>20255</v>
          </cell>
          <cell r="I250">
            <v>22281</v>
          </cell>
        </row>
        <row r="251">
          <cell r="F251">
            <v>16500</v>
          </cell>
          <cell r="G251">
            <v>16500</v>
          </cell>
          <cell r="H251">
            <v>18150</v>
          </cell>
          <cell r="I251">
            <v>19965</v>
          </cell>
        </row>
        <row r="252">
          <cell r="F252">
            <v>4125</v>
          </cell>
          <cell r="G252">
            <v>4125</v>
          </cell>
          <cell r="H252">
            <v>4538</v>
          </cell>
          <cell r="I252">
            <v>4991</v>
          </cell>
        </row>
        <row r="253">
          <cell r="F253">
            <v>3300</v>
          </cell>
          <cell r="G253">
            <v>3300</v>
          </cell>
          <cell r="H253">
            <v>3630</v>
          </cell>
          <cell r="I253">
            <v>3993</v>
          </cell>
        </row>
        <row r="254">
          <cell r="F254">
            <v>1914</v>
          </cell>
          <cell r="G254">
            <v>1914</v>
          </cell>
          <cell r="H254">
            <v>2105</v>
          </cell>
          <cell r="I254">
            <v>2316</v>
          </cell>
        </row>
        <row r="255">
          <cell r="F255">
            <v>4125</v>
          </cell>
          <cell r="G255">
            <v>4125</v>
          </cell>
          <cell r="H255">
            <v>4538</v>
          </cell>
          <cell r="I255">
            <v>4991</v>
          </cell>
        </row>
        <row r="256">
          <cell r="F256">
            <v>300</v>
          </cell>
          <cell r="G256">
            <v>300</v>
          </cell>
          <cell r="H256">
            <v>330</v>
          </cell>
          <cell r="I256">
            <v>363</v>
          </cell>
        </row>
        <row r="257">
          <cell r="F257">
            <v>300</v>
          </cell>
          <cell r="G257">
            <v>300</v>
          </cell>
          <cell r="H257">
            <v>330</v>
          </cell>
          <cell r="I257">
            <v>363</v>
          </cell>
        </row>
        <row r="258">
          <cell r="F258">
            <v>300</v>
          </cell>
          <cell r="G258">
            <v>300</v>
          </cell>
          <cell r="H258">
            <v>330</v>
          </cell>
          <cell r="I258">
            <v>363</v>
          </cell>
        </row>
        <row r="259">
          <cell r="F259">
            <v>300</v>
          </cell>
          <cell r="G259">
            <v>300</v>
          </cell>
          <cell r="H259">
            <v>330</v>
          </cell>
          <cell r="I259">
            <v>363</v>
          </cell>
        </row>
        <row r="260">
          <cell r="F260">
            <v>24280</v>
          </cell>
          <cell r="G260">
            <v>21280</v>
          </cell>
          <cell r="H260">
            <v>23408</v>
          </cell>
          <cell r="I260">
            <v>25749</v>
          </cell>
        </row>
        <row r="261">
          <cell r="F261">
            <v>1280</v>
          </cell>
          <cell r="G261">
            <v>1280</v>
          </cell>
          <cell r="H261">
            <v>1408</v>
          </cell>
          <cell r="I261">
            <v>1549</v>
          </cell>
        </row>
        <row r="262">
          <cell r="F262">
            <v>2000</v>
          </cell>
          <cell r="G262">
            <v>2000</v>
          </cell>
          <cell r="H262">
            <v>2200</v>
          </cell>
          <cell r="I262">
            <v>2420</v>
          </cell>
        </row>
        <row r="263">
          <cell r="F263">
            <v>1600</v>
          </cell>
          <cell r="G263">
            <v>1600</v>
          </cell>
          <cell r="H263">
            <v>1760</v>
          </cell>
          <cell r="I263">
            <v>1936</v>
          </cell>
        </row>
        <row r="264">
          <cell r="F264">
            <v>23000</v>
          </cell>
          <cell r="G264">
            <v>20000</v>
          </cell>
          <cell r="H264">
            <v>22000</v>
          </cell>
          <cell r="I264">
            <v>24200</v>
          </cell>
        </row>
        <row r="265">
          <cell r="F265">
            <v>120</v>
          </cell>
          <cell r="G265">
            <v>120</v>
          </cell>
          <cell r="H265">
            <v>200</v>
          </cell>
          <cell r="I265">
            <v>300</v>
          </cell>
        </row>
        <row r="266">
          <cell r="F266">
            <v>120</v>
          </cell>
          <cell r="G266">
            <v>120</v>
          </cell>
          <cell r="H266">
            <v>200</v>
          </cell>
          <cell r="I266">
            <v>300</v>
          </cell>
        </row>
        <row r="267">
          <cell r="F267">
            <v>23844</v>
          </cell>
          <cell r="G267">
            <v>23844</v>
          </cell>
          <cell r="H267">
            <v>23844</v>
          </cell>
          <cell r="I267">
            <v>23844</v>
          </cell>
        </row>
        <row r="268">
          <cell r="F268">
            <v>1025</v>
          </cell>
          <cell r="G268">
            <v>1025</v>
          </cell>
          <cell r="H268">
            <v>1025</v>
          </cell>
          <cell r="I268">
            <v>1025</v>
          </cell>
        </row>
        <row r="269">
          <cell r="F269">
            <v>1426</v>
          </cell>
          <cell r="G269">
            <v>1426</v>
          </cell>
          <cell r="H269">
            <v>1426</v>
          </cell>
          <cell r="I269">
            <v>1426</v>
          </cell>
        </row>
        <row r="270">
          <cell r="F270">
            <v>4000</v>
          </cell>
          <cell r="G270">
            <v>4000</v>
          </cell>
          <cell r="H270">
            <v>4000</v>
          </cell>
          <cell r="I270">
            <v>4000</v>
          </cell>
        </row>
        <row r="271">
          <cell r="F271">
            <v>3948</v>
          </cell>
          <cell r="G271">
            <v>3948</v>
          </cell>
          <cell r="H271">
            <v>3948</v>
          </cell>
          <cell r="I271">
            <v>3948</v>
          </cell>
        </row>
        <row r="272">
          <cell r="F272">
            <v>8080</v>
          </cell>
          <cell r="G272">
            <v>8080</v>
          </cell>
          <cell r="H272">
            <v>8080</v>
          </cell>
          <cell r="I272">
            <v>8080</v>
          </cell>
        </row>
        <row r="273">
          <cell r="F273">
            <v>5365</v>
          </cell>
          <cell r="G273">
            <v>5365</v>
          </cell>
          <cell r="H273">
            <v>5365</v>
          </cell>
          <cell r="I273">
            <v>5365</v>
          </cell>
        </row>
        <row r="274">
          <cell r="F274">
            <v>4737</v>
          </cell>
          <cell r="G274">
            <v>5401</v>
          </cell>
          <cell r="H274">
            <v>5401</v>
          </cell>
          <cell r="I274">
            <v>5671</v>
          </cell>
        </row>
        <row r="275">
          <cell r="F275">
            <v>295</v>
          </cell>
          <cell r="G275">
            <v>135</v>
          </cell>
          <cell r="H275">
            <v>135</v>
          </cell>
          <cell r="I275">
            <v>142</v>
          </cell>
        </row>
        <row r="276">
          <cell r="F276">
            <v>2778</v>
          </cell>
          <cell r="G276">
            <v>1000</v>
          </cell>
          <cell r="H276">
            <v>1000</v>
          </cell>
          <cell r="I276">
            <v>1050</v>
          </cell>
        </row>
        <row r="277">
          <cell r="F277">
            <v>4037</v>
          </cell>
          <cell r="G277">
            <v>3501</v>
          </cell>
          <cell r="H277">
            <v>3501</v>
          </cell>
          <cell r="I277">
            <v>3676</v>
          </cell>
        </row>
        <row r="278">
          <cell r="F278">
            <v>11135</v>
          </cell>
          <cell r="G278">
            <v>5000</v>
          </cell>
          <cell r="H278">
            <v>5000</v>
          </cell>
          <cell r="I278">
            <v>5250</v>
          </cell>
        </row>
        <row r="279">
          <cell r="F279">
            <v>700</v>
          </cell>
          <cell r="G279">
            <v>1900</v>
          </cell>
          <cell r="H279">
            <v>1900</v>
          </cell>
          <cell r="I279">
            <v>1995</v>
          </cell>
        </row>
        <row r="280">
          <cell r="F280">
            <v>1725</v>
          </cell>
          <cell r="G280">
            <v>700</v>
          </cell>
          <cell r="H280">
            <v>700</v>
          </cell>
          <cell r="I280">
            <v>735</v>
          </cell>
        </row>
        <row r="281">
          <cell r="F281">
            <v>3237</v>
          </cell>
          <cell r="G281">
            <v>2700</v>
          </cell>
          <cell r="H281">
            <v>2725</v>
          </cell>
          <cell r="I281">
            <v>2861</v>
          </cell>
        </row>
        <row r="282">
          <cell r="F282">
            <v>345</v>
          </cell>
          <cell r="G282">
            <v>245</v>
          </cell>
          <cell r="H282">
            <v>245</v>
          </cell>
          <cell r="I282">
            <v>257</v>
          </cell>
        </row>
        <row r="283">
          <cell r="F283">
            <v>2737</v>
          </cell>
          <cell r="G283">
            <v>2200</v>
          </cell>
          <cell r="H283">
            <v>2200</v>
          </cell>
          <cell r="I283">
            <v>2310</v>
          </cell>
        </row>
        <row r="284">
          <cell r="F284">
            <v>500</v>
          </cell>
          <cell r="G284">
            <v>500</v>
          </cell>
          <cell r="H284">
            <v>525</v>
          </cell>
          <cell r="I284">
            <v>551</v>
          </cell>
        </row>
        <row r="285">
          <cell r="F285">
            <v>750</v>
          </cell>
          <cell r="G285">
            <v>500</v>
          </cell>
          <cell r="H285">
            <v>500</v>
          </cell>
          <cell r="I285">
            <v>525</v>
          </cell>
        </row>
        <row r="286">
          <cell r="F286">
            <v>11100</v>
          </cell>
          <cell r="G286">
            <v>8000</v>
          </cell>
          <cell r="H286">
            <v>8000</v>
          </cell>
          <cell r="I286">
            <v>8400</v>
          </cell>
        </row>
        <row r="287">
          <cell r="F287">
            <v>343</v>
          </cell>
          <cell r="G287">
            <v>217</v>
          </cell>
          <cell r="H287">
            <v>217</v>
          </cell>
          <cell r="I287">
            <v>228</v>
          </cell>
        </row>
        <row r="288">
          <cell r="F288">
            <v>30000</v>
          </cell>
          <cell r="G288">
            <v>25080</v>
          </cell>
          <cell r="H288">
            <v>2456</v>
          </cell>
          <cell r="I288">
            <v>2584</v>
          </cell>
        </row>
        <row r="289">
          <cell r="F289">
            <v>13992</v>
          </cell>
          <cell r="G289">
            <v>13992</v>
          </cell>
          <cell r="H289">
            <v>14201</v>
          </cell>
          <cell r="I289">
            <v>14414</v>
          </cell>
        </row>
        <row r="290">
          <cell r="F290">
            <v>30000</v>
          </cell>
          <cell r="G290">
            <v>25080</v>
          </cell>
          <cell r="H290">
            <v>2456</v>
          </cell>
          <cell r="I290">
            <v>2584</v>
          </cell>
        </row>
        <row r="291">
          <cell r="F291">
            <v>13992</v>
          </cell>
          <cell r="G291">
            <v>13992</v>
          </cell>
          <cell r="H291">
            <v>14201</v>
          </cell>
          <cell r="I291">
            <v>14414</v>
          </cell>
        </row>
        <row r="292">
          <cell r="F292">
            <v>70</v>
          </cell>
          <cell r="G292">
            <v>70</v>
          </cell>
          <cell r="H292">
            <v>71</v>
          </cell>
          <cell r="I292">
            <v>72</v>
          </cell>
        </row>
        <row r="293">
          <cell r="F293">
            <v>5040</v>
          </cell>
          <cell r="G293">
            <v>5040</v>
          </cell>
          <cell r="H293">
            <v>5115</v>
          </cell>
          <cell r="I293">
            <v>5191</v>
          </cell>
        </row>
        <row r="294">
          <cell r="F294">
            <v>1080</v>
          </cell>
          <cell r="G294">
            <v>10800</v>
          </cell>
          <cell r="H294">
            <v>10962</v>
          </cell>
          <cell r="I294">
            <v>11126</v>
          </cell>
        </row>
        <row r="295">
          <cell r="F295">
            <v>4800</v>
          </cell>
          <cell r="G295">
            <v>4800</v>
          </cell>
          <cell r="H295">
            <v>4872</v>
          </cell>
          <cell r="I295">
            <v>4945</v>
          </cell>
        </row>
        <row r="296">
          <cell r="F296">
            <v>4995</v>
          </cell>
          <cell r="G296">
            <v>4500</v>
          </cell>
          <cell r="H296">
            <v>4567</v>
          </cell>
          <cell r="I296">
            <v>4635</v>
          </cell>
        </row>
        <row r="297">
          <cell r="F297">
            <v>6000</v>
          </cell>
          <cell r="G297">
            <v>5760</v>
          </cell>
          <cell r="H297">
            <v>5846</v>
          </cell>
          <cell r="I297">
            <v>5933</v>
          </cell>
        </row>
        <row r="298">
          <cell r="F298">
            <v>4995</v>
          </cell>
          <cell r="G298">
            <v>4500</v>
          </cell>
          <cell r="H298">
            <v>4567</v>
          </cell>
          <cell r="I298">
            <v>4635</v>
          </cell>
        </row>
        <row r="299">
          <cell r="F299">
            <v>4191</v>
          </cell>
          <cell r="G299">
            <v>3996</v>
          </cell>
          <cell r="H299">
            <v>4055</v>
          </cell>
          <cell r="I299">
            <v>4115</v>
          </cell>
        </row>
        <row r="300">
          <cell r="F300">
            <v>1108</v>
          </cell>
          <cell r="G300">
            <v>720</v>
          </cell>
          <cell r="H300">
            <v>730</v>
          </cell>
          <cell r="I300">
            <v>740</v>
          </cell>
        </row>
        <row r="301">
          <cell r="F301">
            <v>19052</v>
          </cell>
          <cell r="G301">
            <v>1596</v>
          </cell>
          <cell r="H301">
            <v>1619</v>
          </cell>
          <cell r="I301">
            <v>1643</v>
          </cell>
        </row>
        <row r="302">
          <cell r="F302">
            <v>40</v>
          </cell>
          <cell r="G302">
            <v>20</v>
          </cell>
          <cell r="H302">
            <v>20</v>
          </cell>
          <cell r="I302">
            <v>20</v>
          </cell>
        </row>
        <row r="303">
          <cell r="F303">
            <v>20</v>
          </cell>
          <cell r="G303">
            <v>20</v>
          </cell>
          <cell r="H303">
            <v>20</v>
          </cell>
          <cell r="I303">
            <v>20</v>
          </cell>
        </row>
        <row r="304">
          <cell r="F304">
            <v>20</v>
          </cell>
          <cell r="G304">
            <v>0</v>
          </cell>
          <cell r="H304">
            <v>0</v>
          </cell>
          <cell r="I304">
            <v>0</v>
          </cell>
        </row>
        <row r="305">
          <cell r="F305">
            <v>3284</v>
          </cell>
          <cell r="G305">
            <v>3284</v>
          </cell>
          <cell r="H305">
            <v>3284</v>
          </cell>
          <cell r="I305">
            <v>3284</v>
          </cell>
        </row>
        <row r="306">
          <cell r="F306">
            <v>3284</v>
          </cell>
          <cell r="G306">
            <v>3284</v>
          </cell>
          <cell r="H306">
            <v>3284</v>
          </cell>
          <cell r="I306">
            <v>3284</v>
          </cell>
        </row>
        <row r="307">
          <cell r="F307">
            <v>3284</v>
          </cell>
          <cell r="G307">
            <v>3284</v>
          </cell>
          <cell r="H307">
            <v>3284</v>
          </cell>
          <cell r="I307">
            <v>3284</v>
          </cell>
        </row>
        <row r="308">
          <cell r="F308">
            <v>3284</v>
          </cell>
          <cell r="G308">
            <v>3284</v>
          </cell>
          <cell r="H308">
            <v>3284</v>
          </cell>
          <cell r="I308">
            <v>3284</v>
          </cell>
        </row>
        <row r="309">
          <cell r="F309">
            <v>3284</v>
          </cell>
          <cell r="G309">
            <v>3284</v>
          </cell>
          <cell r="H309">
            <v>3284</v>
          </cell>
          <cell r="I309">
            <v>3284</v>
          </cell>
        </row>
        <row r="310">
          <cell r="F310">
            <v>838</v>
          </cell>
          <cell r="G310">
            <v>12</v>
          </cell>
          <cell r="H310">
            <v>12</v>
          </cell>
          <cell r="I310">
            <v>12</v>
          </cell>
        </row>
        <row r="311">
          <cell r="F311">
            <v>838</v>
          </cell>
          <cell r="G311">
            <v>12</v>
          </cell>
          <cell r="H311">
            <v>12</v>
          </cell>
          <cell r="I311">
            <v>12</v>
          </cell>
        </row>
        <row r="312">
          <cell r="F312">
            <v>9525</v>
          </cell>
          <cell r="G312">
            <v>9525</v>
          </cell>
          <cell r="H312">
            <v>10760</v>
          </cell>
          <cell r="I312">
            <v>10760</v>
          </cell>
        </row>
        <row r="313">
          <cell r="F313">
            <v>9525</v>
          </cell>
          <cell r="G313">
            <v>9525</v>
          </cell>
          <cell r="H313">
            <v>10760</v>
          </cell>
          <cell r="I313">
            <v>10760</v>
          </cell>
        </row>
        <row r="323">
          <cell r="F323">
            <v>6</v>
          </cell>
          <cell r="G323">
            <v>6</v>
          </cell>
          <cell r="H323">
            <v>6</v>
          </cell>
          <cell r="I323">
            <v>6</v>
          </cell>
        </row>
        <row r="324">
          <cell r="F324">
            <v>6</v>
          </cell>
          <cell r="G324">
            <v>6</v>
          </cell>
          <cell r="H324">
            <v>6</v>
          </cell>
          <cell r="I324">
            <v>6</v>
          </cell>
        </row>
        <row r="325">
          <cell r="F325">
            <v>28488</v>
          </cell>
          <cell r="G325">
            <v>28489</v>
          </cell>
          <cell r="H325">
            <v>28489</v>
          </cell>
          <cell r="I325">
            <v>28489</v>
          </cell>
        </row>
        <row r="326">
          <cell r="F326">
            <v>13839</v>
          </cell>
          <cell r="G326">
            <v>13840</v>
          </cell>
          <cell r="H326">
            <v>13840</v>
          </cell>
          <cell r="I326">
            <v>13840</v>
          </cell>
        </row>
        <row r="327">
          <cell r="F327">
            <v>13839</v>
          </cell>
          <cell r="G327">
            <v>13840</v>
          </cell>
          <cell r="H327">
            <v>13840</v>
          </cell>
          <cell r="I327">
            <v>13840</v>
          </cell>
        </row>
        <row r="328">
          <cell r="F328">
            <v>14649</v>
          </cell>
          <cell r="G328">
            <v>14649</v>
          </cell>
          <cell r="H328">
            <v>14649</v>
          </cell>
          <cell r="I328">
            <v>14649</v>
          </cell>
        </row>
        <row r="329">
          <cell r="F329">
            <v>14649</v>
          </cell>
          <cell r="G329">
            <v>14649</v>
          </cell>
          <cell r="H329">
            <v>14649</v>
          </cell>
          <cell r="I329">
            <v>14649</v>
          </cell>
        </row>
        <row r="330">
          <cell r="F330">
            <v>24125</v>
          </cell>
          <cell r="G330">
            <v>24125</v>
          </cell>
          <cell r="H330">
            <v>24125</v>
          </cell>
          <cell r="I330">
            <v>24125</v>
          </cell>
        </row>
        <row r="331">
          <cell r="F331">
            <v>24125</v>
          </cell>
          <cell r="G331">
            <v>24125</v>
          </cell>
          <cell r="H331">
            <v>24125</v>
          </cell>
          <cell r="I331">
            <v>24125</v>
          </cell>
        </row>
        <row r="332">
          <cell r="F332">
            <v>52373</v>
          </cell>
          <cell r="G332">
            <v>52373</v>
          </cell>
          <cell r="H332">
            <v>52373</v>
          </cell>
          <cell r="I332">
            <v>52373</v>
          </cell>
        </row>
        <row r="333">
          <cell r="F333">
            <v>52373</v>
          </cell>
          <cell r="G333">
            <v>52373</v>
          </cell>
          <cell r="H333">
            <v>52373</v>
          </cell>
          <cell r="I333">
            <v>52373</v>
          </cell>
        </row>
        <row r="334">
          <cell r="F334">
            <v>20913</v>
          </cell>
          <cell r="G334">
            <v>20913</v>
          </cell>
          <cell r="H334">
            <v>20913</v>
          </cell>
          <cell r="I334">
            <v>20913</v>
          </cell>
        </row>
        <row r="335">
          <cell r="F335">
            <v>17613</v>
          </cell>
          <cell r="G335">
            <v>17613</v>
          </cell>
          <cell r="H335">
            <v>17613</v>
          </cell>
          <cell r="I335">
            <v>17613</v>
          </cell>
        </row>
        <row r="336">
          <cell r="F336">
            <v>17613</v>
          </cell>
          <cell r="G336">
            <v>17613</v>
          </cell>
          <cell r="H336">
            <v>17613</v>
          </cell>
          <cell r="I336">
            <v>17613</v>
          </cell>
        </row>
        <row r="337">
          <cell r="F337">
            <v>3300</v>
          </cell>
          <cell r="G337">
            <v>3300</v>
          </cell>
          <cell r="H337">
            <v>3300</v>
          </cell>
          <cell r="I337">
            <v>3300</v>
          </cell>
        </row>
        <row r="338">
          <cell r="F338">
            <v>3300</v>
          </cell>
          <cell r="G338">
            <v>3300</v>
          </cell>
          <cell r="H338">
            <v>3300</v>
          </cell>
          <cell r="I338">
            <v>3300</v>
          </cell>
        </row>
        <row r="339">
          <cell r="F339">
            <v>12739</v>
          </cell>
          <cell r="G339">
            <v>12739</v>
          </cell>
          <cell r="H339">
            <v>12739</v>
          </cell>
          <cell r="I339">
            <v>12739</v>
          </cell>
        </row>
        <row r="340">
          <cell r="F340">
            <v>7642</v>
          </cell>
          <cell r="G340">
            <v>7642</v>
          </cell>
          <cell r="H340">
            <v>7642</v>
          </cell>
          <cell r="I340">
            <v>7642</v>
          </cell>
        </row>
        <row r="341">
          <cell r="F341">
            <v>7642</v>
          </cell>
          <cell r="G341">
            <v>7642</v>
          </cell>
          <cell r="H341">
            <v>7642</v>
          </cell>
          <cell r="I341">
            <v>7642</v>
          </cell>
        </row>
        <row r="342">
          <cell r="F342">
            <v>5097</v>
          </cell>
          <cell r="G342">
            <v>5097</v>
          </cell>
          <cell r="H342">
            <v>5097</v>
          </cell>
          <cell r="I342">
            <v>5097</v>
          </cell>
        </row>
        <row r="343">
          <cell r="F343">
            <v>5097</v>
          </cell>
          <cell r="G343">
            <v>5097</v>
          </cell>
          <cell r="H343">
            <v>5097</v>
          </cell>
          <cell r="I343">
            <v>5097</v>
          </cell>
        </row>
        <row r="344">
          <cell r="F344">
            <v>113</v>
          </cell>
          <cell r="G344">
            <v>113</v>
          </cell>
          <cell r="H344">
            <v>113</v>
          </cell>
          <cell r="I344">
            <v>113</v>
          </cell>
        </row>
        <row r="345">
          <cell r="F345">
            <v>113</v>
          </cell>
          <cell r="G345">
            <v>113</v>
          </cell>
          <cell r="H345">
            <v>113</v>
          </cell>
          <cell r="I345">
            <v>113</v>
          </cell>
        </row>
        <row r="346">
          <cell r="F346">
            <v>382</v>
          </cell>
          <cell r="G346">
            <v>382</v>
          </cell>
          <cell r="H346">
            <v>382</v>
          </cell>
          <cell r="I346">
            <v>382</v>
          </cell>
        </row>
        <row r="347">
          <cell r="F347">
            <v>382</v>
          </cell>
          <cell r="G347">
            <v>382</v>
          </cell>
          <cell r="H347">
            <v>382</v>
          </cell>
          <cell r="I347">
            <v>382</v>
          </cell>
        </row>
        <row r="358">
          <cell r="F358">
            <v>2860</v>
          </cell>
          <cell r="G358">
            <v>2860</v>
          </cell>
          <cell r="H358">
            <v>2860</v>
          </cell>
          <cell r="I358">
            <v>2860</v>
          </cell>
        </row>
        <row r="359">
          <cell r="F359">
            <v>50</v>
          </cell>
          <cell r="G359">
            <v>50</v>
          </cell>
          <cell r="H359">
            <v>50</v>
          </cell>
          <cell r="I359">
            <v>50</v>
          </cell>
        </row>
        <row r="360">
          <cell r="F360">
            <v>50</v>
          </cell>
          <cell r="G360">
            <v>50</v>
          </cell>
          <cell r="H360">
            <v>50</v>
          </cell>
          <cell r="I360">
            <v>50</v>
          </cell>
        </row>
        <row r="361">
          <cell r="F361">
            <v>2810</v>
          </cell>
          <cell r="G361">
            <v>2810</v>
          </cell>
          <cell r="H361">
            <v>2810</v>
          </cell>
          <cell r="I361">
            <v>2810</v>
          </cell>
        </row>
        <row r="362">
          <cell r="F362">
            <v>800</v>
          </cell>
          <cell r="G362">
            <v>800</v>
          </cell>
          <cell r="H362">
            <v>800</v>
          </cell>
          <cell r="I362">
            <v>800</v>
          </cell>
        </row>
        <row r="363">
          <cell r="F363">
            <v>500</v>
          </cell>
          <cell r="G363">
            <v>500</v>
          </cell>
          <cell r="H363">
            <v>500</v>
          </cell>
          <cell r="I363">
            <v>500</v>
          </cell>
        </row>
        <row r="364">
          <cell r="F364">
            <v>600</v>
          </cell>
          <cell r="G364">
            <v>600</v>
          </cell>
          <cell r="H364">
            <v>600</v>
          </cell>
          <cell r="I364">
            <v>600</v>
          </cell>
        </row>
        <row r="365">
          <cell r="F365">
            <v>10</v>
          </cell>
          <cell r="G365">
            <v>10</v>
          </cell>
          <cell r="H365">
            <v>10</v>
          </cell>
          <cell r="I365">
            <v>10</v>
          </cell>
        </row>
        <row r="366">
          <cell r="F366">
            <v>900</v>
          </cell>
          <cell r="G366">
            <v>900</v>
          </cell>
          <cell r="H366">
            <v>900</v>
          </cell>
          <cell r="I366">
            <v>900</v>
          </cell>
        </row>
        <row r="367">
          <cell r="F367">
            <v>2000</v>
          </cell>
          <cell r="G367">
            <v>2000</v>
          </cell>
          <cell r="H367">
            <v>2000</v>
          </cell>
          <cell r="I367">
            <v>2000</v>
          </cell>
        </row>
        <row r="368">
          <cell r="F368">
            <v>2000</v>
          </cell>
          <cell r="G368">
            <v>2000</v>
          </cell>
          <cell r="H368">
            <v>2000</v>
          </cell>
          <cell r="I368">
            <v>2000</v>
          </cell>
        </row>
        <row r="380">
          <cell r="F380">
            <v>320</v>
          </cell>
          <cell r="G380">
            <v>320</v>
          </cell>
          <cell r="H380">
            <v>320</v>
          </cell>
          <cell r="I380">
            <v>320</v>
          </cell>
        </row>
        <row r="381">
          <cell r="F381">
            <v>6</v>
          </cell>
          <cell r="G381">
            <v>6</v>
          </cell>
          <cell r="H381">
            <v>6</v>
          </cell>
          <cell r="I381">
            <v>6</v>
          </cell>
        </row>
        <row r="382">
          <cell r="F382">
            <v>6</v>
          </cell>
          <cell r="G382">
            <v>6</v>
          </cell>
          <cell r="H382">
            <v>6</v>
          </cell>
          <cell r="I382">
            <v>6</v>
          </cell>
        </row>
        <row r="383">
          <cell r="F383">
            <v>314</v>
          </cell>
          <cell r="G383">
            <v>314</v>
          </cell>
          <cell r="H383">
            <v>314</v>
          </cell>
          <cell r="I383">
            <v>314</v>
          </cell>
        </row>
        <row r="384">
          <cell r="F384">
            <v>314</v>
          </cell>
          <cell r="G384">
            <v>314</v>
          </cell>
          <cell r="H384">
            <v>314</v>
          </cell>
          <cell r="I384">
            <v>314</v>
          </cell>
        </row>
        <row r="385">
          <cell r="F385">
            <v>167769</v>
          </cell>
          <cell r="G385">
            <v>167769</v>
          </cell>
          <cell r="H385">
            <v>167769</v>
          </cell>
          <cell r="I385">
            <v>167769</v>
          </cell>
        </row>
        <row r="386">
          <cell r="F386">
            <v>107393</v>
          </cell>
          <cell r="G386">
            <v>107393</v>
          </cell>
          <cell r="H386">
            <v>107393</v>
          </cell>
          <cell r="I386">
            <v>107393</v>
          </cell>
        </row>
        <row r="387">
          <cell r="F387">
            <v>107393</v>
          </cell>
          <cell r="G387">
            <v>107393</v>
          </cell>
          <cell r="H387">
            <v>107393</v>
          </cell>
          <cell r="I387">
            <v>107393</v>
          </cell>
        </row>
        <row r="388">
          <cell r="F388">
            <v>60376</v>
          </cell>
          <cell r="G388">
            <v>60376</v>
          </cell>
          <cell r="H388">
            <v>60376</v>
          </cell>
          <cell r="I388">
            <v>60376</v>
          </cell>
        </row>
        <row r="389">
          <cell r="F389">
            <v>60376</v>
          </cell>
          <cell r="G389">
            <v>60376</v>
          </cell>
          <cell r="H389">
            <v>60376</v>
          </cell>
          <cell r="I389">
            <v>60376</v>
          </cell>
        </row>
        <row r="390">
          <cell r="F390">
            <v>8726</v>
          </cell>
          <cell r="G390">
            <v>8726</v>
          </cell>
          <cell r="H390">
            <v>8726</v>
          </cell>
          <cell r="I390">
            <v>8726</v>
          </cell>
        </row>
        <row r="391">
          <cell r="F391">
            <v>5270</v>
          </cell>
          <cell r="G391">
            <v>5270</v>
          </cell>
          <cell r="H391">
            <v>5270</v>
          </cell>
          <cell r="I391">
            <v>5270</v>
          </cell>
        </row>
        <row r="392">
          <cell r="F392">
            <v>5270</v>
          </cell>
          <cell r="G392">
            <v>5270</v>
          </cell>
          <cell r="H392">
            <v>5270</v>
          </cell>
          <cell r="I392">
            <v>5270</v>
          </cell>
        </row>
        <row r="393">
          <cell r="F393">
            <v>3456</v>
          </cell>
          <cell r="G393">
            <v>3456</v>
          </cell>
          <cell r="H393">
            <v>3456</v>
          </cell>
          <cell r="I393">
            <v>3456</v>
          </cell>
        </row>
        <row r="394">
          <cell r="F394">
            <v>3456</v>
          </cell>
          <cell r="G394">
            <v>3456</v>
          </cell>
          <cell r="H394">
            <v>3456</v>
          </cell>
          <cell r="I394">
            <v>3456</v>
          </cell>
        </row>
        <row r="395">
          <cell r="F395">
            <v>18459</v>
          </cell>
          <cell r="G395">
            <v>18459</v>
          </cell>
          <cell r="H395">
            <v>18459</v>
          </cell>
          <cell r="I395">
            <v>18459</v>
          </cell>
        </row>
        <row r="396">
          <cell r="F396">
            <v>8179</v>
          </cell>
          <cell r="G396">
            <v>8179</v>
          </cell>
          <cell r="H396">
            <v>8179</v>
          </cell>
          <cell r="I396">
            <v>8179</v>
          </cell>
        </row>
        <row r="397">
          <cell r="F397">
            <v>1154</v>
          </cell>
          <cell r="G397">
            <v>1154</v>
          </cell>
          <cell r="H397">
            <v>1154</v>
          </cell>
          <cell r="I397">
            <v>1154</v>
          </cell>
        </row>
        <row r="398">
          <cell r="F398">
            <v>9126</v>
          </cell>
          <cell r="G398">
            <v>9126</v>
          </cell>
          <cell r="H398">
            <v>9126</v>
          </cell>
          <cell r="I398">
            <v>9126</v>
          </cell>
        </row>
        <row r="399">
          <cell r="F399">
            <v>2399</v>
          </cell>
          <cell r="G399">
            <v>2399</v>
          </cell>
          <cell r="H399">
            <v>2399</v>
          </cell>
          <cell r="I399">
            <v>2399</v>
          </cell>
        </row>
        <row r="400">
          <cell r="F400">
            <v>1274</v>
          </cell>
          <cell r="G400">
            <v>1274</v>
          </cell>
          <cell r="H400">
            <v>1274</v>
          </cell>
          <cell r="I400">
            <v>1274</v>
          </cell>
        </row>
        <row r="401">
          <cell r="F401">
            <v>1274</v>
          </cell>
          <cell r="G401">
            <v>1274</v>
          </cell>
          <cell r="H401">
            <v>1274</v>
          </cell>
          <cell r="I401">
            <v>1274</v>
          </cell>
        </row>
        <row r="402">
          <cell r="F402">
            <v>16</v>
          </cell>
          <cell r="G402">
            <v>16</v>
          </cell>
          <cell r="H402">
            <v>16</v>
          </cell>
          <cell r="I402">
            <v>16</v>
          </cell>
        </row>
        <row r="403">
          <cell r="F403">
            <v>16</v>
          </cell>
          <cell r="G403">
            <v>16</v>
          </cell>
          <cell r="H403">
            <v>16</v>
          </cell>
          <cell r="I403">
            <v>16</v>
          </cell>
        </row>
        <row r="404">
          <cell r="F404">
            <v>1109</v>
          </cell>
          <cell r="G404">
            <v>1109</v>
          </cell>
          <cell r="H404">
            <v>1109</v>
          </cell>
          <cell r="I404">
            <v>1109</v>
          </cell>
        </row>
        <row r="405">
          <cell r="F405">
            <v>1109</v>
          </cell>
          <cell r="G405">
            <v>1109</v>
          </cell>
          <cell r="H405">
            <v>1109</v>
          </cell>
          <cell r="I405">
            <v>1109</v>
          </cell>
        </row>
        <row r="406">
          <cell r="F406">
            <v>3000</v>
          </cell>
          <cell r="G406">
            <v>3000</v>
          </cell>
          <cell r="H406">
            <v>3000</v>
          </cell>
          <cell r="I406">
            <v>3000</v>
          </cell>
        </row>
        <row r="407">
          <cell r="F407">
            <v>1200</v>
          </cell>
          <cell r="G407">
            <v>1200</v>
          </cell>
          <cell r="H407">
            <v>1200</v>
          </cell>
          <cell r="I407">
            <v>1200</v>
          </cell>
        </row>
        <row r="408">
          <cell r="F408">
            <v>1200</v>
          </cell>
          <cell r="G408">
            <v>1200</v>
          </cell>
          <cell r="H408">
            <v>1200</v>
          </cell>
          <cell r="I408">
            <v>1200</v>
          </cell>
        </row>
        <row r="409">
          <cell r="F409">
            <v>1800</v>
          </cell>
          <cell r="G409">
            <v>1800</v>
          </cell>
          <cell r="H409">
            <v>1800</v>
          </cell>
          <cell r="I409">
            <v>1800</v>
          </cell>
        </row>
        <row r="410">
          <cell r="F410">
            <v>1800</v>
          </cell>
          <cell r="G410">
            <v>1800</v>
          </cell>
          <cell r="H410">
            <v>1800</v>
          </cell>
          <cell r="I410">
            <v>1800</v>
          </cell>
        </row>
        <row r="422">
          <cell r="F422">
            <v>24</v>
          </cell>
          <cell r="G422">
            <v>24</v>
          </cell>
          <cell r="H422">
            <v>24</v>
          </cell>
          <cell r="I422">
            <v>24</v>
          </cell>
        </row>
        <row r="423">
          <cell r="F423">
            <v>18</v>
          </cell>
          <cell r="G423">
            <v>18</v>
          </cell>
          <cell r="H423">
            <v>18</v>
          </cell>
          <cell r="I423">
            <v>18</v>
          </cell>
        </row>
        <row r="424">
          <cell r="F424">
            <v>18</v>
          </cell>
          <cell r="G424">
            <v>18</v>
          </cell>
          <cell r="H424">
            <v>18</v>
          </cell>
          <cell r="I424">
            <v>18</v>
          </cell>
        </row>
        <row r="425">
          <cell r="F425">
            <v>6</v>
          </cell>
          <cell r="G425">
            <v>6</v>
          </cell>
          <cell r="H425">
            <v>6</v>
          </cell>
          <cell r="I425">
            <v>6</v>
          </cell>
        </row>
        <row r="426">
          <cell r="F426">
            <v>6</v>
          </cell>
          <cell r="G426">
            <v>6</v>
          </cell>
          <cell r="H426">
            <v>6</v>
          </cell>
          <cell r="I426">
            <v>6</v>
          </cell>
        </row>
        <row r="427">
          <cell r="F427">
            <v>23</v>
          </cell>
          <cell r="G427">
            <v>23</v>
          </cell>
          <cell r="H427">
            <v>23</v>
          </cell>
          <cell r="I427">
            <v>23</v>
          </cell>
        </row>
        <row r="428">
          <cell r="F428">
            <v>3</v>
          </cell>
          <cell r="G428">
            <v>3</v>
          </cell>
          <cell r="H428">
            <v>3</v>
          </cell>
          <cell r="I428">
            <v>3</v>
          </cell>
        </row>
        <row r="429">
          <cell r="F429">
            <v>3</v>
          </cell>
          <cell r="G429">
            <v>3</v>
          </cell>
          <cell r="H429">
            <v>3</v>
          </cell>
          <cell r="I429">
            <v>3</v>
          </cell>
        </row>
        <row r="430">
          <cell r="F430">
            <v>4</v>
          </cell>
          <cell r="G430">
            <v>4</v>
          </cell>
          <cell r="H430">
            <v>4</v>
          </cell>
          <cell r="I430">
            <v>4</v>
          </cell>
        </row>
        <row r="431">
          <cell r="F431">
            <v>4</v>
          </cell>
          <cell r="G431">
            <v>4</v>
          </cell>
          <cell r="H431">
            <v>4</v>
          </cell>
          <cell r="I431">
            <v>4</v>
          </cell>
        </row>
        <row r="432">
          <cell r="F432">
            <v>4</v>
          </cell>
          <cell r="G432">
            <v>4</v>
          </cell>
          <cell r="H432">
            <v>4</v>
          </cell>
          <cell r="I432">
            <v>4</v>
          </cell>
        </row>
        <row r="433">
          <cell r="F433">
            <v>4</v>
          </cell>
          <cell r="G433">
            <v>4</v>
          </cell>
          <cell r="H433">
            <v>4</v>
          </cell>
          <cell r="I433">
            <v>4</v>
          </cell>
        </row>
        <row r="434">
          <cell r="F434">
            <v>12</v>
          </cell>
          <cell r="G434">
            <v>12</v>
          </cell>
          <cell r="H434">
            <v>12</v>
          </cell>
          <cell r="I434">
            <v>12</v>
          </cell>
        </row>
        <row r="435">
          <cell r="F435">
            <v>12</v>
          </cell>
          <cell r="G435">
            <v>12</v>
          </cell>
          <cell r="H435">
            <v>12</v>
          </cell>
          <cell r="I435">
            <v>12</v>
          </cell>
        </row>
        <row r="436">
          <cell r="F436">
            <v>2</v>
          </cell>
          <cell r="G436">
            <v>2</v>
          </cell>
          <cell r="H436">
            <v>2</v>
          </cell>
          <cell r="I436">
            <v>2</v>
          </cell>
        </row>
        <row r="437">
          <cell r="F437">
            <v>2</v>
          </cell>
          <cell r="G437">
            <v>2</v>
          </cell>
          <cell r="H437">
            <v>2</v>
          </cell>
          <cell r="I437">
            <v>2</v>
          </cell>
        </row>
        <row r="438">
          <cell r="F438">
            <v>90</v>
          </cell>
          <cell r="G438">
            <v>90</v>
          </cell>
          <cell r="H438">
            <v>90</v>
          </cell>
          <cell r="I438">
            <v>90</v>
          </cell>
        </row>
        <row r="439">
          <cell r="F439">
            <v>90</v>
          </cell>
          <cell r="G439">
            <v>90</v>
          </cell>
          <cell r="H439">
            <v>90</v>
          </cell>
          <cell r="I439">
            <v>90</v>
          </cell>
        </row>
        <row r="440">
          <cell r="F440">
            <v>60</v>
          </cell>
          <cell r="G440">
            <v>60</v>
          </cell>
          <cell r="H440">
            <v>60</v>
          </cell>
          <cell r="I440">
            <v>60</v>
          </cell>
        </row>
        <row r="441">
          <cell r="F441">
            <v>60</v>
          </cell>
          <cell r="G441">
            <v>60</v>
          </cell>
          <cell r="H441">
            <v>60</v>
          </cell>
          <cell r="I441">
            <v>60</v>
          </cell>
        </row>
        <row r="442">
          <cell r="F442">
            <v>2</v>
          </cell>
          <cell r="G442">
            <v>2</v>
          </cell>
          <cell r="H442">
            <v>2</v>
          </cell>
          <cell r="I442">
            <v>2</v>
          </cell>
        </row>
        <row r="443">
          <cell r="F443">
            <v>2</v>
          </cell>
          <cell r="G443">
            <v>2</v>
          </cell>
          <cell r="H443">
            <v>2</v>
          </cell>
          <cell r="I443">
            <v>2</v>
          </cell>
        </row>
        <row r="456">
          <cell r="F456">
            <v>900</v>
          </cell>
          <cell r="G456">
            <v>900</v>
          </cell>
          <cell r="H456">
            <v>900</v>
          </cell>
          <cell r="I456">
            <v>900</v>
          </cell>
        </row>
        <row r="457">
          <cell r="F457">
            <v>900</v>
          </cell>
          <cell r="G457">
            <v>900</v>
          </cell>
          <cell r="H457">
            <v>900</v>
          </cell>
          <cell r="I457">
            <v>900</v>
          </cell>
        </row>
        <row r="458">
          <cell r="F458">
            <v>1300</v>
          </cell>
          <cell r="G458">
            <v>1300</v>
          </cell>
          <cell r="H458">
            <v>1300</v>
          </cell>
          <cell r="I458">
            <v>1300</v>
          </cell>
        </row>
        <row r="459">
          <cell r="F459">
            <v>1300</v>
          </cell>
          <cell r="G459">
            <v>1300</v>
          </cell>
          <cell r="H459">
            <v>1300</v>
          </cell>
          <cell r="I459">
            <v>1300</v>
          </cell>
        </row>
        <row r="460">
          <cell r="F460">
            <v>1</v>
          </cell>
          <cell r="G460">
            <v>12</v>
          </cell>
          <cell r="H460">
            <v>12</v>
          </cell>
          <cell r="I460">
            <v>12</v>
          </cell>
        </row>
        <row r="461">
          <cell r="F461">
            <v>1</v>
          </cell>
          <cell r="G461">
            <v>12</v>
          </cell>
          <cell r="H461">
            <v>12</v>
          </cell>
          <cell r="I461">
            <v>12</v>
          </cell>
        </row>
        <row r="469">
          <cell r="G469">
            <v>2024</v>
          </cell>
          <cell r="H469">
            <v>2025</v>
          </cell>
          <cell r="I469">
            <v>2026</v>
          </cell>
        </row>
        <row r="470">
          <cell r="G470"/>
          <cell r="H470"/>
          <cell r="I470"/>
        </row>
        <row r="471">
          <cell r="F471">
            <v>39518</v>
          </cell>
          <cell r="G471">
            <v>39518</v>
          </cell>
          <cell r="H471">
            <v>39518</v>
          </cell>
          <cell r="I471">
            <v>39518</v>
          </cell>
        </row>
        <row r="472">
          <cell r="F472">
            <v>350</v>
          </cell>
          <cell r="G472">
            <v>350</v>
          </cell>
          <cell r="H472">
            <v>350</v>
          </cell>
          <cell r="I472">
            <v>350</v>
          </cell>
        </row>
        <row r="473">
          <cell r="F473">
            <v>350</v>
          </cell>
          <cell r="G473">
            <v>350</v>
          </cell>
          <cell r="H473">
            <v>350</v>
          </cell>
          <cell r="I473">
            <v>350</v>
          </cell>
        </row>
        <row r="474">
          <cell r="F474">
            <v>39168</v>
          </cell>
          <cell r="G474">
            <v>39168</v>
          </cell>
          <cell r="H474">
            <v>39168</v>
          </cell>
          <cell r="I474">
            <v>39168</v>
          </cell>
        </row>
        <row r="475">
          <cell r="F475">
            <v>39168</v>
          </cell>
          <cell r="G475">
            <v>39168</v>
          </cell>
          <cell r="H475">
            <v>39168</v>
          </cell>
          <cell r="I475">
            <v>39168</v>
          </cell>
        </row>
        <row r="487">
          <cell r="G487">
            <v>2024</v>
          </cell>
          <cell r="H487">
            <v>2025</v>
          </cell>
          <cell r="I487">
            <v>2026</v>
          </cell>
        </row>
        <row r="488">
          <cell r="G488"/>
          <cell r="H488"/>
          <cell r="I488"/>
        </row>
        <row r="489">
          <cell r="F489">
            <v>34</v>
          </cell>
          <cell r="G489">
            <v>34</v>
          </cell>
          <cell r="H489">
            <v>34</v>
          </cell>
          <cell r="I489">
            <v>34</v>
          </cell>
        </row>
        <row r="490">
          <cell r="F490">
            <v>34</v>
          </cell>
          <cell r="G490">
            <v>34</v>
          </cell>
          <cell r="H490">
            <v>34</v>
          </cell>
          <cell r="I490">
            <v>34</v>
          </cell>
        </row>
        <row r="491">
          <cell r="F491">
            <v>7</v>
          </cell>
          <cell r="G491">
            <v>7</v>
          </cell>
          <cell r="H491">
            <v>7</v>
          </cell>
          <cell r="I491">
            <v>7</v>
          </cell>
        </row>
        <row r="492">
          <cell r="F492">
            <v>27</v>
          </cell>
          <cell r="G492">
            <v>27</v>
          </cell>
          <cell r="H492">
            <v>27</v>
          </cell>
          <cell r="I492">
            <v>27</v>
          </cell>
        </row>
        <row r="493">
          <cell r="F493">
            <v>10919</v>
          </cell>
          <cell r="G493">
            <v>10775</v>
          </cell>
          <cell r="H493">
            <v>10775</v>
          </cell>
          <cell r="I493">
            <v>10775</v>
          </cell>
        </row>
        <row r="494">
          <cell r="F494">
            <v>10523</v>
          </cell>
          <cell r="G494">
            <v>10523</v>
          </cell>
          <cell r="H494">
            <v>10523</v>
          </cell>
          <cell r="I494">
            <v>10523</v>
          </cell>
        </row>
        <row r="495">
          <cell r="F495">
            <v>10523</v>
          </cell>
          <cell r="G495">
            <v>10523</v>
          </cell>
          <cell r="H495">
            <v>10523</v>
          </cell>
          <cell r="I495">
            <v>10523</v>
          </cell>
        </row>
        <row r="496">
          <cell r="F496">
            <v>8487</v>
          </cell>
          <cell r="G496">
            <v>8487</v>
          </cell>
          <cell r="H496">
            <v>8487</v>
          </cell>
          <cell r="I496">
            <v>8487</v>
          </cell>
        </row>
        <row r="497">
          <cell r="F497">
            <v>396</v>
          </cell>
          <cell r="G497">
            <v>252</v>
          </cell>
          <cell r="H497">
            <v>252</v>
          </cell>
          <cell r="I497">
            <v>252</v>
          </cell>
        </row>
        <row r="498">
          <cell r="F498">
            <v>396</v>
          </cell>
          <cell r="G498">
            <v>252</v>
          </cell>
          <cell r="H498">
            <v>252</v>
          </cell>
          <cell r="I498">
            <v>252</v>
          </cell>
        </row>
        <row r="499">
          <cell r="F499">
            <v>6644</v>
          </cell>
          <cell r="G499">
            <v>5000</v>
          </cell>
          <cell r="H499">
            <v>5000</v>
          </cell>
          <cell r="I499">
            <v>5000</v>
          </cell>
        </row>
        <row r="500">
          <cell r="F500">
            <v>6644</v>
          </cell>
          <cell r="G500">
            <v>5000</v>
          </cell>
          <cell r="H500">
            <v>5000</v>
          </cell>
          <cell r="I500">
            <v>5000</v>
          </cell>
        </row>
        <row r="501">
          <cell r="F501">
            <v>25500</v>
          </cell>
          <cell r="G501">
            <v>25500</v>
          </cell>
          <cell r="H501">
            <v>25500</v>
          </cell>
          <cell r="I501">
            <v>25500</v>
          </cell>
        </row>
        <row r="502">
          <cell r="F502">
            <v>25500</v>
          </cell>
          <cell r="G502">
            <v>25500</v>
          </cell>
          <cell r="H502">
            <v>25500</v>
          </cell>
          <cell r="I502">
            <v>25500</v>
          </cell>
        </row>
        <row r="503">
          <cell r="F503">
            <v>15000</v>
          </cell>
          <cell r="G503">
            <v>15000</v>
          </cell>
          <cell r="H503">
            <v>15000</v>
          </cell>
          <cell r="I503">
            <v>15000</v>
          </cell>
        </row>
        <row r="504">
          <cell r="F504">
            <v>15000</v>
          </cell>
          <cell r="G504">
            <v>15000</v>
          </cell>
          <cell r="H504">
            <v>15000</v>
          </cell>
          <cell r="I504">
            <v>15000</v>
          </cell>
        </row>
        <row r="505">
          <cell r="F505">
            <v>2</v>
          </cell>
          <cell r="G505">
            <v>50</v>
          </cell>
          <cell r="H505">
            <v>50</v>
          </cell>
          <cell r="I505">
            <v>50</v>
          </cell>
        </row>
        <row r="506">
          <cell r="F506">
            <v>2</v>
          </cell>
          <cell r="G506">
            <v>50</v>
          </cell>
          <cell r="H506">
            <v>50</v>
          </cell>
          <cell r="I506">
            <v>50</v>
          </cell>
        </row>
        <row r="507">
          <cell r="F507">
            <v>500000</v>
          </cell>
          <cell r="G507">
            <v>12000</v>
          </cell>
          <cell r="H507">
            <v>12000</v>
          </cell>
          <cell r="I507">
            <v>12000</v>
          </cell>
        </row>
        <row r="508">
          <cell r="F508">
            <v>234</v>
          </cell>
          <cell r="G508">
            <v>234</v>
          </cell>
          <cell r="H508">
            <v>234</v>
          </cell>
          <cell r="I508">
            <v>234</v>
          </cell>
        </row>
        <row r="509">
          <cell r="F509">
            <v>500000</v>
          </cell>
          <cell r="G509">
            <v>12000</v>
          </cell>
          <cell r="H509">
            <v>12000</v>
          </cell>
          <cell r="I509">
            <v>12000</v>
          </cell>
        </row>
        <row r="510">
          <cell r="F510">
            <v>500000</v>
          </cell>
          <cell r="G510">
            <v>8000</v>
          </cell>
          <cell r="H510">
            <v>8000</v>
          </cell>
          <cell r="I510">
            <v>8000</v>
          </cell>
        </row>
        <row r="511">
          <cell r="F511">
            <v>55000</v>
          </cell>
          <cell r="G511">
            <v>55000</v>
          </cell>
          <cell r="H511">
            <v>55000</v>
          </cell>
          <cell r="I511">
            <v>55000</v>
          </cell>
        </row>
        <row r="512">
          <cell r="F512">
            <v>55000</v>
          </cell>
          <cell r="G512">
            <v>55000</v>
          </cell>
          <cell r="H512">
            <v>55000</v>
          </cell>
          <cell r="I512">
            <v>55000</v>
          </cell>
        </row>
        <row r="513">
          <cell r="F513">
            <v>48570</v>
          </cell>
          <cell r="G513">
            <v>8166</v>
          </cell>
          <cell r="H513">
            <v>8166</v>
          </cell>
          <cell r="I513">
            <v>8166</v>
          </cell>
        </row>
        <row r="514">
          <cell r="F514">
            <v>48570</v>
          </cell>
          <cell r="G514">
            <v>8166</v>
          </cell>
          <cell r="H514">
            <v>8166</v>
          </cell>
          <cell r="I514">
            <v>8166</v>
          </cell>
        </row>
        <row r="515">
          <cell r="F515">
            <v>522</v>
          </cell>
          <cell r="G515">
            <v>40</v>
          </cell>
          <cell r="H515">
            <v>40</v>
          </cell>
          <cell r="I515">
            <v>40</v>
          </cell>
        </row>
        <row r="516">
          <cell r="F516">
            <v>522</v>
          </cell>
          <cell r="G516">
            <v>40</v>
          </cell>
          <cell r="H516">
            <v>40</v>
          </cell>
          <cell r="I516">
            <v>40</v>
          </cell>
        </row>
        <row r="517">
          <cell r="F517">
            <v>15206</v>
          </cell>
          <cell r="G517">
            <v>3000</v>
          </cell>
          <cell r="H517">
            <v>3000</v>
          </cell>
          <cell r="I517">
            <v>3000</v>
          </cell>
        </row>
        <row r="518">
          <cell r="F518">
            <v>60</v>
          </cell>
          <cell r="G518">
            <v>60</v>
          </cell>
          <cell r="H518">
            <v>60</v>
          </cell>
          <cell r="I518">
            <v>60</v>
          </cell>
        </row>
        <row r="519">
          <cell r="F519">
            <v>60</v>
          </cell>
          <cell r="G519">
            <v>60</v>
          </cell>
          <cell r="H519">
            <v>60</v>
          </cell>
          <cell r="I519">
            <v>60</v>
          </cell>
        </row>
        <row r="520">
          <cell r="F520">
            <v>10747</v>
          </cell>
          <cell r="G520">
            <v>10747</v>
          </cell>
          <cell r="H520">
            <v>10747</v>
          </cell>
          <cell r="I520">
            <v>10747</v>
          </cell>
        </row>
        <row r="521">
          <cell r="F521">
            <v>10735</v>
          </cell>
          <cell r="G521">
            <v>10735</v>
          </cell>
          <cell r="H521">
            <v>10735</v>
          </cell>
          <cell r="I521">
            <v>10735</v>
          </cell>
        </row>
        <row r="522">
          <cell r="F522">
            <v>10735</v>
          </cell>
          <cell r="G522">
            <v>10735</v>
          </cell>
          <cell r="H522">
            <v>10735</v>
          </cell>
          <cell r="I522">
            <v>10735</v>
          </cell>
        </row>
        <row r="523">
          <cell r="F523">
            <v>12</v>
          </cell>
          <cell r="G523">
            <v>12</v>
          </cell>
          <cell r="H523">
            <v>12</v>
          </cell>
          <cell r="I523">
            <v>12</v>
          </cell>
        </row>
        <row r="524">
          <cell r="F524">
            <v>12</v>
          </cell>
          <cell r="G524">
            <v>12</v>
          </cell>
          <cell r="H524">
            <v>12</v>
          </cell>
          <cell r="I524">
            <v>12</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E409"/>
      <sheetName val="28052021"/>
      <sheetName val="15062020"/>
      <sheetName val="31052021"/>
      <sheetName val="12122022"/>
      <sheetName val="UE409 dic22"/>
      <sheetName val="Hoja1"/>
    </sheetNames>
    <sheetDataSet>
      <sheetData sheetId="0">
        <row r="17">
          <cell r="F17">
            <v>12</v>
          </cell>
        </row>
        <row r="18">
          <cell r="F18">
            <v>12</v>
          </cell>
        </row>
        <row r="19">
          <cell r="F19">
            <v>4</v>
          </cell>
        </row>
        <row r="20">
          <cell r="F20">
            <v>4</v>
          </cell>
        </row>
        <row r="21">
          <cell r="F21">
            <v>12</v>
          </cell>
        </row>
        <row r="22">
          <cell r="F22">
            <v>12</v>
          </cell>
        </row>
        <row r="23">
          <cell r="F23">
            <v>35308</v>
          </cell>
        </row>
        <row r="24">
          <cell r="F24">
            <v>19234</v>
          </cell>
        </row>
        <row r="25">
          <cell r="F25">
            <v>15392</v>
          </cell>
        </row>
        <row r="26">
          <cell r="F26">
            <v>600</v>
          </cell>
        </row>
        <row r="27">
          <cell r="F27">
            <v>34</v>
          </cell>
        </row>
        <row r="28">
          <cell r="F28">
            <v>48</v>
          </cell>
        </row>
        <row r="29">
          <cell r="F29">
            <v>5187</v>
          </cell>
        </row>
        <row r="30">
          <cell r="F30">
            <v>3934</v>
          </cell>
        </row>
        <row r="31">
          <cell r="F31">
            <v>18</v>
          </cell>
        </row>
        <row r="32">
          <cell r="F32">
            <v>1235</v>
          </cell>
        </row>
        <row r="33">
          <cell r="F33">
            <v>112</v>
          </cell>
        </row>
        <row r="34">
          <cell r="F34">
            <v>11</v>
          </cell>
        </row>
        <row r="35">
          <cell r="F35">
            <v>2</v>
          </cell>
        </row>
        <row r="36">
          <cell r="F36">
            <v>99</v>
          </cell>
        </row>
        <row r="37">
          <cell r="F37">
            <v>75</v>
          </cell>
        </row>
        <row r="38">
          <cell r="F38">
            <v>47</v>
          </cell>
        </row>
        <row r="39">
          <cell r="F39">
            <v>28</v>
          </cell>
        </row>
        <row r="40">
          <cell r="F40">
            <v>15122</v>
          </cell>
        </row>
        <row r="41">
          <cell r="F41">
            <v>15122</v>
          </cell>
        </row>
        <row r="42">
          <cell r="F42">
            <v>71149</v>
          </cell>
        </row>
        <row r="43">
          <cell r="F43">
            <v>14344</v>
          </cell>
        </row>
        <row r="44">
          <cell r="F44">
            <v>14954</v>
          </cell>
        </row>
        <row r="45">
          <cell r="F45">
            <v>16430</v>
          </cell>
        </row>
        <row r="46">
          <cell r="F46">
            <v>8738</v>
          </cell>
        </row>
        <row r="47">
          <cell r="F47">
            <v>16683</v>
          </cell>
        </row>
        <row r="48">
          <cell r="F48">
            <v>7338</v>
          </cell>
        </row>
        <row r="49">
          <cell r="F49">
            <v>10</v>
          </cell>
        </row>
        <row r="50">
          <cell r="F50">
            <v>12</v>
          </cell>
        </row>
        <row r="51">
          <cell r="F51">
            <v>38095</v>
          </cell>
        </row>
        <row r="52">
          <cell r="F52">
            <v>10786</v>
          </cell>
        </row>
        <row r="53">
          <cell r="F53">
            <v>10142</v>
          </cell>
        </row>
        <row r="54">
          <cell r="F54">
            <v>38095</v>
          </cell>
        </row>
        <row r="55">
          <cell r="F55">
            <v>24468</v>
          </cell>
        </row>
        <row r="56">
          <cell r="F56">
            <v>16472</v>
          </cell>
        </row>
        <row r="57">
          <cell r="F57">
            <v>16472</v>
          </cell>
        </row>
        <row r="58">
          <cell r="F58">
            <v>32458</v>
          </cell>
        </row>
        <row r="59">
          <cell r="F59">
            <v>6282</v>
          </cell>
        </row>
        <row r="60">
          <cell r="F60">
            <v>1992</v>
          </cell>
        </row>
        <row r="61">
          <cell r="F61">
            <v>1992</v>
          </cell>
        </row>
        <row r="62">
          <cell r="F62">
            <v>1956</v>
          </cell>
        </row>
        <row r="63">
          <cell r="F63">
            <v>1956</v>
          </cell>
        </row>
        <row r="81">
          <cell r="F81">
            <v>2</v>
          </cell>
        </row>
        <row r="82">
          <cell r="F82">
            <v>2</v>
          </cell>
        </row>
        <row r="83">
          <cell r="F83">
            <v>2</v>
          </cell>
        </row>
        <row r="84">
          <cell r="F84" t="str">
            <v>INHABILITAR</v>
          </cell>
        </row>
        <row r="85">
          <cell r="F85" t="str">
            <v>INHABILITAR</v>
          </cell>
        </row>
        <row r="86">
          <cell r="F86">
            <v>46000</v>
          </cell>
        </row>
        <row r="87">
          <cell r="F87">
            <v>46000</v>
          </cell>
        </row>
        <row r="88">
          <cell r="F88">
            <v>31264</v>
          </cell>
        </row>
        <row r="89">
          <cell r="F89">
            <v>31264</v>
          </cell>
        </row>
        <row r="90">
          <cell r="F90">
            <v>12526</v>
          </cell>
        </row>
        <row r="91">
          <cell r="F91">
            <v>12526</v>
          </cell>
        </row>
        <row r="92">
          <cell r="F92">
            <v>13404</v>
          </cell>
        </row>
        <row r="93">
          <cell r="F93">
            <v>13404</v>
          </cell>
        </row>
        <row r="94">
          <cell r="F94">
            <v>13404</v>
          </cell>
        </row>
        <row r="95">
          <cell r="F95">
            <v>13404</v>
          </cell>
        </row>
        <row r="96">
          <cell r="F96">
            <v>13404</v>
          </cell>
        </row>
        <row r="97">
          <cell r="F97">
            <v>13404</v>
          </cell>
        </row>
        <row r="98">
          <cell r="F98">
            <v>1850</v>
          </cell>
        </row>
        <row r="99">
          <cell r="F99">
            <v>3600</v>
          </cell>
        </row>
        <row r="100">
          <cell r="F100">
            <v>13404</v>
          </cell>
        </row>
        <row r="101">
          <cell r="F101">
            <v>38149</v>
          </cell>
        </row>
        <row r="102">
          <cell r="F102">
            <v>240</v>
          </cell>
        </row>
        <row r="103">
          <cell r="F103">
            <v>20</v>
          </cell>
        </row>
        <row r="104">
          <cell r="F104">
            <v>600</v>
          </cell>
        </row>
        <row r="105">
          <cell r="F105">
            <v>7020</v>
          </cell>
        </row>
        <row r="106">
          <cell r="F106">
            <v>17479</v>
          </cell>
        </row>
        <row r="107">
          <cell r="F107">
            <v>3000</v>
          </cell>
        </row>
        <row r="108">
          <cell r="F108">
            <v>300</v>
          </cell>
        </row>
        <row r="109">
          <cell r="F109">
            <v>90</v>
          </cell>
        </row>
        <row r="110">
          <cell r="F110">
            <v>200</v>
          </cell>
        </row>
        <row r="111">
          <cell r="F111">
            <v>2500</v>
          </cell>
        </row>
        <row r="112">
          <cell r="F112">
            <v>7000</v>
          </cell>
        </row>
        <row r="113">
          <cell r="F113">
            <v>106784</v>
          </cell>
        </row>
        <row r="114">
          <cell r="F114">
            <v>106784</v>
          </cell>
        </row>
        <row r="115">
          <cell r="F115">
            <v>960</v>
          </cell>
        </row>
        <row r="116">
          <cell r="F116">
            <v>20</v>
          </cell>
        </row>
        <row r="117">
          <cell r="F117">
            <v>400</v>
          </cell>
        </row>
        <row r="118">
          <cell r="F118">
            <v>20</v>
          </cell>
        </row>
        <row r="119">
          <cell r="F119">
            <v>200</v>
          </cell>
        </row>
        <row r="120">
          <cell r="F120">
            <v>100</v>
          </cell>
        </row>
        <row r="121">
          <cell r="F121">
            <v>100</v>
          </cell>
        </row>
        <row r="122">
          <cell r="F122">
            <v>100</v>
          </cell>
        </row>
        <row r="123">
          <cell r="F123">
            <v>20</v>
          </cell>
        </row>
        <row r="124">
          <cell r="F124">
            <v>8810</v>
          </cell>
        </row>
        <row r="125">
          <cell r="F125">
            <v>8810</v>
          </cell>
        </row>
        <row r="126">
          <cell r="F126">
            <v>720</v>
          </cell>
        </row>
        <row r="127">
          <cell r="F127">
            <v>720</v>
          </cell>
        </row>
        <row r="128">
          <cell r="F128">
            <v>13404</v>
          </cell>
        </row>
        <row r="129">
          <cell r="F129">
            <v>13404</v>
          </cell>
        </row>
        <row r="130">
          <cell r="F130">
            <v>2600</v>
          </cell>
        </row>
        <row r="131">
          <cell r="F131">
            <v>200</v>
          </cell>
        </row>
        <row r="132">
          <cell r="F132">
            <v>900</v>
          </cell>
        </row>
        <row r="133">
          <cell r="F133">
            <v>1500</v>
          </cell>
        </row>
        <row r="134">
          <cell r="F134">
            <v>9530</v>
          </cell>
        </row>
        <row r="135">
          <cell r="F135">
            <v>9530</v>
          </cell>
        </row>
        <row r="149">
          <cell r="F149">
            <v>5</v>
          </cell>
        </row>
        <row r="150">
          <cell r="F150">
            <v>5</v>
          </cell>
        </row>
        <row r="151">
          <cell r="F151">
            <v>2</v>
          </cell>
        </row>
        <row r="152">
          <cell r="F152">
            <v>25830</v>
          </cell>
        </row>
        <row r="153">
          <cell r="F153">
            <v>25830</v>
          </cell>
        </row>
        <row r="154">
          <cell r="F154">
            <v>2583</v>
          </cell>
        </row>
        <row r="155">
          <cell r="F155">
            <v>3109</v>
          </cell>
        </row>
        <row r="156">
          <cell r="F156">
            <v>3109</v>
          </cell>
        </row>
        <row r="157">
          <cell r="F157">
            <v>155</v>
          </cell>
        </row>
        <row r="158">
          <cell r="F158">
            <v>625</v>
          </cell>
        </row>
        <row r="159">
          <cell r="F159">
            <v>625</v>
          </cell>
        </row>
        <row r="160">
          <cell r="F160">
            <v>777</v>
          </cell>
        </row>
        <row r="161">
          <cell r="F161">
            <v>777</v>
          </cell>
        </row>
        <row r="162">
          <cell r="F162">
            <v>512</v>
          </cell>
        </row>
        <row r="163">
          <cell r="F163">
            <v>929</v>
          </cell>
        </row>
        <row r="164">
          <cell r="F164">
            <v>777</v>
          </cell>
        </row>
        <row r="165">
          <cell r="F165">
            <v>98</v>
          </cell>
        </row>
        <row r="166">
          <cell r="F166">
            <v>16</v>
          </cell>
        </row>
        <row r="167">
          <cell r="F167">
            <v>38</v>
          </cell>
        </row>
        <row r="168">
          <cell r="F168">
            <v>39</v>
          </cell>
        </row>
        <row r="169">
          <cell r="F169">
            <v>1552</v>
          </cell>
        </row>
        <row r="170">
          <cell r="F170">
            <v>1552</v>
          </cell>
        </row>
        <row r="171">
          <cell r="F171">
            <v>9000</v>
          </cell>
        </row>
        <row r="172">
          <cell r="F172">
            <v>9000</v>
          </cell>
        </row>
        <row r="173">
          <cell r="F173">
            <v>15711</v>
          </cell>
        </row>
        <row r="174">
          <cell r="F174">
            <v>33857</v>
          </cell>
        </row>
        <row r="175">
          <cell r="F175">
            <v>15711</v>
          </cell>
        </row>
        <row r="176">
          <cell r="F176">
            <v>512</v>
          </cell>
        </row>
        <row r="177">
          <cell r="F177">
            <v>31264</v>
          </cell>
        </row>
        <row r="178">
          <cell r="F178">
            <v>512</v>
          </cell>
        </row>
        <row r="179">
          <cell r="F179">
            <v>1143</v>
          </cell>
        </row>
        <row r="180">
          <cell r="F180">
            <v>1143</v>
          </cell>
        </row>
        <row r="181">
          <cell r="F181">
            <v>8144</v>
          </cell>
        </row>
        <row r="182">
          <cell r="F182">
            <v>8144</v>
          </cell>
        </row>
        <row r="183">
          <cell r="F183">
            <v>68</v>
          </cell>
        </row>
        <row r="184">
          <cell r="F184">
            <v>68</v>
          </cell>
        </row>
        <row r="197">
          <cell r="F197">
            <v>4</v>
          </cell>
        </row>
        <row r="198">
          <cell r="F198">
            <v>4</v>
          </cell>
        </row>
        <row r="199">
          <cell r="F199">
            <v>10854</v>
          </cell>
        </row>
        <row r="200">
          <cell r="F200">
            <v>11</v>
          </cell>
        </row>
        <row r="201">
          <cell r="F201">
            <v>11</v>
          </cell>
        </row>
        <row r="202">
          <cell r="F202">
            <v>10648</v>
          </cell>
        </row>
        <row r="203">
          <cell r="F203">
            <v>9050</v>
          </cell>
        </row>
        <row r="204">
          <cell r="F204">
            <v>1598</v>
          </cell>
        </row>
        <row r="205">
          <cell r="F205">
            <v>45</v>
          </cell>
        </row>
        <row r="206">
          <cell r="F206">
            <v>45</v>
          </cell>
        </row>
        <row r="207">
          <cell r="F207">
            <v>150</v>
          </cell>
        </row>
        <row r="208">
          <cell r="F208">
            <v>150</v>
          </cell>
        </row>
        <row r="209">
          <cell r="F209">
            <v>2375</v>
          </cell>
        </row>
        <row r="210">
          <cell r="F210">
            <v>2215</v>
          </cell>
        </row>
        <row r="211">
          <cell r="F211">
            <v>14</v>
          </cell>
        </row>
        <row r="212">
          <cell r="F212">
            <v>50</v>
          </cell>
        </row>
        <row r="213">
          <cell r="F213">
            <v>80</v>
          </cell>
        </row>
        <row r="214">
          <cell r="F214">
            <v>5</v>
          </cell>
        </row>
        <row r="215">
          <cell r="F215">
            <v>5</v>
          </cell>
        </row>
        <row r="216">
          <cell r="F216">
            <v>0</v>
          </cell>
        </row>
        <row r="217">
          <cell r="F217">
            <v>25</v>
          </cell>
        </row>
        <row r="229">
          <cell r="F229">
            <v>4</v>
          </cell>
        </row>
        <row r="230">
          <cell r="F230">
            <v>4</v>
          </cell>
        </row>
        <row r="231">
          <cell r="F231">
            <v>14982</v>
          </cell>
        </row>
        <row r="232">
          <cell r="F232">
            <v>13550</v>
          </cell>
        </row>
        <row r="233">
          <cell r="F233">
            <v>2832</v>
          </cell>
        </row>
        <row r="234">
          <cell r="F234">
            <v>2266</v>
          </cell>
        </row>
        <row r="235">
          <cell r="F235">
            <v>1432</v>
          </cell>
        </row>
        <row r="236">
          <cell r="F236">
            <v>2832</v>
          </cell>
        </row>
        <row r="237">
          <cell r="F237">
            <v>300</v>
          </cell>
        </row>
        <row r="238">
          <cell r="F238">
            <v>300</v>
          </cell>
        </row>
        <row r="239">
          <cell r="F239">
            <v>300</v>
          </cell>
        </row>
        <row r="240">
          <cell r="F240">
            <v>300</v>
          </cell>
        </row>
        <row r="241">
          <cell r="F241">
            <v>12940</v>
          </cell>
        </row>
        <row r="242">
          <cell r="F242">
            <v>400</v>
          </cell>
        </row>
        <row r="243">
          <cell r="F243">
            <v>650</v>
          </cell>
        </row>
        <row r="244">
          <cell r="F244">
            <v>500</v>
          </cell>
        </row>
        <row r="245">
          <cell r="F245">
            <v>12540</v>
          </cell>
        </row>
        <row r="246">
          <cell r="F246">
            <v>12</v>
          </cell>
        </row>
        <row r="247">
          <cell r="F247">
            <v>12</v>
          </cell>
        </row>
        <row r="248">
          <cell r="F248">
            <v>22000</v>
          </cell>
        </row>
        <row r="249">
          <cell r="F249">
            <v>1025</v>
          </cell>
        </row>
        <row r="250">
          <cell r="F250">
            <v>1426</v>
          </cell>
        </row>
        <row r="251">
          <cell r="F251">
            <v>3280</v>
          </cell>
        </row>
        <row r="252">
          <cell r="F252">
            <v>3948</v>
          </cell>
        </row>
        <row r="253">
          <cell r="F253">
            <v>8080</v>
          </cell>
        </row>
        <row r="254">
          <cell r="F254">
            <v>4241</v>
          </cell>
        </row>
        <row r="255">
          <cell r="F255">
            <v>3501</v>
          </cell>
        </row>
        <row r="256">
          <cell r="F256">
            <v>135</v>
          </cell>
        </row>
        <row r="257">
          <cell r="F257">
            <v>4297</v>
          </cell>
        </row>
        <row r="258">
          <cell r="F258">
            <v>3501</v>
          </cell>
        </row>
        <row r="259">
          <cell r="F259">
            <v>977</v>
          </cell>
        </row>
        <row r="260">
          <cell r="F260">
            <v>1898</v>
          </cell>
        </row>
        <row r="261">
          <cell r="F261">
            <v>1040</v>
          </cell>
        </row>
        <row r="262">
          <cell r="F262">
            <v>2153</v>
          </cell>
        </row>
        <row r="263">
          <cell r="F263">
            <v>245</v>
          </cell>
        </row>
        <row r="264">
          <cell r="F264">
            <v>2153</v>
          </cell>
        </row>
        <row r="265">
          <cell r="F265">
            <v>1230</v>
          </cell>
        </row>
        <row r="266">
          <cell r="F266">
            <v>264</v>
          </cell>
        </row>
        <row r="267">
          <cell r="F267">
            <v>7563</v>
          </cell>
        </row>
        <row r="268">
          <cell r="F268">
            <v>217</v>
          </cell>
        </row>
        <row r="269">
          <cell r="F269">
            <v>19590</v>
          </cell>
        </row>
        <row r="270">
          <cell r="F270">
            <v>9709</v>
          </cell>
        </row>
        <row r="271">
          <cell r="F271">
            <v>19590</v>
          </cell>
        </row>
        <row r="272">
          <cell r="F272">
            <v>9709</v>
          </cell>
        </row>
        <row r="273">
          <cell r="F273">
            <v>70</v>
          </cell>
        </row>
        <row r="274">
          <cell r="F274">
            <v>3224</v>
          </cell>
        </row>
        <row r="275">
          <cell r="F275">
            <v>3852</v>
          </cell>
        </row>
        <row r="276">
          <cell r="F276">
            <v>3828</v>
          </cell>
        </row>
        <row r="277">
          <cell r="F277">
            <v>22017</v>
          </cell>
        </row>
        <row r="278">
          <cell r="F278">
            <v>3794</v>
          </cell>
        </row>
        <row r="279">
          <cell r="F279">
            <v>4079</v>
          </cell>
        </row>
        <row r="280">
          <cell r="F280">
            <v>2786</v>
          </cell>
        </row>
        <row r="281">
          <cell r="F281">
            <v>728</v>
          </cell>
        </row>
        <row r="282">
          <cell r="F282">
            <v>10630</v>
          </cell>
        </row>
        <row r="283">
          <cell r="F283">
            <v>93</v>
          </cell>
        </row>
        <row r="284">
          <cell r="F284">
            <v>93</v>
          </cell>
        </row>
        <row r="285">
          <cell r="F285">
            <v>0</v>
          </cell>
        </row>
        <row r="286">
          <cell r="F286">
            <v>10760</v>
          </cell>
        </row>
        <row r="287">
          <cell r="F287">
            <v>10760</v>
          </cell>
        </row>
        <row r="297">
          <cell r="F297">
            <v>6</v>
          </cell>
        </row>
        <row r="298">
          <cell r="F298">
            <v>6</v>
          </cell>
        </row>
        <row r="299">
          <cell r="F299">
            <v>25383</v>
          </cell>
        </row>
        <row r="300">
          <cell r="F300">
            <v>12438</v>
          </cell>
        </row>
        <row r="301">
          <cell r="F301">
            <v>12438</v>
          </cell>
        </row>
        <row r="302">
          <cell r="F302">
            <v>12945</v>
          </cell>
        </row>
        <row r="303">
          <cell r="F303">
            <v>12945</v>
          </cell>
        </row>
        <row r="304">
          <cell r="F304">
            <v>22060</v>
          </cell>
        </row>
        <row r="305">
          <cell r="F305">
            <v>22060</v>
          </cell>
        </row>
        <row r="306">
          <cell r="F306">
            <v>40000</v>
          </cell>
        </row>
        <row r="307">
          <cell r="F307">
            <v>40000</v>
          </cell>
        </row>
        <row r="308">
          <cell r="F308">
            <v>20438</v>
          </cell>
        </row>
        <row r="309">
          <cell r="F309">
            <v>17138</v>
          </cell>
        </row>
        <row r="310">
          <cell r="F310">
            <v>17138</v>
          </cell>
        </row>
        <row r="311">
          <cell r="F311">
            <v>3300</v>
          </cell>
        </row>
        <row r="312">
          <cell r="F312">
            <v>3300</v>
          </cell>
        </row>
        <row r="313">
          <cell r="F313">
            <v>10408</v>
          </cell>
        </row>
        <row r="314">
          <cell r="F314">
            <v>6133</v>
          </cell>
        </row>
        <row r="315">
          <cell r="F315">
            <v>6133</v>
          </cell>
        </row>
        <row r="316">
          <cell r="F316">
            <v>4275</v>
          </cell>
        </row>
        <row r="317">
          <cell r="F317">
            <v>4275</v>
          </cell>
        </row>
        <row r="318">
          <cell r="F318">
            <v>85</v>
          </cell>
        </row>
        <row r="319">
          <cell r="F319">
            <v>85</v>
          </cell>
        </row>
        <row r="320">
          <cell r="F320">
            <v>250</v>
          </cell>
        </row>
        <row r="321">
          <cell r="F321">
            <v>250</v>
          </cell>
        </row>
        <row r="332">
          <cell r="F332">
            <v>50</v>
          </cell>
        </row>
        <row r="333">
          <cell r="F333">
            <v>50</v>
          </cell>
        </row>
        <row r="334">
          <cell r="F334">
            <v>2800</v>
          </cell>
        </row>
        <row r="335">
          <cell r="F335">
            <v>800</v>
          </cell>
        </row>
        <row r="336">
          <cell r="F336">
            <v>500</v>
          </cell>
        </row>
        <row r="337">
          <cell r="F337">
            <v>600</v>
          </cell>
        </row>
        <row r="338">
          <cell r="F338">
            <v>900</v>
          </cell>
        </row>
        <row r="339">
          <cell r="F339">
            <v>2000</v>
          </cell>
        </row>
        <row r="340">
          <cell r="F340">
            <v>2000</v>
          </cell>
        </row>
        <row r="352">
          <cell r="F352">
            <v>314</v>
          </cell>
        </row>
        <row r="353">
          <cell r="F353">
            <v>6</v>
          </cell>
        </row>
        <row r="354">
          <cell r="F354">
            <v>6</v>
          </cell>
        </row>
        <row r="355">
          <cell r="F355">
            <v>308</v>
          </cell>
        </row>
        <row r="356">
          <cell r="F356">
            <v>308</v>
          </cell>
        </row>
        <row r="357">
          <cell r="F357">
            <v>167769</v>
          </cell>
        </row>
        <row r="358">
          <cell r="F358">
            <v>107393</v>
          </cell>
        </row>
        <row r="359">
          <cell r="F359">
            <v>107393</v>
          </cell>
        </row>
        <row r="360">
          <cell r="F360">
            <v>60376</v>
          </cell>
        </row>
        <row r="361">
          <cell r="F361">
            <v>60376</v>
          </cell>
        </row>
        <row r="362">
          <cell r="F362">
            <v>7713</v>
          </cell>
        </row>
        <row r="363">
          <cell r="F363">
            <v>5271</v>
          </cell>
        </row>
        <row r="364">
          <cell r="F364">
            <v>5271</v>
          </cell>
        </row>
        <row r="365">
          <cell r="F365">
            <v>2442</v>
          </cell>
        </row>
        <row r="366">
          <cell r="F366">
            <v>2442</v>
          </cell>
        </row>
        <row r="367">
          <cell r="F367">
            <v>12580</v>
          </cell>
        </row>
        <row r="368">
          <cell r="F368">
            <v>4551</v>
          </cell>
        </row>
        <row r="369">
          <cell r="F369">
            <v>1949</v>
          </cell>
        </row>
        <row r="370">
          <cell r="F370">
            <v>6080</v>
          </cell>
        </row>
        <row r="371">
          <cell r="F371">
            <v>2400</v>
          </cell>
        </row>
        <row r="372">
          <cell r="F372">
            <v>1274</v>
          </cell>
        </row>
        <row r="373">
          <cell r="F373">
            <v>1274</v>
          </cell>
        </row>
        <row r="374">
          <cell r="F374">
            <v>16</v>
          </cell>
        </row>
        <row r="375">
          <cell r="F375">
            <v>16</v>
          </cell>
        </row>
        <row r="376">
          <cell r="F376">
            <v>1110</v>
          </cell>
        </row>
        <row r="377">
          <cell r="F377">
            <v>1110</v>
          </cell>
        </row>
        <row r="378">
          <cell r="F378">
            <v>4000</v>
          </cell>
        </row>
        <row r="379">
          <cell r="F379">
            <v>1100</v>
          </cell>
        </row>
        <row r="380">
          <cell r="F380">
            <v>1100</v>
          </cell>
        </row>
        <row r="381">
          <cell r="F381">
            <v>2900</v>
          </cell>
        </row>
        <row r="382">
          <cell r="F382">
            <v>2900</v>
          </cell>
        </row>
        <row r="394">
          <cell r="F394">
            <v>17</v>
          </cell>
        </row>
        <row r="395">
          <cell r="F395">
            <v>9</v>
          </cell>
        </row>
        <row r="396">
          <cell r="F396">
            <v>9</v>
          </cell>
        </row>
        <row r="397">
          <cell r="F397">
            <v>8</v>
          </cell>
        </row>
        <row r="398">
          <cell r="F398">
            <v>8</v>
          </cell>
        </row>
        <row r="399">
          <cell r="F399">
            <v>60</v>
          </cell>
        </row>
        <row r="400">
          <cell r="F400">
            <v>60</v>
          </cell>
        </row>
        <row r="401">
          <cell r="F401">
            <v>17</v>
          </cell>
        </row>
        <row r="402">
          <cell r="F402">
            <v>3</v>
          </cell>
        </row>
        <row r="403">
          <cell r="F403">
            <v>3</v>
          </cell>
        </row>
        <row r="404">
          <cell r="F404">
            <v>1</v>
          </cell>
        </row>
        <row r="405">
          <cell r="F405">
            <v>1</v>
          </cell>
        </row>
        <row r="406">
          <cell r="F406">
            <v>1</v>
          </cell>
        </row>
        <row r="407">
          <cell r="F407">
            <v>1</v>
          </cell>
        </row>
        <row r="408">
          <cell r="F408">
            <v>12</v>
          </cell>
        </row>
        <row r="409">
          <cell r="F409">
            <v>12</v>
          </cell>
        </row>
        <row r="410">
          <cell r="F410">
            <v>90</v>
          </cell>
        </row>
        <row r="411">
          <cell r="F411">
            <v>90</v>
          </cell>
        </row>
        <row r="412">
          <cell r="F412">
            <v>60</v>
          </cell>
        </row>
        <row r="413">
          <cell r="F413">
            <v>60</v>
          </cell>
        </row>
        <row r="414">
          <cell r="F414">
            <v>2</v>
          </cell>
        </row>
        <row r="415">
          <cell r="F415">
            <v>2</v>
          </cell>
        </row>
        <row r="428">
          <cell r="F428">
            <v>0</v>
          </cell>
        </row>
        <row r="429">
          <cell r="F429">
            <v>0</v>
          </cell>
        </row>
        <row r="430">
          <cell r="F430">
            <v>900</v>
          </cell>
        </row>
        <row r="431">
          <cell r="F431">
            <v>900</v>
          </cell>
        </row>
        <row r="432">
          <cell r="F432">
            <v>1300</v>
          </cell>
        </row>
        <row r="433">
          <cell r="F433">
            <v>1300</v>
          </cell>
        </row>
        <row r="443">
          <cell r="F443">
            <v>350</v>
          </cell>
        </row>
        <row r="444">
          <cell r="F444">
            <v>350</v>
          </cell>
        </row>
        <row r="445">
          <cell r="F445">
            <v>39168</v>
          </cell>
        </row>
        <row r="446">
          <cell r="F446">
            <v>39168</v>
          </cell>
        </row>
        <row r="460">
          <cell r="F460">
            <v>34</v>
          </cell>
        </row>
        <row r="461">
          <cell r="F461">
            <v>34</v>
          </cell>
        </row>
        <row r="462">
          <cell r="F462">
            <v>7</v>
          </cell>
        </row>
        <row r="463">
          <cell r="F463">
            <v>27</v>
          </cell>
        </row>
        <row r="464">
          <cell r="F464">
            <v>13627</v>
          </cell>
        </row>
        <row r="465">
          <cell r="F465">
            <v>13627</v>
          </cell>
        </row>
        <row r="466">
          <cell r="F466">
            <v>8487</v>
          </cell>
        </row>
        <row r="467">
          <cell r="F467">
            <v>252</v>
          </cell>
        </row>
        <row r="468">
          <cell r="F468">
            <v>252</v>
          </cell>
        </row>
        <row r="469">
          <cell r="F469">
            <v>4758</v>
          </cell>
        </row>
        <row r="470">
          <cell r="F470">
            <v>4758</v>
          </cell>
        </row>
        <row r="471">
          <cell r="F471">
            <v>15000</v>
          </cell>
        </row>
        <row r="472">
          <cell r="F472">
            <v>15000</v>
          </cell>
        </row>
        <row r="473">
          <cell r="F473">
            <v>24000</v>
          </cell>
        </row>
        <row r="474">
          <cell r="F474">
            <v>24000</v>
          </cell>
        </row>
        <row r="475">
          <cell r="F475">
            <v>124225</v>
          </cell>
        </row>
        <row r="476">
          <cell r="F476">
            <v>235</v>
          </cell>
        </row>
        <row r="477">
          <cell r="F477">
            <v>124225</v>
          </cell>
        </row>
        <row r="478">
          <cell r="F478">
            <v>30000</v>
          </cell>
        </row>
        <row r="479">
          <cell r="F479">
            <v>55000</v>
          </cell>
        </row>
        <row r="480">
          <cell r="F480">
            <v>55000</v>
          </cell>
        </row>
        <row r="481">
          <cell r="F481">
            <v>8166</v>
          </cell>
        </row>
        <row r="482">
          <cell r="F482">
            <v>8166</v>
          </cell>
        </row>
        <row r="483">
          <cell r="F483">
            <v>11</v>
          </cell>
        </row>
        <row r="484">
          <cell r="F484">
            <v>11</v>
          </cell>
        </row>
        <row r="485">
          <cell r="F485">
            <v>60</v>
          </cell>
        </row>
        <row r="486">
          <cell r="F486">
            <v>60</v>
          </cell>
        </row>
        <row r="487">
          <cell r="F487">
            <v>12621</v>
          </cell>
        </row>
        <row r="488">
          <cell r="F488">
            <v>12621</v>
          </cell>
        </row>
        <row r="489">
          <cell r="F489">
            <v>12</v>
          </cell>
        </row>
        <row r="490">
          <cell r="F490">
            <v>12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establecimientos.se/"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O667"/>
  <sheetViews>
    <sheetView showGridLines="0" tabSelected="1" zoomScale="60" zoomScaleNormal="60" workbookViewId="0">
      <selection activeCell="J10" sqref="J10"/>
    </sheetView>
  </sheetViews>
  <sheetFormatPr baseColWidth="10" defaultRowHeight="18.75"/>
  <cols>
    <col min="1" max="1" width="21.5703125" style="5" customWidth="1"/>
    <col min="2" max="2" width="31.42578125" style="4" customWidth="1"/>
    <col min="3" max="3" width="34.28515625" style="6" customWidth="1"/>
    <col min="4" max="4" width="54.85546875" style="6" customWidth="1"/>
    <col min="5" max="5" width="23.5703125" style="5" customWidth="1"/>
    <col min="6" max="6" width="26.5703125" style="87" customWidth="1"/>
    <col min="7" max="7" width="14.140625" style="83" customWidth="1"/>
    <col min="8" max="9" width="12.7109375" style="83" customWidth="1"/>
    <col min="10" max="10" width="25.28515625" style="84" customWidth="1"/>
    <col min="11" max="15" width="20" style="84" customWidth="1"/>
    <col min="16" max="16" width="18.42578125" style="84" customWidth="1"/>
    <col min="17" max="17" width="21.7109375" style="84" customWidth="1"/>
    <col min="18" max="18" width="23.140625" style="84" customWidth="1"/>
    <col min="19" max="19" width="22.42578125" style="84" customWidth="1"/>
    <col min="20" max="21" width="20.28515625" style="84" customWidth="1"/>
    <col min="22" max="22" width="18.7109375" style="84" customWidth="1"/>
    <col min="23" max="23" width="15.7109375" style="84" customWidth="1"/>
    <col min="24" max="24" width="11.42578125" style="29" customWidth="1"/>
    <col min="25" max="25" width="11.42578125" style="5" customWidth="1"/>
    <col min="26" max="27" width="36.5703125" style="218" hidden="1" customWidth="1"/>
    <col min="28" max="35" width="33" style="218" hidden="1" customWidth="1"/>
    <col min="36" max="37" width="40.42578125" style="218" hidden="1" customWidth="1"/>
    <col min="38" max="39" width="46.85546875" style="218" hidden="1" customWidth="1"/>
    <col min="40" max="41" width="35.7109375" style="218" hidden="1" customWidth="1"/>
    <col min="42" max="43" width="30.7109375" style="218" hidden="1" customWidth="1"/>
    <col min="44" max="45" width="43.42578125" style="218" hidden="1" customWidth="1"/>
    <col min="46" max="47" width="46" style="218" customWidth="1"/>
    <col min="48" max="49" width="30.7109375" style="218" customWidth="1"/>
    <col min="50" max="50" width="11.42578125" style="5" customWidth="1"/>
    <col min="51" max="51" width="11.42578125" style="29" customWidth="1"/>
    <col min="52" max="52" width="17.42578125" style="29" customWidth="1"/>
    <col min="53" max="53" width="29.7109375" style="29" customWidth="1"/>
    <col min="54" max="54" width="28.7109375" style="145" customWidth="1"/>
    <col min="55" max="55" width="29.140625" style="29" customWidth="1"/>
    <col min="56" max="56" width="24" style="143" hidden="1" customWidth="1"/>
    <col min="57" max="57" width="23.140625" style="143" hidden="1" customWidth="1"/>
    <col min="58" max="58" width="25" style="143" hidden="1" customWidth="1"/>
    <col min="59" max="59" width="23.140625" style="143" hidden="1" customWidth="1"/>
    <col min="60" max="60" width="25.5703125" style="143" hidden="1" customWidth="1"/>
    <col min="61" max="61" width="23.42578125" style="143" hidden="1" customWidth="1"/>
    <col min="62" max="62" width="22.7109375" style="143" hidden="1" customWidth="1"/>
    <col min="63" max="63" width="25.28515625" style="143" hidden="1" customWidth="1"/>
    <col min="64" max="64" width="20.140625" style="143" hidden="1" customWidth="1"/>
    <col min="65" max="65" width="19" style="143" hidden="1" customWidth="1"/>
    <col min="66" max="67" width="22.42578125" style="143" hidden="1" customWidth="1"/>
    <col min="68" max="69" width="23.28515625" style="143" hidden="1" customWidth="1"/>
    <col min="70" max="71" width="21.42578125" style="143" hidden="1" customWidth="1"/>
    <col min="72" max="73" width="25.7109375" style="143" hidden="1" customWidth="1"/>
    <col min="74" max="75" width="29.7109375" style="143" hidden="1" customWidth="1"/>
    <col min="76" max="76" width="22.42578125" style="143" hidden="1" customWidth="1"/>
    <col min="77" max="77" width="27.140625" style="143" hidden="1" customWidth="1"/>
    <col min="78" max="79" width="22.7109375" style="143" customWidth="1"/>
    <col min="80" max="80" width="27.7109375" style="143" customWidth="1"/>
    <col min="81" max="81" width="17.28515625" style="143" customWidth="1"/>
    <col min="82" max="83" width="11.42578125" style="29"/>
    <col min="84" max="84" width="20.140625" style="144" customWidth="1"/>
    <col min="85" max="85" width="17" style="144" customWidth="1"/>
    <col min="86" max="86" width="12.42578125" style="123" customWidth="1"/>
    <col min="87" max="87" width="17.7109375" style="122" customWidth="1"/>
    <col min="88" max="88" width="18.5703125" style="122" customWidth="1"/>
    <col min="89" max="89" width="17" style="123" customWidth="1"/>
    <col min="90" max="90" width="13.140625" style="29" customWidth="1"/>
    <col min="91" max="92" width="19" style="29" customWidth="1"/>
    <col min="93" max="93" width="11.42578125" style="29"/>
    <col min="94" max="94" width="17.140625" style="29" customWidth="1"/>
    <col min="95" max="95" width="14.5703125" style="29" customWidth="1"/>
    <col min="96" max="16384" width="11.42578125" style="29"/>
  </cols>
  <sheetData>
    <row r="1" spans="1:88">
      <c r="A1" s="1"/>
      <c r="B1" s="3"/>
      <c r="C1" s="2"/>
      <c r="D1" s="2"/>
      <c r="E1" s="1"/>
      <c r="F1" s="81"/>
      <c r="G1" s="82"/>
      <c r="H1" s="82"/>
      <c r="BA1" s="141"/>
      <c r="BB1" s="142"/>
      <c r="BC1" s="141"/>
    </row>
    <row r="2" spans="1:88">
      <c r="A2" s="1135"/>
      <c r="B2" s="1135"/>
      <c r="C2" s="1135"/>
      <c r="D2" s="1135"/>
      <c r="E2" s="1135"/>
      <c r="F2" s="1135"/>
      <c r="G2" s="1135"/>
      <c r="H2" s="1135"/>
      <c r="I2" s="85"/>
      <c r="J2" s="86"/>
      <c r="K2" s="86"/>
      <c r="L2" s="86"/>
      <c r="M2" s="86"/>
      <c r="N2" s="86"/>
      <c r="O2" s="86"/>
      <c r="P2" s="86"/>
      <c r="Q2" s="86"/>
      <c r="R2" s="86"/>
      <c r="S2" s="86"/>
      <c r="T2" s="86"/>
      <c r="U2" s="86"/>
      <c r="V2" s="86"/>
      <c r="W2" s="86"/>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BD2" s="146"/>
      <c r="BE2" s="146"/>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row>
    <row r="3" spans="1:88" ht="21" customHeight="1">
      <c r="A3" s="7" t="s">
        <v>0</v>
      </c>
      <c r="B3" s="1136">
        <v>2024</v>
      </c>
      <c r="C3" s="1136"/>
      <c r="D3" s="1136"/>
    </row>
    <row r="4" spans="1:88" ht="21" customHeight="1">
      <c r="A4" s="7" t="s">
        <v>1</v>
      </c>
      <c r="B4" s="1136" t="s">
        <v>2</v>
      </c>
      <c r="C4" s="1136"/>
      <c r="D4" s="1136"/>
    </row>
    <row r="5" spans="1:88" ht="21" customHeight="1">
      <c r="A5" s="7" t="s">
        <v>3</v>
      </c>
      <c r="B5" s="1136" t="s">
        <v>4</v>
      </c>
      <c r="C5" s="1136"/>
      <c r="D5" s="1136"/>
    </row>
    <row r="6" spans="1:88" ht="21" customHeight="1">
      <c r="A6" s="7" t="s">
        <v>5</v>
      </c>
      <c r="B6" s="1136" t="s">
        <v>6</v>
      </c>
      <c r="C6" s="1136"/>
      <c r="D6" s="1136"/>
    </row>
    <row r="7" spans="1:88" ht="37.5" customHeight="1">
      <c r="A7" s="7" t="s">
        <v>7</v>
      </c>
      <c r="B7" s="50" t="s">
        <v>211</v>
      </c>
      <c r="C7" s="37" t="s">
        <v>708</v>
      </c>
      <c r="D7" s="49"/>
    </row>
    <row r="8" spans="1:88" ht="21" customHeight="1">
      <c r="A8" s="7" t="s">
        <v>8</v>
      </c>
      <c r="B8" s="1136" t="s">
        <v>213</v>
      </c>
      <c r="C8" s="1136"/>
      <c r="D8" s="1136"/>
      <c r="E8" s="26"/>
      <c r="F8" s="88"/>
      <c r="BA8" s="148"/>
      <c r="BB8" s="149"/>
      <c r="BC8" s="148"/>
    </row>
    <row r="9" spans="1:88">
      <c r="A9" s="6"/>
    </row>
    <row r="10" spans="1:88" ht="27.75" customHeight="1">
      <c r="A10" s="8" t="s">
        <v>9</v>
      </c>
      <c r="B10" s="1138" t="s">
        <v>10</v>
      </c>
      <c r="C10" s="1138"/>
      <c r="D10" s="1138"/>
      <c r="E10" s="1138"/>
      <c r="F10" s="1138"/>
      <c r="G10" s="1138"/>
      <c r="H10" s="1138"/>
      <c r="I10" s="89"/>
      <c r="J10" s="90"/>
      <c r="K10" s="90"/>
      <c r="L10" s="90"/>
      <c r="M10" s="90"/>
      <c r="N10" s="90"/>
      <c r="O10" s="90"/>
      <c r="P10" s="90"/>
      <c r="Q10" s="90"/>
      <c r="R10" s="90"/>
      <c r="S10" s="90"/>
      <c r="T10" s="90"/>
      <c r="U10" s="90"/>
      <c r="V10" s="90"/>
      <c r="W10" s="9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BD10" s="146"/>
      <c r="BE10" s="146"/>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row>
    <row r="11" spans="1:88" ht="38.25" customHeight="1">
      <c r="A11" s="6"/>
      <c r="B11" s="656" t="s">
        <v>11</v>
      </c>
      <c r="C11" s="1138" t="s">
        <v>12</v>
      </c>
      <c r="D11" s="1138"/>
      <c r="E11" s="1138"/>
      <c r="F11" s="1138"/>
      <c r="G11" s="1138"/>
      <c r="H11" s="1138"/>
      <c r="I11" s="89"/>
      <c r="J11" s="90"/>
      <c r="K11" s="90"/>
      <c r="L11" s="90"/>
      <c r="M11" s="90"/>
      <c r="N11" s="90"/>
      <c r="O11" s="90"/>
      <c r="P11" s="90"/>
      <c r="Q11" s="90"/>
      <c r="R11" s="90"/>
      <c r="S11" s="90"/>
      <c r="T11" s="90"/>
      <c r="U11" s="90"/>
      <c r="V11" s="90"/>
      <c r="W11" s="9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BD11" s="146"/>
      <c r="BE11" s="146"/>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row>
    <row r="12" spans="1:88" ht="15" customHeight="1" thickBot="1">
      <c r="A12" s="6"/>
      <c r="B12" s="656"/>
      <c r="C12" s="657"/>
      <c r="D12" s="657"/>
      <c r="E12" s="658"/>
      <c r="F12" s="659"/>
      <c r="G12" s="1137"/>
      <c r="H12" s="1137"/>
      <c r="I12" s="89"/>
      <c r="J12" s="90"/>
      <c r="K12" s="90"/>
      <c r="L12" s="90"/>
      <c r="M12" s="90"/>
      <c r="N12" s="90"/>
      <c r="O12" s="90"/>
      <c r="P12" s="90"/>
      <c r="Q12" s="90"/>
      <c r="R12" s="90"/>
      <c r="S12" s="90"/>
      <c r="T12" s="90"/>
      <c r="U12" s="90"/>
      <c r="V12" s="90"/>
      <c r="W12" s="9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BA12" s="59"/>
      <c r="BB12" s="151"/>
      <c r="BC12" s="59"/>
      <c r="BD12" s="146"/>
      <c r="BE12" s="146"/>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row>
    <row r="13" spans="1:88" ht="23.25" customHeight="1" thickBot="1">
      <c r="A13" s="1141" t="s">
        <v>13</v>
      </c>
      <c r="B13" s="1118" t="s">
        <v>14</v>
      </c>
      <c r="C13" s="1118" t="s">
        <v>15</v>
      </c>
      <c r="D13" s="1121" t="s">
        <v>215</v>
      </c>
      <c r="E13" s="1121" t="s">
        <v>17</v>
      </c>
      <c r="F13" s="1011" t="s">
        <v>709</v>
      </c>
      <c r="G13" s="994" t="s">
        <v>214</v>
      </c>
      <c r="H13" s="1005"/>
      <c r="I13" s="1005"/>
      <c r="J13" s="996" t="s">
        <v>710</v>
      </c>
      <c r="K13" s="996"/>
      <c r="L13" s="996"/>
      <c r="M13" s="996"/>
      <c r="N13" s="996"/>
      <c r="O13" s="996"/>
      <c r="P13" s="996"/>
      <c r="Q13" s="996"/>
      <c r="R13" s="996"/>
      <c r="S13" s="996"/>
      <c r="T13" s="996"/>
      <c r="U13" s="996"/>
      <c r="V13" s="952" t="s">
        <v>712</v>
      </c>
      <c r="W13" s="955" t="s">
        <v>577</v>
      </c>
      <c r="Z13" s="1022" t="s">
        <v>518</v>
      </c>
      <c r="AA13" s="1023"/>
      <c r="AB13" s="1022" t="s">
        <v>519</v>
      </c>
      <c r="AC13" s="1023"/>
      <c r="AD13" s="1022" t="s">
        <v>520</v>
      </c>
      <c r="AE13" s="1023"/>
      <c r="AF13" s="1022" t="s">
        <v>521</v>
      </c>
      <c r="AG13" s="1023"/>
      <c r="AH13" s="1022" t="s">
        <v>522</v>
      </c>
      <c r="AI13" s="1023"/>
      <c r="AJ13" s="1027" t="s">
        <v>523</v>
      </c>
      <c r="AK13" s="1028"/>
      <c r="AL13" s="1022" t="s">
        <v>524</v>
      </c>
      <c r="AM13" s="1023"/>
      <c r="AN13" s="1022" t="s">
        <v>525</v>
      </c>
      <c r="AO13" s="1023"/>
      <c r="AP13" s="1022" t="s">
        <v>526</v>
      </c>
      <c r="AQ13" s="1023"/>
      <c r="AR13" s="1022" t="s">
        <v>527</v>
      </c>
      <c r="AS13" s="1023"/>
      <c r="AT13" s="1022" t="s">
        <v>528</v>
      </c>
      <c r="AU13" s="1023"/>
      <c r="AV13" s="1022" t="s">
        <v>529</v>
      </c>
      <c r="AW13" s="1023"/>
      <c r="AY13" s="125"/>
      <c r="AZ13" s="125"/>
      <c r="BA13" s="1074" t="s">
        <v>755</v>
      </c>
      <c r="BB13" s="119"/>
      <c r="BC13" s="1074" t="s">
        <v>756</v>
      </c>
      <c r="BD13" s="1108" t="s">
        <v>530</v>
      </c>
      <c r="BE13" s="1112"/>
      <c r="BF13" s="1112"/>
      <c r="BG13" s="1112"/>
      <c r="BH13" s="1112"/>
      <c r="BI13" s="1112"/>
      <c r="BJ13" s="1112"/>
      <c r="BK13" s="1112"/>
      <c r="BL13" s="1112"/>
      <c r="BM13" s="1112"/>
      <c r="BN13" s="1112"/>
      <c r="BO13" s="1112"/>
      <c r="BP13" s="1112"/>
      <c r="BQ13" s="1112"/>
      <c r="BR13" s="1112"/>
      <c r="BS13" s="1112"/>
      <c r="BT13" s="1112"/>
      <c r="BU13" s="1112"/>
      <c r="BV13" s="1112"/>
      <c r="BW13" s="1112"/>
      <c r="BX13" s="1112"/>
      <c r="BY13" s="1112"/>
      <c r="BZ13" s="1109"/>
      <c r="CA13" s="120"/>
      <c r="CB13" s="121"/>
      <c r="CC13" s="121"/>
      <c r="CD13" s="125"/>
      <c r="CE13" s="125"/>
      <c r="CF13" s="152"/>
      <c r="CG13" s="152"/>
      <c r="CH13" s="134"/>
      <c r="CI13" s="133"/>
      <c r="CJ13" s="133"/>
    </row>
    <row r="14" spans="1:88" ht="55.5" customHeight="1" thickBot="1">
      <c r="A14" s="1142"/>
      <c r="B14" s="1119"/>
      <c r="C14" s="1119"/>
      <c r="D14" s="1121"/>
      <c r="E14" s="1121"/>
      <c r="F14" s="1012"/>
      <c r="G14" s="993" t="s">
        <v>713</v>
      </c>
      <c r="H14" s="993"/>
      <c r="I14" s="994"/>
      <c r="J14" s="996" t="s">
        <v>711</v>
      </c>
      <c r="K14" s="996"/>
      <c r="L14" s="996"/>
      <c r="M14" s="996"/>
      <c r="N14" s="996"/>
      <c r="O14" s="996"/>
      <c r="P14" s="996"/>
      <c r="Q14" s="996"/>
      <c r="R14" s="996"/>
      <c r="S14" s="996"/>
      <c r="T14" s="996"/>
      <c r="U14" s="996"/>
      <c r="V14" s="953"/>
      <c r="W14" s="956"/>
      <c r="Z14" s="980" t="s">
        <v>578</v>
      </c>
      <c r="AA14" s="980" t="s">
        <v>579</v>
      </c>
      <c r="AB14" s="980" t="s">
        <v>580</v>
      </c>
      <c r="AC14" s="980" t="s">
        <v>581</v>
      </c>
      <c r="AD14" s="980" t="s">
        <v>582</v>
      </c>
      <c r="AE14" s="980" t="s">
        <v>583</v>
      </c>
      <c r="AF14" s="980" t="s">
        <v>584</v>
      </c>
      <c r="AG14" s="980" t="s">
        <v>585</v>
      </c>
      <c r="AH14" s="980" t="s">
        <v>586</v>
      </c>
      <c r="AI14" s="980" t="s">
        <v>587</v>
      </c>
      <c r="AJ14" s="831" t="s">
        <v>588</v>
      </c>
      <c r="AK14" s="832" t="s">
        <v>589</v>
      </c>
      <c r="AL14" s="980" t="s">
        <v>590</v>
      </c>
      <c r="AM14" s="980" t="s">
        <v>591</v>
      </c>
      <c r="AN14" s="980" t="s">
        <v>592</v>
      </c>
      <c r="AO14" s="980" t="s">
        <v>593</v>
      </c>
      <c r="AP14" s="980" t="s">
        <v>594</v>
      </c>
      <c r="AQ14" s="980" t="s">
        <v>595</v>
      </c>
      <c r="AR14" s="980" t="s">
        <v>596</v>
      </c>
      <c r="AS14" s="980" t="s">
        <v>597</v>
      </c>
      <c r="AT14" s="980" t="s">
        <v>598</v>
      </c>
      <c r="AU14" s="980" t="s">
        <v>599</v>
      </c>
      <c r="AV14" s="980" t="s">
        <v>600</v>
      </c>
      <c r="AW14" s="980" t="s">
        <v>601</v>
      </c>
      <c r="BA14" s="1075"/>
      <c r="BB14" s="124"/>
      <c r="BC14" s="1075"/>
      <c r="BD14" s="1108" t="s">
        <v>518</v>
      </c>
      <c r="BE14" s="1109"/>
      <c r="BF14" s="1108" t="s">
        <v>519</v>
      </c>
      <c r="BG14" s="1109"/>
      <c r="BH14" s="1108" t="s">
        <v>520</v>
      </c>
      <c r="BI14" s="1109"/>
      <c r="BJ14" s="1108" t="s">
        <v>754</v>
      </c>
      <c r="BK14" s="1109"/>
      <c r="BL14" s="1108" t="s">
        <v>522</v>
      </c>
      <c r="BM14" s="1109"/>
      <c r="BN14" s="1108" t="s">
        <v>523</v>
      </c>
      <c r="BO14" s="1109"/>
      <c r="BP14" s="1108" t="s">
        <v>524</v>
      </c>
      <c r="BQ14" s="1109"/>
      <c r="BR14" s="1108" t="s">
        <v>525</v>
      </c>
      <c r="BS14" s="1109"/>
      <c r="BT14" s="1108" t="s">
        <v>526</v>
      </c>
      <c r="BU14" s="1109"/>
      <c r="BV14" s="1108" t="s">
        <v>527</v>
      </c>
      <c r="BW14" s="1109"/>
      <c r="BX14" s="1108" t="s">
        <v>528</v>
      </c>
      <c r="BY14" s="1109"/>
      <c r="BZ14" s="1108" t="s">
        <v>529</v>
      </c>
      <c r="CA14" s="1109"/>
      <c r="CB14" s="1105" t="s">
        <v>764</v>
      </c>
      <c r="CC14" s="1106" t="s">
        <v>765</v>
      </c>
      <c r="CF14" s="152"/>
      <c r="CG14" s="152"/>
      <c r="CH14" s="134"/>
      <c r="CI14" s="133"/>
      <c r="CJ14" s="133"/>
    </row>
    <row r="15" spans="1:88" ht="27" customHeight="1" thickBot="1">
      <c r="A15" s="1142"/>
      <c r="B15" s="1119"/>
      <c r="C15" s="1119"/>
      <c r="D15" s="1121"/>
      <c r="E15" s="1121"/>
      <c r="F15" s="1012"/>
      <c r="G15" s="978">
        <v>2024</v>
      </c>
      <c r="H15" s="978">
        <v>2025</v>
      </c>
      <c r="I15" s="978">
        <v>2026</v>
      </c>
      <c r="J15" s="660"/>
      <c r="K15" s="660"/>
      <c r="L15" s="660"/>
      <c r="M15" s="660"/>
      <c r="N15" s="660"/>
      <c r="O15" s="660"/>
      <c r="P15" s="660"/>
      <c r="Q15" s="660"/>
      <c r="R15" s="660"/>
      <c r="S15" s="660"/>
      <c r="T15" s="660"/>
      <c r="U15" s="660"/>
      <c r="V15" s="953"/>
      <c r="W15" s="956"/>
      <c r="Z15" s="980"/>
      <c r="AA15" s="980"/>
      <c r="AB15" s="980"/>
      <c r="AC15" s="980"/>
      <c r="AD15" s="980"/>
      <c r="AE15" s="980"/>
      <c r="AF15" s="980"/>
      <c r="AG15" s="980"/>
      <c r="AH15" s="980"/>
      <c r="AI15" s="980"/>
      <c r="AJ15" s="833"/>
      <c r="AK15" s="834"/>
      <c r="AL15" s="980"/>
      <c r="AM15" s="980"/>
      <c r="AN15" s="980"/>
      <c r="AO15" s="980"/>
      <c r="AP15" s="980"/>
      <c r="AQ15" s="980"/>
      <c r="AR15" s="980"/>
      <c r="AS15" s="980"/>
      <c r="AT15" s="980"/>
      <c r="AU15" s="980"/>
      <c r="AV15" s="980"/>
      <c r="AW15" s="980"/>
      <c r="BA15" s="1075"/>
      <c r="BB15" s="124"/>
      <c r="BC15" s="1075"/>
      <c r="BD15" s="1110" t="s">
        <v>531</v>
      </c>
      <c r="BE15" s="1110" t="s">
        <v>532</v>
      </c>
      <c r="BF15" s="1110" t="s">
        <v>531</v>
      </c>
      <c r="BG15" s="1110" t="s">
        <v>532</v>
      </c>
      <c r="BH15" s="1110" t="s">
        <v>531</v>
      </c>
      <c r="BI15" s="1110" t="s">
        <v>532</v>
      </c>
      <c r="BJ15" s="1110" t="s">
        <v>531</v>
      </c>
      <c r="BK15" s="1110" t="s">
        <v>532</v>
      </c>
      <c r="BL15" s="1110" t="s">
        <v>531</v>
      </c>
      <c r="BM15" s="1110" t="s">
        <v>532</v>
      </c>
      <c r="BN15" s="1107" t="s">
        <v>531</v>
      </c>
      <c r="BO15" s="1110" t="s">
        <v>532</v>
      </c>
      <c r="BP15" s="1107" t="s">
        <v>531</v>
      </c>
      <c r="BQ15" s="1110" t="s">
        <v>532</v>
      </c>
      <c r="BR15" s="1107" t="s">
        <v>531</v>
      </c>
      <c r="BS15" s="1110" t="s">
        <v>532</v>
      </c>
      <c r="BT15" s="1114" t="s">
        <v>531</v>
      </c>
      <c r="BU15" s="1144" t="s">
        <v>532</v>
      </c>
      <c r="BV15" s="1107" t="s">
        <v>531</v>
      </c>
      <c r="BW15" s="1110" t="s">
        <v>532</v>
      </c>
      <c r="BX15" s="1107" t="s">
        <v>531</v>
      </c>
      <c r="BY15" s="1110" t="s">
        <v>532</v>
      </c>
      <c r="BZ15" s="1107" t="s">
        <v>531</v>
      </c>
      <c r="CA15" s="1110" t="s">
        <v>532</v>
      </c>
      <c r="CB15" s="1105"/>
      <c r="CC15" s="1106"/>
      <c r="CF15" s="415"/>
      <c r="CG15" s="152"/>
      <c r="CH15" s="134"/>
      <c r="CI15" s="133"/>
      <c r="CJ15" s="133"/>
    </row>
    <row r="16" spans="1:88" ht="51" customHeight="1" thickBot="1">
      <c r="A16" s="1143"/>
      <c r="B16" s="1120"/>
      <c r="C16" s="1120"/>
      <c r="D16" s="1121"/>
      <c r="E16" s="1121"/>
      <c r="F16" s="1013"/>
      <c r="G16" s="979"/>
      <c r="H16" s="979"/>
      <c r="I16" s="979"/>
      <c r="J16" s="661" t="s">
        <v>399</v>
      </c>
      <c r="K16" s="661" t="s">
        <v>400</v>
      </c>
      <c r="L16" s="661" t="s">
        <v>401</v>
      </c>
      <c r="M16" s="661" t="s">
        <v>402</v>
      </c>
      <c r="N16" s="661" t="s">
        <v>403</v>
      </c>
      <c r="O16" s="661" t="s">
        <v>404</v>
      </c>
      <c r="P16" s="661" t="s">
        <v>405</v>
      </c>
      <c r="Q16" s="661" t="s">
        <v>406</v>
      </c>
      <c r="R16" s="661" t="s">
        <v>407</v>
      </c>
      <c r="S16" s="661" t="s">
        <v>408</v>
      </c>
      <c r="T16" s="661" t="s">
        <v>409</v>
      </c>
      <c r="U16" s="661" t="s">
        <v>410</v>
      </c>
      <c r="V16" s="954"/>
      <c r="W16" s="957"/>
      <c r="Z16" s="980"/>
      <c r="AA16" s="980"/>
      <c r="AB16" s="980"/>
      <c r="AC16" s="980"/>
      <c r="AD16" s="980"/>
      <c r="AE16" s="980"/>
      <c r="AF16" s="980"/>
      <c r="AG16" s="980"/>
      <c r="AH16" s="980"/>
      <c r="AI16" s="980"/>
      <c r="AJ16" s="833"/>
      <c r="AK16" s="834"/>
      <c r="AL16" s="980"/>
      <c r="AM16" s="980"/>
      <c r="AN16" s="980"/>
      <c r="AO16" s="980"/>
      <c r="AP16" s="980"/>
      <c r="AQ16" s="980"/>
      <c r="AR16" s="980"/>
      <c r="AS16" s="980"/>
      <c r="AT16" s="1026"/>
      <c r="AU16" s="1026"/>
      <c r="AV16" s="1026"/>
      <c r="AW16" s="1026"/>
      <c r="BA16" s="1076"/>
      <c r="BB16" s="127"/>
      <c r="BC16" s="1076"/>
      <c r="BD16" s="1111"/>
      <c r="BE16" s="1111"/>
      <c r="BF16" s="1111"/>
      <c r="BG16" s="1111"/>
      <c r="BH16" s="1111"/>
      <c r="BI16" s="1111"/>
      <c r="BJ16" s="1111"/>
      <c r="BK16" s="1111"/>
      <c r="BL16" s="1111"/>
      <c r="BM16" s="1111"/>
      <c r="BN16" s="1107"/>
      <c r="BO16" s="1111"/>
      <c r="BP16" s="1107"/>
      <c r="BQ16" s="1111"/>
      <c r="BR16" s="1107"/>
      <c r="BS16" s="1111"/>
      <c r="BT16" s="1114"/>
      <c r="BU16" s="1145"/>
      <c r="BV16" s="1107"/>
      <c r="BW16" s="1111"/>
      <c r="BX16" s="1107"/>
      <c r="BY16" s="1111"/>
      <c r="BZ16" s="1107"/>
      <c r="CA16" s="1111"/>
      <c r="CB16" s="1105"/>
      <c r="CC16" s="1106"/>
      <c r="CF16" s="153" t="s">
        <v>570</v>
      </c>
      <c r="CG16" s="153" t="s">
        <v>571</v>
      </c>
      <c r="CH16" s="154"/>
      <c r="CI16" s="153" t="s">
        <v>570</v>
      </c>
      <c r="CJ16" s="153" t="s">
        <v>571</v>
      </c>
    </row>
    <row r="17" spans="1:88" ht="51" customHeight="1" thickBot="1">
      <c r="A17" s="1141" t="s">
        <v>428</v>
      </c>
      <c r="B17" s="1118" t="s">
        <v>240</v>
      </c>
      <c r="C17" s="984" t="s">
        <v>714</v>
      </c>
      <c r="D17" s="985"/>
      <c r="E17" s="986"/>
      <c r="F17" s="696">
        <f>+'[1]UE409 (2)'!$F$17</f>
        <v>16</v>
      </c>
      <c r="G17" s="696">
        <f>+[1]UE409!G17</f>
        <v>16</v>
      </c>
      <c r="H17" s="696">
        <f>+[1]UE409!H17</f>
        <v>16</v>
      </c>
      <c r="I17" s="696">
        <f>+[1]UE409!I17</f>
        <v>16</v>
      </c>
      <c r="J17" s="697">
        <f t="shared" ref="J17:T17" si="0">+J18+J20</f>
        <v>2</v>
      </c>
      <c r="K17" s="697">
        <f t="shared" si="0"/>
        <v>1</v>
      </c>
      <c r="L17" s="697">
        <f t="shared" si="0"/>
        <v>1</v>
      </c>
      <c r="M17" s="697">
        <f t="shared" si="0"/>
        <v>2</v>
      </c>
      <c r="N17" s="697">
        <f t="shared" si="0"/>
        <v>1</v>
      </c>
      <c r="O17" s="697">
        <f t="shared" si="0"/>
        <v>1</v>
      </c>
      <c r="P17" s="697">
        <f t="shared" si="0"/>
        <v>2</v>
      </c>
      <c r="Q17" s="697">
        <f t="shared" si="0"/>
        <v>1</v>
      </c>
      <c r="R17" s="697">
        <f t="shared" si="0"/>
        <v>1</v>
      </c>
      <c r="S17" s="697">
        <f t="shared" si="0"/>
        <v>1</v>
      </c>
      <c r="T17" s="697">
        <f t="shared" si="0"/>
        <v>2</v>
      </c>
      <c r="U17" s="697">
        <v>1</v>
      </c>
      <c r="V17" s="888">
        <f>SUM(J17:U17)</f>
        <v>16</v>
      </c>
      <c r="W17" s="895">
        <f>+V17/F17*100</f>
        <v>100</v>
      </c>
      <c r="Y17" s="13">
        <f>+F17/2</f>
        <v>8</v>
      </c>
      <c r="Z17" s="224"/>
      <c r="AA17" s="224"/>
      <c r="AB17" s="694"/>
      <c r="AC17" s="694"/>
      <c r="AD17" s="694"/>
      <c r="AE17" s="694"/>
      <c r="AF17" s="694"/>
      <c r="AG17" s="694"/>
      <c r="AH17" s="694"/>
      <c r="AI17" s="694"/>
      <c r="AJ17" s="835"/>
      <c r="AK17" s="836"/>
      <c r="AL17" s="694"/>
      <c r="AM17" s="694"/>
      <c r="AN17" s="694"/>
      <c r="AO17" s="694"/>
      <c r="AP17" s="694"/>
      <c r="AQ17" s="694"/>
      <c r="AR17" s="694"/>
      <c r="AS17" s="899"/>
      <c r="AT17" s="902"/>
      <c r="AU17" s="902"/>
      <c r="AV17" s="902"/>
      <c r="AW17" s="902"/>
      <c r="BA17" s="129"/>
      <c r="BB17" s="130"/>
      <c r="BC17" s="129"/>
      <c r="BD17" s="651"/>
      <c r="BE17" s="651"/>
      <c r="BF17" s="651"/>
      <c r="BG17" s="651"/>
      <c r="BH17" s="1108" t="s">
        <v>1022</v>
      </c>
      <c r="BI17" s="1109"/>
      <c r="BJ17" s="780">
        <v>0</v>
      </c>
      <c r="BK17" s="780">
        <v>0</v>
      </c>
      <c r="BL17" s="651"/>
      <c r="BM17" s="651"/>
      <c r="BN17" s="126"/>
      <c r="BO17" s="651"/>
      <c r="BP17" s="126"/>
      <c r="BQ17" s="651"/>
      <c r="BR17" s="126">
        <v>0</v>
      </c>
      <c r="BS17" s="651"/>
      <c r="BT17" s="877" t="s">
        <v>1384</v>
      </c>
      <c r="BU17" s="878"/>
      <c r="BV17" s="126"/>
      <c r="BW17" s="651"/>
      <c r="BX17" s="126"/>
      <c r="BY17" s="651"/>
      <c r="BZ17" s="126"/>
      <c r="CA17" s="651"/>
      <c r="CB17" s="156">
        <f>+BE17+BG17+BI17+BK17+BM17+BO17+BQ17+BS17+BU17+BW17+BY17+CA17</f>
        <v>0</v>
      </c>
      <c r="CC17" s="128" t="e">
        <f>+CB17/BA17*100</f>
        <v>#DIV/0!</v>
      </c>
      <c r="CF17" s="133">
        <f>+CI17-BA17</f>
        <v>0</v>
      </c>
      <c r="CG17" s="133">
        <f>+CJ17-BB17</f>
        <v>0</v>
      </c>
      <c r="CH17" s="160"/>
      <c r="CI17" s="133"/>
      <c r="CJ17" s="133"/>
    </row>
    <row r="18" spans="1:88" ht="54.75" customHeight="1" thickBot="1">
      <c r="A18" s="1142"/>
      <c r="B18" s="1119"/>
      <c r="C18" s="1139" t="s">
        <v>388</v>
      </c>
      <c r="D18" s="662" t="s">
        <v>221</v>
      </c>
      <c r="E18" s="662"/>
      <c r="F18" s="663">
        <f>+'[1]UE409 (2)'!F18</f>
        <v>12</v>
      </c>
      <c r="G18" s="663">
        <f>+[1]UE409!G18</f>
        <v>12</v>
      </c>
      <c r="H18" s="663">
        <f>+[1]UE409!H18</f>
        <v>12</v>
      </c>
      <c r="I18" s="663">
        <f>+[1]UE409!I18</f>
        <v>12</v>
      </c>
      <c r="J18" s="663">
        <f t="shared" ref="J18:T18" si="1">+J19</f>
        <v>1</v>
      </c>
      <c r="K18" s="663">
        <f t="shared" si="1"/>
        <v>1</v>
      </c>
      <c r="L18" s="663">
        <f t="shared" si="1"/>
        <v>1</v>
      </c>
      <c r="M18" s="663">
        <f t="shared" si="1"/>
        <v>1</v>
      </c>
      <c r="N18" s="663">
        <f t="shared" si="1"/>
        <v>1</v>
      </c>
      <c r="O18" s="663">
        <f t="shared" si="1"/>
        <v>1</v>
      </c>
      <c r="P18" s="663">
        <f t="shared" si="1"/>
        <v>1</v>
      </c>
      <c r="Q18" s="663">
        <f t="shared" si="1"/>
        <v>1</v>
      </c>
      <c r="R18" s="663">
        <f t="shared" si="1"/>
        <v>1</v>
      </c>
      <c r="S18" s="663">
        <f t="shared" si="1"/>
        <v>1</v>
      </c>
      <c r="T18" s="663">
        <f t="shared" si="1"/>
        <v>1</v>
      </c>
      <c r="U18" s="663">
        <v>1</v>
      </c>
      <c r="V18" s="888">
        <f t="shared" ref="V18:V66" si="2">SUM(J18:U18)</f>
        <v>12</v>
      </c>
      <c r="W18" s="895">
        <f t="shared" ref="W18:W66" si="3">+V18/F18*100</f>
        <v>100</v>
      </c>
      <c r="Y18" s="13">
        <f t="shared" ref="Y18:Y81" si="4">+F18/2</f>
        <v>6</v>
      </c>
      <c r="Z18" s="224"/>
      <c r="AA18" s="224"/>
      <c r="AB18" s="223"/>
      <c r="AC18" s="223"/>
      <c r="AD18" s="223"/>
      <c r="AE18" s="223"/>
      <c r="AF18" s="223"/>
      <c r="AG18" s="223"/>
      <c r="AH18" s="223"/>
      <c r="AI18" s="223"/>
      <c r="AJ18" s="835"/>
      <c r="AK18" s="836"/>
      <c r="AL18" s="223"/>
      <c r="AM18" s="223"/>
      <c r="AN18" s="223"/>
      <c r="AO18" s="223"/>
      <c r="AP18" s="223"/>
      <c r="AQ18" s="223"/>
      <c r="AR18" s="223"/>
      <c r="AS18" s="901"/>
      <c r="AT18" s="902"/>
      <c r="AU18" s="902"/>
      <c r="AV18" s="902"/>
      <c r="AW18" s="902"/>
      <c r="BA18" s="77">
        <f>+BC18+BD18+BF18+BH18+BJ18+BL18+BN18+BP18+BR18+BT18+BV18+BX18+BZ18</f>
        <v>20000</v>
      </c>
      <c r="BB18" s="130">
        <f>+BE18+BG18+BH18+BK18+BM18+BO18+BQ18+BS18+BU18+BW18+BY18+CA18</f>
        <v>20000</v>
      </c>
      <c r="BC18" s="129">
        <v>0</v>
      </c>
      <c r="BD18" s="131">
        <v>0</v>
      </c>
      <c r="BE18" s="132">
        <v>0</v>
      </c>
      <c r="BF18" s="131">
        <v>0</v>
      </c>
      <c r="BG18" s="132">
        <v>0</v>
      </c>
      <c r="BH18" s="158">
        <v>0</v>
      </c>
      <c r="BI18" s="159">
        <v>0</v>
      </c>
      <c r="BJ18" s="781">
        <v>0</v>
      </c>
      <c r="BK18" s="159">
        <v>0</v>
      </c>
      <c r="BL18" s="811">
        <v>20000</v>
      </c>
      <c r="BM18" s="800">
        <v>5928</v>
      </c>
      <c r="BN18" s="155">
        <v>0</v>
      </c>
      <c r="BO18" s="796">
        <v>0</v>
      </c>
      <c r="BP18" s="155">
        <v>0</v>
      </c>
      <c r="BQ18" s="132">
        <v>0</v>
      </c>
      <c r="BR18" s="155">
        <v>0</v>
      </c>
      <c r="BS18" s="132"/>
      <c r="BT18" s="155"/>
      <c r="BU18" s="132"/>
      <c r="BV18" s="155"/>
      <c r="BW18" s="132"/>
      <c r="BX18" s="155">
        <v>0</v>
      </c>
      <c r="BY18" s="132"/>
      <c r="BZ18" s="155">
        <v>0</v>
      </c>
      <c r="CA18" s="132">
        <v>14072</v>
      </c>
      <c r="CB18" s="156">
        <f>+BE18+BG18+BH18+BK18+BM18+BO18+BQ18+BS18+BU18+BW18+BY18+CA18</f>
        <v>20000</v>
      </c>
      <c r="CC18" s="128">
        <f>+CB18/BA18*100</f>
        <v>100</v>
      </c>
      <c r="CF18" s="133">
        <f>+CI18-BA18</f>
        <v>0</v>
      </c>
      <c r="CG18" s="133">
        <f>+CJ18-BB18</f>
        <v>0</v>
      </c>
      <c r="CH18" s="160"/>
      <c r="CI18" s="133">
        <v>20000</v>
      </c>
      <c r="CJ18" s="133">
        <v>20000</v>
      </c>
    </row>
    <row r="19" spans="1:88" ht="54.75" customHeight="1" thickBot="1">
      <c r="A19" s="1142"/>
      <c r="B19" s="1119"/>
      <c r="C19" s="1140"/>
      <c r="D19" s="38" t="s">
        <v>389</v>
      </c>
      <c r="E19" s="44" t="s">
        <v>46</v>
      </c>
      <c r="F19" s="663">
        <f>+'[1]UE409 (2)'!F19</f>
        <v>12</v>
      </c>
      <c r="G19" s="663">
        <f>+[1]UE409!G19</f>
        <v>12</v>
      </c>
      <c r="H19" s="663">
        <f>+[1]UE409!H19</f>
        <v>12</v>
      </c>
      <c r="I19" s="663">
        <f>+[1]UE409!I19</f>
        <v>12</v>
      </c>
      <c r="J19" s="634">
        <v>1</v>
      </c>
      <c r="K19" s="91">
        <v>1</v>
      </c>
      <c r="L19" s="91">
        <v>1</v>
      </c>
      <c r="M19" s="91">
        <v>1</v>
      </c>
      <c r="N19" s="91">
        <v>1</v>
      </c>
      <c r="O19" s="91">
        <v>1</v>
      </c>
      <c r="P19" s="91">
        <v>1</v>
      </c>
      <c r="Q19" s="91">
        <v>1</v>
      </c>
      <c r="R19" s="91">
        <v>1</v>
      </c>
      <c r="S19" s="91">
        <v>1</v>
      </c>
      <c r="T19" s="91">
        <v>1</v>
      </c>
      <c r="U19" s="91">
        <v>1</v>
      </c>
      <c r="V19" s="888">
        <f t="shared" si="2"/>
        <v>12</v>
      </c>
      <c r="W19" s="895">
        <f t="shared" si="3"/>
        <v>100</v>
      </c>
      <c r="Y19" s="13">
        <f t="shared" si="4"/>
        <v>6</v>
      </c>
      <c r="Z19" s="726"/>
      <c r="AA19" s="726"/>
      <c r="AB19" s="694"/>
      <c r="AC19" s="694"/>
      <c r="AD19" s="694"/>
      <c r="AE19" s="694"/>
      <c r="AF19" s="694"/>
      <c r="AG19" s="694"/>
      <c r="AH19" s="694"/>
      <c r="AI19" s="694"/>
      <c r="AJ19" s="835"/>
      <c r="AK19" s="836"/>
      <c r="AL19" s="694"/>
      <c r="AM19" s="694"/>
      <c r="AN19" s="694"/>
      <c r="AO19" s="694"/>
      <c r="AP19" s="694"/>
      <c r="AQ19" s="694"/>
      <c r="AR19" s="694"/>
      <c r="AS19" s="899"/>
      <c r="AT19" s="902"/>
      <c r="AU19" s="902"/>
      <c r="AV19" s="903" t="s">
        <v>1522</v>
      </c>
      <c r="AW19" s="903" t="s">
        <v>1523</v>
      </c>
      <c r="BA19" s="129"/>
      <c r="BB19" s="130"/>
      <c r="BC19" s="129"/>
      <c r="BD19" s="155"/>
      <c r="BE19" s="132"/>
      <c r="BF19" s="158"/>
      <c r="BG19" s="132"/>
      <c r="BH19" s="158"/>
      <c r="BI19" s="159"/>
      <c r="BJ19" s="781"/>
      <c r="BK19" s="159"/>
      <c r="BL19" s="155"/>
      <c r="BM19" s="132"/>
      <c r="BN19" s="155"/>
      <c r="BO19" s="132"/>
      <c r="BP19" s="155"/>
      <c r="BQ19" s="132"/>
      <c r="BR19" s="155"/>
      <c r="BS19" s="132"/>
      <c r="BT19" s="155"/>
      <c r="BU19" s="132"/>
      <c r="BV19" s="155"/>
      <c r="BW19" s="132"/>
      <c r="BX19" s="155"/>
      <c r="BY19" s="132"/>
      <c r="BZ19" s="155"/>
      <c r="CA19" s="132"/>
      <c r="CB19" s="156">
        <f>+BE19+BG19+BI19+BK19+BM19+BO19+BQ19+BS19+BU19+BW19+BY19+CA19</f>
        <v>0</v>
      </c>
      <c r="CC19" s="128" t="e">
        <f>+CB19/BA19*100</f>
        <v>#DIV/0!</v>
      </c>
      <c r="CF19" s="133"/>
      <c r="CG19" s="133"/>
      <c r="CH19" s="160"/>
      <c r="CI19" s="133"/>
      <c r="CJ19" s="133"/>
    </row>
    <row r="20" spans="1:88" ht="54.75" customHeight="1" thickBot="1">
      <c r="A20" s="1142"/>
      <c r="B20" s="1119"/>
      <c r="C20" s="1123" t="s">
        <v>47</v>
      </c>
      <c r="D20" s="662" t="s">
        <v>221</v>
      </c>
      <c r="E20" s="662"/>
      <c r="F20" s="663">
        <f>+'[1]UE409 (2)'!F20</f>
        <v>4</v>
      </c>
      <c r="G20" s="663">
        <f>+[1]UE409!G20</f>
        <v>4</v>
      </c>
      <c r="H20" s="663">
        <f>+[1]UE409!H20</f>
        <v>4</v>
      </c>
      <c r="I20" s="663">
        <f>+[1]UE409!I20</f>
        <v>4</v>
      </c>
      <c r="J20" s="663">
        <f t="shared" ref="J20:T20" si="5">+J21</f>
        <v>1</v>
      </c>
      <c r="K20" s="663">
        <f t="shared" si="5"/>
        <v>0</v>
      </c>
      <c r="L20" s="663">
        <f t="shared" si="5"/>
        <v>0</v>
      </c>
      <c r="M20" s="663">
        <f t="shared" si="5"/>
        <v>1</v>
      </c>
      <c r="N20" s="663">
        <f t="shared" si="5"/>
        <v>0</v>
      </c>
      <c r="O20" s="663">
        <f t="shared" si="5"/>
        <v>0</v>
      </c>
      <c r="P20" s="663">
        <f t="shared" si="5"/>
        <v>1</v>
      </c>
      <c r="Q20" s="663">
        <f t="shared" si="5"/>
        <v>0</v>
      </c>
      <c r="R20" s="663">
        <f t="shared" si="5"/>
        <v>0</v>
      </c>
      <c r="S20" s="663">
        <f t="shared" si="5"/>
        <v>0</v>
      </c>
      <c r="T20" s="663">
        <f t="shared" si="5"/>
        <v>1</v>
      </c>
      <c r="U20" s="663">
        <v>0</v>
      </c>
      <c r="V20" s="888">
        <f t="shared" si="2"/>
        <v>4</v>
      </c>
      <c r="W20" s="895">
        <f t="shared" si="3"/>
        <v>100</v>
      </c>
      <c r="Y20" s="13">
        <f t="shared" si="4"/>
        <v>2</v>
      </c>
      <c r="Z20" s="224"/>
      <c r="AA20" s="224"/>
      <c r="AB20" s="223"/>
      <c r="AC20" s="223"/>
      <c r="AD20" s="223"/>
      <c r="AE20" s="223"/>
      <c r="AF20" s="223"/>
      <c r="AG20" s="223"/>
      <c r="AH20" s="223"/>
      <c r="AI20" s="223"/>
      <c r="AJ20" s="835"/>
      <c r="AK20" s="836"/>
      <c r="AL20" s="223"/>
      <c r="AM20" s="223"/>
      <c r="AN20" s="223"/>
      <c r="AO20" s="223"/>
      <c r="AP20" s="223"/>
      <c r="AQ20" s="223"/>
      <c r="AR20" s="223"/>
      <c r="AS20" s="901"/>
      <c r="AT20" s="902"/>
      <c r="AU20" s="902"/>
      <c r="AV20" s="902"/>
      <c r="AW20" s="902"/>
      <c r="BA20" s="77">
        <f>+BC20+BD20+BF20+BH20+BJ20+BL20+BN20+BP20+BR20+BT20+BV20+BX20+BZ20</f>
        <v>583600</v>
      </c>
      <c r="BB20" s="130">
        <f>+BE20+BG20+BI20+BK20+BM20+BO20+BQ20+BS20+BU20+BW20+BY20+CA20</f>
        <v>568027</v>
      </c>
      <c r="BC20" s="129">
        <v>1820218</v>
      </c>
      <c r="BD20" s="155">
        <v>420</v>
      </c>
      <c r="BE20" s="132">
        <v>76129.62999999999</v>
      </c>
      <c r="BF20" s="131">
        <v>-1242467</v>
      </c>
      <c r="BG20" s="132">
        <v>8940.9900000000052</v>
      </c>
      <c r="BH20" s="131">
        <v>0</v>
      </c>
      <c r="BI20" s="159">
        <v>7252.6100000000006</v>
      </c>
      <c r="BJ20" s="781">
        <v>0</v>
      </c>
      <c r="BK20" s="159">
        <v>10554.36</v>
      </c>
      <c r="BL20" s="812">
        <v>-25100</v>
      </c>
      <c r="BM20" s="800">
        <v>30649.610000000015</v>
      </c>
      <c r="BN20" s="155">
        <v>0</v>
      </c>
      <c r="BO20" s="800">
        <v>18897.239999999991</v>
      </c>
      <c r="BP20" s="155">
        <v>0</v>
      </c>
      <c r="BQ20" s="132">
        <v>0</v>
      </c>
      <c r="BR20" s="155">
        <v>10381</v>
      </c>
      <c r="BS20" s="132"/>
      <c r="BT20" s="875"/>
      <c r="BU20" s="132"/>
      <c r="BV20" s="880">
        <v>15629</v>
      </c>
      <c r="BW20" s="132"/>
      <c r="BX20" s="155">
        <v>0</v>
      </c>
      <c r="BY20" s="132"/>
      <c r="BZ20" s="910">
        <v>4519</v>
      </c>
      <c r="CA20" s="132">
        <v>415602.56</v>
      </c>
      <c r="CB20" s="156">
        <f>+BE20+BG20+BI20+BK20+BM20+BO20+BQ20+BS20+BU20+BW20+BY20+CA20</f>
        <v>568027</v>
      </c>
      <c r="CC20" s="128">
        <f>+CB20/BA20*100</f>
        <v>97.331562714187797</v>
      </c>
      <c r="CF20" s="133">
        <f>+CI20-BA20</f>
        <v>0</v>
      </c>
      <c r="CG20" s="133">
        <f>+CJ20-BB20</f>
        <v>0</v>
      </c>
      <c r="CH20" s="160"/>
      <c r="CI20" s="874">
        <v>583600</v>
      </c>
      <c r="CJ20" s="133">
        <v>568027</v>
      </c>
    </row>
    <row r="21" spans="1:88" ht="54.75" customHeight="1" thickBot="1">
      <c r="A21" s="1142"/>
      <c r="B21" s="1120"/>
      <c r="C21" s="1123"/>
      <c r="D21" s="38" t="s">
        <v>224</v>
      </c>
      <c r="E21" s="44" t="s">
        <v>46</v>
      </c>
      <c r="F21" s="663">
        <f>+'[1]UE409 (2)'!F21</f>
        <v>4</v>
      </c>
      <c r="G21" s="663">
        <f>+[1]UE409!G21</f>
        <v>4</v>
      </c>
      <c r="H21" s="663">
        <f>+[1]UE409!H21</f>
        <v>4</v>
      </c>
      <c r="I21" s="663">
        <f>+[1]UE409!I21</f>
        <v>4</v>
      </c>
      <c r="J21" s="634">
        <v>1</v>
      </c>
      <c r="K21" s="91">
        <v>0</v>
      </c>
      <c r="L21" s="91">
        <v>0</v>
      </c>
      <c r="M21" s="91">
        <v>1</v>
      </c>
      <c r="N21" s="91">
        <v>0</v>
      </c>
      <c r="O21" s="91">
        <v>0</v>
      </c>
      <c r="P21" s="91">
        <v>1</v>
      </c>
      <c r="Q21" s="91">
        <v>0</v>
      </c>
      <c r="R21" s="91">
        <v>0</v>
      </c>
      <c r="S21" s="91">
        <v>0</v>
      </c>
      <c r="T21" s="91">
        <v>1</v>
      </c>
      <c r="U21" s="91">
        <v>0</v>
      </c>
      <c r="V21" s="888">
        <f t="shared" si="2"/>
        <v>4</v>
      </c>
      <c r="W21" s="895">
        <f t="shared" si="3"/>
        <v>100</v>
      </c>
      <c r="Y21" s="13">
        <f t="shared" si="4"/>
        <v>2</v>
      </c>
      <c r="Z21" s="224"/>
      <c r="AA21" s="224"/>
      <c r="AB21" s="694"/>
      <c r="AC21" s="694"/>
      <c r="AD21" s="694"/>
      <c r="AE21" s="694"/>
      <c r="AF21" s="694"/>
      <c r="AG21" s="694"/>
      <c r="AH21" s="694"/>
      <c r="AI21" s="694"/>
      <c r="AJ21" s="835"/>
      <c r="AK21" s="836"/>
      <c r="AL21" s="694"/>
      <c r="AM21" s="694"/>
      <c r="AN21" s="694"/>
      <c r="AO21" s="694"/>
      <c r="AP21" s="694"/>
      <c r="AQ21" s="694"/>
      <c r="AR21" s="694"/>
      <c r="AS21" s="899"/>
      <c r="AT21" s="902"/>
      <c r="AU21" s="902"/>
      <c r="AV21" s="903" t="s">
        <v>1524</v>
      </c>
      <c r="AW21" s="903" t="s">
        <v>1525</v>
      </c>
      <c r="BA21" s="129"/>
      <c r="BB21" s="130"/>
      <c r="BC21" s="129"/>
      <c r="BD21" s="155"/>
      <c r="BE21" s="132"/>
      <c r="BF21" s="158"/>
      <c r="BG21" s="132"/>
      <c r="BH21" s="158"/>
      <c r="BI21" s="159"/>
      <c r="BJ21" s="781"/>
      <c r="BK21" s="159"/>
      <c r="BL21" s="155"/>
      <c r="BM21" s="132"/>
      <c r="BN21" s="155"/>
      <c r="BO21" s="132"/>
      <c r="BP21" s="155"/>
      <c r="BQ21" s="132"/>
      <c r="BR21" s="155"/>
      <c r="BS21" s="132"/>
      <c r="BT21" s="875"/>
      <c r="BU21" s="132"/>
      <c r="BV21" s="155"/>
      <c r="BW21" s="132"/>
      <c r="BX21" s="155"/>
      <c r="BY21" s="132"/>
      <c r="BZ21" s="155"/>
      <c r="CA21" s="132"/>
      <c r="CB21" s="156"/>
      <c r="CC21" s="128"/>
      <c r="CD21" s="145"/>
      <c r="CF21" s="122"/>
      <c r="CG21" s="122"/>
      <c r="CH21" s="161"/>
    </row>
    <row r="22" spans="1:88" ht="54.75" customHeight="1" thickBot="1">
      <c r="A22" s="1142"/>
      <c r="B22" s="1122" t="s">
        <v>225</v>
      </c>
      <c r="C22" s="1062" t="s">
        <v>277</v>
      </c>
      <c r="D22" s="662" t="s">
        <v>221</v>
      </c>
      <c r="E22" s="662"/>
      <c r="F22" s="663">
        <f>+'[1]UE409 (2)'!F22</f>
        <v>12</v>
      </c>
      <c r="G22" s="663">
        <f>+[1]UE409!G22</f>
        <v>12</v>
      </c>
      <c r="H22" s="663">
        <f>+[1]UE409!H22</f>
        <v>12</v>
      </c>
      <c r="I22" s="663">
        <f>+[1]UE409!I22</f>
        <v>12</v>
      </c>
      <c r="J22" s="663">
        <f t="shared" ref="J22:T22" si="6">+J23</f>
        <v>1</v>
      </c>
      <c r="K22" s="663">
        <f t="shared" si="6"/>
        <v>1</v>
      </c>
      <c r="L22" s="663">
        <f t="shared" si="6"/>
        <v>1</v>
      </c>
      <c r="M22" s="663">
        <f t="shared" si="6"/>
        <v>1</v>
      </c>
      <c r="N22" s="663">
        <f t="shared" si="6"/>
        <v>1</v>
      </c>
      <c r="O22" s="663">
        <f t="shared" si="6"/>
        <v>1</v>
      </c>
      <c r="P22" s="663">
        <f t="shared" si="6"/>
        <v>1</v>
      </c>
      <c r="Q22" s="663">
        <f t="shared" si="6"/>
        <v>1</v>
      </c>
      <c r="R22" s="663">
        <f t="shared" si="6"/>
        <v>1</v>
      </c>
      <c r="S22" s="663">
        <f t="shared" si="6"/>
        <v>1</v>
      </c>
      <c r="T22" s="663">
        <f t="shared" si="6"/>
        <v>1</v>
      </c>
      <c r="U22" s="663">
        <v>1</v>
      </c>
      <c r="V22" s="888">
        <f t="shared" si="2"/>
        <v>12</v>
      </c>
      <c r="W22" s="895">
        <f t="shared" si="3"/>
        <v>100</v>
      </c>
      <c r="Y22" s="13">
        <f t="shared" si="4"/>
        <v>6</v>
      </c>
      <c r="Z22" s="224"/>
      <c r="AA22" s="224"/>
      <c r="AB22" s="223"/>
      <c r="AC22" s="223"/>
      <c r="AD22" s="223"/>
      <c r="AE22" s="223"/>
      <c r="AF22" s="223"/>
      <c r="AG22" s="223"/>
      <c r="AH22" s="223"/>
      <c r="AI22" s="223"/>
      <c r="AJ22" s="835"/>
      <c r="AK22" s="836"/>
      <c r="AL22" s="223"/>
      <c r="AM22" s="223"/>
      <c r="AN22" s="223"/>
      <c r="AO22" s="223"/>
      <c r="AP22" s="223"/>
      <c r="AQ22" s="223"/>
      <c r="AR22" s="223"/>
      <c r="AS22" s="901"/>
      <c r="AT22" s="902"/>
      <c r="AU22" s="902"/>
      <c r="AV22" s="902"/>
      <c r="AW22" s="902"/>
      <c r="BA22" s="77">
        <f>+BC22+BD22+BF22+BH22+BJ22+BL22+BN22+BP22+BR22+BT22+BV22+BX22+BZ22</f>
        <v>416187</v>
      </c>
      <c r="BB22" s="130">
        <f>+BE22+BG22+BI22+BK22+BM22+BO22+BQ22+BS22+BU22+BW22+BY22+CA22</f>
        <v>416161</v>
      </c>
      <c r="BC22" s="129">
        <v>357972</v>
      </c>
      <c r="BD22" s="155">
        <v>911</v>
      </c>
      <c r="BE22" s="132">
        <v>25096.02</v>
      </c>
      <c r="BF22" s="131">
        <v>9924</v>
      </c>
      <c r="BG22" s="132">
        <v>29947.16</v>
      </c>
      <c r="BH22" s="131">
        <v>0</v>
      </c>
      <c r="BI22" s="159">
        <v>29876.159999999996</v>
      </c>
      <c r="BJ22" s="781">
        <v>0</v>
      </c>
      <c r="BK22" s="159">
        <v>29807.059999999998</v>
      </c>
      <c r="BL22" s="155">
        <v>0</v>
      </c>
      <c r="BM22" s="800">
        <v>29741.600000000006</v>
      </c>
      <c r="BN22" s="155">
        <v>0</v>
      </c>
      <c r="BO22" s="800">
        <v>30127.059999999998</v>
      </c>
      <c r="BP22" s="155">
        <v>0</v>
      </c>
      <c r="BQ22" s="132">
        <v>0</v>
      </c>
      <c r="BR22" s="155">
        <v>38054</v>
      </c>
      <c r="BS22" s="132"/>
      <c r="BT22" s="875"/>
      <c r="BU22" s="132"/>
      <c r="BV22" s="880">
        <v>9326</v>
      </c>
      <c r="BW22" s="132"/>
      <c r="BX22" s="155">
        <v>0</v>
      </c>
      <c r="BY22" s="132"/>
      <c r="BZ22" s="155">
        <v>0</v>
      </c>
      <c r="CA22" s="132">
        <v>241565.94</v>
      </c>
      <c r="CB22" s="156">
        <f>+BE22+BG22+BI22+BK22+BM22+BO22+BQ22+BS22+BU22+BW22+BY22+CA22</f>
        <v>416161</v>
      </c>
      <c r="CC22" s="128">
        <f>+CB22/BA22*100</f>
        <v>99.993752808232841</v>
      </c>
      <c r="CF22" s="133">
        <f>+CI22-BA22</f>
        <v>0</v>
      </c>
      <c r="CG22" s="133">
        <f>+CJ22-BB22</f>
        <v>0</v>
      </c>
      <c r="CH22" s="160"/>
      <c r="CI22" s="133">
        <v>416187</v>
      </c>
      <c r="CJ22" s="133">
        <v>416161</v>
      </c>
    </row>
    <row r="23" spans="1:88" ht="54.75" customHeight="1" thickBot="1">
      <c r="A23" s="1142"/>
      <c r="B23" s="1122"/>
      <c r="C23" s="1062"/>
      <c r="D23" s="38" t="s">
        <v>48</v>
      </c>
      <c r="E23" s="44" t="s">
        <v>49</v>
      </c>
      <c r="F23" s="663">
        <f>+'[1]UE409 (2)'!F23</f>
        <v>12</v>
      </c>
      <c r="G23" s="663">
        <f>+[1]UE409!G23</f>
        <v>12</v>
      </c>
      <c r="H23" s="663">
        <f>+[1]UE409!H23</f>
        <v>12</v>
      </c>
      <c r="I23" s="663">
        <f>+[1]UE409!I23</f>
        <v>12</v>
      </c>
      <c r="J23" s="634">
        <v>1</v>
      </c>
      <c r="K23" s="91">
        <v>1</v>
      </c>
      <c r="L23" s="91">
        <v>1</v>
      </c>
      <c r="M23" s="91">
        <v>1</v>
      </c>
      <c r="N23" s="91">
        <v>1</v>
      </c>
      <c r="O23" s="91">
        <v>1</v>
      </c>
      <c r="P23" s="91">
        <v>1</v>
      </c>
      <c r="Q23" s="91">
        <v>1</v>
      </c>
      <c r="R23" s="91">
        <v>1</v>
      </c>
      <c r="S23" s="91">
        <v>1</v>
      </c>
      <c r="T23" s="91">
        <v>1</v>
      </c>
      <c r="U23" s="91">
        <v>1</v>
      </c>
      <c r="V23" s="888">
        <f t="shared" si="2"/>
        <v>12</v>
      </c>
      <c r="W23" s="895">
        <f t="shared" si="3"/>
        <v>100</v>
      </c>
      <c r="Y23" s="13">
        <f t="shared" si="4"/>
        <v>6</v>
      </c>
      <c r="Z23" s="224"/>
      <c r="AA23" s="224"/>
      <c r="AB23" s="224"/>
      <c r="AC23" s="224"/>
      <c r="AD23" s="694"/>
      <c r="AE23" s="694"/>
      <c r="AF23" s="694"/>
      <c r="AG23" s="694"/>
      <c r="AH23" s="694"/>
      <c r="AI23" s="694"/>
      <c r="AJ23" s="835"/>
      <c r="AK23" s="836"/>
      <c r="AL23" s="694"/>
      <c r="AM23" s="694"/>
      <c r="AN23" s="694"/>
      <c r="AO23" s="694"/>
      <c r="AP23" s="694"/>
      <c r="AQ23" s="694"/>
      <c r="AR23" s="694"/>
      <c r="AS23" s="899"/>
      <c r="AT23" s="902"/>
      <c r="AU23" s="902"/>
      <c r="AV23" s="903" t="s">
        <v>1526</v>
      </c>
      <c r="AW23" s="903" t="s">
        <v>1527</v>
      </c>
      <c r="BA23" s="129"/>
      <c r="BB23" s="130"/>
      <c r="BC23" s="129"/>
      <c r="BD23" s="155"/>
      <c r="BE23" s="132"/>
      <c r="BF23" s="158"/>
      <c r="BG23" s="132"/>
      <c r="BH23" s="158"/>
      <c r="BI23" s="159"/>
      <c r="BJ23" s="781"/>
      <c r="BK23" s="159"/>
      <c r="BL23" s="155"/>
      <c r="BM23" s="132"/>
      <c r="BN23" s="155"/>
      <c r="BO23" s="132"/>
      <c r="BP23" s="155"/>
      <c r="BQ23" s="132"/>
      <c r="BR23" s="155"/>
      <c r="BS23" s="132"/>
      <c r="BT23" s="875"/>
      <c r="BU23" s="132"/>
      <c r="BV23" s="155"/>
      <c r="BW23" s="132"/>
      <c r="BX23" s="155"/>
      <c r="BY23" s="132"/>
      <c r="BZ23" s="155"/>
      <c r="CA23" s="132"/>
      <c r="CB23" s="156"/>
      <c r="CC23" s="128"/>
      <c r="CF23" s="122"/>
      <c r="CG23" s="122"/>
      <c r="CH23" s="161"/>
    </row>
    <row r="24" spans="1:88" ht="54.75" customHeight="1" thickBot="1">
      <c r="A24" s="1142"/>
      <c r="B24" s="1118" t="s">
        <v>273</v>
      </c>
      <c r="C24" s="984" t="s">
        <v>714</v>
      </c>
      <c r="D24" s="985"/>
      <c r="E24" s="986"/>
      <c r="F24" s="698">
        <f>+'[1]UE409 (2)'!$F$24</f>
        <v>34937</v>
      </c>
      <c r="G24" s="698">
        <f>+[1]UE409!G24</f>
        <v>46237</v>
      </c>
      <c r="H24" s="698">
        <f>+[1]UE409!H24</f>
        <v>46237</v>
      </c>
      <c r="I24" s="698">
        <f>+[1]UE409!I24</f>
        <v>46237</v>
      </c>
      <c r="J24" s="698">
        <f t="shared" ref="J24:T24" si="7">+J25+J31</f>
        <v>1810</v>
      </c>
      <c r="K24" s="698">
        <f t="shared" si="7"/>
        <v>1233</v>
      </c>
      <c r="L24" s="698">
        <f t="shared" si="7"/>
        <v>1466</v>
      </c>
      <c r="M24" s="698">
        <f t="shared" si="7"/>
        <v>1965</v>
      </c>
      <c r="N24" s="698">
        <f t="shared" si="7"/>
        <v>1197</v>
      </c>
      <c r="O24" s="698">
        <f t="shared" si="7"/>
        <v>2447</v>
      </c>
      <c r="P24" s="698">
        <f t="shared" si="7"/>
        <v>2390</v>
      </c>
      <c r="Q24" s="698">
        <f t="shared" si="7"/>
        <v>1798</v>
      </c>
      <c r="R24" s="698">
        <f t="shared" si="7"/>
        <v>1681</v>
      </c>
      <c r="S24" s="698">
        <f t="shared" si="7"/>
        <v>1688</v>
      </c>
      <c r="T24" s="698">
        <f t="shared" si="7"/>
        <v>1832</v>
      </c>
      <c r="U24" s="698">
        <v>1668</v>
      </c>
      <c r="V24" s="888">
        <f t="shared" si="2"/>
        <v>21175</v>
      </c>
      <c r="W24" s="895">
        <f t="shared" si="3"/>
        <v>60.609096373472248</v>
      </c>
      <c r="Y24" s="13">
        <f t="shared" si="4"/>
        <v>17468.5</v>
      </c>
      <c r="Z24" s="224"/>
      <c r="AA24" s="224"/>
      <c r="AB24" s="224"/>
      <c r="AC24" s="224"/>
      <c r="AD24" s="694"/>
      <c r="AE24" s="694"/>
      <c r="AF24" s="694"/>
      <c r="AG24" s="694"/>
      <c r="AH24" s="694"/>
      <c r="AI24" s="694"/>
      <c r="AJ24" s="835"/>
      <c r="AK24" s="836"/>
      <c r="AL24" s="694"/>
      <c r="AM24" s="694"/>
      <c r="AN24" s="694"/>
      <c r="AO24" s="694"/>
      <c r="AP24" s="694"/>
      <c r="AQ24" s="694"/>
      <c r="AR24" s="694"/>
      <c r="AS24" s="899"/>
      <c r="AT24" s="902"/>
      <c r="AU24" s="902"/>
      <c r="AV24" s="902"/>
      <c r="AW24" s="902"/>
      <c r="BA24" s="129"/>
      <c r="BB24" s="130"/>
      <c r="BC24" s="129"/>
      <c r="BD24" s="155">
        <v>0</v>
      </c>
      <c r="BE24" s="132">
        <v>0</v>
      </c>
      <c r="BF24" s="158">
        <v>0</v>
      </c>
      <c r="BG24" s="132">
        <v>0</v>
      </c>
      <c r="BH24" s="158">
        <v>0</v>
      </c>
      <c r="BI24" s="159">
        <v>0</v>
      </c>
      <c r="BJ24" s="155">
        <v>0</v>
      </c>
      <c r="BK24" s="132">
        <v>0</v>
      </c>
      <c r="BL24" s="155">
        <v>0</v>
      </c>
      <c r="BM24" s="132">
        <v>0</v>
      </c>
      <c r="BN24" s="155">
        <v>0</v>
      </c>
      <c r="BO24" s="132">
        <v>0</v>
      </c>
      <c r="BP24" s="155">
        <v>0</v>
      </c>
      <c r="BQ24" s="132">
        <v>0</v>
      </c>
      <c r="BR24" s="155">
        <v>0</v>
      </c>
      <c r="BS24" s="132"/>
      <c r="BT24" s="875"/>
      <c r="BU24" s="132"/>
      <c r="BV24" s="155">
        <v>0</v>
      </c>
      <c r="BW24" s="132"/>
      <c r="BX24" s="155">
        <v>0</v>
      </c>
      <c r="BY24" s="132"/>
      <c r="BZ24" s="155">
        <v>0</v>
      </c>
      <c r="CA24" s="132">
        <v>0</v>
      </c>
      <c r="CB24" s="156"/>
      <c r="CC24" s="128"/>
      <c r="CF24" s="133">
        <f>+CI24-BA24</f>
        <v>0</v>
      </c>
      <c r="CG24" s="133">
        <f>+CJ24-BB24</f>
        <v>0</v>
      </c>
      <c r="CH24" s="160"/>
      <c r="CI24" s="133"/>
      <c r="CJ24" s="133"/>
    </row>
    <row r="25" spans="1:88" ht="54.75" customHeight="1" thickBot="1">
      <c r="A25" s="1142"/>
      <c r="B25" s="1119"/>
      <c r="C25" s="1124" t="s">
        <v>231</v>
      </c>
      <c r="D25" s="662" t="s">
        <v>221</v>
      </c>
      <c r="E25" s="662"/>
      <c r="F25" s="663">
        <f>+'[1]UE409 (2)'!F25</f>
        <v>30592</v>
      </c>
      <c r="G25" s="663">
        <f>+[1]UE409!G25</f>
        <v>39509</v>
      </c>
      <c r="H25" s="663">
        <f>+[1]UE409!H25</f>
        <v>39509</v>
      </c>
      <c r="I25" s="663">
        <f>+[1]UE409!I25</f>
        <v>39509</v>
      </c>
      <c r="J25" s="663">
        <f t="shared" ref="J25:T25" si="8">SUM(J26:J30)</f>
        <v>1441</v>
      </c>
      <c r="K25" s="663">
        <f t="shared" si="8"/>
        <v>855</v>
      </c>
      <c r="L25" s="663">
        <f t="shared" si="8"/>
        <v>1177</v>
      </c>
      <c r="M25" s="663">
        <f t="shared" si="8"/>
        <v>1703</v>
      </c>
      <c r="N25" s="663">
        <f t="shared" si="8"/>
        <v>928</v>
      </c>
      <c r="O25" s="663">
        <f t="shared" si="8"/>
        <v>2076</v>
      </c>
      <c r="P25" s="663">
        <f t="shared" si="8"/>
        <v>2110</v>
      </c>
      <c r="Q25" s="663">
        <f t="shared" si="8"/>
        <v>1459</v>
      </c>
      <c r="R25" s="663">
        <f t="shared" si="8"/>
        <v>1432</v>
      </c>
      <c r="S25" s="663">
        <f t="shared" si="8"/>
        <v>1483</v>
      </c>
      <c r="T25" s="663">
        <f t="shared" si="8"/>
        <v>1663</v>
      </c>
      <c r="U25" s="663">
        <v>1509</v>
      </c>
      <c r="V25" s="888">
        <f t="shared" si="2"/>
        <v>17836</v>
      </c>
      <c r="W25" s="895">
        <f t="shared" si="3"/>
        <v>58.302824267782427</v>
      </c>
      <c r="Y25" s="13">
        <f t="shared" si="4"/>
        <v>15296</v>
      </c>
      <c r="Z25" s="224"/>
      <c r="AA25" s="224"/>
      <c r="AB25" s="224"/>
      <c r="AC25" s="224"/>
      <c r="AD25" s="694"/>
      <c r="AE25" s="694"/>
      <c r="AF25" s="694"/>
      <c r="AG25" s="694"/>
      <c r="AH25" s="694"/>
      <c r="AI25" s="694"/>
      <c r="AJ25" s="835"/>
      <c r="AK25" s="836"/>
      <c r="AL25" s="694"/>
      <c r="AM25" s="694"/>
      <c r="AN25" s="694"/>
      <c r="AO25" s="694"/>
      <c r="AP25" s="694"/>
      <c r="AQ25" s="694"/>
      <c r="AR25" s="694"/>
      <c r="AS25" s="899"/>
      <c r="AT25" s="902"/>
      <c r="AU25" s="902"/>
      <c r="AV25" s="902"/>
      <c r="AW25" s="902"/>
      <c r="BA25" s="77">
        <f>+BC25+BD25+BF25+BH25+BJ25+BL25+BN25+BP25+BR25+BT25+BV25+BX25+BZ25</f>
        <v>14619431</v>
      </c>
      <c r="BB25" s="130">
        <f>+BE25+BG25+BI25+BK25+BM25+BO25+BQ25+BS25+BU25+BW25+BY25+CA25</f>
        <v>14611474</v>
      </c>
      <c r="BC25" s="129">
        <v>13891683</v>
      </c>
      <c r="BD25" s="155">
        <v>4500</v>
      </c>
      <c r="BE25" s="132">
        <v>1118477.58</v>
      </c>
      <c r="BF25" s="158">
        <v>520254</v>
      </c>
      <c r="BG25" s="132">
        <v>1139208.02</v>
      </c>
      <c r="BH25" s="131">
        <v>4066</v>
      </c>
      <c r="BI25" s="159">
        <v>1171309.3600000003</v>
      </c>
      <c r="BJ25" s="155">
        <v>187188</v>
      </c>
      <c r="BK25" s="132">
        <v>1140481.2199999993</v>
      </c>
      <c r="BL25" s="812">
        <v>-11</v>
      </c>
      <c r="BM25" s="800">
        <v>1128184.5900000008</v>
      </c>
      <c r="BN25" s="155">
        <v>0</v>
      </c>
      <c r="BO25" s="796">
        <v>1215165.9099999992</v>
      </c>
      <c r="BP25" s="155">
        <v>0</v>
      </c>
      <c r="BQ25" s="132">
        <v>2570.9000000003725</v>
      </c>
      <c r="BR25" s="155">
        <v>0</v>
      </c>
      <c r="BS25" s="132"/>
      <c r="BT25" s="875"/>
      <c r="BU25" s="132"/>
      <c r="BV25" s="880">
        <v>11751</v>
      </c>
      <c r="BW25" s="132"/>
      <c r="BX25" s="155">
        <v>0</v>
      </c>
      <c r="BY25" s="132"/>
      <c r="BZ25" s="155">
        <v>0</v>
      </c>
      <c r="CA25" s="132">
        <v>7696076.4199999999</v>
      </c>
      <c r="CB25" s="156">
        <f>+BE25+BG25+BI25+BK25+BM25+BO25+BQ25+BS25+BU25+BW25+BY25+CA25</f>
        <v>14611474</v>
      </c>
      <c r="CC25" s="128">
        <f>+CB25/BA25*100</f>
        <v>99.945572437121527</v>
      </c>
      <c r="CF25" s="133">
        <f>+CI25-BA25</f>
        <v>0</v>
      </c>
      <c r="CG25" s="133">
        <f>+CJ25-BB25</f>
        <v>0</v>
      </c>
      <c r="CH25" s="160"/>
      <c r="CI25" s="133">
        <v>14619431</v>
      </c>
      <c r="CJ25" s="133">
        <v>14611474</v>
      </c>
    </row>
    <row r="26" spans="1:88" ht="54.75" customHeight="1" thickBot="1">
      <c r="A26" s="1142"/>
      <c r="B26" s="1119"/>
      <c r="C26" s="1125"/>
      <c r="D26" s="34" t="s">
        <v>34</v>
      </c>
      <c r="E26" s="25" t="s">
        <v>27</v>
      </c>
      <c r="F26" s="663">
        <f>+'[1]UE409 (2)'!F26</f>
        <v>17938</v>
      </c>
      <c r="G26" s="663">
        <f>+[1]UE409!G26</f>
        <v>21264</v>
      </c>
      <c r="H26" s="663">
        <f>+[1]UE409!H26</f>
        <v>21264</v>
      </c>
      <c r="I26" s="663">
        <f>+[1]UE409!I26</f>
        <v>21264</v>
      </c>
      <c r="J26" s="634">
        <v>952</v>
      </c>
      <c r="K26" s="80">
        <v>583</v>
      </c>
      <c r="L26" s="80">
        <v>798</v>
      </c>
      <c r="M26" s="80">
        <v>1067</v>
      </c>
      <c r="N26" s="80">
        <v>613</v>
      </c>
      <c r="O26" s="80">
        <v>1354</v>
      </c>
      <c r="P26" s="80">
        <v>1394</v>
      </c>
      <c r="Q26" s="80">
        <v>1021</v>
      </c>
      <c r="R26" s="80">
        <v>989</v>
      </c>
      <c r="S26" s="80">
        <v>977</v>
      </c>
      <c r="T26" s="80">
        <v>1057</v>
      </c>
      <c r="U26" s="80">
        <v>965</v>
      </c>
      <c r="V26" s="888">
        <f t="shared" si="2"/>
        <v>11770</v>
      </c>
      <c r="W26" s="895">
        <f t="shared" si="3"/>
        <v>65.614895752034784</v>
      </c>
      <c r="Y26" s="13">
        <f t="shared" si="4"/>
        <v>8969</v>
      </c>
      <c r="Z26" s="1115" t="s">
        <v>766</v>
      </c>
      <c r="AA26" s="1115" t="s">
        <v>767</v>
      </c>
      <c r="AB26" s="224"/>
      <c r="AC26" s="224"/>
      <c r="AD26" s="694"/>
      <c r="AE26" s="694"/>
      <c r="AF26" s="694"/>
      <c r="AG26" s="694"/>
      <c r="AH26" s="694"/>
      <c r="AI26" s="694"/>
      <c r="AJ26" s="835"/>
      <c r="AK26" s="836"/>
      <c r="AL26" s="694"/>
      <c r="AM26" s="694"/>
      <c r="AN26" s="694"/>
      <c r="AO26" s="694"/>
      <c r="AP26" s="694"/>
      <c r="AQ26" s="694"/>
      <c r="AR26" s="694"/>
      <c r="AS26" s="899"/>
      <c r="AT26" s="902"/>
      <c r="AU26" s="902"/>
      <c r="AV26" s="937" t="s">
        <v>1528</v>
      </c>
      <c r="AW26" s="937" t="s">
        <v>1529</v>
      </c>
      <c r="BA26" s="129"/>
      <c r="BB26" s="130"/>
      <c r="BC26" s="126"/>
      <c r="BD26" s="155"/>
      <c r="BE26" s="132"/>
      <c r="BF26" s="158"/>
      <c r="BG26" s="132"/>
      <c r="BH26" s="158"/>
      <c r="BI26" s="64"/>
      <c r="BJ26" s="155"/>
      <c r="BK26" s="132"/>
      <c r="BL26" s="155"/>
      <c r="BM26" s="132"/>
      <c r="BN26" s="155"/>
      <c r="BO26" s="132"/>
      <c r="BP26" s="155"/>
      <c r="BQ26" s="132"/>
      <c r="BR26" s="155"/>
      <c r="BS26" s="132"/>
      <c r="BT26" s="875"/>
      <c r="BU26" s="132"/>
      <c r="BV26" s="155"/>
      <c r="BW26" s="132"/>
      <c r="BX26" s="155"/>
      <c r="BY26" s="132"/>
      <c r="BZ26" s="155"/>
      <c r="CA26" s="132"/>
      <c r="CB26" s="156"/>
      <c r="CC26" s="128"/>
      <c r="CF26" s="122"/>
      <c r="CG26" s="122"/>
      <c r="CH26" s="161"/>
    </row>
    <row r="27" spans="1:88" ht="54.75" customHeight="1" thickBot="1">
      <c r="A27" s="1142"/>
      <c r="B27" s="1119"/>
      <c r="C27" s="1125"/>
      <c r="D27" s="38" t="s">
        <v>35</v>
      </c>
      <c r="E27" s="9" t="s">
        <v>27</v>
      </c>
      <c r="F27" s="663">
        <f>+'[1]UE409 (2)'!F27</f>
        <v>12058</v>
      </c>
      <c r="G27" s="663">
        <f>+[1]UE409!G27</f>
        <v>17487</v>
      </c>
      <c r="H27" s="663">
        <f>+[1]UE409!H27</f>
        <v>17487</v>
      </c>
      <c r="I27" s="663">
        <f>+[1]UE409!I27</f>
        <v>17487</v>
      </c>
      <c r="J27" s="634">
        <v>456</v>
      </c>
      <c r="K27" s="80">
        <v>255</v>
      </c>
      <c r="L27" s="80">
        <v>357</v>
      </c>
      <c r="M27" s="80">
        <v>600</v>
      </c>
      <c r="N27" s="80">
        <v>301</v>
      </c>
      <c r="O27" s="80">
        <v>675</v>
      </c>
      <c r="P27" s="80">
        <v>651</v>
      </c>
      <c r="Q27" s="80">
        <v>401</v>
      </c>
      <c r="R27" s="80">
        <v>406</v>
      </c>
      <c r="S27" s="80">
        <v>464</v>
      </c>
      <c r="T27" s="80">
        <v>566</v>
      </c>
      <c r="U27" s="80">
        <v>503</v>
      </c>
      <c r="V27" s="888">
        <f t="shared" si="2"/>
        <v>5635</v>
      </c>
      <c r="W27" s="895">
        <f t="shared" si="3"/>
        <v>46.732459777740921</v>
      </c>
      <c r="Y27" s="13">
        <f t="shared" si="4"/>
        <v>6029</v>
      </c>
      <c r="Z27" s="1116"/>
      <c r="AA27" s="1116"/>
      <c r="AB27" s="224"/>
      <c r="AC27" s="224"/>
      <c r="AD27" s="694"/>
      <c r="AE27" s="694"/>
      <c r="AF27" s="694"/>
      <c r="AG27" s="694"/>
      <c r="AH27" s="694"/>
      <c r="AI27" s="694"/>
      <c r="AJ27" s="835"/>
      <c r="AK27" s="836"/>
      <c r="AL27" s="694"/>
      <c r="AM27" s="694"/>
      <c r="AN27" s="694"/>
      <c r="AO27" s="694"/>
      <c r="AP27" s="694"/>
      <c r="AQ27" s="694"/>
      <c r="AR27" s="694"/>
      <c r="AS27" s="899"/>
      <c r="AT27" s="902"/>
      <c r="AU27" s="902"/>
      <c r="AV27" s="937"/>
      <c r="AW27" s="937"/>
      <c r="AY27" s="123"/>
      <c r="AZ27" s="191"/>
      <c r="BA27" s="129"/>
      <c r="BB27" s="130"/>
      <c r="BC27" s="126"/>
      <c r="BD27" s="155"/>
      <c r="BE27" s="132"/>
      <c r="BF27" s="131"/>
      <c r="BG27" s="132"/>
      <c r="BH27" s="131"/>
      <c r="BI27" s="132"/>
      <c r="BJ27" s="155"/>
      <c r="BK27" s="132"/>
      <c r="BL27" s="155"/>
      <c r="BM27" s="132"/>
      <c r="BN27" s="155"/>
      <c r="BO27" s="132"/>
      <c r="BP27" s="155"/>
      <c r="BQ27" s="132"/>
      <c r="BR27" s="155"/>
      <c r="BS27" s="132"/>
      <c r="BT27" s="875"/>
      <c r="BU27" s="132"/>
      <c r="BV27" s="155"/>
      <c r="BW27" s="132"/>
      <c r="BX27" s="155"/>
      <c r="BY27" s="132"/>
      <c r="BZ27" s="155"/>
      <c r="CA27" s="132"/>
      <c r="CB27" s="156"/>
      <c r="CC27" s="128"/>
      <c r="CF27" s="122"/>
      <c r="CG27" s="122"/>
      <c r="CH27" s="161"/>
    </row>
    <row r="28" spans="1:88" ht="54.75" customHeight="1" thickBot="1">
      <c r="A28" s="1142"/>
      <c r="B28" s="1119"/>
      <c r="C28" s="1125"/>
      <c r="D28" s="38" t="s">
        <v>36</v>
      </c>
      <c r="E28" s="9" t="s">
        <v>27</v>
      </c>
      <c r="F28" s="663">
        <f>+'[1]UE409 (2)'!F28</f>
        <v>505</v>
      </c>
      <c r="G28" s="663">
        <f>+[1]UE409!G28</f>
        <v>672</v>
      </c>
      <c r="H28" s="663">
        <f>+[1]UE409!H28</f>
        <v>672</v>
      </c>
      <c r="I28" s="663">
        <f>+[1]UE409!I28</f>
        <v>672</v>
      </c>
      <c r="J28" s="634">
        <v>30</v>
      </c>
      <c r="K28" s="91">
        <v>17</v>
      </c>
      <c r="L28" s="91">
        <v>21</v>
      </c>
      <c r="M28" s="91">
        <v>34</v>
      </c>
      <c r="N28" s="91">
        <v>14</v>
      </c>
      <c r="O28" s="91">
        <v>44</v>
      </c>
      <c r="P28" s="91">
        <v>56</v>
      </c>
      <c r="Q28" s="91">
        <v>33</v>
      </c>
      <c r="R28" s="91">
        <v>31</v>
      </c>
      <c r="S28" s="91">
        <v>39</v>
      </c>
      <c r="T28" s="91">
        <v>34</v>
      </c>
      <c r="U28" s="91">
        <v>37</v>
      </c>
      <c r="V28" s="888">
        <f t="shared" si="2"/>
        <v>390</v>
      </c>
      <c r="W28" s="895">
        <f t="shared" si="3"/>
        <v>77.227722772277232</v>
      </c>
      <c r="Y28" s="13">
        <f t="shared" si="4"/>
        <v>252.5</v>
      </c>
      <c r="Z28" s="1116"/>
      <c r="AA28" s="1116"/>
      <c r="AB28" s="224"/>
      <c r="AC28" s="224"/>
      <c r="AD28" s="694"/>
      <c r="AE28" s="694"/>
      <c r="AF28" s="694"/>
      <c r="AG28" s="694"/>
      <c r="AH28" s="694"/>
      <c r="AI28" s="694"/>
      <c r="AJ28" s="835"/>
      <c r="AK28" s="836"/>
      <c r="AL28" s="694"/>
      <c r="AM28" s="694"/>
      <c r="AN28" s="694"/>
      <c r="AO28" s="694"/>
      <c r="AP28" s="694"/>
      <c r="AQ28" s="694"/>
      <c r="AR28" s="694"/>
      <c r="AS28" s="899"/>
      <c r="AT28" s="902"/>
      <c r="AU28" s="902"/>
      <c r="AV28" s="937"/>
      <c r="AW28" s="937"/>
      <c r="AZ28" s="161"/>
      <c r="BA28" s="129"/>
      <c r="BB28" s="130"/>
      <c r="BC28" s="126"/>
      <c r="BD28" s="155"/>
      <c r="BE28" s="132"/>
      <c r="BF28" s="131"/>
      <c r="BG28" s="132"/>
      <c r="BH28" s="131"/>
      <c r="BI28" s="132"/>
      <c r="BJ28" s="155"/>
      <c r="BK28" s="132"/>
      <c r="BL28" s="155"/>
      <c r="BM28" s="132"/>
      <c r="BN28" s="155"/>
      <c r="BO28" s="132"/>
      <c r="BP28" s="155"/>
      <c r="BQ28" s="132"/>
      <c r="BR28" s="155"/>
      <c r="BS28" s="132"/>
      <c r="BT28" s="875"/>
      <c r="BU28" s="132"/>
      <c r="BV28" s="155"/>
      <c r="BW28" s="132"/>
      <c r="BX28" s="155"/>
      <c r="BY28" s="132"/>
      <c r="BZ28" s="155"/>
      <c r="CA28" s="132"/>
      <c r="CB28" s="156"/>
      <c r="CC28" s="128"/>
      <c r="CF28" s="122"/>
      <c r="CG28" s="122"/>
      <c r="CH28" s="161"/>
    </row>
    <row r="29" spans="1:88" ht="54.75" customHeight="1">
      <c r="A29" s="1142"/>
      <c r="B29" s="1119"/>
      <c r="C29" s="1125"/>
      <c r="D29" s="38" t="s">
        <v>37</v>
      </c>
      <c r="E29" s="9" t="s">
        <v>27</v>
      </c>
      <c r="F29" s="663">
        <f>+'[1]UE409 (2)'!F29</f>
        <v>40</v>
      </c>
      <c r="G29" s="663">
        <f>+[1]UE409!G29</f>
        <v>37</v>
      </c>
      <c r="H29" s="663">
        <f>+[1]UE409!H29</f>
        <v>37</v>
      </c>
      <c r="I29" s="663">
        <f>+[1]UE409!I29</f>
        <v>37</v>
      </c>
      <c r="J29" s="634">
        <v>2</v>
      </c>
      <c r="K29" s="94">
        <v>0</v>
      </c>
      <c r="L29" s="94">
        <v>1</v>
      </c>
      <c r="M29" s="94">
        <v>1</v>
      </c>
      <c r="N29" s="94">
        <v>0</v>
      </c>
      <c r="O29" s="94">
        <v>0</v>
      </c>
      <c r="P29" s="94">
        <v>4</v>
      </c>
      <c r="Q29" s="94">
        <v>0</v>
      </c>
      <c r="R29" s="94">
        <v>4</v>
      </c>
      <c r="S29" s="94">
        <v>2</v>
      </c>
      <c r="T29" s="94">
        <v>2</v>
      </c>
      <c r="U29" s="94">
        <v>2</v>
      </c>
      <c r="V29" s="888">
        <f t="shared" si="2"/>
        <v>18</v>
      </c>
      <c r="W29" s="895">
        <f t="shared" si="3"/>
        <v>45</v>
      </c>
      <c r="Y29" s="13">
        <f t="shared" si="4"/>
        <v>20</v>
      </c>
      <c r="Z29" s="1116"/>
      <c r="AA29" s="1116"/>
      <c r="AB29" s="224"/>
      <c r="AC29" s="224"/>
      <c r="AD29" s="694"/>
      <c r="AE29" s="694"/>
      <c r="AF29" s="694"/>
      <c r="AG29" s="694"/>
      <c r="AH29" s="694"/>
      <c r="AI29" s="694"/>
      <c r="AJ29" s="1127" t="s">
        <v>1068</v>
      </c>
      <c r="AK29" s="1127" t="s">
        <v>1069</v>
      </c>
      <c r="AL29" s="868" t="s">
        <v>1068</v>
      </c>
      <c r="AM29" s="868" t="s">
        <v>1069</v>
      </c>
      <c r="AN29" s="694"/>
      <c r="AO29" s="694"/>
      <c r="AP29" s="694"/>
      <c r="AQ29" s="694"/>
      <c r="AR29" s="694"/>
      <c r="AS29" s="899"/>
      <c r="AT29" s="902"/>
      <c r="AU29" s="902"/>
      <c r="AV29" s="937"/>
      <c r="AW29" s="937"/>
      <c r="BA29" s="129"/>
      <c r="BB29" s="130"/>
      <c r="BC29" s="126"/>
      <c r="BD29" s="155"/>
      <c r="BE29" s="132"/>
      <c r="BF29" s="131"/>
      <c r="BG29" s="132"/>
      <c r="BH29" s="131"/>
      <c r="BI29" s="132"/>
      <c r="BJ29" s="155"/>
      <c r="BK29" s="132"/>
      <c r="BL29" s="155"/>
      <c r="BM29" s="132"/>
      <c r="BN29" s="155"/>
      <c r="BO29" s="132"/>
      <c r="BP29" s="155"/>
      <c r="BQ29" s="132"/>
      <c r="BR29" s="155"/>
      <c r="BS29" s="132"/>
      <c r="BT29" s="875"/>
      <c r="BU29" s="132"/>
      <c r="BV29" s="155"/>
      <c r="BW29" s="132"/>
      <c r="BX29" s="155"/>
      <c r="BY29" s="132"/>
      <c r="BZ29" s="155"/>
      <c r="CA29" s="132"/>
      <c r="CB29" s="156"/>
      <c r="CC29" s="128"/>
      <c r="CF29" s="122"/>
      <c r="CG29" s="122"/>
      <c r="CH29" s="161"/>
    </row>
    <row r="30" spans="1:88" ht="54.75" customHeight="1" thickBot="1">
      <c r="A30" s="1142"/>
      <c r="B30" s="1119"/>
      <c r="C30" s="1126"/>
      <c r="D30" s="38" t="s">
        <v>438</v>
      </c>
      <c r="E30" s="9" t="s">
        <v>27</v>
      </c>
      <c r="F30" s="663">
        <f>+'[1]UE409 (2)'!F30</f>
        <v>51</v>
      </c>
      <c r="G30" s="663">
        <f>+[1]UE409!G30</f>
        <v>49</v>
      </c>
      <c r="H30" s="663">
        <f>+[1]UE409!H30</f>
        <v>49</v>
      </c>
      <c r="I30" s="663">
        <f>+[1]UE409!I30</f>
        <v>49</v>
      </c>
      <c r="J30" s="634">
        <v>1</v>
      </c>
      <c r="K30" s="94">
        <v>0</v>
      </c>
      <c r="L30" s="94">
        <v>0</v>
      </c>
      <c r="M30" s="94">
        <v>1</v>
      </c>
      <c r="N30" s="94">
        <v>0</v>
      </c>
      <c r="O30" s="94">
        <v>3</v>
      </c>
      <c r="P30" s="94">
        <v>5</v>
      </c>
      <c r="Q30" s="94">
        <v>4</v>
      </c>
      <c r="R30" s="94">
        <v>2</v>
      </c>
      <c r="S30" s="94">
        <v>1</v>
      </c>
      <c r="T30" s="94">
        <v>4</v>
      </c>
      <c r="U30" s="94">
        <v>2</v>
      </c>
      <c r="V30" s="888">
        <f t="shared" si="2"/>
        <v>23</v>
      </c>
      <c r="W30" s="895">
        <f t="shared" si="3"/>
        <v>45.098039215686278</v>
      </c>
      <c r="Y30" s="13">
        <f t="shared" si="4"/>
        <v>25.5</v>
      </c>
      <c r="Z30" s="1117"/>
      <c r="AA30" s="1117"/>
      <c r="AB30" s="224"/>
      <c r="AC30" s="224"/>
      <c r="AD30" s="694"/>
      <c r="AE30" s="694"/>
      <c r="AF30" s="694"/>
      <c r="AG30" s="694"/>
      <c r="AH30" s="694"/>
      <c r="AI30" s="694"/>
      <c r="AJ30" s="1128"/>
      <c r="AK30" s="1128"/>
      <c r="AL30" s="869"/>
      <c r="AM30" s="869"/>
      <c r="AN30" s="694"/>
      <c r="AO30" s="694"/>
      <c r="AP30" s="694"/>
      <c r="AQ30" s="694"/>
      <c r="AR30" s="694"/>
      <c r="AS30" s="899"/>
      <c r="AT30" s="902"/>
      <c r="AU30" s="902"/>
      <c r="AV30" s="937"/>
      <c r="AW30" s="937"/>
      <c r="BA30" s="129"/>
      <c r="BB30" s="130"/>
      <c r="BC30" s="129"/>
      <c r="BD30" s="155"/>
      <c r="BE30" s="132"/>
      <c r="BF30" s="131"/>
      <c r="BG30" s="132"/>
      <c r="BH30" s="131"/>
      <c r="BI30" s="132"/>
      <c r="BJ30" s="155"/>
      <c r="BK30" s="132"/>
      <c r="BL30" s="155"/>
      <c r="BM30" s="132"/>
      <c r="BN30" s="155"/>
      <c r="BO30" s="132"/>
      <c r="BP30" s="155"/>
      <c r="BQ30" s="132"/>
      <c r="BR30" s="155"/>
      <c r="BS30" s="132"/>
      <c r="BT30" s="875"/>
      <c r="BU30" s="132"/>
      <c r="BV30" s="155"/>
      <c r="BW30" s="132"/>
      <c r="BX30" s="155"/>
      <c r="BY30" s="132"/>
      <c r="BZ30" s="155"/>
      <c r="CA30" s="132"/>
      <c r="CB30" s="156"/>
      <c r="CC30" s="128"/>
      <c r="CD30" s="145"/>
      <c r="CF30" s="122"/>
      <c r="CG30" s="122"/>
      <c r="CH30" s="161"/>
    </row>
    <row r="31" spans="1:88" ht="54.75" customHeight="1" thickBot="1">
      <c r="A31" s="1142"/>
      <c r="B31" s="1119"/>
      <c r="C31" s="1123" t="s">
        <v>230</v>
      </c>
      <c r="D31" s="662" t="s">
        <v>221</v>
      </c>
      <c r="E31" s="662"/>
      <c r="F31" s="663">
        <f>+'[1]UE409 (2)'!F31</f>
        <v>4345</v>
      </c>
      <c r="G31" s="663">
        <f>+[1]UE409!G31</f>
        <v>6728</v>
      </c>
      <c r="H31" s="663">
        <f>+[1]UE409!H31</f>
        <v>6728</v>
      </c>
      <c r="I31" s="663">
        <f>+[1]UE409!I31</f>
        <v>6728</v>
      </c>
      <c r="J31" s="663">
        <f t="shared" ref="J31:T31" si="9">SUM(J32:J34)</f>
        <v>369</v>
      </c>
      <c r="K31" s="663">
        <f t="shared" si="9"/>
        <v>378</v>
      </c>
      <c r="L31" s="663">
        <f t="shared" si="9"/>
        <v>289</v>
      </c>
      <c r="M31" s="663">
        <f t="shared" si="9"/>
        <v>262</v>
      </c>
      <c r="N31" s="663">
        <f t="shared" si="9"/>
        <v>269</v>
      </c>
      <c r="O31" s="663">
        <f t="shared" si="9"/>
        <v>371</v>
      </c>
      <c r="P31" s="663">
        <f t="shared" si="9"/>
        <v>280</v>
      </c>
      <c r="Q31" s="663">
        <f t="shared" si="9"/>
        <v>339</v>
      </c>
      <c r="R31" s="663">
        <f t="shared" si="9"/>
        <v>249</v>
      </c>
      <c r="S31" s="663">
        <f t="shared" si="9"/>
        <v>205</v>
      </c>
      <c r="T31" s="663">
        <f t="shared" si="9"/>
        <v>169</v>
      </c>
      <c r="U31" s="663">
        <v>159</v>
      </c>
      <c r="V31" s="888">
        <f t="shared" si="2"/>
        <v>3339</v>
      </c>
      <c r="W31" s="895">
        <f t="shared" si="3"/>
        <v>76.846950517836603</v>
      </c>
      <c r="Y31" s="13">
        <f t="shared" si="4"/>
        <v>2172.5</v>
      </c>
      <c r="Z31" s="224"/>
      <c r="AA31" s="224"/>
      <c r="AB31" s="224"/>
      <c r="AC31" s="224"/>
      <c r="AD31" s="694"/>
      <c r="AE31" s="694"/>
      <c r="AF31" s="694"/>
      <c r="AG31" s="694"/>
      <c r="AH31" s="694"/>
      <c r="AI31" s="694"/>
      <c r="AJ31" s="835"/>
      <c r="AK31" s="836"/>
      <c r="AL31" s="694"/>
      <c r="AM31" s="694"/>
      <c r="AN31" s="694"/>
      <c r="AO31" s="694"/>
      <c r="AP31" s="694"/>
      <c r="AQ31" s="694"/>
      <c r="AR31" s="694"/>
      <c r="AS31" s="899"/>
      <c r="AT31" s="902"/>
      <c r="AU31" s="902"/>
      <c r="AV31" s="937" t="s">
        <v>1530</v>
      </c>
      <c r="AW31" s="937" t="s">
        <v>1531</v>
      </c>
      <c r="BA31" s="77">
        <f>+BC31+BD31+BF31+BH31+BJ31+BL31+BN31+BP31+BR31+BT31+BV31+BX31+BZ31</f>
        <v>734323</v>
      </c>
      <c r="BB31" s="130">
        <f>+BE31+BG31+BI31+BK31+BM31+BO31+BQ31+BS31+BU31+BW31+BY31+CA31</f>
        <v>524493</v>
      </c>
      <c r="BC31" s="129">
        <v>50158</v>
      </c>
      <c r="BD31" s="155">
        <v>5568</v>
      </c>
      <c r="BE31" s="132">
        <v>2037.44</v>
      </c>
      <c r="BF31" s="131">
        <v>481194</v>
      </c>
      <c r="BG31" s="132">
        <v>44182.159999999996</v>
      </c>
      <c r="BH31" s="131">
        <v>3691</v>
      </c>
      <c r="BI31" s="132">
        <v>44648.839999999989</v>
      </c>
      <c r="BJ31" s="155">
        <v>0</v>
      </c>
      <c r="BK31" s="132">
        <v>44650.86</v>
      </c>
      <c r="BL31" s="155">
        <v>0</v>
      </c>
      <c r="BM31" s="800">
        <v>42484.320000000007</v>
      </c>
      <c r="BN31" s="155">
        <v>0</v>
      </c>
      <c r="BO31" s="796">
        <v>43732.569999999978</v>
      </c>
      <c r="BP31" s="155">
        <v>205672</v>
      </c>
      <c r="BQ31" s="132">
        <v>2183.7200000000303</v>
      </c>
      <c r="BR31" s="155">
        <v>0</v>
      </c>
      <c r="BS31" s="132"/>
      <c r="BT31" s="875"/>
      <c r="BU31" s="132"/>
      <c r="BV31" s="880">
        <v>-11960</v>
      </c>
      <c r="BW31" s="132"/>
      <c r="BX31" s="155">
        <v>0</v>
      </c>
      <c r="BY31" s="132"/>
      <c r="BZ31" s="155">
        <v>0</v>
      </c>
      <c r="CA31" s="132">
        <v>300573.08999999997</v>
      </c>
      <c r="CB31" s="156">
        <f>+BE31+BG31+BI31+BK31+BM31+BO31+BQ31+BS31+BU31+BW31+BY31+CA31</f>
        <v>524493</v>
      </c>
      <c r="CC31" s="128">
        <f>+CB31/BA31*100</f>
        <v>71.425380929100683</v>
      </c>
      <c r="CF31" s="133">
        <f>+CI31-BA31</f>
        <v>0</v>
      </c>
      <c r="CG31" s="133">
        <f>+CJ31-BB31</f>
        <v>0</v>
      </c>
      <c r="CH31" s="160"/>
      <c r="CI31" s="133">
        <v>734323</v>
      </c>
      <c r="CJ31" s="133">
        <v>524493</v>
      </c>
    </row>
    <row r="32" spans="1:88" ht="54.75" customHeight="1" thickBot="1">
      <c r="A32" s="1142"/>
      <c r="B32" s="1119"/>
      <c r="C32" s="1123"/>
      <c r="D32" s="38" t="s">
        <v>38</v>
      </c>
      <c r="E32" s="44" t="s">
        <v>27</v>
      </c>
      <c r="F32" s="663">
        <f>+'[1]UE409 (2)'!F32</f>
        <v>2832</v>
      </c>
      <c r="G32" s="663">
        <f>+[1]UE409!G32</f>
        <v>4505</v>
      </c>
      <c r="H32" s="663">
        <f>+[1]UE409!H32</f>
        <v>4505</v>
      </c>
      <c r="I32" s="663">
        <f>+[1]UE409!I32</f>
        <v>4505</v>
      </c>
      <c r="J32" s="634">
        <v>157</v>
      </c>
      <c r="K32" s="80">
        <v>173</v>
      </c>
      <c r="L32" s="80">
        <v>126</v>
      </c>
      <c r="M32" s="80">
        <v>123</v>
      </c>
      <c r="N32" s="80">
        <v>132</v>
      </c>
      <c r="O32" s="80">
        <v>185</v>
      </c>
      <c r="P32" s="80">
        <v>165</v>
      </c>
      <c r="Q32" s="80">
        <v>188</v>
      </c>
      <c r="R32" s="80">
        <v>164</v>
      </c>
      <c r="S32" s="80">
        <v>153</v>
      </c>
      <c r="T32" s="80">
        <v>136</v>
      </c>
      <c r="U32" s="80">
        <v>142</v>
      </c>
      <c r="V32" s="888">
        <f t="shared" si="2"/>
        <v>1844</v>
      </c>
      <c r="W32" s="895">
        <f t="shared" si="3"/>
        <v>65.112994350282477</v>
      </c>
      <c r="Y32" s="13">
        <f t="shared" si="4"/>
        <v>1416</v>
      </c>
      <c r="Z32" s="1129" t="s">
        <v>768</v>
      </c>
      <c r="AA32" s="1115" t="s">
        <v>767</v>
      </c>
      <c r="AB32" s="224"/>
      <c r="AC32" s="224"/>
      <c r="AD32" s="694"/>
      <c r="AE32" s="694"/>
      <c r="AF32" s="694"/>
      <c r="AG32" s="694"/>
      <c r="AH32" s="694"/>
      <c r="AI32" s="694"/>
      <c r="AJ32" s="835"/>
      <c r="AK32" s="836"/>
      <c r="AL32" s="694"/>
      <c r="AM32" s="694"/>
      <c r="AN32" s="694"/>
      <c r="AO32" s="694"/>
      <c r="AP32" s="694"/>
      <c r="AQ32" s="694"/>
      <c r="AR32" s="694"/>
      <c r="AS32" s="899"/>
      <c r="AT32" s="902"/>
      <c r="AU32" s="902"/>
      <c r="AV32" s="937"/>
      <c r="AW32" s="937"/>
      <c r="BA32" s="129"/>
      <c r="BB32" s="130"/>
      <c r="BC32" s="129"/>
      <c r="BD32" s="155"/>
      <c r="BE32" s="132"/>
      <c r="BF32" s="158"/>
      <c r="BG32" s="132"/>
      <c r="BH32" s="158"/>
      <c r="BI32" s="132"/>
      <c r="BJ32" s="155"/>
      <c r="BK32" s="132"/>
      <c r="BL32" s="155"/>
      <c r="BM32" s="132"/>
      <c r="BN32" s="155"/>
      <c r="BO32" s="132"/>
      <c r="BP32" s="155"/>
      <c r="BQ32" s="132"/>
      <c r="BR32" s="155"/>
      <c r="BS32" s="132"/>
      <c r="BT32" s="875"/>
      <c r="BU32" s="132"/>
      <c r="BV32" s="155"/>
      <c r="BW32" s="132"/>
      <c r="BX32" s="155"/>
      <c r="BY32" s="132"/>
      <c r="BZ32" s="155"/>
      <c r="CA32" s="132"/>
      <c r="CB32" s="156"/>
      <c r="CC32" s="128"/>
      <c r="CF32" s="122"/>
      <c r="CG32" s="122"/>
      <c r="CH32" s="161"/>
    </row>
    <row r="33" spans="1:88" ht="54.75" customHeight="1" thickBot="1">
      <c r="A33" s="1142"/>
      <c r="B33" s="1119"/>
      <c r="C33" s="1123"/>
      <c r="D33" s="38" t="s">
        <v>39</v>
      </c>
      <c r="E33" s="9" t="s">
        <v>27</v>
      </c>
      <c r="F33" s="663">
        <f>+'[1]UE409 (2)'!F33</f>
        <v>13</v>
      </c>
      <c r="G33" s="663">
        <f>+[1]UE409!G33</f>
        <v>38</v>
      </c>
      <c r="H33" s="663">
        <f>+[1]UE409!H33</f>
        <v>38</v>
      </c>
      <c r="I33" s="663">
        <f>+[1]UE409!I33</f>
        <v>38</v>
      </c>
      <c r="J33" s="634">
        <v>0</v>
      </c>
      <c r="K33" s="80">
        <v>1</v>
      </c>
      <c r="L33" s="80">
        <v>3</v>
      </c>
      <c r="M33" s="80">
        <v>1</v>
      </c>
      <c r="N33" s="80">
        <v>1</v>
      </c>
      <c r="O33" s="80">
        <v>0</v>
      </c>
      <c r="P33" s="80">
        <v>1</v>
      </c>
      <c r="Q33" s="80">
        <v>0</v>
      </c>
      <c r="R33" s="80">
        <v>2</v>
      </c>
      <c r="S33" s="80">
        <v>0</v>
      </c>
      <c r="T33" s="80">
        <v>0</v>
      </c>
      <c r="U33" s="80">
        <v>1</v>
      </c>
      <c r="V33" s="888">
        <f t="shared" si="2"/>
        <v>10</v>
      </c>
      <c r="W33" s="895">
        <f t="shared" si="3"/>
        <v>76.923076923076934</v>
      </c>
      <c r="Y33" s="13">
        <f t="shared" si="4"/>
        <v>6.5</v>
      </c>
      <c r="Z33" s="1130"/>
      <c r="AA33" s="1116"/>
      <c r="AB33" s="224"/>
      <c r="AC33" s="224"/>
      <c r="AD33" s="694"/>
      <c r="AE33" s="694"/>
      <c r="AF33" s="694"/>
      <c r="AG33" s="694"/>
      <c r="AH33" s="694"/>
      <c r="AI33" s="694"/>
      <c r="AJ33" s="835"/>
      <c r="AK33" s="836"/>
      <c r="AL33" s="694"/>
      <c r="AM33" s="694"/>
      <c r="AN33" s="694"/>
      <c r="AO33" s="694"/>
      <c r="AP33" s="694"/>
      <c r="AQ33" s="694"/>
      <c r="AR33" s="694"/>
      <c r="AS33" s="899"/>
      <c r="AT33" s="902"/>
      <c r="AU33" s="902"/>
      <c r="AV33" s="937"/>
      <c r="AW33" s="937"/>
      <c r="BA33" s="129"/>
      <c r="BB33" s="130"/>
      <c r="BC33" s="129"/>
      <c r="BD33" s="155"/>
      <c r="BE33" s="132"/>
      <c r="BF33" s="158"/>
      <c r="BG33" s="132"/>
      <c r="BH33" s="158"/>
      <c r="BI33" s="132"/>
      <c r="BJ33" s="155"/>
      <c r="BK33" s="132"/>
      <c r="BL33" s="155"/>
      <c r="BM33" s="132"/>
      <c r="BN33" s="155"/>
      <c r="BO33" s="132"/>
      <c r="BP33" s="155"/>
      <c r="BQ33" s="132"/>
      <c r="BR33" s="155"/>
      <c r="BS33" s="132"/>
      <c r="BT33" s="875"/>
      <c r="BU33" s="132"/>
      <c r="BV33" s="155"/>
      <c r="BW33" s="132"/>
      <c r="BX33" s="155"/>
      <c r="BY33" s="132"/>
      <c r="BZ33" s="155"/>
      <c r="CA33" s="132"/>
      <c r="CB33" s="156"/>
      <c r="CC33" s="128"/>
      <c r="CF33" s="122"/>
      <c r="CG33" s="122"/>
      <c r="CH33" s="161"/>
    </row>
    <row r="34" spans="1:88" ht="54.75" customHeight="1" thickBot="1">
      <c r="A34" s="1142"/>
      <c r="B34" s="1120"/>
      <c r="C34" s="1123"/>
      <c r="D34" s="38" t="s">
        <v>40</v>
      </c>
      <c r="E34" s="9" t="s">
        <v>27</v>
      </c>
      <c r="F34" s="663">
        <f>+'[1]UE409 (2)'!F34</f>
        <v>1500</v>
      </c>
      <c r="G34" s="663">
        <f>+[1]UE409!G34</f>
        <v>2185</v>
      </c>
      <c r="H34" s="663">
        <f>+[1]UE409!H34</f>
        <v>2185</v>
      </c>
      <c r="I34" s="663">
        <f>+[1]UE409!I34</f>
        <v>2185</v>
      </c>
      <c r="J34" s="722">
        <v>212</v>
      </c>
      <c r="K34" s="114">
        <v>204</v>
      </c>
      <c r="L34" s="114">
        <v>160</v>
      </c>
      <c r="M34" s="114">
        <v>138</v>
      </c>
      <c r="N34" s="114">
        <v>136</v>
      </c>
      <c r="O34" s="114">
        <v>186</v>
      </c>
      <c r="P34" s="80">
        <v>114</v>
      </c>
      <c r="Q34" s="80">
        <v>151</v>
      </c>
      <c r="R34" s="80">
        <v>83</v>
      </c>
      <c r="S34" s="80">
        <v>52</v>
      </c>
      <c r="T34" s="80">
        <v>33</v>
      </c>
      <c r="U34" s="80">
        <v>16</v>
      </c>
      <c r="V34" s="888">
        <f t="shared" si="2"/>
        <v>1485</v>
      </c>
      <c r="W34" s="895">
        <f t="shared" si="3"/>
        <v>99</v>
      </c>
      <c r="Y34" s="13">
        <f t="shared" si="4"/>
        <v>750</v>
      </c>
      <c r="Z34" s="1131"/>
      <c r="AA34" s="1117"/>
      <c r="AB34" s="224"/>
      <c r="AC34" s="224"/>
      <c r="AD34" s="694"/>
      <c r="AE34" s="694"/>
      <c r="AF34" s="694"/>
      <c r="AG34" s="694"/>
      <c r="AH34" s="694"/>
      <c r="AI34" s="694"/>
      <c r="AJ34" s="835"/>
      <c r="AK34" s="836"/>
      <c r="AL34" s="694"/>
      <c r="AM34" s="694"/>
      <c r="AN34" s="694"/>
      <c r="AO34" s="694"/>
      <c r="AP34" s="694"/>
      <c r="AQ34" s="694"/>
      <c r="AR34" s="694"/>
      <c r="AS34" s="899"/>
      <c r="AT34" s="902"/>
      <c r="AU34" s="902"/>
      <c r="AV34" s="937"/>
      <c r="AW34" s="937"/>
      <c r="BA34" s="129"/>
      <c r="BB34" s="130"/>
      <c r="BC34" s="129"/>
      <c r="BD34" s="155"/>
      <c r="BE34" s="132"/>
      <c r="BF34" s="158"/>
      <c r="BG34" s="132"/>
      <c r="BH34" s="158"/>
      <c r="BI34" s="132"/>
      <c r="BJ34" s="155"/>
      <c r="BK34" s="132"/>
      <c r="BL34" s="155"/>
      <c r="BM34" s="132"/>
      <c r="BN34" s="155"/>
      <c r="BO34" s="132"/>
      <c r="BP34" s="155"/>
      <c r="BQ34" s="132"/>
      <c r="BR34" s="155"/>
      <c r="BS34" s="132"/>
      <c r="BT34" s="875"/>
      <c r="BU34" s="132"/>
      <c r="BV34" s="155"/>
      <c r="BW34" s="132"/>
      <c r="BX34" s="155"/>
      <c r="BY34" s="132"/>
      <c r="BZ34" s="155"/>
      <c r="CA34" s="132"/>
      <c r="CB34" s="156"/>
      <c r="CC34" s="128"/>
      <c r="CF34" s="122"/>
      <c r="CG34" s="122"/>
      <c r="CH34" s="161"/>
    </row>
    <row r="35" spans="1:88" ht="54.75" customHeight="1" thickBot="1">
      <c r="A35" s="1142"/>
      <c r="B35" s="1118" t="s">
        <v>274</v>
      </c>
      <c r="C35" s="984" t="s">
        <v>714</v>
      </c>
      <c r="D35" s="985"/>
      <c r="E35" s="986"/>
      <c r="F35" s="698">
        <f>+'[1]UE409 (2)'!F35</f>
        <v>206</v>
      </c>
      <c r="G35" s="698">
        <f>+[1]UE409!G35</f>
        <v>555</v>
      </c>
      <c r="H35" s="698">
        <f>+[1]UE409!H35</f>
        <v>555</v>
      </c>
      <c r="I35" s="698">
        <f>+[1]UE409!I35</f>
        <v>555</v>
      </c>
      <c r="J35" s="698">
        <f>+J36+J40</f>
        <v>10</v>
      </c>
      <c r="K35" s="698">
        <f t="shared" ref="K35:T35" si="10">+K36+K40</f>
        <v>10</v>
      </c>
      <c r="L35" s="698">
        <f t="shared" si="10"/>
        <v>12</v>
      </c>
      <c r="M35" s="698">
        <f t="shared" si="10"/>
        <v>12</v>
      </c>
      <c r="N35" s="698">
        <f t="shared" si="10"/>
        <v>7</v>
      </c>
      <c r="O35" s="698">
        <f t="shared" si="10"/>
        <v>22</v>
      </c>
      <c r="P35" s="698">
        <f t="shared" si="10"/>
        <v>19</v>
      </c>
      <c r="Q35" s="698">
        <f t="shared" si="10"/>
        <v>14</v>
      </c>
      <c r="R35" s="698">
        <f t="shared" si="10"/>
        <v>10</v>
      </c>
      <c r="S35" s="698">
        <f t="shared" si="10"/>
        <v>10</v>
      </c>
      <c r="T35" s="698">
        <f t="shared" si="10"/>
        <v>9</v>
      </c>
      <c r="U35" s="698">
        <v>7</v>
      </c>
      <c r="V35" s="888">
        <f t="shared" si="2"/>
        <v>142</v>
      </c>
      <c r="W35" s="895">
        <f t="shared" si="3"/>
        <v>68.932038834951456</v>
      </c>
      <c r="Y35" s="13">
        <f t="shared" si="4"/>
        <v>103</v>
      </c>
      <c r="Z35" s="224"/>
      <c r="AA35" s="224"/>
      <c r="AB35" s="224"/>
      <c r="AC35" s="224"/>
      <c r="AD35" s="694"/>
      <c r="AE35" s="694"/>
      <c r="AF35" s="694"/>
      <c r="AG35" s="694"/>
      <c r="AH35" s="694"/>
      <c r="AI35" s="694"/>
      <c r="AJ35" s="835"/>
      <c r="AK35" s="836"/>
      <c r="AL35" s="694"/>
      <c r="AM35" s="694"/>
      <c r="AN35" s="694"/>
      <c r="AO35" s="694"/>
      <c r="AP35" s="694"/>
      <c r="AQ35" s="694"/>
      <c r="AR35" s="694"/>
      <c r="AS35" s="899"/>
      <c r="AT35" s="902"/>
      <c r="AU35" s="902"/>
      <c r="AV35" s="902"/>
      <c r="AW35" s="902"/>
      <c r="BA35" s="129"/>
      <c r="BB35" s="130"/>
      <c r="BC35" s="129"/>
      <c r="BD35" s="155">
        <v>0</v>
      </c>
      <c r="BE35" s="132">
        <v>0</v>
      </c>
      <c r="BF35" s="158">
        <v>0</v>
      </c>
      <c r="BG35" s="132">
        <v>0</v>
      </c>
      <c r="BH35" s="158">
        <v>0</v>
      </c>
      <c r="BI35" s="132">
        <v>0</v>
      </c>
      <c r="BJ35" s="155">
        <v>0</v>
      </c>
      <c r="BK35" s="132">
        <v>0</v>
      </c>
      <c r="BL35" s="155">
        <v>0</v>
      </c>
      <c r="BM35" s="132">
        <v>0</v>
      </c>
      <c r="BN35" s="155">
        <v>0</v>
      </c>
      <c r="BO35" s="132">
        <v>0</v>
      </c>
      <c r="BP35" s="155">
        <v>0</v>
      </c>
      <c r="BQ35" s="132">
        <v>0</v>
      </c>
      <c r="BR35" s="155">
        <v>0</v>
      </c>
      <c r="BS35" s="132"/>
      <c r="BT35" s="875"/>
      <c r="BU35" s="132"/>
      <c r="BV35" s="155">
        <v>0</v>
      </c>
      <c r="BW35" s="132"/>
      <c r="BX35" s="155">
        <v>0</v>
      </c>
      <c r="BY35" s="132"/>
      <c r="BZ35" s="155">
        <v>0</v>
      </c>
      <c r="CA35" s="132">
        <v>0</v>
      </c>
      <c r="CB35" s="156"/>
      <c r="CC35" s="128"/>
      <c r="CF35" s="133">
        <f>+CI35-BA35</f>
        <v>0</v>
      </c>
      <c r="CG35" s="133">
        <f>+CJ35-BB35</f>
        <v>0</v>
      </c>
      <c r="CH35" s="160"/>
      <c r="CI35" s="133"/>
      <c r="CJ35" s="133"/>
    </row>
    <row r="36" spans="1:88" ht="54.75" customHeight="1" thickBot="1">
      <c r="A36" s="1142"/>
      <c r="B36" s="1119"/>
      <c r="C36" s="1123" t="s">
        <v>227</v>
      </c>
      <c r="D36" s="662" t="s">
        <v>221</v>
      </c>
      <c r="E36" s="662"/>
      <c r="F36" s="663">
        <f>+'[1]UE409 (2)'!F36</f>
        <v>156</v>
      </c>
      <c r="G36" s="663">
        <f>+[1]UE409!G36</f>
        <v>479</v>
      </c>
      <c r="H36" s="663">
        <f>+[1]UE409!H36</f>
        <v>479</v>
      </c>
      <c r="I36" s="663">
        <f>+[1]UE409!I36</f>
        <v>479</v>
      </c>
      <c r="J36" s="663">
        <f>SUM(J37+J38+J39)</f>
        <v>8</v>
      </c>
      <c r="K36" s="663">
        <f t="shared" ref="K36:T36" si="11">SUM(K37+K38+K39)</f>
        <v>2</v>
      </c>
      <c r="L36" s="663">
        <f t="shared" si="11"/>
        <v>6</v>
      </c>
      <c r="M36" s="663">
        <f t="shared" si="11"/>
        <v>8</v>
      </c>
      <c r="N36" s="663">
        <f t="shared" si="11"/>
        <v>4</v>
      </c>
      <c r="O36" s="663">
        <f t="shared" si="11"/>
        <v>16</v>
      </c>
      <c r="P36" s="663">
        <f t="shared" si="11"/>
        <v>16</v>
      </c>
      <c r="Q36" s="663">
        <f t="shared" si="11"/>
        <v>12</v>
      </c>
      <c r="R36" s="663">
        <f t="shared" si="11"/>
        <v>8</v>
      </c>
      <c r="S36" s="663">
        <f t="shared" si="11"/>
        <v>6</v>
      </c>
      <c r="T36" s="663">
        <f t="shared" si="11"/>
        <v>5</v>
      </c>
      <c r="U36" s="663">
        <v>5</v>
      </c>
      <c r="V36" s="888">
        <f t="shared" si="2"/>
        <v>96</v>
      </c>
      <c r="W36" s="895">
        <f t="shared" si="3"/>
        <v>61.53846153846154</v>
      </c>
      <c r="Y36" s="13">
        <f t="shared" si="4"/>
        <v>78</v>
      </c>
      <c r="Z36" s="224"/>
      <c r="AA36" s="224"/>
      <c r="AB36" s="224"/>
      <c r="AC36" s="224"/>
      <c r="AD36" s="694"/>
      <c r="AE36" s="694"/>
      <c r="AF36" s="694"/>
      <c r="AG36" s="694"/>
      <c r="AH36" s="694"/>
      <c r="AI36" s="694"/>
      <c r="AJ36" s="835"/>
      <c r="AK36" s="836"/>
      <c r="AL36" s="694"/>
      <c r="AM36" s="694"/>
      <c r="AN36" s="694"/>
      <c r="AO36" s="694"/>
      <c r="AP36" s="694"/>
      <c r="AQ36" s="694"/>
      <c r="AR36" s="694"/>
      <c r="AS36" s="899"/>
      <c r="AT36" s="902"/>
      <c r="AU36" s="902"/>
      <c r="AV36" s="902"/>
      <c r="AW36" s="902"/>
      <c r="BA36" s="77">
        <f>+BC36+BD36+BF36+BH36+BJ36+BL36+BN36+BP36+BR36+BT36+BV36+BX36+BZ36</f>
        <v>919072</v>
      </c>
      <c r="BB36" s="130">
        <f>+BE36+BG36+BI36+BK36+BM36+BO36+BQ36+BS36+BU36+BW36+BY36+CA36</f>
        <v>911621</v>
      </c>
      <c r="BC36" s="129">
        <v>2671</v>
      </c>
      <c r="BD36" s="155">
        <v>0</v>
      </c>
      <c r="BE36" s="132">
        <v>0</v>
      </c>
      <c r="BF36" s="131">
        <v>866857</v>
      </c>
      <c r="BG36" s="132">
        <v>78096.009999999995</v>
      </c>
      <c r="BH36" s="131">
        <v>6544</v>
      </c>
      <c r="BI36" s="132">
        <v>78074.269999999975</v>
      </c>
      <c r="BJ36" s="155">
        <v>43000</v>
      </c>
      <c r="BK36" s="132">
        <v>78106.170000000013</v>
      </c>
      <c r="BL36" s="155">
        <v>0</v>
      </c>
      <c r="BM36" s="800">
        <v>74338.070000000036</v>
      </c>
      <c r="BN36" s="155">
        <v>0</v>
      </c>
      <c r="BO36" s="796">
        <v>115553.62999999995</v>
      </c>
      <c r="BP36" s="155">
        <v>0</v>
      </c>
      <c r="BQ36" s="132">
        <v>4165.8600000000442</v>
      </c>
      <c r="BR36" s="155">
        <v>0</v>
      </c>
      <c r="BS36" s="132"/>
      <c r="BT36" s="875"/>
      <c r="BU36" s="132"/>
      <c r="BV36" s="155">
        <v>0</v>
      </c>
      <c r="BW36" s="132"/>
      <c r="BX36" s="155">
        <v>0</v>
      </c>
      <c r="BY36" s="132"/>
      <c r="BZ36" s="155">
        <v>0</v>
      </c>
      <c r="CA36" s="132">
        <v>483286.99</v>
      </c>
      <c r="CB36" s="156">
        <f>+BE36+BG36+BI36+BK36+BM36+BO36+BQ36+BS36+BU36+BW36+BY36+CA36</f>
        <v>911621</v>
      </c>
      <c r="CC36" s="128">
        <f>+CB36/BA36*100</f>
        <v>99.189290936945099</v>
      </c>
      <c r="CF36" s="133">
        <f>+CI36-BA36</f>
        <v>0</v>
      </c>
      <c r="CG36" s="133">
        <f>+CJ36-BB36</f>
        <v>0</v>
      </c>
      <c r="CH36" s="160"/>
      <c r="CI36" s="133">
        <v>919072</v>
      </c>
      <c r="CJ36" s="133">
        <v>911621</v>
      </c>
    </row>
    <row r="37" spans="1:88" ht="54.75" customHeight="1" thickBot="1">
      <c r="A37" s="1142"/>
      <c r="B37" s="1119"/>
      <c r="C37" s="1123"/>
      <c r="D37" s="53" t="s">
        <v>444</v>
      </c>
      <c r="E37" s="25" t="s">
        <v>27</v>
      </c>
      <c r="F37" s="663">
        <f>+'[1]UE409 (2)'!F37</f>
        <v>25</v>
      </c>
      <c r="G37" s="663">
        <f>+[1]UE409!G37</f>
        <v>169</v>
      </c>
      <c r="H37" s="663">
        <f>+[1]UE409!H37</f>
        <v>169</v>
      </c>
      <c r="I37" s="663">
        <f>+[1]UE409!I37</f>
        <v>169</v>
      </c>
      <c r="J37" s="722">
        <v>0</v>
      </c>
      <c r="K37" s="429">
        <v>0</v>
      </c>
      <c r="L37" s="429">
        <v>0</v>
      </c>
      <c r="M37" s="429">
        <v>1</v>
      </c>
      <c r="N37" s="429">
        <v>0</v>
      </c>
      <c r="O37" s="429">
        <v>2</v>
      </c>
      <c r="P37" s="94">
        <v>1</v>
      </c>
      <c r="Q37" s="887">
        <v>2</v>
      </c>
      <c r="R37" s="94">
        <v>0</v>
      </c>
      <c r="S37" s="94">
        <v>0</v>
      </c>
      <c r="T37" s="94">
        <v>1</v>
      </c>
      <c r="U37" s="94">
        <v>1</v>
      </c>
      <c r="V37" s="888">
        <f t="shared" si="2"/>
        <v>8</v>
      </c>
      <c r="W37" s="895">
        <f t="shared" si="3"/>
        <v>32</v>
      </c>
      <c r="Y37" s="13">
        <f t="shared" si="4"/>
        <v>12.5</v>
      </c>
      <c r="Z37" s="1129" t="s">
        <v>768</v>
      </c>
      <c r="AA37" s="1132" t="s">
        <v>767</v>
      </c>
      <c r="AB37" s="224"/>
      <c r="AC37" s="224"/>
      <c r="AD37" s="694"/>
      <c r="AE37" s="694"/>
      <c r="AF37" s="694"/>
      <c r="AG37" s="694"/>
      <c r="AH37" s="694"/>
      <c r="AI37" s="694"/>
      <c r="AJ37" s="828" t="s">
        <v>1070</v>
      </c>
      <c r="AK37" s="837" t="s">
        <v>1071</v>
      </c>
      <c r="AL37" s="694" t="s">
        <v>1070</v>
      </c>
      <c r="AM37" s="694" t="s">
        <v>1071</v>
      </c>
      <c r="AN37" s="694"/>
      <c r="AO37" s="694"/>
      <c r="AP37" s="694"/>
      <c r="AQ37" s="694"/>
      <c r="AR37" s="694"/>
      <c r="AS37" s="899"/>
      <c r="AT37" s="902"/>
      <c r="AU37" s="902"/>
      <c r="AV37" s="937" t="s">
        <v>1532</v>
      </c>
      <c r="AW37" s="937" t="s">
        <v>1533</v>
      </c>
      <c r="BA37" s="129"/>
      <c r="BB37" s="130"/>
      <c r="BC37" s="129"/>
      <c r="BD37" s="403"/>
      <c r="BE37" s="166"/>
      <c r="BF37" s="131"/>
      <c r="BG37" s="132"/>
      <c r="BH37" s="131"/>
      <c r="BI37" s="132"/>
      <c r="BJ37" s="155"/>
      <c r="BK37" s="132"/>
      <c r="BL37" s="155"/>
      <c r="BM37" s="132"/>
      <c r="BN37" s="155"/>
      <c r="BO37" s="132"/>
      <c r="BP37" s="155"/>
      <c r="BQ37" s="132"/>
      <c r="BR37" s="155"/>
      <c r="BS37" s="132"/>
      <c r="BT37" s="875"/>
      <c r="BU37" s="132"/>
      <c r="BV37" s="155"/>
      <c r="BW37" s="132"/>
      <c r="BX37" s="155"/>
      <c r="BY37" s="132"/>
      <c r="BZ37" s="155"/>
      <c r="CA37" s="132"/>
      <c r="CB37" s="156"/>
      <c r="CC37" s="128"/>
      <c r="CD37" s="145"/>
      <c r="CF37" s="122"/>
      <c r="CG37" s="122"/>
      <c r="CH37" s="161"/>
    </row>
    <row r="38" spans="1:88" ht="54.75" customHeight="1" thickBot="1">
      <c r="A38" s="1142"/>
      <c r="B38" s="1119"/>
      <c r="C38" s="1123"/>
      <c r="D38" s="54" t="s">
        <v>41</v>
      </c>
      <c r="E38" s="25" t="s">
        <v>27</v>
      </c>
      <c r="F38" s="663">
        <f>+'[1]UE409 (2)'!F38</f>
        <v>13</v>
      </c>
      <c r="G38" s="663">
        <f>+[1]UE409!G38</f>
        <v>42</v>
      </c>
      <c r="H38" s="663">
        <f>+[1]UE409!H38</f>
        <v>42</v>
      </c>
      <c r="I38" s="663">
        <f>+[1]UE409!I38</f>
        <v>42</v>
      </c>
      <c r="J38" s="634">
        <v>0</v>
      </c>
      <c r="K38" s="94">
        <v>0</v>
      </c>
      <c r="L38" s="94">
        <v>1</v>
      </c>
      <c r="M38" s="94">
        <v>0</v>
      </c>
      <c r="N38" s="94">
        <v>1</v>
      </c>
      <c r="O38" s="94">
        <v>0</v>
      </c>
      <c r="P38" s="94">
        <v>0</v>
      </c>
      <c r="Q38" s="94">
        <v>0</v>
      </c>
      <c r="R38" s="94">
        <v>1</v>
      </c>
      <c r="S38" s="94">
        <v>0</v>
      </c>
      <c r="T38" s="94">
        <v>0</v>
      </c>
      <c r="U38" s="94">
        <v>1</v>
      </c>
      <c r="V38" s="888">
        <f t="shared" si="2"/>
        <v>4</v>
      </c>
      <c r="W38" s="895">
        <f t="shared" si="3"/>
        <v>30.76923076923077</v>
      </c>
      <c r="Y38" s="13">
        <f t="shared" si="4"/>
        <v>6.5</v>
      </c>
      <c r="Z38" s="1130"/>
      <c r="AA38" s="1133"/>
      <c r="AB38" s="224"/>
      <c r="AC38" s="224"/>
      <c r="AD38" s="694"/>
      <c r="AE38" s="694"/>
      <c r="AF38" s="694"/>
      <c r="AG38" s="694"/>
      <c r="AH38" s="694"/>
      <c r="AI38" s="694"/>
      <c r="AJ38" s="835"/>
      <c r="AK38" s="836"/>
      <c r="AL38" s="694"/>
      <c r="AM38" s="694"/>
      <c r="AN38" s="694"/>
      <c r="AO38" s="694"/>
      <c r="AP38" s="694"/>
      <c r="AQ38" s="694"/>
      <c r="AR38" s="694"/>
      <c r="AS38" s="899"/>
      <c r="AT38" s="902"/>
      <c r="AU38" s="902"/>
      <c r="AV38" s="937"/>
      <c r="AW38" s="937"/>
      <c r="BA38" s="129"/>
      <c r="BB38" s="130"/>
      <c r="BC38" s="129"/>
      <c r="BD38" s="403"/>
      <c r="BE38" s="166"/>
      <c r="BF38" s="131"/>
      <c r="BG38" s="132"/>
      <c r="BH38" s="131"/>
      <c r="BI38" s="132"/>
      <c r="BJ38" s="155"/>
      <c r="BK38" s="132"/>
      <c r="BL38" s="155"/>
      <c r="BM38" s="132"/>
      <c r="BN38" s="155"/>
      <c r="BO38" s="132"/>
      <c r="BP38" s="155"/>
      <c r="BQ38" s="132"/>
      <c r="BR38" s="155"/>
      <c r="BS38" s="132"/>
      <c r="BT38" s="875"/>
      <c r="BU38" s="132"/>
      <c r="BV38" s="155"/>
      <c r="BW38" s="132"/>
      <c r="BX38" s="155"/>
      <c r="BY38" s="132"/>
      <c r="BZ38" s="155"/>
      <c r="CA38" s="132"/>
      <c r="CB38" s="156"/>
      <c r="CC38" s="128"/>
      <c r="CF38" s="122"/>
      <c r="CG38" s="122"/>
      <c r="CH38" s="161"/>
    </row>
    <row r="39" spans="1:88" ht="54.75" customHeight="1" thickBot="1">
      <c r="A39" s="1142"/>
      <c r="B39" s="1119"/>
      <c r="C39" s="1123"/>
      <c r="D39" s="54" t="s">
        <v>42</v>
      </c>
      <c r="E39" s="25" t="s">
        <v>27</v>
      </c>
      <c r="F39" s="663">
        <f>+'[1]UE409 (2)'!F39</f>
        <v>118</v>
      </c>
      <c r="G39" s="663">
        <f>+[1]UE409!G39</f>
        <v>268</v>
      </c>
      <c r="H39" s="663">
        <f>+[1]UE409!H39</f>
        <v>268</v>
      </c>
      <c r="I39" s="663">
        <f>+[1]UE409!I39</f>
        <v>268</v>
      </c>
      <c r="J39" s="634">
        <v>8</v>
      </c>
      <c r="K39" s="94">
        <v>2</v>
      </c>
      <c r="L39" s="94">
        <v>5</v>
      </c>
      <c r="M39" s="94">
        <v>7</v>
      </c>
      <c r="N39" s="94">
        <v>3</v>
      </c>
      <c r="O39" s="94">
        <v>14</v>
      </c>
      <c r="P39" s="94">
        <v>15</v>
      </c>
      <c r="Q39" s="94">
        <v>10</v>
      </c>
      <c r="R39" s="94">
        <v>7</v>
      </c>
      <c r="S39" s="94">
        <v>6</v>
      </c>
      <c r="T39" s="94">
        <v>4</v>
      </c>
      <c r="U39" s="94">
        <v>3</v>
      </c>
      <c r="V39" s="888">
        <f t="shared" si="2"/>
        <v>84</v>
      </c>
      <c r="W39" s="895">
        <f t="shared" si="3"/>
        <v>71.186440677966104</v>
      </c>
      <c r="Y39" s="13">
        <f t="shared" si="4"/>
        <v>59</v>
      </c>
      <c r="Z39" s="1131"/>
      <c r="AA39" s="1134"/>
      <c r="AB39" s="224"/>
      <c r="AC39" s="224"/>
      <c r="AD39" s="694"/>
      <c r="AE39" s="694"/>
      <c r="AF39" s="694"/>
      <c r="AG39" s="694"/>
      <c r="AH39" s="694"/>
      <c r="AI39" s="694"/>
      <c r="AJ39" s="835"/>
      <c r="AK39" s="836"/>
      <c r="AL39" s="694"/>
      <c r="AM39" s="694"/>
      <c r="AN39" s="694"/>
      <c r="AO39" s="694"/>
      <c r="AP39" s="694"/>
      <c r="AQ39" s="694"/>
      <c r="AR39" s="694"/>
      <c r="AS39" s="899"/>
      <c r="AT39" s="902"/>
      <c r="AU39" s="902"/>
      <c r="AV39" s="937"/>
      <c r="AW39" s="937"/>
      <c r="BA39" s="129"/>
      <c r="BB39" s="130"/>
      <c r="BC39" s="129"/>
      <c r="BD39" s="403"/>
      <c r="BE39" s="166"/>
      <c r="BF39" s="131"/>
      <c r="BG39" s="132"/>
      <c r="BH39" s="131"/>
      <c r="BI39" s="132"/>
      <c r="BJ39" s="155"/>
      <c r="BK39" s="132"/>
      <c r="BL39" s="155"/>
      <c r="BM39" s="132"/>
      <c r="BN39" s="155"/>
      <c r="BO39" s="132"/>
      <c r="BP39" s="155"/>
      <c r="BQ39" s="132"/>
      <c r="BR39" s="155"/>
      <c r="BS39" s="132"/>
      <c r="BT39" s="875"/>
      <c r="BU39" s="132"/>
      <c r="BV39" s="155"/>
      <c r="BW39" s="132"/>
      <c r="BX39" s="155"/>
      <c r="BY39" s="132"/>
      <c r="BZ39" s="155"/>
      <c r="CA39" s="132"/>
      <c r="CB39" s="156"/>
      <c r="CC39" s="128"/>
      <c r="CF39" s="122"/>
      <c r="CG39" s="122"/>
      <c r="CH39" s="161"/>
    </row>
    <row r="40" spans="1:88" ht="54.75" customHeight="1" thickBot="1">
      <c r="A40" s="1142"/>
      <c r="B40" s="1119"/>
      <c r="C40" s="1121" t="s">
        <v>228</v>
      </c>
      <c r="D40" s="662" t="s">
        <v>221</v>
      </c>
      <c r="E40" s="662"/>
      <c r="F40" s="663">
        <f>+'[1]UE409 (2)'!F40</f>
        <v>50</v>
      </c>
      <c r="G40" s="663">
        <f>+[1]UE409!G40</f>
        <v>76</v>
      </c>
      <c r="H40" s="663">
        <f>+[1]UE409!H40</f>
        <v>76</v>
      </c>
      <c r="I40" s="663">
        <f>+[1]UE409!I40</f>
        <v>76</v>
      </c>
      <c r="J40" s="663">
        <f t="shared" ref="J40:T40" si="12">SUM(J41:J42)</f>
        <v>2</v>
      </c>
      <c r="K40" s="663">
        <f t="shared" si="12"/>
        <v>8</v>
      </c>
      <c r="L40" s="663">
        <f t="shared" si="12"/>
        <v>6</v>
      </c>
      <c r="M40" s="663">
        <f t="shared" si="12"/>
        <v>4</v>
      </c>
      <c r="N40" s="663">
        <f t="shared" si="12"/>
        <v>3</v>
      </c>
      <c r="O40" s="663">
        <f t="shared" si="12"/>
        <v>6</v>
      </c>
      <c r="P40" s="663">
        <f t="shared" si="12"/>
        <v>3</v>
      </c>
      <c r="Q40" s="663">
        <f t="shared" si="12"/>
        <v>2</v>
      </c>
      <c r="R40" s="663">
        <f t="shared" si="12"/>
        <v>2</v>
      </c>
      <c r="S40" s="663">
        <f t="shared" si="12"/>
        <v>4</v>
      </c>
      <c r="T40" s="663">
        <f t="shared" si="12"/>
        <v>4</v>
      </c>
      <c r="U40" s="663">
        <v>2</v>
      </c>
      <c r="V40" s="888">
        <f t="shared" si="2"/>
        <v>46</v>
      </c>
      <c r="W40" s="895">
        <f t="shared" si="3"/>
        <v>92</v>
      </c>
      <c r="Y40" s="13">
        <f t="shared" si="4"/>
        <v>25</v>
      </c>
      <c r="Z40" s="224"/>
      <c r="AA40" s="224"/>
      <c r="AB40" s="224"/>
      <c r="AC40" s="224"/>
      <c r="AD40" s="694"/>
      <c r="AE40" s="694"/>
      <c r="AF40" s="694"/>
      <c r="AG40" s="694"/>
      <c r="AH40" s="694"/>
      <c r="AI40" s="694"/>
      <c r="AJ40" s="835"/>
      <c r="AK40" s="836"/>
      <c r="AL40" s="694"/>
      <c r="AM40" s="694"/>
      <c r="AN40" s="694"/>
      <c r="AO40" s="694"/>
      <c r="AP40" s="694"/>
      <c r="AQ40" s="694"/>
      <c r="AR40" s="694"/>
      <c r="AS40" s="899"/>
      <c r="AT40" s="902"/>
      <c r="AU40" s="902"/>
      <c r="AV40" s="937" t="s">
        <v>1534</v>
      </c>
      <c r="AW40" s="937" t="s">
        <v>1533</v>
      </c>
      <c r="BA40" s="129">
        <f>+BC40+BD40+BF40+BH40+BJ40+BL40+BN40+BP40+BR40+BT40+BV40+BX40+BZ40</f>
        <v>0</v>
      </c>
      <c r="BB40" s="130">
        <f>+BE40+BG40+BI40+BK40+BM40+BO40+BQ40+BS40+BU40+BW40+BY40+CA40</f>
        <v>0</v>
      </c>
      <c r="BC40" s="129">
        <v>0</v>
      </c>
      <c r="BD40" s="155">
        <v>0</v>
      </c>
      <c r="BE40" s="132">
        <v>0</v>
      </c>
      <c r="BF40" s="131">
        <v>0</v>
      </c>
      <c r="BG40" s="132">
        <v>0</v>
      </c>
      <c r="BH40" s="131">
        <v>0</v>
      </c>
      <c r="BI40" s="132">
        <v>0</v>
      </c>
      <c r="BJ40" s="155">
        <v>0</v>
      </c>
      <c r="BK40" s="132">
        <v>0</v>
      </c>
      <c r="BL40" s="155">
        <v>0</v>
      </c>
      <c r="BM40" s="800">
        <v>0</v>
      </c>
      <c r="BN40" s="155">
        <v>0</v>
      </c>
      <c r="BO40" s="796">
        <v>0</v>
      </c>
      <c r="BP40" s="155">
        <v>0</v>
      </c>
      <c r="BQ40" s="132">
        <v>0</v>
      </c>
      <c r="BR40" s="155">
        <v>0</v>
      </c>
      <c r="BS40" s="132"/>
      <c r="BT40" s="875"/>
      <c r="BU40" s="132"/>
      <c r="BV40" s="155">
        <v>0</v>
      </c>
      <c r="BW40" s="132"/>
      <c r="BX40" s="155">
        <v>0</v>
      </c>
      <c r="BY40" s="132"/>
      <c r="BZ40" s="155">
        <v>0</v>
      </c>
      <c r="CA40" s="132">
        <v>0</v>
      </c>
      <c r="CB40" s="156">
        <f>+BE40+BG40+BI40+BK40+BM40+BO40+BQ40+BS40+BU40+BW40+BY40+CA40</f>
        <v>0</v>
      </c>
      <c r="CC40" s="128" t="e">
        <f>+CB40/BA40*100</f>
        <v>#DIV/0!</v>
      </c>
      <c r="CF40" s="133">
        <f>+CI40-BA40</f>
        <v>0</v>
      </c>
      <c r="CG40" s="133">
        <f>+CJ40-BB40</f>
        <v>0</v>
      </c>
      <c r="CH40" s="160"/>
      <c r="CI40" s="133"/>
      <c r="CJ40" s="133"/>
    </row>
    <row r="41" spans="1:88" ht="54.75" customHeight="1" thickBot="1">
      <c r="A41" s="1142"/>
      <c r="B41" s="1119"/>
      <c r="C41" s="1121"/>
      <c r="D41" s="54" t="s">
        <v>43</v>
      </c>
      <c r="E41" s="9" t="s">
        <v>27</v>
      </c>
      <c r="F41" s="663">
        <f>+'[1]UE409 (2)'!F41</f>
        <v>25</v>
      </c>
      <c r="G41" s="663">
        <f>+[1]UE409!G41</f>
        <v>48</v>
      </c>
      <c r="H41" s="663">
        <f>+[1]UE409!H41</f>
        <v>48</v>
      </c>
      <c r="I41" s="663">
        <f>+[1]UE409!I41</f>
        <v>48</v>
      </c>
      <c r="J41" s="634">
        <v>1</v>
      </c>
      <c r="K41" s="94">
        <v>4</v>
      </c>
      <c r="L41" s="94">
        <v>3</v>
      </c>
      <c r="M41" s="94">
        <v>2</v>
      </c>
      <c r="N41" s="94">
        <v>2</v>
      </c>
      <c r="O41" s="94">
        <v>3</v>
      </c>
      <c r="P41" s="94">
        <v>1</v>
      </c>
      <c r="Q41" s="94">
        <v>1</v>
      </c>
      <c r="R41" s="94">
        <v>1</v>
      </c>
      <c r="S41" s="94">
        <v>2</v>
      </c>
      <c r="T41" s="94">
        <v>2</v>
      </c>
      <c r="U41" s="94">
        <v>1</v>
      </c>
      <c r="V41" s="888">
        <f t="shared" si="2"/>
        <v>23</v>
      </c>
      <c r="W41" s="895">
        <f t="shared" si="3"/>
        <v>92</v>
      </c>
      <c r="Y41" s="13">
        <f t="shared" si="4"/>
        <v>12.5</v>
      </c>
      <c r="Z41" s="224" t="s">
        <v>769</v>
      </c>
      <c r="AA41" s="224" t="s">
        <v>770</v>
      </c>
      <c r="AB41" s="224"/>
      <c r="AC41" s="224"/>
      <c r="AD41" s="694"/>
      <c r="AE41" s="694"/>
      <c r="AF41" s="694"/>
      <c r="AG41" s="694"/>
      <c r="AH41" s="694"/>
      <c r="AI41" s="694"/>
      <c r="AJ41" s="835"/>
      <c r="AK41" s="836"/>
      <c r="AL41" s="694"/>
      <c r="AM41" s="694"/>
      <c r="AN41" s="694"/>
      <c r="AO41" s="694"/>
      <c r="AP41" s="694"/>
      <c r="AQ41" s="694"/>
      <c r="AR41" s="694"/>
      <c r="AS41" s="899"/>
      <c r="AT41" s="902"/>
      <c r="AU41" s="902"/>
      <c r="AV41" s="937"/>
      <c r="AW41" s="937"/>
      <c r="BA41" s="129"/>
      <c r="BB41" s="130"/>
      <c r="BC41" s="129"/>
      <c r="BD41" s="155"/>
      <c r="BE41" s="132"/>
      <c r="BF41" s="158"/>
      <c r="BG41" s="132"/>
      <c r="BH41" s="158"/>
      <c r="BI41" s="132"/>
      <c r="BJ41" s="155"/>
      <c r="BK41" s="132"/>
      <c r="BL41" s="155"/>
      <c r="BM41" s="132"/>
      <c r="BN41" s="155"/>
      <c r="BO41" s="132"/>
      <c r="BP41" s="155"/>
      <c r="BQ41" s="132"/>
      <c r="BR41" s="155"/>
      <c r="BS41" s="132"/>
      <c r="BT41" s="875"/>
      <c r="BU41" s="132"/>
      <c r="BV41" s="155"/>
      <c r="BW41" s="132"/>
      <c r="BX41" s="155"/>
      <c r="BY41" s="132"/>
      <c r="BZ41" s="155"/>
      <c r="CA41" s="132"/>
      <c r="CB41" s="156"/>
      <c r="CC41" s="128"/>
      <c r="CF41" s="122"/>
      <c r="CG41" s="122"/>
      <c r="CH41" s="161"/>
    </row>
    <row r="42" spans="1:88" ht="54.75" customHeight="1" thickBot="1">
      <c r="A42" s="1142"/>
      <c r="B42" s="1120"/>
      <c r="C42" s="1121"/>
      <c r="D42" s="54" t="s">
        <v>390</v>
      </c>
      <c r="E42" s="9" t="s">
        <v>27</v>
      </c>
      <c r="F42" s="663">
        <f>+'[1]UE409 (2)'!F42</f>
        <v>25</v>
      </c>
      <c r="G42" s="663">
        <f>+[1]UE409!G42</f>
        <v>28</v>
      </c>
      <c r="H42" s="663">
        <f>+[1]UE409!H42</f>
        <v>28</v>
      </c>
      <c r="I42" s="663">
        <f>+[1]UE409!I42</f>
        <v>28</v>
      </c>
      <c r="J42" s="634">
        <v>1</v>
      </c>
      <c r="K42" s="94">
        <v>4</v>
      </c>
      <c r="L42" s="94">
        <v>3</v>
      </c>
      <c r="M42" s="94">
        <v>2</v>
      </c>
      <c r="N42" s="94">
        <v>1</v>
      </c>
      <c r="O42" s="94">
        <v>3</v>
      </c>
      <c r="P42" s="94">
        <v>2</v>
      </c>
      <c r="Q42" s="94">
        <v>1</v>
      </c>
      <c r="R42" s="94">
        <v>1</v>
      </c>
      <c r="S42" s="94">
        <v>2</v>
      </c>
      <c r="T42" s="94">
        <v>2</v>
      </c>
      <c r="U42" s="94">
        <v>1</v>
      </c>
      <c r="V42" s="888">
        <f t="shared" si="2"/>
        <v>23</v>
      </c>
      <c r="W42" s="895">
        <f t="shared" si="3"/>
        <v>92</v>
      </c>
      <c r="Y42" s="13">
        <f t="shared" si="4"/>
        <v>12.5</v>
      </c>
      <c r="Z42" s="224"/>
      <c r="AA42" s="224"/>
      <c r="AB42" s="224"/>
      <c r="AC42" s="224"/>
      <c r="AD42" s="694"/>
      <c r="AE42" s="694"/>
      <c r="AF42" s="694"/>
      <c r="AG42" s="694"/>
      <c r="AH42" s="694"/>
      <c r="AI42" s="694"/>
      <c r="AJ42" s="835"/>
      <c r="AK42" s="836"/>
      <c r="AL42" s="694"/>
      <c r="AM42" s="694"/>
      <c r="AN42" s="694"/>
      <c r="AO42" s="694"/>
      <c r="AP42" s="694"/>
      <c r="AQ42" s="694"/>
      <c r="AR42" s="694"/>
      <c r="AS42" s="899"/>
      <c r="AT42" s="902"/>
      <c r="AU42" s="902"/>
      <c r="AV42" s="937"/>
      <c r="AW42" s="937"/>
      <c r="BA42" s="129"/>
      <c r="BB42" s="130"/>
      <c r="BC42" s="129"/>
      <c r="BD42" s="155"/>
      <c r="BE42" s="132"/>
      <c r="BF42" s="158"/>
      <c r="BG42" s="132"/>
      <c r="BH42" s="158"/>
      <c r="BI42" s="132"/>
      <c r="BJ42" s="155"/>
      <c r="BK42" s="132"/>
      <c r="BL42" s="155"/>
      <c r="BM42" s="132"/>
      <c r="BN42" s="155"/>
      <c r="BO42" s="132"/>
      <c r="BP42" s="155"/>
      <c r="BQ42" s="132"/>
      <c r="BR42" s="155"/>
      <c r="BS42" s="132"/>
      <c r="BT42" s="875"/>
      <c r="BU42" s="132"/>
      <c r="BV42" s="155"/>
      <c r="BW42" s="132"/>
      <c r="BX42" s="155"/>
      <c r="BY42" s="132"/>
      <c r="BZ42" s="155"/>
      <c r="CA42" s="132"/>
      <c r="CB42" s="156"/>
      <c r="CC42" s="128"/>
      <c r="CF42" s="122"/>
      <c r="CG42" s="122"/>
      <c r="CH42" s="161"/>
    </row>
    <row r="43" spans="1:88" ht="54.75" customHeight="1" thickBot="1">
      <c r="A43" s="1142"/>
      <c r="B43" s="1121" t="s">
        <v>392</v>
      </c>
      <c r="C43" s="1123" t="s">
        <v>395</v>
      </c>
      <c r="D43" s="662" t="s">
        <v>221</v>
      </c>
      <c r="E43" s="662"/>
      <c r="F43" s="663">
        <f>+'[1]UE409 (2)'!F43</f>
        <v>15023</v>
      </c>
      <c r="G43" s="663">
        <f>+[1]UE409!G43</f>
        <v>15122</v>
      </c>
      <c r="H43" s="663">
        <f>+[1]UE409!H43</f>
        <v>15122</v>
      </c>
      <c r="I43" s="663">
        <f>+[1]UE409!I43</f>
        <v>15122</v>
      </c>
      <c r="J43" s="663">
        <f t="shared" ref="J43:T43" si="13">+J44</f>
        <v>291</v>
      </c>
      <c r="K43" s="663">
        <f t="shared" si="13"/>
        <v>327</v>
      </c>
      <c r="L43" s="663">
        <f t="shared" si="13"/>
        <v>244</v>
      </c>
      <c r="M43" s="663">
        <f t="shared" si="13"/>
        <v>210</v>
      </c>
      <c r="N43" s="663">
        <f t="shared" si="13"/>
        <v>157</v>
      </c>
      <c r="O43" s="663">
        <f t="shared" si="13"/>
        <v>144</v>
      </c>
      <c r="P43" s="663">
        <f t="shared" si="13"/>
        <v>111</v>
      </c>
      <c r="Q43" s="663">
        <f t="shared" si="13"/>
        <v>120</v>
      </c>
      <c r="R43" s="663">
        <f t="shared" si="13"/>
        <v>124</v>
      </c>
      <c r="S43" s="663">
        <f t="shared" si="13"/>
        <v>87</v>
      </c>
      <c r="T43" s="663">
        <f t="shared" si="13"/>
        <v>93</v>
      </c>
      <c r="U43" s="663">
        <v>68</v>
      </c>
      <c r="V43" s="888">
        <f t="shared" si="2"/>
        <v>1976</v>
      </c>
      <c r="W43" s="895">
        <f t="shared" si="3"/>
        <v>13.153165146774946</v>
      </c>
      <c r="Y43" s="13">
        <f t="shared" si="4"/>
        <v>7511.5</v>
      </c>
      <c r="Z43" s="224"/>
      <c r="AA43" s="224"/>
      <c r="AB43" s="224"/>
      <c r="AC43" s="224"/>
      <c r="AD43" s="694"/>
      <c r="AE43" s="694"/>
      <c r="AF43" s="694"/>
      <c r="AG43" s="694"/>
      <c r="AH43" s="694"/>
      <c r="AI43" s="694"/>
      <c r="AJ43" s="835"/>
      <c r="AK43" s="836"/>
      <c r="AL43" s="694"/>
      <c r="AM43" s="694"/>
      <c r="AN43" s="694"/>
      <c r="AO43" s="694"/>
      <c r="AP43" s="694"/>
      <c r="AQ43" s="694"/>
      <c r="AR43" s="694"/>
      <c r="AS43" s="899"/>
      <c r="AT43" s="902"/>
      <c r="AU43" s="902"/>
      <c r="AV43" s="902"/>
      <c r="AW43" s="902"/>
      <c r="BA43" s="77">
        <f>+BC43+BD43+BF43+BH43+BJ43+BL43+BN43+BP43+BR43+BT43+BV43+BX43+BZ43</f>
        <v>2376256</v>
      </c>
      <c r="BB43" s="130">
        <f>+BE43+BG43+BI43+BK43+BM43+BO43+BQ43+BS43+BU43+BW43+BY43+CA43</f>
        <v>2316275</v>
      </c>
      <c r="BC43" s="129">
        <v>25657</v>
      </c>
      <c r="BD43" s="155">
        <v>0</v>
      </c>
      <c r="BE43" s="132">
        <v>0</v>
      </c>
      <c r="BF43" s="158">
        <v>2024465</v>
      </c>
      <c r="BG43" s="132">
        <v>181260.37</v>
      </c>
      <c r="BH43" s="158">
        <v>14721</v>
      </c>
      <c r="BI43" s="132">
        <v>175712.46000000002</v>
      </c>
      <c r="BJ43" s="155">
        <v>230500</v>
      </c>
      <c r="BK43" s="132">
        <v>172714.50999999995</v>
      </c>
      <c r="BL43" s="812">
        <v>56020</v>
      </c>
      <c r="BM43" s="800">
        <v>161438.15000000002</v>
      </c>
      <c r="BN43" s="155">
        <v>0</v>
      </c>
      <c r="BO43" s="796">
        <v>172079.01</v>
      </c>
      <c r="BP43" s="155">
        <v>0</v>
      </c>
      <c r="BQ43" s="132">
        <v>19579.759999999893</v>
      </c>
      <c r="BR43" s="155">
        <v>13600</v>
      </c>
      <c r="BS43" s="132"/>
      <c r="BT43" s="875"/>
      <c r="BU43" s="132"/>
      <c r="BV43" s="880">
        <v>4543</v>
      </c>
      <c r="BW43" s="132"/>
      <c r="BX43" s="155">
        <v>0</v>
      </c>
      <c r="BY43" s="132"/>
      <c r="BZ43" s="910">
        <v>6750</v>
      </c>
      <c r="CA43" s="132">
        <v>1433490.7400000002</v>
      </c>
      <c r="CB43" s="156">
        <f>+BE43+BG43+BI43+BK43+BM43+BO43+BQ43+BS43+BU43+BW43+BY43+CA43</f>
        <v>2316275</v>
      </c>
      <c r="CC43" s="128">
        <f>+CB43/BA43*100</f>
        <v>97.4758191036656</v>
      </c>
      <c r="CF43" s="133">
        <f>+CI43-BA43</f>
        <v>0</v>
      </c>
      <c r="CG43" s="133">
        <f>+CJ43-BB43</f>
        <v>0</v>
      </c>
      <c r="CH43" s="160"/>
      <c r="CI43" s="133">
        <v>2376256</v>
      </c>
      <c r="CJ43" s="133">
        <v>2316275</v>
      </c>
    </row>
    <row r="44" spans="1:88" ht="54.75" customHeight="1" thickBot="1">
      <c r="A44" s="1142"/>
      <c r="B44" s="1121"/>
      <c r="C44" s="1123"/>
      <c r="D44" s="34" t="s">
        <v>459</v>
      </c>
      <c r="E44" s="25" t="s">
        <v>188</v>
      </c>
      <c r="F44" s="663">
        <f>+'[1]UE409 (2)'!F44</f>
        <v>15023</v>
      </c>
      <c r="G44" s="663">
        <f>+[1]UE409!G44</f>
        <v>15122</v>
      </c>
      <c r="H44" s="663">
        <f>+[1]UE409!H44</f>
        <v>15122</v>
      </c>
      <c r="I44" s="663">
        <f>+[1]UE409!I44</f>
        <v>15122</v>
      </c>
      <c r="J44" s="634">
        <v>291</v>
      </c>
      <c r="K44" s="80">
        <v>327</v>
      </c>
      <c r="L44" s="80">
        <v>244</v>
      </c>
      <c r="M44" s="80">
        <v>210</v>
      </c>
      <c r="N44" s="80">
        <v>157</v>
      </c>
      <c r="O44" s="80">
        <v>144</v>
      </c>
      <c r="P44" s="80">
        <v>111</v>
      </c>
      <c r="Q44" s="80">
        <v>120</v>
      </c>
      <c r="R44" s="80">
        <v>124</v>
      </c>
      <c r="S44" s="788">
        <f>78+9</f>
        <v>87</v>
      </c>
      <c r="T44" s="80">
        <v>93</v>
      </c>
      <c r="U44" s="80">
        <v>68</v>
      </c>
      <c r="V44" s="888">
        <f t="shared" si="2"/>
        <v>1976</v>
      </c>
      <c r="W44" s="895">
        <f t="shared" si="3"/>
        <v>13.153165146774946</v>
      </c>
      <c r="Y44" s="13">
        <f t="shared" si="4"/>
        <v>7511.5</v>
      </c>
      <c r="Z44" s="224"/>
      <c r="AA44" s="224"/>
      <c r="AB44" s="224"/>
      <c r="AC44" s="224"/>
      <c r="AD44" s="694"/>
      <c r="AE44" s="694"/>
      <c r="AF44" s="694"/>
      <c r="AG44" s="694"/>
      <c r="AH44" s="694"/>
      <c r="AI44" s="694"/>
      <c r="AJ44" s="828" t="s">
        <v>1072</v>
      </c>
      <c r="AK44" s="837" t="s">
        <v>1073</v>
      </c>
      <c r="AL44" s="694" t="s">
        <v>1072</v>
      </c>
      <c r="AM44" s="694" t="s">
        <v>1073</v>
      </c>
      <c r="AN44" s="694"/>
      <c r="AO44" s="694"/>
      <c r="AP44" s="694"/>
      <c r="AQ44" s="694"/>
      <c r="AR44" s="694"/>
      <c r="AS44" s="899"/>
      <c r="AT44" s="902"/>
      <c r="AU44" s="902"/>
      <c r="AV44" s="903" t="s">
        <v>1535</v>
      </c>
      <c r="AW44" s="903" t="s">
        <v>1536</v>
      </c>
      <c r="BA44" s="129"/>
      <c r="BB44" s="130"/>
      <c r="BC44" s="129"/>
      <c r="BD44" s="155"/>
      <c r="BE44" s="132"/>
      <c r="BF44" s="131"/>
      <c r="BG44" s="132"/>
      <c r="BH44" s="131"/>
      <c r="BI44" s="132"/>
      <c r="BJ44" s="155"/>
      <c r="BK44" s="132"/>
      <c r="BL44" s="155"/>
      <c r="BM44" s="132"/>
      <c r="BN44" s="155"/>
      <c r="BO44" s="132"/>
      <c r="BP44" s="155"/>
      <c r="BQ44" s="132"/>
      <c r="BR44" s="155"/>
      <c r="BS44" s="132"/>
      <c r="BT44" s="875"/>
      <c r="BU44" s="132"/>
      <c r="BV44" s="155"/>
      <c r="BW44" s="132"/>
      <c r="BX44" s="155"/>
      <c r="BY44" s="132"/>
      <c r="BZ44" s="155"/>
      <c r="CA44" s="132"/>
      <c r="CB44" s="156"/>
      <c r="CC44" s="128"/>
    </row>
    <row r="45" spans="1:88" ht="54.75" customHeight="1" thickBot="1">
      <c r="A45" s="1142"/>
      <c r="B45" s="1121" t="s">
        <v>270</v>
      </c>
      <c r="C45" s="1121" t="s">
        <v>271</v>
      </c>
      <c r="D45" s="662" t="s">
        <v>221</v>
      </c>
      <c r="E45" s="662"/>
      <c r="F45" s="663">
        <f t="shared" ref="F45:T45" si="14">SUM(F46:F48)</f>
        <v>44769</v>
      </c>
      <c r="G45" s="663">
        <f t="shared" si="14"/>
        <v>45728</v>
      </c>
      <c r="H45" s="663">
        <f t="shared" si="14"/>
        <v>45728</v>
      </c>
      <c r="I45" s="663">
        <f t="shared" si="14"/>
        <v>45728</v>
      </c>
      <c r="J45" s="663">
        <f t="shared" si="14"/>
        <v>2101</v>
      </c>
      <c r="K45" s="663">
        <f t="shared" si="14"/>
        <v>1646</v>
      </c>
      <c r="L45" s="663">
        <f t="shared" si="14"/>
        <v>1515</v>
      </c>
      <c r="M45" s="663">
        <f t="shared" si="14"/>
        <v>1554</v>
      </c>
      <c r="N45" s="663">
        <f t="shared" si="14"/>
        <v>1455</v>
      </c>
      <c r="O45" s="663">
        <f t="shared" si="14"/>
        <v>2701</v>
      </c>
      <c r="P45" s="663">
        <f t="shared" si="14"/>
        <v>2771</v>
      </c>
      <c r="Q45" s="663">
        <f t="shared" si="14"/>
        <v>2847</v>
      </c>
      <c r="R45" s="663">
        <f t="shared" si="14"/>
        <v>2326</v>
      </c>
      <c r="S45" s="663">
        <f t="shared" si="14"/>
        <v>2260</v>
      </c>
      <c r="T45" s="663">
        <f t="shared" si="14"/>
        <v>1978</v>
      </c>
      <c r="U45" s="663">
        <v>1162</v>
      </c>
      <c r="V45" s="888">
        <f t="shared" si="2"/>
        <v>24316</v>
      </c>
      <c r="W45" s="895">
        <f t="shared" si="3"/>
        <v>54.314369318054901</v>
      </c>
      <c r="Y45" s="13">
        <f t="shared" si="4"/>
        <v>22384.5</v>
      </c>
      <c r="Z45" s="224"/>
      <c r="AA45" s="224"/>
      <c r="AB45" s="224"/>
      <c r="AC45" s="224"/>
      <c r="AD45" s="694"/>
      <c r="AE45" s="694"/>
      <c r="AF45" s="694"/>
      <c r="AG45" s="694"/>
      <c r="AH45" s="694"/>
      <c r="AI45" s="694"/>
      <c r="AJ45" s="835"/>
      <c r="AK45" s="836"/>
      <c r="AL45" s="694"/>
      <c r="AM45" s="694"/>
      <c r="AN45" s="694"/>
      <c r="AO45" s="694"/>
      <c r="AP45" s="694"/>
      <c r="AQ45" s="694"/>
      <c r="AR45" s="694"/>
      <c r="AS45" s="899"/>
      <c r="AT45" s="902"/>
      <c r="AU45" s="902"/>
      <c r="AV45" s="902"/>
      <c r="AW45" s="902"/>
      <c r="BA45" s="77">
        <f>+BC45+BD45+BF45+BH45+BJ45+BL45+BN45+BP45+BR45+BT45+BV45+BX45+BZ45</f>
        <v>7156466</v>
      </c>
      <c r="BB45" s="130">
        <f>+BE45+BG45+BI45+BK45+BM45+BO45+BQ45+BS45+BU45+BW45+BY45+CA45</f>
        <v>7070291</v>
      </c>
      <c r="BC45" s="129">
        <v>5511675</v>
      </c>
      <c r="BD45" s="155">
        <v>7584</v>
      </c>
      <c r="BE45" s="132">
        <v>352002.1</v>
      </c>
      <c r="BF45" s="158">
        <v>1254419</v>
      </c>
      <c r="BG45" s="132">
        <v>482415.32999999996</v>
      </c>
      <c r="BH45" s="158">
        <v>12824</v>
      </c>
      <c r="BI45" s="132">
        <v>479638.89000000013</v>
      </c>
      <c r="BJ45" s="155">
        <v>42000</v>
      </c>
      <c r="BK45" s="132">
        <v>544899.18999999994</v>
      </c>
      <c r="BL45" s="812">
        <v>40613</v>
      </c>
      <c r="BM45" s="800">
        <v>512117.97</v>
      </c>
      <c r="BN45" s="155">
        <v>0</v>
      </c>
      <c r="BO45" s="800">
        <v>512707.30000000028</v>
      </c>
      <c r="BP45" s="155">
        <v>0</v>
      </c>
      <c r="BQ45" s="132">
        <v>19305.529999999795</v>
      </c>
      <c r="BR45" s="155">
        <v>1257</v>
      </c>
      <c r="BS45" s="132"/>
      <c r="BT45" s="875"/>
      <c r="BU45" s="132"/>
      <c r="BV45" s="880">
        <v>302351</v>
      </c>
      <c r="BW45" s="132"/>
      <c r="BX45" s="155">
        <v>0</v>
      </c>
      <c r="BY45" s="132"/>
      <c r="BZ45" s="910">
        <v>-16257</v>
      </c>
      <c r="CA45" s="132">
        <v>4167204.69</v>
      </c>
      <c r="CB45" s="156">
        <f>+BE45+BG45+BI45+BK45+BM45+BO45+BQ45+BS45+BU45+BW45+BY45+CA45</f>
        <v>7070291</v>
      </c>
      <c r="CC45" s="128">
        <f>+CB45/BA45*100</f>
        <v>98.795844205785372</v>
      </c>
      <c r="CF45" s="133">
        <f>+CI45-BA45</f>
        <v>0</v>
      </c>
      <c r="CG45" s="133">
        <f>+CJ45-BB45</f>
        <v>0</v>
      </c>
      <c r="CH45" s="160"/>
      <c r="CI45" s="133">
        <v>7156466</v>
      </c>
      <c r="CJ45" s="133">
        <v>7070291</v>
      </c>
    </row>
    <row r="46" spans="1:88" ht="54.75" customHeight="1" thickBot="1">
      <c r="A46" s="1142"/>
      <c r="B46" s="1121"/>
      <c r="C46" s="1121"/>
      <c r="D46" s="38" t="s">
        <v>19</v>
      </c>
      <c r="E46" s="44" t="s">
        <v>20</v>
      </c>
      <c r="F46" s="663">
        <f>+'[1]UE409 (2)'!F46</f>
        <v>14481</v>
      </c>
      <c r="G46" s="663">
        <f>+[1]UE409!G46</f>
        <v>14344</v>
      </c>
      <c r="H46" s="663">
        <f>+[1]UE409!H46</f>
        <v>14344</v>
      </c>
      <c r="I46" s="663">
        <f>+[1]UE409!I46</f>
        <v>14344</v>
      </c>
      <c r="J46" s="634">
        <v>827</v>
      </c>
      <c r="K46" s="80">
        <v>716</v>
      </c>
      <c r="L46" s="80">
        <v>741</v>
      </c>
      <c r="M46" s="80">
        <v>700</v>
      </c>
      <c r="N46" s="80">
        <v>683</v>
      </c>
      <c r="O46" s="80">
        <v>695</v>
      </c>
      <c r="P46" s="80">
        <v>620</v>
      </c>
      <c r="Q46" s="80">
        <v>708</v>
      </c>
      <c r="R46" s="80">
        <v>676</v>
      </c>
      <c r="S46" s="80">
        <v>749</v>
      </c>
      <c r="T46" s="80">
        <v>687</v>
      </c>
      <c r="U46" s="80">
        <v>478</v>
      </c>
      <c r="V46" s="888">
        <f t="shared" si="2"/>
        <v>8280</v>
      </c>
      <c r="W46" s="895">
        <f t="shared" si="3"/>
        <v>57.178371659415781</v>
      </c>
      <c r="Y46" s="13">
        <f t="shared" si="4"/>
        <v>7240.5</v>
      </c>
      <c r="Z46" s="1115" t="s">
        <v>771</v>
      </c>
      <c r="AA46" s="1115" t="s">
        <v>772</v>
      </c>
      <c r="AB46" s="224"/>
      <c r="AC46" s="224"/>
      <c r="AD46" s="694"/>
      <c r="AE46" s="694"/>
      <c r="AF46" s="694"/>
      <c r="AG46" s="694"/>
      <c r="AH46" s="694"/>
      <c r="AI46" s="694"/>
      <c r="AJ46" s="835"/>
      <c r="AK46" s="836"/>
      <c r="AL46" s="694"/>
      <c r="AM46" s="694"/>
      <c r="AN46" s="694"/>
      <c r="AO46" s="694"/>
      <c r="AP46" s="694"/>
      <c r="AQ46" s="694"/>
      <c r="AR46" s="694"/>
      <c r="AS46" s="899"/>
      <c r="AT46" s="902"/>
      <c r="AU46" s="902"/>
      <c r="AV46" s="902"/>
      <c r="AW46" s="902"/>
      <c r="BA46" s="129"/>
      <c r="BB46" s="130"/>
      <c r="BC46" s="129"/>
      <c r="BD46" s="155"/>
      <c r="BE46" s="132"/>
      <c r="BF46" s="158"/>
      <c r="BG46" s="132"/>
      <c r="BH46" s="158"/>
      <c r="BI46" s="132"/>
      <c r="BJ46" s="155"/>
      <c r="BK46" s="132"/>
      <c r="BL46" s="155"/>
      <c r="BM46" s="132"/>
      <c r="BN46" s="155"/>
      <c r="BO46" s="132"/>
      <c r="BP46" s="155"/>
      <c r="BQ46" s="132"/>
      <c r="BR46" s="155"/>
      <c r="BS46" s="132"/>
      <c r="BT46" s="875"/>
      <c r="BU46" s="132"/>
      <c r="BV46" s="155"/>
      <c r="BW46" s="132"/>
      <c r="BX46" s="155"/>
      <c r="BY46" s="132"/>
      <c r="BZ46" s="155"/>
      <c r="CA46" s="132"/>
      <c r="CB46" s="156"/>
      <c r="CC46" s="128"/>
      <c r="CF46" s="122"/>
      <c r="CG46" s="122"/>
      <c r="CH46" s="161"/>
    </row>
    <row r="47" spans="1:88" ht="54.75" customHeight="1" thickBot="1">
      <c r="A47" s="1142"/>
      <c r="B47" s="1121"/>
      <c r="C47" s="1121"/>
      <c r="D47" s="38" t="s">
        <v>21</v>
      </c>
      <c r="E47" s="44" t="s">
        <v>20</v>
      </c>
      <c r="F47" s="663">
        <f>+'[1]UE409 (2)'!F47</f>
        <v>14833</v>
      </c>
      <c r="G47" s="663">
        <f>+[1]UE409!G47</f>
        <v>14954</v>
      </c>
      <c r="H47" s="663">
        <f>+[1]UE409!H47</f>
        <v>14954</v>
      </c>
      <c r="I47" s="663">
        <f>+[1]UE409!I47</f>
        <v>14954</v>
      </c>
      <c r="J47" s="634">
        <v>924</v>
      </c>
      <c r="K47" s="80">
        <v>915</v>
      </c>
      <c r="L47" s="80">
        <v>774</v>
      </c>
      <c r="M47" s="80">
        <v>854</v>
      </c>
      <c r="N47" s="80">
        <v>772</v>
      </c>
      <c r="O47" s="80">
        <v>688</v>
      </c>
      <c r="P47" s="80">
        <v>791</v>
      </c>
      <c r="Q47" s="80">
        <v>801</v>
      </c>
      <c r="R47" s="80">
        <v>785</v>
      </c>
      <c r="S47" s="80">
        <v>816</v>
      </c>
      <c r="T47" s="80">
        <v>704</v>
      </c>
      <c r="U47" s="80">
        <v>390</v>
      </c>
      <c r="V47" s="888">
        <f t="shared" si="2"/>
        <v>9214</v>
      </c>
      <c r="W47" s="895">
        <f t="shared" si="3"/>
        <v>62.118249848311201</v>
      </c>
      <c r="Y47" s="13">
        <f t="shared" si="4"/>
        <v>7416.5</v>
      </c>
      <c r="Z47" s="1116"/>
      <c r="AA47" s="1116"/>
      <c r="AB47" s="224"/>
      <c r="AC47" s="224"/>
      <c r="AD47" s="694"/>
      <c r="AE47" s="694"/>
      <c r="AF47" s="694"/>
      <c r="AG47" s="694"/>
      <c r="AH47" s="694"/>
      <c r="AI47" s="694"/>
      <c r="AJ47" s="835"/>
      <c r="AK47" s="836"/>
      <c r="AL47" s="694"/>
      <c r="AM47" s="694"/>
      <c r="AN47" s="694"/>
      <c r="AO47" s="694"/>
      <c r="AP47" s="694"/>
      <c r="AQ47" s="694"/>
      <c r="AR47" s="694"/>
      <c r="AS47" s="899"/>
      <c r="AT47" s="902"/>
      <c r="AU47" s="902"/>
      <c r="AV47" s="902"/>
      <c r="AW47" s="902"/>
      <c r="BA47" s="129"/>
      <c r="BB47" s="130"/>
      <c r="BC47" s="129"/>
      <c r="BD47" s="155"/>
      <c r="BE47" s="132"/>
      <c r="BF47" s="131"/>
      <c r="BG47" s="132"/>
      <c r="BH47" s="131"/>
      <c r="BI47" s="132"/>
      <c r="BJ47" s="155"/>
      <c r="BK47" s="132"/>
      <c r="BL47" s="155"/>
      <c r="BM47" s="132"/>
      <c r="BN47" s="155"/>
      <c r="BO47" s="132"/>
      <c r="BP47" s="155"/>
      <c r="BQ47" s="132"/>
      <c r="BR47" s="155"/>
      <c r="BS47" s="132"/>
      <c r="BT47" s="875"/>
      <c r="BU47" s="132"/>
      <c r="BV47" s="155"/>
      <c r="BW47" s="132"/>
      <c r="BX47" s="155"/>
      <c r="BY47" s="132"/>
      <c r="BZ47" s="155"/>
      <c r="CA47" s="132"/>
      <c r="CB47" s="156"/>
      <c r="CC47" s="128"/>
      <c r="CF47" s="122"/>
      <c r="CG47" s="122"/>
      <c r="CH47" s="161"/>
    </row>
    <row r="48" spans="1:88" ht="54.75" customHeight="1" thickBot="1">
      <c r="A48" s="1142"/>
      <c r="B48" s="1121"/>
      <c r="C48" s="1121"/>
      <c r="D48" s="38" t="s">
        <v>24</v>
      </c>
      <c r="E48" s="9" t="s">
        <v>20</v>
      </c>
      <c r="F48" s="663">
        <f>+'[1]UE409 (2)'!F48</f>
        <v>15455</v>
      </c>
      <c r="G48" s="663">
        <f>+[1]UE409!G48</f>
        <v>16430</v>
      </c>
      <c r="H48" s="663">
        <f>+[1]UE409!H48</f>
        <v>16430</v>
      </c>
      <c r="I48" s="663">
        <f>+[1]UE409!I48</f>
        <v>16430</v>
      </c>
      <c r="J48" s="634">
        <v>350</v>
      </c>
      <c r="K48" s="80">
        <v>15</v>
      </c>
      <c r="L48" s="80">
        <v>0</v>
      </c>
      <c r="M48" s="80">
        <v>0</v>
      </c>
      <c r="N48" s="80">
        <v>0</v>
      </c>
      <c r="O48" s="80">
        <v>1318</v>
      </c>
      <c r="P48" s="80">
        <v>1360</v>
      </c>
      <c r="Q48" s="80">
        <v>1338</v>
      </c>
      <c r="R48" s="80">
        <v>865</v>
      </c>
      <c r="S48" s="80">
        <v>695</v>
      </c>
      <c r="T48" s="80">
        <v>587</v>
      </c>
      <c r="U48" s="80">
        <v>294</v>
      </c>
      <c r="V48" s="888">
        <f t="shared" si="2"/>
        <v>6822</v>
      </c>
      <c r="W48" s="895">
        <f t="shared" si="3"/>
        <v>44.141054674862509</v>
      </c>
      <c r="Y48" s="13">
        <f t="shared" si="4"/>
        <v>7727.5</v>
      </c>
      <c r="Z48" s="1117"/>
      <c r="AA48" s="1117"/>
      <c r="AB48" s="224"/>
      <c r="AC48" s="224"/>
      <c r="AD48" s="694"/>
      <c r="AE48" s="694"/>
      <c r="AF48" s="694"/>
      <c r="AG48" s="694"/>
      <c r="AH48" s="694"/>
      <c r="AI48" s="694"/>
      <c r="AJ48" s="828" t="s">
        <v>1074</v>
      </c>
      <c r="AK48" s="837" t="s">
        <v>1075</v>
      </c>
      <c r="AL48" s="694" t="s">
        <v>1074</v>
      </c>
      <c r="AM48" s="694" t="s">
        <v>1075</v>
      </c>
      <c r="AN48" s="694"/>
      <c r="AO48" s="694"/>
      <c r="AP48" s="694"/>
      <c r="AQ48" s="694"/>
      <c r="AR48" s="694"/>
      <c r="AS48" s="899"/>
      <c r="AT48" s="902"/>
      <c r="AU48" s="902"/>
      <c r="AV48" s="902"/>
      <c r="AW48" s="902"/>
      <c r="BA48" s="129"/>
      <c r="BB48" s="130"/>
      <c r="BC48" s="129"/>
      <c r="BD48" s="155"/>
      <c r="BE48" s="132"/>
      <c r="BF48" s="131"/>
      <c r="BG48" s="132"/>
      <c r="BH48" s="131"/>
      <c r="BI48" s="132"/>
      <c r="BJ48" s="155"/>
      <c r="BK48" s="132"/>
      <c r="BL48" s="155"/>
      <c r="BM48" s="132"/>
      <c r="BN48" s="155"/>
      <c r="BO48" s="132"/>
      <c r="BP48" s="155"/>
      <c r="BQ48" s="132"/>
      <c r="BR48" s="155"/>
      <c r="BS48" s="132"/>
      <c r="BT48" s="875"/>
      <c r="BU48" s="132"/>
      <c r="BV48" s="155"/>
      <c r="BW48" s="132"/>
      <c r="BX48" s="155"/>
      <c r="BY48" s="132"/>
      <c r="BZ48" s="155"/>
      <c r="CA48" s="132"/>
      <c r="CB48" s="156"/>
      <c r="CC48" s="128"/>
      <c r="CF48" s="122"/>
      <c r="CG48" s="122"/>
      <c r="CH48" s="161"/>
    </row>
    <row r="49" spans="1:88" ht="54.75" customHeight="1" thickBot="1">
      <c r="A49" s="1142"/>
      <c r="B49" s="1121"/>
      <c r="C49" s="1121"/>
      <c r="D49" s="38" t="s">
        <v>25</v>
      </c>
      <c r="E49" s="9" t="s">
        <v>20</v>
      </c>
      <c r="F49" s="788">
        <f>+'[1]UE409 (2)'!F49</f>
        <v>8642</v>
      </c>
      <c r="G49" s="663">
        <f>+[1]UE409!G49</f>
        <v>2097</v>
      </c>
      <c r="H49" s="663">
        <f>+[1]UE409!H49</f>
        <v>2097</v>
      </c>
      <c r="I49" s="663">
        <f>+[1]UE409!I49</f>
        <v>2097</v>
      </c>
      <c r="J49" s="634">
        <v>501</v>
      </c>
      <c r="K49" s="80">
        <v>229</v>
      </c>
      <c r="L49" s="80">
        <v>102</v>
      </c>
      <c r="M49" s="80">
        <v>612</v>
      </c>
      <c r="N49" s="80">
        <v>1175</v>
      </c>
      <c r="O49" s="80">
        <v>998</v>
      </c>
      <c r="P49" s="80">
        <v>1008</v>
      </c>
      <c r="Q49" s="80">
        <v>862</v>
      </c>
      <c r="R49" s="80">
        <v>864</v>
      </c>
      <c r="S49" s="80">
        <v>538</v>
      </c>
      <c r="T49" s="80">
        <v>346</v>
      </c>
      <c r="U49" s="80">
        <v>151</v>
      </c>
      <c r="V49" s="888">
        <f t="shared" si="2"/>
        <v>7386</v>
      </c>
      <c r="W49" s="895">
        <f t="shared" si="3"/>
        <v>85.466327239065038</v>
      </c>
      <c r="X49" s="789" t="s">
        <v>1055</v>
      </c>
      <c r="Y49" s="13">
        <f t="shared" si="4"/>
        <v>4321</v>
      </c>
      <c r="Z49" s="224"/>
      <c r="AA49" s="224"/>
      <c r="AB49" s="224"/>
      <c r="AC49" s="224"/>
      <c r="AD49" s="694"/>
      <c r="AE49" s="694"/>
      <c r="AF49" s="694"/>
      <c r="AG49" s="694"/>
      <c r="AH49" s="694"/>
      <c r="AI49" s="694"/>
      <c r="AJ49" s="835"/>
      <c r="AK49" s="836"/>
      <c r="AL49" s="694"/>
      <c r="AM49" s="694"/>
      <c r="AN49" s="694"/>
      <c r="AO49" s="694"/>
      <c r="AP49" s="694"/>
      <c r="AQ49" s="694"/>
      <c r="AR49" s="694"/>
      <c r="AS49" s="899"/>
      <c r="AT49" s="902"/>
      <c r="AU49" s="902"/>
      <c r="AV49" s="902"/>
      <c r="AW49" s="902"/>
      <c r="BA49" s="129"/>
      <c r="BB49" s="130"/>
      <c r="BC49" s="129"/>
      <c r="BD49" s="155"/>
      <c r="BE49" s="132"/>
      <c r="BF49" s="131"/>
      <c r="BG49" s="132"/>
      <c r="BH49" s="131"/>
      <c r="BI49" s="132"/>
      <c r="BJ49" s="155"/>
      <c r="BK49" s="132"/>
      <c r="BL49" s="155"/>
      <c r="BM49" s="132"/>
      <c r="BN49" s="155"/>
      <c r="BO49" s="132"/>
      <c r="BP49" s="155"/>
      <c r="BQ49" s="132"/>
      <c r="BR49" s="155"/>
      <c r="BS49" s="132"/>
      <c r="BT49" s="875"/>
      <c r="BU49" s="132"/>
      <c r="BV49" s="155"/>
      <c r="BW49" s="132"/>
      <c r="BX49" s="155"/>
      <c r="BY49" s="132"/>
      <c r="BZ49" s="155"/>
      <c r="CA49" s="132"/>
      <c r="CB49" s="156"/>
      <c r="CC49" s="128"/>
      <c r="CF49" s="122"/>
      <c r="CG49" s="122"/>
      <c r="CH49" s="161"/>
    </row>
    <row r="50" spans="1:88" ht="54.75" customHeight="1" thickBot="1">
      <c r="A50" s="1142"/>
      <c r="B50" s="1121"/>
      <c r="C50" s="1121"/>
      <c r="D50" s="38" t="s">
        <v>22</v>
      </c>
      <c r="E50" s="9" t="s">
        <v>20</v>
      </c>
      <c r="F50" s="663">
        <f>+'[1]UE409 (2)'!F50</f>
        <v>17899</v>
      </c>
      <c r="G50" s="663">
        <f>+[1]UE409!G50</f>
        <v>16683</v>
      </c>
      <c r="H50" s="663">
        <f>+[1]UE409!H50</f>
        <v>16683</v>
      </c>
      <c r="I50" s="663">
        <f>+[1]UE409!I50</f>
        <v>16683</v>
      </c>
      <c r="J50" s="634">
        <v>818</v>
      </c>
      <c r="K50" s="80">
        <v>719</v>
      </c>
      <c r="L50" s="80">
        <v>711</v>
      </c>
      <c r="M50" s="80">
        <v>1148</v>
      </c>
      <c r="N50" s="80">
        <v>1017</v>
      </c>
      <c r="O50" s="80">
        <v>879</v>
      </c>
      <c r="P50" s="80">
        <v>765</v>
      </c>
      <c r="Q50" s="80">
        <v>889</v>
      </c>
      <c r="R50" s="80">
        <v>1655</v>
      </c>
      <c r="S50" s="80">
        <v>1150</v>
      </c>
      <c r="T50" s="80">
        <v>869</v>
      </c>
      <c r="U50" s="80">
        <v>223</v>
      </c>
      <c r="V50" s="888">
        <f t="shared" si="2"/>
        <v>10843</v>
      </c>
      <c r="W50" s="895">
        <f t="shared" si="3"/>
        <v>60.578803285099724</v>
      </c>
      <c r="Y50" s="13">
        <f t="shared" si="4"/>
        <v>8949.5</v>
      </c>
      <c r="Z50" s="224"/>
      <c r="AA50" s="224"/>
      <c r="AB50" s="224"/>
      <c r="AC50" s="224"/>
      <c r="AD50" s="694"/>
      <c r="AE50" s="694"/>
      <c r="AF50" s="694"/>
      <c r="AG50" s="694"/>
      <c r="AH50" s="694"/>
      <c r="AI50" s="694"/>
      <c r="AJ50" s="835"/>
      <c r="AK50" s="836"/>
      <c r="AL50" s="694"/>
      <c r="AM50" s="694"/>
      <c r="AN50" s="694"/>
      <c r="AO50" s="694"/>
      <c r="AP50" s="694"/>
      <c r="AQ50" s="694"/>
      <c r="AR50" s="694"/>
      <c r="AS50" s="899"/>
      <c r="AT50" s="902"/>
      <c r="AU50" s="902"/>
      <c r="AV50" s="902"/>
      <c r="AW50" s="902"/>
      <c r="BA50" s="129"/>
      <c r="BB50" s="130"/>
      <c r="BC50" s="129"/>
      <c r="BD50" s="155"/>
      <c r="BE50" s="132"/>
      <c r="BF50" s="131"/>
      <c r="BG50" s="132"/>
      <c r="BH50" s="131"/>
      <c r="BI50" s="132"/>
      <c r="BJ50" s="155"/>
      <c r="BK50" s="132"/>
      <c r="BL50" s="155"/>
      <c r="BM50" s="132"/>
      <c r="BN50" s="155"/>
      <c r="BO50" s="132"/>
      <c r="BP50" s="155"/>
      <c r="BQ50" s="132"/>
      <c r="BR50" s="155"/>
      <c r="BS50" s="132"/>
      <c r="BT50" s="875"/>
      <c r="BU50" s="132"/>
      <c r="BV50" s="155"/>
      <c r="BW50" s="132"/>
      <c r="BX50" s="155"/>
      <c r="BY50" s="132"/>
      <c r="BZ50" s="155"/>
      <c r="CA50" s="132"/>
      <c r="CB50" s="156"/>
      <c r="CC50" s="128"/>
      <c r="CD50" s="145"/>
      <c r="CF50" s="122"/>
      <c r="CG50" s="122"/>
      <c r="CH50" s="161"/>
    </row>
    <row r="51" spans="1:88" ht="54.75" customHeight="1" thickBot="1">
      <c r="A51" s="1142"/>
      <c r="B51" s="1121"/>
      <c r="C51" s="1121"/>
      <c r="D51" s="11" t="s">
        <v>23</v>
      </c>
      <c r="E51" s="9" t="s">
        <v>20</v>
      </c>
      <c r="F51" s="663">
        <f>+'[1]UE409 (2)'!F51</f>
        <v>6395</v>
      </c>
      <c r="G51" s="663">
        <f>+[1]UE409!G51</f>
        <v>7338</v>
      </c>
      <c r="H51" s="663">
        <f>+[1]UE409!H51</f>
        <v>7338</v>
      </c>
      <c r="I51" s="663">
        <f>+[1]UE409!I51</f>
        <v>7338</v>
      </c>
      <c r="J51" s="634">
        <v>386</v>
      </c>
      <c r="K51" s="80">
        <v>455</v>
      </c>
      <c r="L51" s="80">
        <v>467</v>
      </c>
      <c r="M51" s="80">
        <v>484</v>
      </c>
      <c r="N51" s="80">
        <v>438</v>
      </c>
      <c r="O51" s="80">
        <v>415</v>
      </c>
      <c r="P51" s="80">
        <v>463</v>
      </c>
      <c r="Q51" s="80">
        <v>406</v>
      </c>
      <c r="R51" s="80">
        <v>398</v>
      </c>
      <c r="S51" s="80">
        <v>360</v>
      </c>
      <c r="T51" s="80">
        <v>361</v>
      </c>
      <c r="U51" s="80">
        <v>203</v>
      </c>
      <c r="V51" s="888">
        <f t="shared" si="2"/>
        <v>4836</v>
      </c>
      <c r="W51" s="895">
        <f t="shared" si="3"/>
        <v>75.621579358874129</v>
      </c>
      <c r="Y51" s="13">
        <f t="shared" si="4"/>
        <v>3197.5</v>
      </c>
      <c r="Z51" s="224"/>
      <c r="AA51" s="224"/>
      <c r="AB51" s="224"/>
      <c r="AC51" s="224"/>
      <c r="AD51" s="694"/>
      <c r="AE51" s="694"/>
      <c r="AF51" s="694"/>
      <c r="AG51" s="694"/>
      <c r="AH51" s="694"/>
      <c r="AI51" s="694"/>
      <c r="AJ51" s="835"/>
      <c r="AK51" s="836"/>
      <c r="AL51" s="694"/>
      <c r="AM51" s="694"/>
      <c r="AN51" s="694"/>
      <c r="AO51" s="694"/>
      <c r="AP51" s="694"/>
      <c r="AQ51" s="694"/>
      <c r="AR51" s="694"/>
      <c r="AS51" s="899"/>
      <c r="AT51" s="902"/>
      <c r="AU51" s="902"/>
      <c r="AV51" s="902"/>
      <c r="AW51" s="902"/>
      <c r="BA51" s="129"/>
      <c r="BB51" s="130"/>
      <c r="BC51" s="129"/>
      <c r="BD51" s="155"/>
      <c r="BE51" s="132"/>
      <c r="BF51" s="131"/>
      <c r="BG51" s="132"/>
      <c r="BH51" s="131"/>
      <c r="BI51" s="132"/>
      <c r="BJ51" s="155"/>
      <c r="BK51" s="132"/>
      <c r="BL51" s="155"/>
      <c r="BM51" s="132"/>
      <c r="BN51" s="155"/>
      <c r="BO51" s="132"/>
      <c r="BP51" s="155"/>
      <c r="BQ51" s="132"/>
      <c r="BR51" s="155"/>
      <c r="BS51" s="132"/>
      <c r="BT51" s="875"/>
      <c r="BU51" s="132"/>
      <c r="BV51" s="155"/>
      <c r="BW51" s="132"/>
      <c r="BX51" s="155"/>
      <c r="BY51" s="132"/>
      <c r="BZ51" s="155"/>
      <c r="CA51" s="132"/>
      <c r="CB51" s="156"/>
      <c r="CC51" s="128"/>
      <c r="CF51" s="122"/>
      <c r="CG51" s="122"/>
      <c r="CH51" s="161"/>
    </row>
    <row r="52" spans="1:88" ht="54.75" customHeight="1" thickBot="1">
      <c r="A52" s="1142"/>
      <c r="B52" s="1121"/>
      <c r="C52" s="1121"/>
      <c r="D52" s="11" t="s">
        <v>226</v>
      </c>
      <c r="E52" s="9" t="s">
        <v>20</v>
      </c>
      <c r="F52" s="663">
        <f>+'[1]UE409 (2)'!F52</f>
        <v>10</v>
      </c>
      <c r="G52" s="663">
        <f>+[1]UE409!G52</f>
        <v>10</v>
      </c>
      <c r="H52" s="663">
        <f>+[1]UE409!H52</f>
        <v>10</v>
      </c>
      <c r="I52" s="663">
        <f>+[1]UE409!I52</f>
        <v>10</v>
      </c>
      <c r="J52" s="634">
        <v>0</v>
      </c>
      <c r="K52" s="80">
        <v>0</v>
      </c>
      <c r="L52" s="80">
        <v>0</v>
      </c>
      <c r="M52" s="80">
        <v>0</v>
      </c>
      <c r="N52" s="80">
        <v>0</v>
      </c>
      <c r="O52" s="80">
        <v>0</v>
      </c>
      <c r="P52" s="80">
        <v>0</v>
      </c>
      <c r="Q52" s="80">
        <v>0</v>
      </c>
      <c r="R52" s="80">
        <v>0</v>
      </c>
      <c r="S52" s="80">
        <v>0</v>
      </c>
      <c r="T52" s="80">
        <v>0</v>
      </c>
      <c r="U52" s="80">
        <v>0</v>
      </c>
      <c r="V52" s="888">
        <f t="shared" si="2"/>
        <v>0</v>
      </c>
      <c r="W52" s="895">
        <f t="shared" si="3"/>
        <v>0</v>
      </c>
      <c r="Y52" s="13">
        <f t="shared" si="4"/>
        <v>5</v>
      </c>
      <c r="Z52" s="224"/>
      <c r="AA52" s="224"/>
      <c r="AB52" s="224"/>
      <c r="AC52" s="224"/>
      <c r="AD52" s="694"/>
      <c r="AE52" s="694"/>
      <c r="AF52" s="694"/>
      <c r="AG52" s="694"/>
      <c r="AH52" s="694"/>
      <c r="AI52" s="694"/>
      <c r="AJ52" s="828" t="s">
        <v>1076</v>
      </c>
      <c r="AK52" s="836"/>
      <c r="AL52" s="694" t="s">
        <v>1076</v>
      </c>
      <c r="AM52" s="694"/>
      <c r="AN52" s="694"/>
      <c r="AO52" s="694"/>
      <c r="AP52" s="694"/>
      <c r="AQ52" s="694"/>
      <c r="AR52" s="694"/>
      <c r="AS52" s="899"/>
      <c r="AT52" s="902"/>
      <c r="AU52" s="902"/>
      <c r="AV52" s="902"/>
      <c r="AW52" s="902"/>
      <c r="BA52" s="129"/>
      <c r="BB52" s="130"/>
      <c r="BC52" s="129"/>
      <c r="BD52" s="155"/>
      <c r="BE52" s="132"/>
      <c r="BF52" s="131"/>
      <c r="BG52" s="132"/>
      <c r="BH52" s="131"/>
      <c r="BI52" s="132"/>
      <c r="BJ52" s="155"/>
      <c r="BK52" s="132"/>
      <c r="BL52" s="155"/>
      <c r="BM52" s="132"/>
      <c r="BN52" s="155"/>
      <c r="BO52" s="132"/>
      <c r="BP52" s="155"/>
      <c r="BQ52" s="132"/>
      <c r="BR52" s="155"/>
      <c r="BS52" s="132"/>
      <c r="BT52" s="875"/>
      <c r="BU52" s="132"/>
      <c r="BV52" s="155"/>
      <c r="BW52" s="132"/>
      <c r="BX52" s="155"/>
      <c r="BY52" s="132"/>
      <c r="BZ52" s="155"/>
      <c r="CA52" s="132"/>
      <c r="CB52" s="156"/>
      <c r="CC52" s="128"/>
      <c r="CF52" s="122"/>
      <c r="CG52" s="122"/>
      <c r="CH52" s="161"/>
    </row>
    <row r="53" spans="1:88" ht="54.75" customHeight="1" thickBot="1">
      <c r="A53" s="1142"/>
      <c r="B53" s="1121"/>
      <c r="C53" s="1121"/>
      <c r="D53" s="11" t="s">
        <v>26</v>
      </c>
      <c r="E53" s="9" t="s">
        <v>27</v>
      </c>
      <c r="F53" s="663">
        <f>+'[1]UE409 (2)'!F53</f>
        <v>12</v>
      </c>
      <c r="G53" s="663">
        <f>+[1]UE409!G53</f>
        <v>12</v>
      </c>
      <c r="H53" s="663">
        <f>+[1]UE409!H53</f>
        <v>12</v>
      </c>
      <c r="I53" s="663">
        <f>+[1]UE409!I53</f>
        <v>12</v>
      </c>
      <c r="J53" s="634">
        <v>0</v>
      </c>
      <c r="K53" s="80">
        <v>0</v>
      </c>
      <c r="L53" s="80">
        <v>0</v>
      </c>
      <c r="M53" s="80">
        <v>0</v>
      </c>
      <c r="N53" s="80">
        <v>0</v>
      </c>
      <c r="O53" s="80">
        <v>0</v>
      </c>
      <c r="P53" s="80">
        <v>0</v>
      </c>
      <c r="Q53" s="80">
        <v>0</v>
      </c>
      <c r="R53" s="80">
        <v>0</v>
      </c>
      <c r="S53" s="80">
        <v>0</v>
      </c>
      <c r="T53" s="80">
        <v>0</v>
      </c>
      <c r="U53" s="80">
        <v>0</v>
      </c>
      <c r="V53" s="888">
        <f t="shared" si="2"/>
        <v>0</v>
      </c>
      <c r="W53" s="895">
        <f t="shared" si="3"/>
        <v>0</v>
      </c>
      <c r="Y53" s="13">
        <f t="shared" si="4"/>
        <v>6</v>
      </c>
      <c r="Z53" s="224"/>
      <c r="AA53" s="224"/>
      <c r="AB53" s="224"/>
      <c r="AC53" s="224"/>
      <c r="AD53" s="694"/>
      <c r="AE53" s="694"/>
      <c r="AF53" s="694"/>
      <c r="AG53" s="694"/>
      <c r="AH53" s="694"/>
      <c r="AI53" s="694"/>
      <c r="AJ53" s="828" t="s">
        <v>1076</v>
      </c>
      <c r="AK53" s="836"/>
      <c r="AL53" s="694" t="s">
        <v>1076</v>
      </c>
      <c r="AM53" s="694"/>
      <c r="AN53" s="694"/>
      <c r="AO53" s="694"/>
      <c r="AP53" s="694"/>
      <c r="AQ53" s="694"/>
      <c r="AR53" s="694"/>
      <c r="AS53" s="899"/>
      <c r="AT53" s="902"/>
      <c r="AU53" s="902"/>
      <c r="AV53" s="902"/>
      <c r="AW53" s="902"/>
      <c r="BA53" s="129"/>
      <c r="BB53" s="130"/>
      <c r="BC53" s="129"/>
      <c r="BD53" s="155"/>
      <c r="BE53" s="132"/>
      <c r="BF53" s="131"/>
      <c r="BG53" s="132"/>
      <c r="BH53" s="131"/>
      <c r="BI53" s="132"/>
      <c r="BJ53" s="155"/>
      <c r="BK53" s="132"/>
      <c r="BL53" s="155"/>
      <c r="BM53" s="132"/>
      <c r="BN53" s="155"/>
      <c r="BO53" s="132"/>
      <c r="BP53" s="155"/>
      <c r="BQ53" s="132"/>
      <c r="BR53" s="155"/>
      <c r="BS53" s="132"/>
      <c r="BT53" s="875"/>
      <c r="BU53" s="132"/>
      <c r="BV53" s="155"/>
      <c r="BW53" s="132"/>
      <c r="BX53" s="155"/>
      <c r="BY53" s="132"/>
      <c r="BZ53" s="155"/>
      <c r="CA53" s="132"/>
      <c r="CB53" s="156"/>
      <c r="CC53" s="128"/>
      <c r="CF53" s="122"/>
      <c r="CG53" s="122"/>
      <c r="CH53" s="161"/>
    </row>
    <row r="54" spans="1:88" ht="54.75" customHeight="1" thickBot="1">
      <c r="A54" s="1142"/>
      <c r="B54" s="1118" t="s">
        <v>272</v>
      </c>
      <c r="C54" s="984" t="s">
        <v>714</v>
      </c>
      <c r="D54" s="985"/>
      <c r="E54" s="986"/>
      <c r="F54" s="698">
        <f>+'[1]UE409 (2)'!$F$54</f>
        <v>50811</v>
      </c>
      <c r="G54" s="698">
        <f>+[1]UE409!G54</f>
        <v>59195</v>
      </c>
      <c r="H54" s="698">
        <f>+[1]UE409!H54</f>
        <v>59195</v>
      </c>
      <c r="I54" s="698">
        <f>+[1]UE409!I54</f>
        <v>59195</v>
      </c>
      <c r="J54" s="698">
        <f t="shared" ref="J54:T54" si="15">+J55+J59</f>
        <v>3103</v>
      </c>
      <c r="K54" s="698">
        <f t="shared" si="15"/>
        <v>2694</v>
      </c>
      <c r="L54" s="698">
        <f t="shared" si="15"/>
        <v>2833</v>
      </c>
      <c r="M54" s="698">
        <f t="shared" si="15"/>
        <v>2939</v>
      </c>
      <c r="N54" s="698">
        <f t="shared" si="15"/>
        <v>2911</v>
      </c>
      <c r="O54" s="698">
        <f t="shared" si="15"/>
        <v>3246</v>
      </c>
      <c r="P54" s="698">
        <f t="shared" si="15"/>
        <v>3608</v>
      </c>
      <c r="Q54" s="698">
        <f t="shared" si="15"/>
        <v>4030</v>
      </c>
      <c r="R54" s="698">
        <f t="shared" si="15"/>
        <v>1251</v>
      </c>
      <c r="S54" s="698">
        <f t="shared" si="15"/>
        <v>1329</v>
      </c>
      <c r="T54" s="698">
        <f t="shared" si="15"/>
        <v>1420</v>
      </c>
      <c r="U54" s="698">
        <v>930</v>
      </c>
      <c r="V54" s="888">
        <f t="shared" si="2"/>
        <v>30294</v>
      </c>
      <c r="W54" s="895">
        <f t="shared" si="3"/>
        <v>59.620948219873647</v>
      </c>
      <c r="Y54" s="13">
        <f t="shared" si="4"/>
        <v>25405.5</v>
      </c>
      <c r="Z54" s="224"/>
      <c r="AA54" s="224"/>
      <c r="AB54" s="224"/>
      <c r="AC54" s="224"/>
      <c r="AD54" s="694"/>
      <c r="AE54" s="694"/>
      <c r="AF54" s="694"/>
      <c r="AG54" s="694"/>
      <c r="AH54" s="694"/>
      <c r="AI54" s="694"/>
      <c r="AJ54" s="835"/>
      <c r="AK54" s="836"/>
      <c r="AL54" s="694"/>
      <c r="AM54" s="694"/>
      <c r="AN54" s="694"/>
      <c r="AO54" s="694"/>
      <c r="AP54" s="694"/>
      <c r="AQ54" s="694"/>
      <c r="AR54" s="694"/>
      <c r="AS54" s="899"/>
      <c r="AT54" s="902"/>
      <c r="AU54" s="902"/>
      <c r="AV54" s="902"/>
      <c r="AW54" s="902"/>
      <c r="BA54" s="129"/>
      <c r="BB54" s="130"/>
      <c r="BC54" s="129"/>
      <c r="BD54" s="155">
        <v>0</v>
      </c>
      <c r="BE54" s="132">
        <v>0</v>
      </c>
      <c r="BF54" s="131">
        <v>0</v>
      </c>
      <c r="BG54" s="132">
        <v>0</v>
      </c>
      <c r="BH54" s="131">
        <v>0</v>
      </c>
      <c r="BI54" s="132">
        <v>0</v>
      </c>
      <c r="BJ54" s="155">
        <v>0</v>
      </c>
      <c r="BK54" s="132">
        <v>0</v>
      </c>
      <c r="BL54" s="155">
        <v>0</v>
      </c>
      <c r="BM54" s="132">
        <v>0</v>
      </c>
      <c r="BN54" s="155">
        <v>0</v>
      </c>
      <c r="BO54" s="132">
        <v>0</v>
      </c>
      <c r="BP54" s="155">
        <v>0</v>
      </c>
      <c r="BQ54" s="132">
        <v>0</v>
      </c>
      <c r="BR54" s="155">
        <v>0</v>
      </c>
      <c r="BS54" s="132"/>
      <c r="BT54" s="875"/>
      <c r="BU54" s="132"/>
      <c r="BV54" s="155">
        <v>0</v>
      </c>
      <c r="BW54" s="132"/>
      <c r="BX54" s="155">
        <v>0</v>
      </c>
      <c r="BY54" s="132"/>
      <c r="BZ54" s="155">
        <v>0</v>
      </c>
      <c r="CA54" s="132">
        <v>0</v>
      </c>
      <c r="CB54" s="156"/>
      <c r="CC54" s="128"/>
      <c r="CF54" s="133">
        <f>+CI54-BA54</f>
        <v>0</v>
      </c>
      <c r="CG54" s="133">
        <f>+CJ54-BB54</f>
        <v>0</v>
      </c>
      <c r="CH54" s="160"/>
      <c r="CI54" s="133"/>
      <c r="CJ54" s="133"/>
    </row>
    <row r="55" spans="1:88" ht="54.75" customHeight="1" thickBot="1">
      <c r="A55" s="1142"/>
      <c r="B55" s="1119"/>
      <c r="C55" s="1123" t="s">
        <v>28</v>
      </c>
      <c r="D55" s="662" t="s">
        <v>221</v>
      </c>
      <c r="E55" s="662"/>
      <c r="F55" s="663">
        <f>+'[1]UE409 (2)'!F55</f>
        <v>37512</v>
      </c>
      <c r="G55" s="663">
        <f>+[1]UE409!G55</f>
        <v>38195</v>
      </c>
      <c r="H55" s="663">
        <f>+[1]UE409!H55</f>
        <v>38195</v>
      </c>
      <c r="I55" s="663">
        <f>+[1]UE409!I55</f>
        <v>38195</v>
      </c>
      <c r="J55" s="663">
        <f t="shared" ref="J55:T55" si="16">+J57</f>
        <v>1459</v>
      </c>
      <c r="K55" s="663">
        <f t="shared" si="16"/>
        <v>1319</v>
      </c>
      <c r="L55" s="663">
        <f t="shared" si="16"/>
        <v>1441</v>
      </c>
      <c r="M55" s="663">
        <f t="shared" si="16"/>
        <v>1472</v>
      </c>
      <c r="N55" s="663">
        <f t="shared" si="16"/>
        <v>1346</v>
      </c>
      <c r="O55" s="663">
        <f t="shared" si="16"/>
        <v>1459</v>
      </c>
      <c r="P55" s="663">
        <f t="shared" si="16"/>
        <v>1472</v>
      </c>
      <c r="Q55" s="663">
        <f t="shared" si="16"/>
        <v>1471</v>
      </c>
      <c r="R55" s="663">
        <f t="shared" si="16"/>
        <v>1251</v>
      </c>
      <c r="S55" s="663">
        <f t="shared" si="16"/>
        <v>1329</v>
      </c>
      <c r="T55" s="663">
        <f t="shared" si="16"/>
        <v>1420</v>
      </c>
      <c r="U55" s="663">
        <v>930</v>
      </c>
      <c r="V55" s="888">
        <f t="shared" si="2"/>
        <v>16369</v>
      </c>
      <c r="W55" s="895">
        <f t="shared" si="3"/>
        <v>43.636702921731711</v>
      </c>
      <c r="Y55" s="13">
        <f t="shared" si="4"/>
        <v>18756</v>
      </c>
      <c r="Z55" s="224"/>
      <c r="AA55" s="224"/>
      <c r="AB55" s="224"/>
      <c r="AC55" s="224"/>
      <c r="AD55" s="694"/>
      <c r="AE55" s="694"/>
      <c r="AF55" s="694"/>
      <c r="AG55" s="694"/>
      <c r="AH55" s="694"/>
      <c r="AI55" s="694"/>
      <c r="AJ55" s="835"/>
      <c r="AK55" s="836"/>
      <c r="AL55" s="694"/>
      <c r="AM55" s="694"/>
      <c r="AN55" s="694"/>
      <c r="AO55" s="694"/>
      <c r="AP55" s="694"/>
      <c r="AQ55" s="694"/>
      <c r="AR55" s="694"/>
      <c r="AS55" s="899"/>
      <c r="AT55" s="902"/>
      <c r="AU55" s="902"/>
      <c r="AV55" s="937" t="s">
        <v>1537</v>
      </c>
      <c r="AW55" s="937" t="s">
        <v>1538</v>
      </c>
      <c r="BA55" s="77">
        <f>+BC55+BD55+BF55+BH55+BJ55+BL55+BN55+BP55+BR55+BT55+BV55+BX55+BZ55</f>
        <v>6101892</v>
      </c>
      <c r="BB55" s="130">
        <f>+BE55+BG55+BI55+BK55+BM55+BO55+BQ55+BS55+BU55+BW55+BY55+CA55</f>
        <v>5969211</v>
      </c>
      <c r="BC55" s="129">
        <v>2964794</v>
      </c>
      <c r="BD55" s="155">
        <v>10997</v>
      </c>
      <c r="BE55" s="132">
        <v>251986.05</v>
      </c>
      <c r="BF55" s="131">
        <v>2728993</v>
      </c>
      <c r="BG55" s="132">
        <v>484235.71</v>
      </c>
      <c r="BH55" s="131">
        <v>51177</v>
      </c>
      <c r="BI55" s="132">
        <v>470520.47</v>
      </c>
      <c r="BJ55" s="155">
        <v>0</v>
      </c>
      <c r="BK55" s="132">
        <v>471062.40999999992</v>
      </c>
      <c r="BL55" s="812">
        <v>87541</v>
      </c>
      <c r="BM55" s="800">
        <v>453690.94000000018</v>
      </c>
      <c r="BN55" s="155">
        <v>0</v>
      </c>
      <c r="BO55" s="796">
        <v>486003.58999999985</v>
      </c>
      <c r="BP55" s="155">
        <v>0</v>
      </c>
      <c r="BQ55" s="132">
        <v>23408.879999999888</v>
      </c>
      <c r="BR55" s="155">
        <v>23261</v>
      </c>
      <c r="BS55" s="132"/>
      <c r="BT55" s="875"/>
      <c r="BU55" s="132"/>
      <c r="BV55" s="880">
        <v>204720</v>
      </c>
      <c r="BW55" s="132"/>
      <c r="BX55" s="155">
        <v>0</v>
      </c>
      <c r="BY55" s="132"/>
      <c r="BZ55" s="910">
        <v>30409</v>
      </c>
      <c r="CA55" s="132">
        <v>3328302.95</v>
      </c>
      <c r="CB55" s="156">
        <f>+BE55+BG55+BI55+BK55+BM55+BO55+BQ55+BS55+BU55+BW55+BY55+CA55</f>
        <v>5969211</v>
      </c>
      <c r="CC55" s="128">
        <f>+CB55/BA55*100</f>
        <v>97.825576067226365</v>
      </c>
      <c r="CF55" s="133">
        <f>+CI55-BA55</f>
        <v>0</v>
      </c>
      <c r="CG55" s="133">
        <f>+CJ55-BB55</f>
        <v>0</v>
      </c>
      <c r="CH55" s="160"/>
      <c r="CI55" s="133">
        <v>6101892</v>
      </c>
      <c r="CJ55" s="133">
        <v>5969211</v>
      </c>
    </row>
    <row r="56" spans="1:88" ht="54.75" customHeight="1" thickBot="1">
      <c r="A56" s="1142"/>
      <c r="B56" s="1119"/>
      <c r="C56" s="1123"/>
      <c r="D56" s="38" t="s">
        <v>440</v>
      </c>
      <c r="E56" s="44" t="s">
        <v>486</v>
      </c>
      <c r="F56" s="663">
        <f>+'[1]UE409 (2)'!F56</f>
        <v>11386</v>
      </c>
      <c r="G56" s="663">
        <f>+[1]UE409!G56</f>
        <v>10142</v>
      </c>
      <c r="H56" s="663">
        <f>+[1]UE409!H56</f>
        <v>10142</v>
      </c>
      <c r="I56" s="663">
        <f>+[1]UE409!I56</f>
        <v>10142</v>
      </c>
      <c r="J56" s="634">
        <v>491</v>
      </c>
      <c r="K56" s="80">
        <v>482</v>
      </c>
      <c r="L56" s="80">
        <v>553</v>
      </c>
      <c r="M56" s="80">
        <v>562</v>
      </c>
      <c r="N56" s="80">
        <v>549</v>
      </c>
      <c r="O56" s="80">
        <v>576</v>
      </c>
      <c r="P56" s="80">
        <v>601</v>
      </c>
      <c r="Q56" s="80">
        <v>572</v>
      </c>
      <c r="R56" s="80">
        <v>496</v>
      </c>
      <c r="S56" s="80">
        <v>490</v>
      </c>
      <c r="T56" s="80">
        <v>437</v>
      </c>
      <c r="U56" s="80">
        <v>377</v>
      </c>
      <c r="V56" s="888">
        <f t="shared" si="2"/>
        <v>6186</v>
      </c>
      <c r="W56" s="895">
        <f t="shared" si="3"/>
        <v>54.329878798524497</v>
      </c>
      <c r="Y56" s="13">
        <f t="shared" si="4"/>
        <v>5693</v>
      </c>
      <c r="Z56" s="1115" t="s">
        <v>773</v>
      </c>
      <c r="AA56" s="1115" t="s">
        <v>774</v>
      </c>
      <c r="AB56" s="224"/>
      <c r="AC56" s="224"/>
      <c r="AD56" s="694"/>
      <c r="AE56" s="694"/>
      <c r="AF56" s="694"/>
      <c r="AG56" s="694"/>
      <c r="AH56" s="694"/>
      <c r="AI56" s="694"/>
      <c r="AJ56" s="835"/>
      <c r="AK56" s="836"/>
      <c r="AL56" s="694"/>
      <c r="AM56" s="694"/>
      <c r="AN56" s="694"/>
      <c r="AO56" s="694"/>
      <c r="AP56" s="694"/>
      <c r="AQ56" s="694"/>
      <c r="AR56" s="694"/>
      <c r="AS56" s="899"/>
      <c r="AT56" s="902"/>
      <c r="AU56" s="902"/>
      <c r="AV56" s="937"/>
      <c r="AW56" s="937"/>
      <c r="BA56" s="129"/>
      <c r="BB56" s="130"/>
      <c r="BC56" s="129"/>
      <c r="BD56" s="155"/>
      <c r="BE56" s="132"/>
      <c r="BF56" s="131"/>
      <c r="BG56" s="132"/>
      <c r="BH56" s="131"/>
      <c r="BI56" s="132"/>
      <c r="BJ56" s="155"/>
      <c r="BK56" s="132"/>
      <c r="BL56" s="155"/>
      <c r="BM56" s="132"/>
      <c r="BN56" s="155"/>
      <c r="BO56" s="132"/>
      <c r="BP56" s="155"/>
      <c r="BQ56" s="132"/>
      <c r="BR56" s="155"/>
      <c r="BS56" s="132"/>
      <c r="BT56" s="875"/>
      <c r="BU56" s="132"/>
      <c r="BV56" s="155"/>
      <c r="BW56" s="132"/>
      <c r="BX56" s="155"/>
      <c r="BY56" s="132"/>
      <c r="BZ56" s="155"/>
      <c r="CA56" s="132"/>
      <c r="CB56" s="156"/>
      <c r="CC56" s="128"/>
      <c r="CF56" s="122"/>
      <c r="CG56" s="122"/>
      <c r="CH56" s="161"/>
    </row>
    <row r="57" spans="1:88" ht="54.75" customHeight="1" thickBot="1">
      <c r="A57" s="1142"/>
      <c r="B57" s="1119"/>
      <c r="C57" s="1123"/>
      <c r="D57" s="38" t="s">
        <v>441</v>
      </c>
      <c r="E57" s="44" t="s">
        <v>29</v>
      </c>
      <c r="F57" s="663">
        <f>+'[1]UE409 (2)'!F57</f>
        <v>37512</v>
      </c>
      <c r="G57" s="663">
        <f>+[1]UE409!G57</f>
        <v>38195</v>
      </c>
      <c r="H57" s="663">
        <f>+[1]UE409!H57</f>
        <v>38195</v>
      </c>
      <c r="I57" s="663">
        <f>+[1]UE409!I57</f>
        <v>38195</v>
      </c>
      <c r="J57" s="634">
        <v>1459</v>
      </c>
      <c r="K57" s="80">
        <v>1319</v>
      </c>
      <c r="L57" s="80">
        <v>1441</v>
      </c>
      <c r="M57" s="80">
        <v>1472</v>
      </c>
      <c r="N57" s="80">
        <v>1346</v>
      </c>
      <c r="O57" s="80">
        <v>1459</v>
      </c>
      <c r="P57" s="80">
        <v>1472</v>
      </c>
      <c r="Q57" s="80">
        <v>1471</v>
      </c>
      <c r="R57" s="80">
        <v>1251</v>
      </c>
      <c r="S57" s="80">
        <v>1329</v>
      </c>
      <c r="T57" s="80">
        <v>1420</v>
      </c>
      <c r="U57" s="80">
        <v>930</v>
      </c>
      <c r="V57" s="888">
        <f t="shared" si="2"/>
        <v>16369</v>
      </c>
      <c r="W57" s="895">
        <f t="shared" si="3"/>
        <v>43.636702921731711</v>
      </c>
      <c r="Y57" s="13">
        <f t="shared" si="4"/>
        <v>18756</v>
      </c>
      <c r="Z57" s="1116"/>
      <c r="AA57" s="1116"/>
      <c r="AB57" s="224"/>
      <c r="AC57" s="224"/>
      <c r="AD57" s="694"/>
      <c r="AE57" s="694"/>
      <c r="AF57" s="694"/>
      <c r="AG57" s="694"/>
      <c r="AH57" s="694"/>
      <c r="AI57" s="694"/>
      <c r="AJ57" s="835"/>
      <c r="AK57" s="836"/>
      <c r="AL57" s="694"/>
      <c r="AM57" s="694"/>
      <c r="AN57" s="694"/>
      <c r="AO57" s="694"/>
      <c r="AP57" s="694"/>
      <c r="AQ57" s="694"/>
      <c r="AR57" s="694"/>
      <c r="AS57" s="899"/>
      <c r="AT57" s="902"/>
      <c r="AU57" s="902"/>
      <c r="AV57" s="937"/>
      <c r="AW57" s="937"/>
      <c r="BA57" s="129"/>
      <c r="BB57" s="130"/>
      <c r="BC57" s="129"/>
      <c r="BD57" s="155"/>
      <c r="BE57" s="132"/>
      <c r="BF57" s="131"/>
      <c r="BG57" s="132"/>
      <c r="BH57" s="131"/>
      <c r="BI57" s="132"/>
      <c r="BJ57" s="155"/>
      <c r="BK57" s="132"/>
      <c r="BL57" s="155"/>
      <c r="BM57" s="132"/>
      <c r="BN57" s="155"/>
      <c r="BO57" s="132"/>
      <c r="BP57" s="155"/>
      <c r="BQ57" s="132"/>
      <c r="BR57" s="155"/>
      <c r="BS57" s="132"/>
      <c r="BT57" s="875"/>
      <c r="BU57" s="132"/>
      <c r="BV57" s="155"/>
      <c r="BW57" s="132"/>
      <c r="BX57" s="155"/>
      <c r="BY57" s="132"/>
      <c r="BZ57" s="155"/>
      <c r="CA57" s="132"/>
      <c r="CB57" s="156"/>
      <c r="CC57" s="128"/>
      <c r="CF57" s="122"/>
      <c r="CG57" s="122"/>
      <c r="CH57" s="161"/>
    </row>
    <row r="58" spans="1:88" ht="54.75" customHeight="1" thickBot="1">
      <c r="A58" s="1142"/>
      <c r="B58" s="1119"/>
      <c r="C58" s="1123"/>
      <c r="D58" s="38" t="s">
        <v>442</v>
      </c>
      <c r="E58" s="25" t="s">
        <v>33</v>
      </c>
      <c r="F58" s="663">
        <f>+'[1]UE409 (2)'!F58</f>
        <v>26126</v>
      </c>
      <c r="G58" s="663">
        <f>+[1]UE409!G58</f>
        <v>24468</v>
      </c>
      <c r="H58" s="663">
        <f>+[1]UE409!H58</f>
        <v>24468</v>
      </c>
      <c r="I58" s="663">
        <f>+[1]UE409!I58</f>
        <v>24468</v>
      </c>
      <c r="J58" s="634">
        <v>572</v>
      </c>
      <c r="K58" s="80">
        <v>584</v>
      </c>
      <c r="L58" s="80">
        <v>873</v>
      </c>
      <c r="M58" s="80">
        <v>678</v>
      </c>
      <c r="N58" s="80">
        <v>916</v>
      </c>
      <c r="O58" s="80">
        <v>1028</v>
      </c>
      <c r="P58" s="80">
        <v>1102</v>
      </c>
      <c r="Q58" s="80">
        <v>1243</v>
      </c>
      <c r="R58" s="80">
        <v>1143</v>
      </c>
      <c r="S58" s="80">
        <v>1230</v>
      </c>
      <c r="T58" s="80">
        <v>1134</v>
      </c>
      <c r="U58" s="80">
        <v>912</v>
      </c>
      <c r="V58" s="888">
        <f t="shared" si="2"/>
        <v>11415</v>
      </c>
      <c r="W58" s="895">
        <f t="shared" si="3"/>
        <v>43.692107479139551</v>
      </c>
      <c r="Y58" s="13">
        <f t="shared" si="4"/>
        <v>13063</v>
      </c>
      <c r="Z58" s="1117"/>
      <c r="AA58" s="1117"/>
      <c r="AB58" s="224"/>
      <c r="AC58" s="224"/>
      <c r="AD58" s="694"/>
      <c r="AE58" s="694"/>
      <c r="AF58" s="694"/>
      <c r="AG58" s="694"/>
      <c r="AH58" s="694"/>
      <c r="AI58" s="694"/>
      <c r="AJ58" s="835"/>
      <c r="AK58" s="836"/>
      <c r="AL58" s="694"/>
      <c r="AM58" s="694"/>
      <c r="AN58" s="694"/>
      <c r="AO58" s="694"/>
      <c r="AP58" s="694"/>
      <c r="AQ58" s="694"/>
      <c r="AR58" s="694"/>
      <c r="AS58" s="899"/>
      <c r="AT58" s="902"/>
      <c r="AU58" s="902"/>
      <c r="AV58" s="937"/>
      <c r="AW58" s="937"/>
      <c r="BA58" s="129"/>
      <c r="BB58" s="130"/>
      <c r="BC58" s="129"/>
      <c r="BD58" s="155"/>
      <c r="BE58" s="132"/>
      <c r="BF58" s="131"/>
      <c r="BG58" s="132"/>
      <c r="BH58" s="131"/>
      <c r="BI58" s="132"/>
      <c r="BJ58" s="155"/>
      <c r="BK58" s="132"/>
      <c r="BL58" s="155"/>
      <c r="BM58" s="132"/>
      <c r="BN58" s="155"/>
      <c r="BO58" s="132"/>
      <c r="BP58" s="155"/>
      <c r="BQ58" s="132"/>
      <c r="BR58" s="155"/>
      <c r="BS58" s="132"/>
      <c r="BT58" s="875"/>
      <c r="BU58" s="132"/>
      <c r="BV58" s="155"/>
      <c r="BW58" s="132"/>
      <c r="BX58" s="155"/>
      <c r="BY58" s="132"/>
      <c r="BZ58" s="155"/>
      <c r="CA58" s="132"/>
      <c r="CB58" s="156"/>
      <c r="CC58" s="128"/>
      <c r="CF58" s="122"/>
      <c r="CG58" s="122"/>
      <c r="CH58" s="161"/>
    </row>
    <row r="59" spans="1:88" ht="54.75" customHeight="1" thickBot="1">
      <c r="A59" s="1142"/>
      <c r="B59" s="1119"/>
      <c r="C59" s="1118" t="s">
        <v>30</v>
      </c>
      <c r="D59" s="662" t="s">
        <v>221</v>
      </c>
      <c r="E59" s="662"/>
      <c r="F59" s="663">
        <f>+'[1]UE409 (2)'!F59</f>
        <v>13299</v>
      </c>
      <c r="G59" s="663">
        <f>+[1]UE409!G59</f>
        <v>21000</v>
      </c>
      <c r="H59" s="663">
        <f>+[1]UE409!H59</f>
        <v>21000</v>
      </c>
      <c r="I59" s="663">
        <f>+[1]UE409!I59</f>
        <v>21000</v>
      </c>
      <c r="J59" s="663">
        <f t="shared" ref="J59:T59" si="17">+J60</f>
        <v>1644</v>
      </c>
      <c r="K59" s="663">
        <f t="shared" si="17"/>
        <v>1375</v>
      </c>
      <c r="L59" s="663">
        <f t="shared" si="17"/>
        <v>1392</v>
      </c>
      <c r="M59" s="663">
        <f t="shared" si="17"/>
        <v>1467</v>
      </c>
      <c r="N59" s="663">
        <f t="shared" si="17"/>
        <v>1565</v>
      </c>
      <c r="O59" s="663">
        <f t="shared" si="17"/>
        <v>1787</v>
      </c>
      <c r="P59" s="663">
        <f t="shared" si="17"/>
        <v>2136</v>
      </c>
      <c r="Q59" s="663">
        <f t="shared" si="17"/>
        <v>2559</v>
      </c>
      <c r="R59" s="663">
        <f t="shared" si="17"/>
        <v>0</v>
      </c>
      <c r="S59" s="663">
        <f t="shared" si="17"/>
        <v>0</v>
      </c>
      <c r="T59" s="663">
        <f t="shared" si="17"/>
        <v>0</v>
      </c>
      <c r="U59" s="663">
        <v>0</v>
      </c>
      <c r="V59" s="888">
        <f t="shared" si="2"/>
        <v>13925</v>
      </c>
      <c r="W59" s="895">
        <f t="shared" si="3"/>
        <v>104.70712083615309</v>
      </c>
      <c r="Y59" s="13">
        <f t="shared" si="4"/>
        <v>6649.5</v>
      </c>
      <c r="Z59" s="224"/>
      <c r="AA59" s="224"/>
      <c r="AB59" s="224"/>
      <c r="AC59" s="224"/>
      <c r="AD59" s="694"/>
      <c r="AE59" s="694"/>
      <c r="AF59" s="694"/>
      <c r="AG59" s="694"/>
      <c r="AH59" s="694"/>
      <c r="AI59" s="694"/>
      <c r="AJ59" s="835"/>
      <c r="AK59" s="836"/>
      <c r="AL59" s="694"/>
      <c r="AM59" s="694"/>
      <c r="AN59" s="694"/>
      <c r="AO59" s="694"/>
      <c r="AP59" s="694"/>
      <c r="AQ59" s="694"/>
      <c r="AR59" s="694"/>
      <c r="AS59" s="899"/>
      <c r="AT59" s="902"/>
      <c r="AU59" s="902"/>
      <c r="AV59" s="902"/>
      <c r="AW59" s="902"/>
      <c r="BA59" s="77">
        <f>+BC59+BD59+BF59+BH59+BJ59+BL59+BN59+BP59+BR59+BT59+BV59+BX59+BZ59</f>
        <v>5442281</v>
      </c>
      <c r="BB59" s="130">
        <f>+BE59+BG59+BI59+BK59+BM59+BO59+BQ59+BS59+BU59+BW59+BY59+CA59</f>
        <v>5339561</v>
      </c>
      <c r="BC59" s="129">
        <v>3404648</v>
      </c>
      <c r="BD59" s="155">
        <v>22343</v>
      </c>
      <c r="BE59" s="132">
        <v>287729.31</v>
      </c>
      <c r="BF59" s="131">
        <v>1951228</v>
      </c>
      <c r="BG59" s="132">
        <v>449648.14999999997</v>
      </c>
      <c r="BH59" s="131">
        <v>13016</v>
      </c>
      <c r="BI59" s="132">
        <v>454888</v>
      </c>
      <c r="BJ59" s="155">
        <v>0</v>
      </c>
      <c r="BK59" s="132">
        <v>452062.64000000013</v>
      </c>
      <c r="BL59" s="812">
        <v>-892</v>
      </c>
      <c r="BM59" s="800">
        <v>433088.33999999985</v>
      </c>
      <c r="BN59" s="155">
        <v>0</v>
      </c>
      <c r="BO59" s="796">
        <v>449275.48</v>
      </c>
      <c r="BP59" s="155">
        <v>0</v>
      </c>
      <c r="BQ59" s="132">
        <v>13865.280000000261</v>
      </c>
      <c r="BR59" s="155">
        <v>62800</v>
      </c>
      <c r="BS59" s="132"/>
      <c r="BT59" s="875"/>
      <c r="BU59" s="132"/>
      <c r="BV59" s="880">
        <v>8168</v>
      </c>
      <c r="BW59" s="132"/>
      <c r="BX59" s="155">
        <v>0</v>
      </c>
      <c r="BY59" s="132"/>
      <c r="BZ59" s="910">
        <v>-19030</v>
      </c>
      <c r="CA59" s="132">
        <v>2799003.8</v>
      </c>
      <c r="CB59" s="156">
        <f>+BE59+BG59+BI59+BK59+BM59+BO59+BQ59+BS59+BU59+BW59+BY59+CA59</f>
        <v>5339561</v>
      </c>
      <c r="CC59" s="128">
        <f>+CB59/BA59*100</f>
        <v>98.112556113879464</v>
      </c>
      <c r="CD59" s="145"/>
      <c r="CF59" s="133">
        <f>+CI59-BA59</f>
        <v>0</v>
      </c>
      <c r="CG59" s="133">
        <f>+CJ59-BB59</f>
        <v>0</v>
      </c>
      <c r="CH59" s="160"/>
      <c r="CI59" s="133">
        <v>5442281</v>
      </c>
      <c r="CJ59" s="133">
        <v>5339561</v>
      </c>
    </row>
    <row r="60" spans="1:88" ht="54.75" customHeight="1" thickBot="1">
      <c r="A60" s="1142"/>
      <c r="B60" s="1119"/>
      <c r="C60" s="1119"/>
      <c r="D60" s="34" t="s">
        <v>443</v>
      </c>
      <c r="E60" s="25" t="s">
        <v>31</v>
      </c>
      <c r="F60" s="663">
        <f>+'[1]UE409 (2)'!F60</f>
        <v>13299</v>
      </c>
      <c r="G60" s="663">
        <f>+[1]UE409!G60</f>
        <v>21000</v>
      </c>
      <c r="H60" s="663">
        <f>+[1]UE409!H60</f>
        <v>21000</v>
      </c>
      <c r="I60" s="663">
        <f>+[1]UE409!I60</f>
        <v>21000</v>
      </c>
      <c r="J60" s="636">
        <v>1644</v>
      </c>
      <c r="K60" s="95">
        <v>1375</v>
      </c>
      <c r="L60" s="95">
        <v>1392</v>
      </c>
      <c r="M60" s="95">
        <v>1467</v>
      </c>
      <c r="N60" s="95">
        <v>1565</v>
      </c>
      <c r="O60" s="95">
        <v>1787</v>
      </c>
      <c r="P60" s="95">
        <v>2136</v>
      </c>
      <c r="Q60" s="95">
        <v>2559</v>
      </c>
      <c r="R60" s="872">
        <v>0</v>
      </c>
      <c r="S60" s="872">
        <v>0</v>
      </c>
      <c r="T60" s="872">
        <v>0</v>
      </c>
      <c r="U60" s="872">
        <v>0</v>
      </c>
      <c r="V60" s="888">
        <f t="shared" si="2"/>
        <v>13925</v>
      </c>
      <c r="W60" s="895">
        <f t="shared" si="3"/>
        <v>104.70712083615309</v>
      </c>
      <c r="Y60" s="13">
        <f t="shared" si="4"/>
        <v>6649.5</v>
      </c>
      <c r="Z60" s="224"/>
      <c r="AA60" s="224"/>
      <c r="AB60" s="224"/>
      <c r="AC60" s="224"/>
      <c r="AD60" s="694"/>
      <c r="AE60" s="694"/>
      <c r="AF60" s="694"/>
      <c r="AG60" s="694"/>
      <c r="AH60" s="694"/>
      <c r="AI60" s="694"/>
      <c r="AJ60" s="835"/>
      <c r="AK60" s="836"/>
      <c r="AL60" s="694"/>
      <c r="AM60" s="694"/>
      <c r="AN60" s="694" t="s">
        <v>1244</v>
      </c>
      <c r="AO60" s="694"/>
      <c r="AP60" s="694" t="s">
        <v>1245</v>
      </c>
      <c r="AQ60" s="694" t="s">
        <v>1246</v>
      </c>
      <c r="AR60" s="694"/>
      <c r="AS60" s="899"/>
      <c r="AT60" s="902"/>
      <c r="AU60" s="902"/>
      <c r="AV60" s="903" t="s">
        <v>1539</v>
      </c>
      <c r="AW60" s="903" t="s">
        <v>1540</v>
      </c>
      <c r="BA60" s="129"/>
      <c r="BB60" s="130"/>
      <c r="BC60" s="129"/>
      <c r="BD60" s="155"/>
      <c r="BE60" s="132"/>
      <c r="BF60" s="131"/>
      <c r="BG60" s="132"/>
      <c r="BH60" s="131"/>
      <c r="BI60" s="132"/>
      <c r="BJ60" s="155"/>
      <c r="BK60" s="132"/>
      <c r="BL60" s="155"/>
      <c r="BM60" s="132"/>
      <c r="BN60" s="155"/>
      <c r="BO60" s="132"/>
      <c r="BP60" s="155"/>
      <c r="BQ60" s="132"/>
      <c r="BR60" s="155"/>
      <c r="BS60" s="132"/>
      <c r="BT60" s="875"/>
      <c r="BU60" s="132"/>
      <c r="BV60" s="155"/>
      <c r="BW60" s="132"/>
      <c r="BX60" s="155"/>
      <c r="BY60" s="132"/>
      <c r="BZ60" s="155"/>
      <c r="CA60" s="132"/>
      <c r="CB60" s="156"/>
      <c r="CC60" s="128"/>
      <c r="CF60" s="122"/>
      <c r="CG60" s="122"/>
      <c r="CH60" s="161"/>
    </row>
    <row r="61" spans="1:88" ht="54.75" customHeight="1" thickBot="1">
      <c r="A61" s="1142"/>
      <c r="B61" s="1119"/>
      <c r="C61" s="1119"/>
      <c r="D61" s="34" t="s">
        <v>32</v>
      </c>
      <c r="E61" s="25" t="s">
        <v>33</v>
      </c>
      <c r="F61" s="663">
        <f>+'[1]UE409 (2)'!F61</f>
        <v>32567</v>
      </c>
      <c r="G61" s="663">
        <f>+[1]UE409!G61</f>
        <v>32458</v>
      </c>
      <c r="H61" s="663">
        <f>+[1]UE409!H61</f>
        <v>32458</v>
      </c>
      <c r="I61" s="663">
        <f>+[1]UE409!I61</f>
        <v>32458</v>
      </c>
      <c r="J61" s="636">
        <v>1967</v>
      </c>
      <c r="K61" s="95">
        <v>1944</v>
      </c>
      <c r="L61" s="95">
        <v>1816</v>
      </c>
      <c r="M61" s="95">
        <v>1879</v>
      </c>
      <c r="N61" s="95">
        <v>1912</v>
      </c>
      <c r="O61" s="95">
        <v>1682</v>
      </c>
      <c r="P61" s="95">
        <v>1808</v>
      </c>
      <c r="Q61" s="95">
        <v>1949</v>
      </c>
      <c r="R61" s="95">
        <v>1788</v>
      </c>
      <c r="S61" s="95">
        <v>1716</v>
      </c>
      <c r="T61" s="95">
        <v>1549</v>
      </c>
      <c r="U61" s="95">
        <v>1168</v>
      </c>
      <c r="V61" s="888">
        <f t="shared" si="2"/>
        <v>21178</v>
      </c>
      <c r="W61" s="895">
        <f t="shared" si="3"/>
        <v>65.029017103202619</v>
      </c>
      <c r="Y61" s="13">
        <f t="shared" si="4"/>
        <v>16283.5</v>
      </c>
      <c r="Z61" s="224"/>
      <c r="AA61" s="224"/>
      <c r="AB61" s="224"/>
      <c r="AC61" s="224"/>
      <c r="AD61" s="694"/>
      <c r="AE61" s="694"/>
      <c r="AF61" s="694"/>
      <c r="AG61" s="694"/>
      <c r="AH61" s="694"/>
      <c r="AI61" s="694"/>
      <c r="AJ61" s="835"/>
      <c r="AK61" s="836"/>
      <c r="AL61" s="694"/>
      <c r="AM61" s="694"/>
      <c r="AN61" s="694"/>
      <c r="AO61" s="694"/>
      <c r="AP61" s="694"/>
      <c r="AQ61" s="694"/>
      <c r="AR61" s="694"/>
      <c r="AS61" s="899"/>
      <c r="AT61" s="902"/>
      <c r="AU61" s="902"/>
      <c r="AV61" s="903" t="s">
        <v>1541</v>
      </c>
      <c r="AW61" s="903" t="s">
        <v>1540</v>
      </c>
      <c r="BA61" s="129"/>
      <c r="BB61" s="130"/>
      <c r="BC61" s="129"/>
      <c r="BD61" s="155"/>
      <c r="BE61" s="132"/>
      <c r="BF61" s="131"/>
      <c r="BG61" s="132"/>
      <c r="BH61" s="131"/>
      <c r="BI61" s="132"/>
      <c r="BJ61" s="155"/>
      <c r="BK61" s="132"/>
      <c r="BL61" s="155"/>
      <c r="BM61" s="132"/>
      <c r="BN61" s="155"/>
      <c r="BO61" s="132"/>
      <c r="BP61" s="155"/>
      <c r="BQ61" s="132"/>
      <c r="BR61" s="155"/>
      <c r="BS61" s="132"/>
      <c r="BT61" s="875"/>
      <c r="BU61" s="132"/>
      <c r="BV61" s="155"/>
      <c r="BW61" s="132"/>
      <c r="BX61" s="155"/>
      <c r="BY61" s="132"/>
      <c r="BZ61" s="155"/>
      <c r="CA61" s="132"/>
      <c r="CB61" s="156"/>
      <c r="CC61" s="128"/>
      <c r="CF61" s="122"/>
      <c r="CG61" s="122"/>
      <c r="CH61" s="161"/>
    </row>
    <row r="62" spans="1:88" ht="54.75" customHeight="1" thickBot="1">
      <c r="A62" s="1142"/>
      <c r="B62" s="1120"/>
      <c r="C62" s="1120"/>
      <c r="D62" s="724" t="s">
        <v>869</v>
      </c>
      <c r="E62" s="25" t="s">
        <v>558</v>
      </c>
      <c r="F62" s="826">
        <f>+'[1]UE409 (2)'!F62</f>
        <v>5427</v>
      </c>
      <c r="G62" s="663">
        <f>+[1]UE409!G62</f>
        <v>6282</v>
      </c>
      <c r="H62" s="663">
        <f>+[1]UE409!H62</f>
        <v>6282</v>
      </c>
      <c r="I62" s="663">
        <f>+[1]UE409!I62</f>
        <v>6282</v>
      </c>
      <c r="J62" s="636">
        <v>377</v>
      </c>
      <c r="K62" s="95">
        <v>429</v>
      </c>
      <c r="L62" s="95">
        <v>481</v>
      </c>
      <c r="M62" s="95">
        <v>594</v>
      </c>
      <c r="N62" s="95">
        <v>443</v>
      </c>
      <c r="O62" s="95">
        <v>486</v>
      </c>
      <c r="P62" s="95">
        <v>405</v>
      </c>
      <c r="Q62" s="95">
        <v>425</v>
      </c>
      <c r="R62" s="95">
        <v>473</v>
      </c>
      <c r="S62" s="95">
        <v>314</v>
      </c>
      <c r="T62" s="95">
        <v>522</v>
      </c>
      <c r="U62" s="95">
        <v>335</v>
      </c>
      <c r="V62" s="888">
        <f t="shared" si="2"/>
        <v>5284</v>
      </c>
      <c r="W62" s="895">
        <f t="shared" si="3"/>
        <v>97.365026718260552</v>
      </c>
      <c r="Y62" s="13">
        <f t="shared" si="4"/>
        <v>2713.5</v>
      </c>
      <c r="Z62" s="224"/>
      <c r="AA62" s="224"/>
      <c r="AB62" s="224"/>
      <c r="AC62" s="224"/>
      <c r="AD62" s="694"/>
      <c r="AE62" s="694"/>
      <c r="AF62" s="694"/>
      <c r="AG62" s="694"/>
      <c r="AH62" s="694"/>
      <c r="AI62" s="694"/>
      <c r="AJ62" s="828" t="s">
        <v>1077</v>
      </c>
      <c r="AK62" s="837" t="s">
        <v>1078</v>
      </c>
      <c r="AL62" s="694" t="s">
        <v>1077</v>
      </c>
      <c r="AM62" s="694" t="s">
        <v>1078</v>
      </c>
      <c r="AN62" s="694"/>
      <c r="AO62" s="694"/>
      <c r="AP62" s="694"/>
      <c r="AQ62" s="694"/>
      <c r="AR62" s="694"/>
      <c r="AS62" s="899"/>
      <c r="AT62" s="902"/>
      <c r="AU62" s="902"/>
      <c r="AV62" s="903" t="s">
        <v>1542</v>
      </c>
      <c r="AW62" s="903" t="s">
        <v>1543</v>
      </c>
      <c r="BA62" s="129"/>
      <c r="BB62" s="130"/>
      <c r="BC62" s="129"/>
      <c r="BD62" s="155"/>
      <c r="BE62" s="132"/>
      <c r="BF62" s="131"/>
      <c r="BG62" s="132"/>
      <c r="BH62" s="131"/>
      <c r="BI62" s="132"/>
      <c r="BJ62" s="155"/>
      <c r="BK62" s="132"/>
      <c r="BL62" s="155"/>
      <c r="BM62" s="132"/>
      <c r="BN62" s="155"/>
      <c r="BO62" s="132"/>
      <c r="BP62" s="155"/>
      <c r="BQ62" s="132"/>
      <c r="BR62" s="155"/>
      <c r="BS62" s="132"/>
      <c r="BT62" s="875"/>
      <c r="BU62" s="132"/>
      <c r="BV62" s="155"/>
      <c r="BW62" s="132"/>
      <c r="BX62" s="155"/>
      <c r="BY62" s="132"/>
      <c r="BZ62" s="155"/>
      <c r="CA62" s="132"/>
      <c r="CB62" s="156"/>
      <c r="CC62" s="128"/>
      <c r="CF62" s="122"/>
      <c r="CG62" s="122"/>
      <c r="CH62" s="161"/>
    </row>
    <row r="63" spans="1:88" ht="62.25" customHeight="1" thickBot="1">
      <c r="A63" s="1142"/>
      <c r="B63" s="1121" t="s">
        <v>275</v>
      </c>
      <c r="C63" s="1123" t="s">
        <v>44</v>
      </c>
      <c r="D63" s="662" t="s">
        <v>221</v>
      </c>
      <c r="E63" s="662"/>
      <c r="F63" s="663">
        <f>+'[1]UE409 (2)'!F63</f>
        <v>2393</v>
      </c>
      <c r="G63" s="663">
        <f>+[1]UE409!G63</f>
        <v>2393</v>
      </c>
      <c r="H63" s="663">
        <f>+[1]UE409!H63</f>
        <v>2393</v>
      </c>
      <c r="I63" s="663">
        <f>+[1]UE409!I63</f>
        <v>2393</v>
      </c>
      <c r="J63" s="663">
        <f>+J64</f>
        <v>50</v>
      </c>
      <c r="K63" s="663">
        <f t="shared" ref="K63:T63" si="18">+K64</f>
        <v>29</v>
      </c>
      <c r="L63" s="663">
        <f t="shared" si="18"/>
        <v>28</v>
      </c>
      <c r="M63" s="663">
        <f t="shared" si="18"/>
        <v>70</v>
      </c>
      <c r="N63" s="663">
        <f t="shared" si="18"/>
        <v>23</v>
      </c>
      <c r="O63" s="663">
        <f t="shared" si="18"/>
        <v>125</v>
      </c>
      <c r="P63" s="663">
        <f t="shared" si="18"/>
        <v>150</v>
      </c>
      <c r="Q63" s="663">
        <f t="shared" si="18"/>
        <v>102</v>
      </c>
      <c r="R63" s="663">
        <f t="shared" si="18"/>
        <v>84</v>
      </c>
      <c r="S63" s="663">
        <f t="shared" si="18"/>
        <v>75</v>
      </c>
      <c r="T63" s="663">
        <f t="shared" si="18"/>
        <v>93</v>
      </c>
      <c r="U63" s="663">
        <v>96</v>
      </c>
      <c r="V63" s="888">
        <f t="shared" si="2"/>
        <v>925</v>
      </c>
      <c r="W63" s="895">
        <f t="shared" si="3"/>
        <v>38.654408692018386</v>
      </c>
      <c r="Y63" s="13">
        <f t="shared" si="4"/>
        <v>1196.5</v>
      </c>
      <c r="Z63" s="224"/>
      <c r="AA63" s="224"/>
      <c r="AB63" s="224"/>
      <c r="AC63" s="224"/>
      <c r="AD63" s="694"/>
      <c r="AE63" s="694"/>
      <c r="AF63" s="694"/>
      <c r="AG63" s="694"/>
      <c r="AH63" s="694"/>
      <c r="AI63" s="694"/>
      <c r="AJ63" s="835"/>
      <c r="AK63" s="836"/>
      <c r="AL63" s="694"/>
      <c r="AM63" s="694"/>
      <c r="AN63" s="694"/>
      <c r="AO63" s="694"/>
      <c r="AP63" s="694"/>
      <c r="AQ63" s="694"/>
      <c r="AR63" s="694"/>
      <c r="AS63" s="899"/>
      <c r="AT63" s="902"/>
      <c r="AU63" s="902"/>
      <c r="AV63" s="902"/>
      <c r="AW63" s="902"/>
      <c r="BA63" s="77">
        <f>+BC63+BD63+BF63+BH63+BJ63+BL63+BN63+BP63+BR63+BT63+BV63+BX63+BZ63</f>
        <v>1833430</v>
      </c>
      <c r="BB63" s="130">
        <f>+BE63+BG63+BI63+BK63+BM63+BO63+BQ63+BS63+BU63+BW63+BY63+CA63</f>
        <v>1762071</v>
      </c>
      <c r="BC63" s="129">
        <v>3500</v>
      </c>
      <c r="BD63" s="155">
        <v>0</v>
      </c>
      <c r="BE63" s="132">
        <v>0</v>
      </c>
      <c r="BF63" s="131">
        <v>1701947</v>
      </c>
      <c r="BG63" s="132">
        <v>151995.1</v>
      </c>
      <c r="BH63" s="131">
        <v>12379</v>
      </c>
      <c r="BI63" s="132">
        <v>134403.42000000001</v>
      </c>
      <c r="BJ63" s="155">
        <v>116800</v>
      </c>
      <c r="BK63" s="132">
        <v>144353.91999999998</v>
      </c>
      <c r="BL63" s="812">
        <v>-1196</v>
      </c>
      <c r="BM63" s="800">
        <v>146918.93999999989</v>
      </c>
      <c r="BN63" s="155">
        <v>0</v>
      </c>
      <c r="BO63" s="796">
        <v>174646.63</v>
      </c>
      <c r="BP63" s="155">
        <v>0</v>
      </c>
      <c r="BQ63" s="132">
        <v>10712.590000000084</v>
      </c>
      <c r="BR63" s="155">
        <v>0</v>
      </c>
      <c r="BS63" s="132"/>
      <c r="BT63" s="875"/>
      <c r="BU63" s="132"/>
      <c r="BV63" s="155">
        <v>0</v>
      </c>
      <c r="BW63" s="132"/>
      <c r="BX63" s="155">
        <v>0</v>
      </c>
      <c r="BY63" s="132"/>
      <c r="BZ63" s="155">
        <v>0</v>
      </c>
      <c r="CA63" s="132">
        <v>999040.4</v>
      </c>
      <c r="CB63" s="156">
        <f>+BE63+BG63+BI63+BK63+BM63+BO63+BQ63+BS63+BU63+BW63+BY63+CA63</f>
        <v>1762071</v>
      </c>
      <c r="CC63" s="128">
        <f>+CB63/BA63*100</f>
        <v>96.107896129113186</v>
      </c>
      <c r="CF63" s="133">
        <f>+CI63-BA63</f>
        <v>0</v>
      </c>
      <c r="CG63" s="133">
        <f>+CJ63-BB63</f>
        <v>0</v>
      </c>
      <c r="CH63" s="160"/>
      <c r="CI63" s="133">
        <v>1833430</v>
      </c>
      <c r="CJ63" s="133">
        <v>1762071</v>
      </c>
    </row>
    <row r="64" spans="1:88" ht="37.5" customHeight="1" thickBot="1">
      <c r="A64" s="1142"/>
      <c r="B64" s="1121"/>
      <c r="C64" s="1123"/>
      <c r="D64" s="34" t="s">
        <v>391</v>
      </c>
      <c r="E64" s="25" t="s">
        <v>27</v>
      </c>
      <c r="F64" s="663">
        <f>+'[1]UE409 (2)'!F64</f>
        <v>2393</v>
      </c>
      <c r="G64" s="663">
        <f>+[1]UE409!G64</f>
        <v>2393</v>
      </c>
      <c r="H64" s="663">
        <f>+[1]UE409!H64</f>
        <v>2393</v>
      </c>
      <c r="I64" s="663">
        <f>+[1]UE409!I64</f>
        <v>2393</v>
      </c>
      <c r="J64" s="634">
        <v>50</v>
      </c>
      <c r="K64" s="80">
        <v>29</v>
      </c>
      <c r="L64" s="80">
        <v>28</v>
      </c>
      <c r="M64" s="80">
        <v>70</v>
      </c>
      <c r="N64" s="80">
        <v>23</v>
      </c>
      <c r="O64" s="80">
        <v>125</v>
      </c>
      <c r="P64" s="80">
        <v>150</v>
      </c>
      <c r="Q64" s="80">
        <v>102</v>
      </c>
      <c r="R64" s="80">
        <v>84</v>
      </c>
      <c r="S64" s="80">
        <v>75</v>
      </c>
      <c r="T64" s="80">
        <v>93</v>
      </c>
      <c r="U64" s="80">
        <v>96</v>
      </c>
      <c r="V64" s="888">
        <f t="shared" si="2"/>
        <v>925</v>
      </c>
      <c r="W64" s="895">
        <f t="shared" si="3"/>
        <v>38.654408692018386</v>
      </c>
      <c r="Y64" s="13">
        <f t="shared" si="4"/>
        <v>1196.5</v>
      </c>
      <c r="Z64" s="224"/>
      <c r="AA64" s="224"/>
      <c r="AB64" s="224"/>
      <c r="AC64" s="224"/>
      <c r="AD64" s="694"/>
      <c r="AE64" s="694"/>
      <c r="AF64" s="694"/>
      <c r="AG64" s="694"/>
      <c r="AH64" s="694"/>
      <c r="AI64" s="694"/>
      <c r="AJ64" s="828" t="s">
        <v>1079</v>
      </c>
      <c r="AK64" s="839" t="s">
        <v>1069</v>
      </c>
      <c r="AL64" s="694" t="s">
        <v>1079</v>
      </c>
      <c r="AM64" s="694" t="s">
        <v>1069</v>
      </c>
      <c r="AN64" s="694"/>
      <c r="AO64" s="694"/>
      <c r="AP64" s="694"/>
      <c r="AQ64" s="694"/>
      <c r="AR64" s="694"/>
      <c r="AS64" s="899"/>
      <c r="AT64" s="902"/>
      <c r="AU64" s="902"/>
      <c r="AV64" s="903" t="s">
        <v>1544</v>
      </c>
      <c r="AW64" s="903" t="s">
        <v>1545</v>
      </c>
      <c r="BA64" s="129"/>
      <c r="BB64" s="130"/>
      <c r="BC64" s="129"/>
      <c r="BD64" s="155"/>
      <c r="BE64" s="132"/>
      <c r="BF64" s="131"/>
      <c r="BG64" s="132"/>
      <c r="BH64" s="131"/>
      <c r="BI64" s="65"/>
      <c r="BJ64" s="155"/>
      <c r="BK64" s="132"/>
      <c r="BL64" s="155"/>
      <c r="BM64" s="132"/>
      <c r="BN64" s="155"/>
      <c r="BO64" s="132"/>
      <c r="BP64" s="155"/>
      <c r="BQ64" s="132"/>
      <c r="BR64" s="155"/>
      <c r="BS64" s="132"/>
      <c r="BT64" s="875"/>
      <c r="BU64" s="132"/>
      <c r="BV64" s="155"/>
      <c r="BW64" s="132"/>
      <c r="BX64" s="155"/>
      <c r="BY64" s="132"/>
      <c r="BZ64" s="155"/>
      <c r="CA64" s="132"/>
      <c r="CB64" s="156"/>
      <c r="CC64" s="128"/>
      <c r="CF64" s="122"/>
      <c r="CG64" s="122"/>
      <c r="CH64" s="161"/>
    </row>
    <row r="65" spans="1:88" ht="51.75" customHeight="1" thickBot="1">
      <c r="A65" s="1142"/>
      <c r="B65" s="1121" t="s">
        <v>276</v>
      </c>
      <c r="C65" s="1123" t="s">
        <v>229</v>
      </c>
      <c r="D65" s="662" t="s">
        <v>221</v>
      </c>
      <c r="E65" s="662"/>
      <c r="F65" s="663">
        <f>+'[1]UE409 (2)'!F65</f>
        <v>1454</v>
      </c>
      <c r="G65" s="663">
        <f>+[1]UE409!G65</f>
        <v>2148</v>
      </c>
      <c r="H65" s="663">
        <f>+[1]UE409!H65</f>
        <v>2148</v>
      </c>
      <c r="I65" s="663">
        <f>+[1]UE409!I65</f>
        <v>2148</v>
      </c>
      <c r="J65" s="663">
        <f t="shared" ref="J65:T65" si="19">+J66</f>
        <v>218</v>
      </c>
      <c r="K65" s="663">
        <f t="shared" si="19"/>
        <v>324</v>
      </c>
      <c r="L65" s="663">
        <f t="shared" si="19"/>
        <v>86</v>
      </c>
      <c r="M65" s="663">
        <f t="shared" si="19"/>
        <v>106</v>
      </c>
      <c r="N65" s="663">
        <f t="shared" si="19"/>
        <v>66</v>
      </c>
      <c r="O65" s="663">
        <f t="shared" si="19"/>
        <v>87</v>
      </c>
      <c r="P65" s="663">
        <f t="shared" si="19"/>
        <v>74</v>
      </c>
      <c r="Q65" s="663">
        <f t="shared" si="19"/>
        <v>66</v>
      </c>
      <c r="R65" s="663">
        <f t="shared" si="19"/>
        <v>71</v>
      </c>
      <c r="S65" s="663">
        <f t="shared" si="19"/>
        <v>65</v>
      </c>
      <c r="T65" s="663">
        <f t="shared" si="19"/>
        <v>67</v>
      </c>
      <c r="U65" s="663">
        <v>56</v>
      </c>
      <c r="V65" s="888">
        <f t="shared" si="2"/>
        <v>1286</v>
      </c>
      <c r="W65" s="895">
        <f t="shared" si="3"/>
        <v>88.445667125171937</v>
      </c>
      <c r="Y65" s="867">
        <f t="shared" si="4"/>
        <v>727</v>
      </c>
      <c r="Z65" s="224"/>
      <c r="AA65" s="224"/>
      <c r="AB65" s="224"/>
      <c r="AC65" s="224"/>
      <c r="AD65" s="694"/>
      <c r="AE65" s="694"/>
      <c r="AF65" s="694"/>
      <c r="AG65" s="694"/>
      <c r="AH65" s="694"/>
      <c r="AI65" s="694"/>
      <c r="AJ65" s="835"/>
      <c r="AK65" s="836"/>
      <c r="AL65" s="694"/>
      <c r="AM65" s="694"/>
      <c r="AN65" s="694"/>
      <c r="AO65" s="694"/>
      <c r="AP65" s="694"/>
      <c r="AQ65" s="694"/>
      <c r="AR65" s="694"/>
      <c r="AS65" s="899"/>
      <c r="AT65" s="902"/>
      <c r="AU65" s="902"/>
      <c r="AV65" s="902"/>
      <c r="AW65" s="902"/>
      <c r="AY65" s="135" t="s">
        <v>18</v>
      </c>
      <c r="AZ65" s="136">
        <f>SUM(BA18:BA66)</f>
        <v>41218477</v>
      </c>
      <c r="BA65" s="77">
        <f>+BC65+BD65+BF65+BH65+BJ65+BL65+BN65+BP65+BR65+BT65+BV65+BX65+BZ65</f>
        <v>1015539</v>
      </c>
      <c r="BB65" s="130">
        <f>+BE65+BG65+BI65+BK65+BM65+BO65+BQ65+BS65+BU65+BW65+BY65+CA65</f>
        <v>971971</v>
      </c>
      <c r="BC65" s="129">
        <v>5000</v>
      </c>
      <c r="BD65" s="169">
        <v>0</v>
      </c>
      <c r="BE65" s="168">
        <v>0</v>
      </c>
      <c r="BF65" s="167">
        <v>1000209</v>
      </c>
      <c r="BG65" s="168">
        <v>87479.23</v>
      </c>
      <c r="BH65" s="167">
        <v>7267</v>
      </c>
      <c r="BI65" s="168">
        <v>88408.630000000019</v>
      </c>
      <c r="BJ65" s="169">
        <v>0</v>
      </c>
      <c r="BK65" s="168">
        <v>88411.369999999966</v>
      </c>
      <c r="BL65" s="813">
        <v>3063</v>
      </c>
      <c r="BM65" s="801">
        <v>81378.030000000028</v>
      </c>
      <c r="BN65" s="169">
        <v>0</v>
      </c>
      <c r="BO65" s="822">
        <v>88074.480000000098</v>
      </c>
      <c r="BP65" s="169">
        <v>0</v>
      </c>
      <c r="BQ65" s="168">
        <v>6923.8399999999674</v>
      </c>
      <c r="BR65" s="169">
        <v>0</v>
      </c>
      <c r="BS65" s="168"/>
      <c r="BT65" s="876"/>
      <c r="BU65" s="168"/>
      <c r="BV65" s="169">
        <v>0</v>
      </c>
      <c r="BW65" s="168"/>
      <c r="BX65" s="169">
        <v>0</v>
      </c>
      <c r="BY65" s="168"/>
      <c r="BZ65" s="169">
        <v>0</v>
      </c>
      <c r="CA65" s="168">
        <v>531295.41999999993</v>
      </c>
      <c r="CB65" s="156">
        <f>+BE65+BG65+BI65+BK65+BM65+BO65+BQ65+BS65+BU65+BW65+BY65+CA65</f>
        <v>971971</v>
      </c>
      <c r="CC65" s="128">
        <f>+CB65/BA65*100</f>
        <v>95.709864416826932</v>
      </c>
      <c r="CF65" s="133">
        <f>+CI65-BA65</f>
        <v>0</v>
      </c>
      <c r="CG65" s="133">
        <f>+CJ65-BB65</f>
        <v>0</v>
      </c>
      <c r="CH65" s="160"/>
      <c r="CI65" s="133">
        <v>1015539</v>
      </c>
      <c r="CJ65" s="133">
        <v>971971</v>
      </c>
    </row>
    <row r="66" spans="1:88" ht="38.25" customHeight="1" thickBot="1">
      <c r="A66" s="1143"/>
      <c r="B66" s="1121"/>
      <c r="C66" s="1123"/>
      <c r="D66" s="34" t="s">
        <v>45</v>
      </c>
      <c r="E66" s="25" t="s">
        <v>27</v>
      </c>
      <c r="F66" s="663">
        <f>+'[1]UE409 (2)'!F66</f>
        <v>1454</v>
      </c>
      <c r="G66" s="663">
        <f>+[1]UE409!G66</f>
        <v>2148</v>
      </c>
      <c r="H66" s="663">
        <f>+[1]UE409!H66</f>
        <v>2148</v>
      </c>
      <c r="I66" s="663">
        <f>+[1]UE409!I66</f>
        <v>2148</v>
      </c>
      <c r="J66" s="634">
        <v>218</v>
      </c>
      <c r="K66" s="80">
        <v>324</v>
      </c>
      <c r="L66" s="80">
        <v>86</v>
      </c>
      <c r="M66" s="80">
        <v>106</v>
      </c>
      <c r="N66" s="80">
        <v>66</v>
      </c>
      <c r="O66" s="80">
        <v>87</v>
      </c>
      <c r="P66" s="80">
        <v>74</v>
      </c>
      <c r="Q66" s="80">
        <v>66</v>
      </c>
      <c r="R66" s="80">
        <v>71</v>
      </c>
      <c r="S66" s="80">
        <v>65</v>
      </c>
      <c r="T66" s="80">
        <v>67</v>
      </c>
      <c r="U66" s="80">
        <v>56</v>
      </c>
      <c r="V66" s="888">
        <f t="shared" si="2"/>
        <v>1286</v>
      </c>
      <c r="W66" s="895">
        <f t="shared" si="3"/>
        <v>88.445667125171937</v>
      </c>
      <c r="Y66" s="13">
        <f t="shared" si="4"/>
        <v>727</v>
      </c>
      <c r="Z66" s="224" t="s">
        <v>775</v>
      </c>
      <c r="AA66" s="224" t="s">
        <v>776</v>
      </c>
      <c r="AB66" s="224"/>
      <c r="AC66" s="224"/>
      <c r="AD66" s="694"/>
      <c r="AE66" s="694"/>
      <c r="AF66" s="694"/>
      <c r="AG66" s="694"/>
      <c r="AH66" s="694"/>
      <c r="AI66" s="694"/>
      <c r="AJ66" s="835"/>
      <c r="AK66" s="836"/>
      <c r="AL66" s="694"/>
      <c r="AM66" s="694"/>
      <c r="AN66" s="694"/>
      <c r="AO66" s="694"/>
      <c r="AP66" s="694"/>
      <c r="AQ66" s="694"/>
      <c r="AR66" s="694"/>
      <c r="AS66" s="899"/>
      <c r="AT66" s="902"/>
      <c r="AU66" s="902"/>
      <c r="AV66" s="903" t="s">
        <v>1546</v>
      </c>
      <c r="AW66" s="903" t="s">
        <v>1547</v>
      </c>
      <c r="AY66" s="162" t="s">
        <v>573</v>
      </c>
      <c r="AZ66" s="163">
        <f>SUM(BB18:BB66)</f>
        <v>40481156</v>
      </c>
      <c r="BA66" s="129"/>
      <c r="BB66" s="130"/>
      <c r="BC66" s="129"/>
      <c r="BD66" s="167"/>
      <c r="BE66" s="168"/>
      <c r="BF66" s="167"/>
      <c r="BG66" s="168"/>
      <c r="BH66" s="167"/>
      <c r="BI66" s="66"/>
      <c r="BJ66" s="169"/>
      <c r="BK66" s="168"/>
      <c r="BL66" s="169"/>
      <c r="BM66" s="168"/>
      <c r="BN66" s="169"/>
      <c r="BO66" s="168"/>
      <c r="BP66" s="169"/>
      <c r="BQ66" s="168"/>
      <c r="BR66" s="169"/>
      <c r="BS66" s="168"/>
      <c r="BT66" s="169"/>
      <c r="BU66" s="168"/>
      <c r="BV66" s="169"/>
      <c r="BW66" s="168"/>
      <c r="BX66" s="169"/>
      <c r="BY66" s="168"/>
      <c r="BZ66" s="169"/>
      <c r="CA66" s="168"/>
      <c r="CB66" s="156"/>
      <c r="CC66" s="128"/>
      <c r="CF66" s="122"/>
      <c r="CG66" s="122"/>
      <c r="CH66" s="161"/>
    </row>
    <row r="67" spans="1:88" ht="12.75" customHeight="1">
      <c r="A67" s="1086" t="s">
        <v>541</v>
      </c>
      <c r="B67" s="1087"/>
      <c r="C67" s="1087"/>
      <c r="D67" s="1087"/>
      <c r="E67" s="1087"/>
      <c r="F67" s="1087"/>
      <c r="G67" s="1087"/>
      <c r="H67" s="1088"/>
      <c r="I67" s="92"/>
      <c r="J67" s="93"/>
      <c r="K67" s="93"/>
      <c r="L67" s="93"/>
      <c r="M67" s="93"/>
      <c r="N67" s="93"/>
      <c r="O67" s="93"/>
      <c r="P67" s="93"/>
      <c r="Q67" s="93"/>
      <c r="R67" s="93"/>
      <c r="S67" s="93"/>
      <c r="T67" s="93"/>
      <c r="U67" s="93"/>
      <c r="V67" s="889"/>
      <c r="W67" s="889"/>
      <c r="Y67" s="13">
        <f t="shared" si="4"/>
        <v>0</v>
      </c>
      <c r="Z67" s="240"/>
      <c r="AA67" s="240"/>
      <c r="AB67" s="240"/>
      <c r="AC67" s="240"/>
      <c r="AD67" s="212"/>
      <c r="AE67" s="212"/>
      <c r="AF67" s="212"/>
      <c r="AG67" s="212"/>
      <c r="AH67" s="212"/>
      <c r="AI67" s="212"/>
      <c r="AJ67" s="840"/>
      <c r="AK67" s="840"/>
      <c r="AL67" s="212"/>
      <c r="AM67" s="212"/>
      <c r="AN67" s="212"/>
      <c r="AO67" s="212"/>
      <c r="AP67" s="212"/>
      <c r="AQ67" s="212"/>
      <c r="AR67" s="212"/>
      <c r="AS67" s="212"/>
      <c r="AT67" s="212"/>
      <c r="AU67" s="212"/>
      <c r="AV67" s="212"/>
      <c r="AW67" s="212"/>
    </row>
    <row r="68" spans="1:88" ht="12.75" customHeight="1">
      <c r="A68" s="1089"/>
      <c r="B68" s="1090"/>
      <c r="C68" s="1090"/>
      <c r="D68" s="1090"/>
      <c r="E68" s="1090"/>
      <c r="F68" s="1090"/>
      <c r="G68" s="1090"/>
      <c r="H68" s="1091"/>
      <c r="I68" s="92"/>
      <c r="J68" s="93"/>
      <c r="K68" s="93"/>
      <c r="L68" s="93"/>
      <c r="M68" s="93"/>
      <c r="N68" s="93"/>
      <c r="O68" s="93"/>
      <c r="P68" s="93"/>
      <c r="Q68" s="93"/>
      <c r="R68" s="93"/>
      <c r="S68" s="93"/>
      <c r="T68" s="93"/>
      <c r="U68" s="93"/>
      <c r="V68" s="889"/>
      <c r="W68" s="889"/>
      <c r="Y68" s="13">
        <f t="shared" si="4"/>
        <v>0</v>
      </c>
      <c r="Z68" s="240"/>
      <c r="AA68" s="240"/>
      <c r="AB68" s="240"/>
      <c r="AC68" s="240"/>
      <c r="AD68" s="212"/>
      <c r="AE68" s="212"/>
      <c r="AF68" s="212"/>
      <c r="AG68" s="212"/>
      <c r="AH68" s="212"/>
      <c r="AI68" s="212"/>
      <c r="AJ68" s="840"/>
      <c r="AK68" s="840"/>
      <c r="AL68" s="212"/>
      <c r="AM68" s="212"/>
      <c r="AN68" s="212"/>
      <c r="AO68" s="212"/>
      <c r="AP68" s="212"/>
      <c r="AQ68" s="212"/>
      <c r="AR68" s="212"/>
      <c r="AS68" s="212"/>
      <c r="AT68" s="212"/>
      <c r="AU68" s="212"/>
      <c r="AV68" s="212"/>
      <c r="AW68" s="212"/>
    </row>
    <row r="69" spans="1:88" ht="12.75" customHeight="1">
      <c r="A69" s="1092"/>
      <c r="B69" s="1093"/>
      <c r="C69" s="1093"/>
      <c r="D69" s="1093"/>
      <c r="E69" s="1093"/>
      <c r="F69" s="1093"/>
      <c r="G69" s="1093"/>
      <c r="H69" s="1094"/>
      <c r="I69" s="92"/>
      <c r="J69" s="93"/>
      <c r="K69" s="93"/>
      <c r="L69" s="93"/>
      <c r="M69" s="93"/>
      <c r="N69" s="93"/>
      <c r="O69" s="93"/>
      <c r="P69" s="93"/>
      <c r="Q69" s="93"/>
      <c r="R69" s="93"/>
      <c r="S69" s="93"/>
      <c r="T69" s="93"/>
      <c r="U69" s="93"/>
      <c r="V69" s="889"/>
      <c r="W69" s="889"/>
      <c r="Y69" s="13">
        <f t="shared" si="4"/>
        <v>0</v>
      </c>
      <c r="Z69" s="240"/>
      <c r="AA69" s="240"/>
      <c r="AB69" s="240"/>
      <c r="AC69" s="240"/>
      <c r="AD69" s="212"/>
      <c r="AE69" s="212"/>
      <c r="AF69" s="212"/>
      <c r="AG69" s="212"/>
      <c r="AH69" s="212"/>
      <c r="AI69" s="212"/>
      <c r="AJ69" s="840"/>
      <c r="AK69" s="840"/>
      <c r="AL69" s="212"/>
      <c r="AM69" s="212"/>
      <c r="AN69" s="212"/>
      <c r="AO69" s="212"/>
      <c r="AP69" s="212"/>
      <c r="AQ69" s="212"/>
      <c r="AR69" s="212"/>
      <c r="AS69" s="212"/>
      <c r="AT69" s="212"/>
      <c r="AU69" s="212"/>
      <c r="AV69" s="212"/>
      <c r="AW69" s="212"/>
    </row>
    <row r="70" spans="1:88">
      <c r="A70" s="14"/>
      <c r="B70" s="10"/>
      <c r="C70" s="14"/>
      <c r="D70" s="14"/>
      <c r="E70" s="10"/>
      <c r="F70" s="92"/>
      <c r="G70" s="92"/>
      <c r="H70" s="92"/>
      <c r="I70" s="92"/>
      <c r="J70" s="93"/>
      <c r="K70" s="93"/>
      <c r="L70" s="93"/>
      <c r="M70" s="93"/>
      <c r="N70" s="93"/>
      <c r="O70" s="93"/>
      <c r="P70" s="93"/>
      <c r="Q70" s="93"/>
      <c r="R70" s="93"/>
      <c r="S70" s="93"/>
      <c r="T70" s="93"/>
      <c r="U70" s="93"/>
      <c r="V70" s="889"/>
      <c r="W70" s="889"/>
      <c r="Y70" s="13">
        <f t="shared" si="4"/>
        <v>0</v>
      </c>
      <c r="Z70" s="240"/>
      <c r="AA70" s="240"/>
      <c r="AB70" s="240"/>
      <c r="AC70" s="240"/>
      <c r="AD70" s="212"/>
      <c r="AE70" s="212"/>
      <c r="AF70" s="212"/>
      <c r="AG70" s="212"/>
      <c r="AH70" s="212"/>
      <c r="AI70" s="212"/>
      <c r="AJ70" s="840"/>
      <c r="AK70" s="840"/>
      <c r="AL70" s="212"/>
      <c r="AM70" s="212"/>
      <c r="AN70" s="212"/>
      <c r="AO70" s="212"/>
      <c r="AP70" s="212"/>
      <c r="AQ70" s="212"/>
      <c r="AR70" s="212"/>
      <c r="AS70" s="212"/>
      <c r="AT70" s="212"/>
      <c r="AU70" s="212"/>
      <c r="AV70" s="212"/>
      <c r="AW70" s="212"/>
    </row>
    <row r="71" spans="1:88">
      <c r="A71" s="14"/>
      <c r="B71" s="10"/>
      <c r="C71" s="14"/>
      <c r="D71" s="14"/>
      <c r="E71" s="10"/>
      <c r="F71" s="92"/>
      <c r="G71" s="92"/>
      <c r="H71" s="92"/>
      <c r="I71" s="92"/>
      <c r="J71" s="93"/>
      <c r="K71" s="93"/>
      <c r="L71" s="93"/>
      <c r="M71" s="93"/>
      <c r="N71" s="93"/>
      <c r="O71" s="93"/>
      <c r="P71" s="93"/>
      <c r="Q71" s="93"/>
      <c r="R71" s="93"/>
      <c r="S71" s="93"/>
      <c r="T71" s="93"/>
      <c r="U71" s="93"/>
      <c r="V71" s="889"/>
      <c r="W71" s="889"/>
      <c r="Y71" s="13">
        <f t="shared" si="4"/>
        <v>0</v>
      </c>
      <c r="Z71" s="240"/>
      <c r="AA71" s="240"/>
      <c r="AB71" s="240"/>
      <c r="AC71" s="240"/>
      <c r="AD71" s="212"/>
      <c r="AE71" s="212"/>
      <c r="AF71" s="212"/>
      <c r="AG71" s="212"/>
      <c r="AH71" s="212"/>
      <c r="AI71" s="212"/>
      <c r="AJ71" s="840"/>
      <c r="AK71" s="840"/>
      <c r="AL71" s="212"/>
      <c r="AM71" s="212"/>
      <c r="AN71" s="212"/>
      <c r="AO71" s="212"/>
      <c r="AP71" s="212"/>
      <c r="AQ71" s="212"/>
      <c r="AR71" s="212"/>
      <c r="AS71" s="212"/>
      <c r="AT71" s="212"/>
      <c r="AU71" s="212"/>
      <c r="AV71" s="212"/>
      <c r="AW71" s="212"/>
    </row>
    <row r="72" spans="1:88" ht="18.75" customHeight="1">
      <c r="A72" s="14"/>
      <c r="B72" s="10"/>
      <c r="C72" s="14"/>
      <c r="D72" s="14"/>
      <c r="E72" s="10"/>
      <c r="F72" s="92"/>
      <c r="G72" s="92"/>
      <c r="H72" s="92"/>
      <c r="I72" s="92"/>
      <c r="J72" s="93"/>
      <c r="K72" s="93"/>
      <c r="L72" s="93"/>
      <c r="M72" s="93"/>
      <c r="N72" s="93"/>
      <c r="O72" s="93"/>
      <c r="P72" s="93"/>
      <c r="Q72" s="93"/>
      <c r="R72" s="93"/>
      <c r="S72" s="93"/>
      <c r="T72" s="93"/>
      <c r="U72" s="93"/>
      <c r="V72" s="889"/>
      <c r="W72" s="889"/>
      <c r="Y72" s="13">
        <f t="shared" si="4"/>
        <v>0</v>
      </c>
      <c r="Z72" s="240"/>
      <c r="AA72" s="240"/>
      <c r="AB72" s="240"/>
      <c r="AC72" s="240"/>
      <c r="AD72" s="212"/>
      <c r="AE72" s="212"/>
      <c r="AF72" s="212"/>
      <c r="AG72" s="212"/>
      <c r="AH72" s="212"/>
      <c r="AI72" s="212"/>
      <c r="AJ72" s="840"/>
      <c r="AK72" s="840"/>
      <c r="AL72" s="212"/>
      <c r="AM72" s="212"/>
      <c r="AN72" s="212"/>
      <c r="AO72" s="212"/>
      <c r="AP72" s="212"/>
      <c r="AQ72" s="212"/>
      <c r="AR72" s="212"/>
      <c r="AS72" s="212"/>
      <c r="AT72" s="212"/>
      <c r="AU72" s="212"/>
      <c r="AV72" s="212"/>
      <c r="AW72" s="212"/>
    </row>
    <row r="73" spans="1:88" ht="18.75" customHeight="1">
      <c r="A73" s="14"/>
      <c r="B73" s="10"/>
      <c r="C73" s="14"/>
      <c r="D73" s="14"/>
      <c r="E73" s="10"/>
      <c r="F73" s="92"/>
      <c r="G73" s="92"/>
      <c r="H73" s="92"/>
      <c r="I73" s="92"/>
      <c r="J73" s="93"/>
      <c r="K73" s="93"/>
      <c r="L73" s="93"/>
      <c r="M73" s="93"/>
      <c r="N73" s="93"/>
      <c r="O73" s="93"/>
      <c r="P73" s="93"/>
      <c r="Q73" s="93"/>
      <c r="R73" s="93"/>
      <c r="S73" s="93"/>
      <c r="T73" s="93"/>
      <c r="U73" s="93"/>
      <c r="V73" s="889"/>
      <c r="W73" s="889"/>
      <c r="Y73" s="13">
        <f t="shared" si="4"/>
        <v>0</v>
      </c>
      <c r="Z73" s="240"/>
      <c r="AA73" s="240"/>
      <c r="AB73" s="240"/>
      <c r="AC73" s="240"/>
      <c r="AD73" s="212"/>
      <c r="AE73" s="212"/>
      <c r="AF73" s="212"/>
      <c r="AG73" s="212"/>
      <c r="AH73" s="212"/>
      <c r="AI73" s="212"/>
      <c r="AJ73" s="840"/>
      <c r="AK73" s="840"/>
      <c r="AL73" s="212"/>
      <c r="AM73" s="212"/>
      <c r="AN73" s="212"/>
      <c r="AO73" s="212"/>
      <c r="AP73" s="212"/>
      <c r="AQ73" s="212"/>
      <c r="AR73" s="212"/>
      <c r="AS73" s="212"/>
      <c r="AT73" s="212"/>
      <c r="AU73" s="212"/>
      <c r="AV73" s="212"/>
      <c r="AW73" s="212"/>
    </row>
    <row r="74" spans="1:88">
      <c r="A74" s="14"/>
      <c r="B74" s="10"/>
      <c r="C74" s="14"/>
      <c r="D74" s="14"/>
      <c r="E74" s="10"/>
      <c r="F74" s="92"/>
      <c r="G74" s="92"/>
      <c r="H74" s="92"/>
      <c r="I74" s="92"/>
      <c r="J74" s="93"/>
      <c r="K74" s="93"/>
      <c r="L74" s="93"/>
      <c r="M74" s="93"/>
      <c r="N74" s="93"/>
      <c r="O74" s="93"/>
      <c r="P74" s="93"/>
      <c r="Q74" s="93"/>
      <c r="R74" s="93"/>
      <c r="S74" s="93"/>
      <c r="T74" s="93"/>
      <c r="U74" s="93"/>
      <c r="V74" s="889"/>
      <c r="W74" s="889"/>
      <c r="Y74" s="13">
        <f t="shared" si="4"/>
        <v>0</v>
      </c>
      <c r="Z74" s="240"/>
      <c r="AA74" s="240"/>
      <c r="AB74" s="240"/>
      <c r="AC74" s="240"/>
      <c r="AD74" s="212"/>
      <c r="AE74" s="212"/>
      <c r="AF74" s="212"/>
      <c r="AG74" s="212"/>
      <c r="AH74" s="212"/>
      <c r="AI74" s="212"/>
      <c r="AJ74" s="840"/>
      <c r="AK74" s="840"/>
      <c r="AL74" s="212"/>
      <c r="AM74" s="212"/>
      <c r="AN74" s="212"/>
      <c r="AO74" s="212"/>
      <c r="AP74" s="212"/>
      <c r="AQ74" s="212"/>
      <c r="AR74" s="212"/>
      <c r="AS74" s="212"/>
      <c r="AT74" s="212"/>
      <c r="AU74" s="212"/>
      <c r="AV74" s="212"/>
      <c r="AW74" s="212"/>
    </row>
    <row r="75" spans="1:88">
      <c r="A75" s="14"/>
      <c r="B75" s="10"/>
      <c r="C75" s="14"/>
      <c r="D75" s="14"/>
      <c r="E75" s="10"/>
      <c r="F75" s="92"/>
      <c r="G75" s="92"/>
      <c r="H75" s="92"/>
      <c r="I75" s="92"/>
      <c r="J75" s="93"/>
      <c r="K75" s="93"/>
      <c r="L75" s="93"/>
      <c r="M75" s="93"/>
      <c r="N75" s="93"/>
      <c r="O75" s="93"/>
      <c r="P75" s="93"/>
      <c r="Q75" s="93"/>
      <c r="R75" s="93"/>
      <c r="S75" s="93"/>
      <c r="T75" s="93"/>
      <c r="U75" s="93"/>
      <c r="V75" s="889"/>
      <c r="W75" s="889"/>
      <c r="Y75" s="13">
        <f t="shared" si="4"/>
        <v>0</v>
      </c>
      <c r="Z75" s="240"/>
      <c r="AA75" s="240"/>
      <c r="AB75" s="240"/>
      <c r="AC75" s="240"/>
      <c r="AD75" s="212"/>
      <c r="AE75" s="212"/>
      <c r="AF75" s="212"/>
      <c r="AG75" s="212"/>
      <c r="AH75" s="212"/>
      <c r="AI75" s="212"/>
      <c r="AJ75" s="840"/>
      <c r="AK75" s="840"/>
      <c r="AL75" s="212"/>
      <c r="AM75" s="212"/>
      <c r="AN75" s="212"/>
      <c r="AO75" s="212"/>
      <c r="AP75" s="212"/>
      <c r="AQ75" s="212"/>
      <c r="AR75" s="212"/>
      <c r="AS75" s="212"/>
      <c r="AT75" s="212"/>
      <c r="AU75" s="212"/>
      <c r="AV75" s="212"/>
      <c r="AW75" s="212"/>
    </row>
    <row r="76" spans="1:88">
      <c r="A76" s="14"/>
      <c r="B76" s="10"/>
      <c r="C76" s="14"/>
      <c r="D76" s="14"/>
      <c r="E76" s="10"/>
      <c r="F76" s="92"/>
      <c r="G76" s="92"/>
      <c r="H76" s="92"/>
      <c r="I76" s="92"/>
      <c r="J76" s="93"/>
      <c r="K76" s="93"/>
      <c r="L76" s="93"/>
      <c r="M76" s="93"/>
      <c r="N76" s="93"/>
      <c r="O76" s="93"/>
      <c r="P76" s="93"/>
      <c r="Q76" s="93"/>
      <c r="R76" s="93"/>
      <c r="S76" s="93"/>
      <c r="T76" s="93"/>
      <c r="U76" s="93"/>
      <c r="V76" s="889"/>
      <c r="W76" s="889"/>
      <c r="Y76" s="13">
        <f t="shared" si="4"/>
        <v>0</v>
      </c>
      <c r="Z76" s="240"/>
      <c r="AA76" s="240"/>
      <c r="AB76" s="240"/>
      <c r="AC76" s="240"/>
      <c r="AD76" s="212"/>
      <c r="AE76" s="212"/>
      <c r="AF76" s="212"/>
      <c r="AG76" s="212"/>
      <c r="AH76" s="212"/>
      <c r="AI76" s="212"/>
      <c r="AJ76" s="840"/>
      <c r="AK76" s="840"/>
      <c r="AL76" s="212"/>
      <c r="AM76" s="212"/>
      <c r="AN76" s="212"/>
      <c r="AO76" s="212"/>
      <c r="AP76" s="212"/>
      <c r="AQ76" s="212"/>
      <c r="AR76" s="212"/>
      <c r="AS76" s="212"/>
      <c r="AT76" s="212"/>
      <c r="AU76" s="212"/>
      <c r="AV76" s="212"/>
      <c r="AW76" s="212"/>
    </row>
    <row r="77" spans="1:88" ht="18.75" customHeight="1">
      <c r="A77" s="14"/>
      <c r="B77" s="13"/>
      <c r="C77" s="14"/>
      <c r="D77" s="14"/>
      <c r="E77" s="15"/>
      <c r="F77" s="96"/>
      <c r="G77" s="97"/>
      <c r="H77" s="97"/>
      <c r="I77" s="97"/>
      <c r="J77" s="98"/>
      <c r="K77" s="98"/>
      <c r="L77" s="98"/>
      <c r="M77" s="98"/>
      <c r="N77" s="98"/>
      <c r="O77" s="98"/>
      <c r="P77" s="98"/>
      <c r="Q77" s="98"/>
      <c r="R77" s="98"/>
      <c r="S77" s="98"/>
      <c r="T77" s="98"/>
      <c r="U77" s="98"/>
      <c r="V77" s="889"/>
      <c r="W77" s="889"/>
      <c r="Y77" s="13">
        <f t="shared" si="4"/>
        <v>0</v>
      </c>
      <c r="Z77" s="240"/>
      <c r="AA77" s="240"/>
      <c r="AB77" s="240"/>
      <c r="AC77" s="240"/>
      <c r="AD77" s="212"/>
      <c r="AE77" s="212"/>
      <c r="AF77" s="212"/>
      <c r="AG77" s="212"/>
      <c r="AH77" s="212"/>
      <c r="AI77" s="212"/>
      <c r="AJ77" s="840"/>
      <c r="AK77" s="840"/>
      <c r="AL77" s="212"/>
      <c r="AM77" s="212"/>
      <c r="AN77" s="212"/>
      <c r="AO77" s="212"/>
      <c r="AP77" s="212"/>
      <c r="AQ77" s="212"/>
      <c r="AR77" s="212"/>
      <c r="AS77" s="212"/>
      <c r="AT77" s="212"/>
      <c r="AU77" s="212"/>
      <c r="AV77" s="212"/>
      <c r="AW77" s="212"/>
    </row>
    <row r="78" spans="1:88" ht="27" customHeight="1">
      <c r="A78" s="16" t="s">
        <v>9</v>
      </c>
      <c r="B78" s="1000" t="s">
        <v>10</v>
      </c>
      <c r="C78" s="1000"/>
      <c r="D78" s="1000"/>
      <c r="E78" s="1000"/>
      <c r="F78" s="1000"/>
      <c r="G78" s="1000"/>
      <c r="H78" s="1000"/>
      <c r="I78" s="99"/>
      <c r="J78" s="100"/>
      <c r="K78" s="100"/>
      <c r="L78" s="100"/>
      <c r="M78" s="100"/>
      <c r="N78" s="100"/>
      <c r="O78" s="100"/>
      <c r="P78" s="100"/>
      <c r="Q78" s="100"/>
      <c r="R78" s="100"/>
      <c r="S78" s="100"/>
      <c r="T78" s="100"/>
      <c r="U78" s="100"/>
      <c r="V78" s="889"/>
      <c r="W78" s="889"/>
      <c r="Y78" s="13">
        <f t="shared" si="4"/>
        <v>0</v>
      </c>
      <c r="Z78" s="240"/>
      <c r="AA78" s="240"/>
      <c r="AB78" s="240"/>
      <c r="AC78" s="240"/>
      <c r="AD78" s="212"/>
      <c r="AE78" s="212"/>
      <c r="AF78" s="212"/>
      <c r="AG78" s="212"/>
      <c r="AH78" s="212"/>
      <c r="AI78" s="212"/>
      <c r="AJ78" s="840"/>
      <c r="AK78" s="840"/>
      <c r="AL78" s="212"/>
      <c r="AM78" s="212"/>
      <c r="AN78" s="212"/>
      <c r="AO78" s="212"/>
      <c r="AP78" s="212"/>
      <c r="AQ78" s="212"/>
      <c r="AR78" s="212"/>
      <c r="AS78" s="212"/>
      <c r="AT78" s="212"/>
      <c r="AU78" s="212"/>
      <c r="AV78" s="212"/>
      <c r="AW78" s="212"/>
    </row>
    <row r="79" spans="1:88" ht="30" customHeight="1" thickBot="1">
      <c r="A79" s="14"/>
      <c r="B79" s="669" t="s">
        <v>51</v>
      </c>
      <c r="C79" s="1000" t="s">
        <v>52</v>
      </c>
      <c r="D79" s="1000"/>
      <c r="E79" s="1000"/>
      <c r="F79" s="1000"/>
      <c r="G79" s="1000"/>
      <c r="H79" s="1000"/>
      <c r="I79" s="99"/>
      <c r="J79" s="100"/>
      <c r="K79" s="100"/>
      <c r="L79" s="100"/>
      <c r="M79" s="100"/>
      <c r="N79" s="100"/>
      <c r="O79" s="100"/>
      <c r="P79" s="100"/>
      <c r="Q79" s="100"/>
      <c r="R79" s="100"/>
      <c r="S79" s="100"/>
      <c r="T79" s="100"/>
      <c r="U79" s="100"/>
      <c r="V79" s="889"/>
      <c r="W79" s="889"/>
      <c r="Y79" s="13">
        <f t="shared" si="4"/>
        <v>0</v>
      </c>
      <c r="Z79" s="240"/>
      <c r="AA79" s="240"/>
      <c r="AB79" s="240"/>
      <c r="AC79" s="240"/>
      <c r="AD79" s="212"/>
      <c r="AE79" s="212"/>
      <c r="AF79" s="212"/>
      <c r="AG79" s="212"/>
      <c r="AH79" s="212"/>
      <c r="AI79" s="212"/>
      <c r="AJ79" s="841"/>
      <c r="AK79" s="841"/>
      <c r="AL79" s="212"/>
      <c r="AM79" s="212"/>
      <c r="AN79" s="212"/>
      <c r="AO79" s="212"/>
      <c r="AP79" s="212"/>
      <c r="AQ79" s="212"/>
      <c r="AR79" s="212"/>
      <c r="AS79" s="212"/>
      <c r="AT79" s="212"/>
      <c r="AU79" s="212"/>
      <c r="AV79" s="212"/>
      <c r="AW79" s="212"/>
    </row>
    <row r="80" spans="1:88" ht="23.25" customHeight="1" thickBot="1">
      <c r="A80" s="975" t="s">
        <v>13</v>
      </c>
      <c r="B80" s="981" t="s">
        <v>14</v>
      </c>
      <c r="C80" s="981" t="s">
        <v>15</v>
      </c>
      <c r="D80" s="997" t="s">
        <v>16</v>
      </c>
      <c r="E80" s="1001" t="s">
        <v>17</v>
      </c>
      <c r="F80" s="1011" t="s">
        <v>709</v>
      </c>
      <c r="G80" s="994" t="s">
        <v>214</v>
      </c>
      <c r="H80" s="1005"/>
      <c r="I80" s="1005"/>
      <c r="J80" s="996" t="s">
        <v>710</v>
      </c>
      <c r="K80" s="996"/>
      <c r="L80" s="996"/>
      <c r="M80" s="996"/>
      <c r="N80" s="996"/>
      <c r="O80" s="996"/>
      <c r="P80" s="996"/>
      <c r="Q80" s="996"/>
      <c r="R80" s="996"/>
      <c r="S80" s="996"/>
      <c r="T80" s="996"/>
      <c r="U80" s="996"/>
      <c r="V80" s="952" t="s">
        <v>712</v>
      </c>
      <c r="W80" s="955" t="s">
        <v>577</v>
      </c>
      <c r="Y80" s="13" t="e">
        <f t="shared" si="4"/>
        <v>#VALUE!</v>
      </c>
      <c r="Z80" s="1022" t="s">
        <v>518</v>
      </c>
      <c r="AA80" s="1023"/>
      <c r="AB80" s="1022" t="s">
        <v>519</v>
      </c>
      <c r="AC80" s="1023"/>
      <c r="AD80" s="1022" t="s">
        <v>520</v>
      </c>
      <c r="AE80" s="1023"/>
      <c r="AF80" s="1022" t="s">
        <v>521</v>
      </c>
      <c r="AG80" s="1023"/>
      <c r="AH80" s="1022" t="s">
        <v>522</v>
      </c>
      <c r="AI80" s="1023"/>
      <c r="AJ80" s="1027" t="s">
        <v>523</v>
      </c>
      <c r="AK80" s="1028"/>
      <c r="AL80" s="1022" t="s">
        <v>524</v>
      </c>
      <c r="AM80" s="1023"/>
      <c r="AN80" s="1022" t="s">
        <v>525</v>
      </c>
      <c r="AO80" s="1023"/>
      <c r="AP80" s="1022" t="s">
        <v>526</v>
      </c>
      <c r="AQ80" s="1023"/>
      <c r="AR80" s="1022" t="s">
        <v>527</v>
      </c>
      <c r="AS80" s="1023"/>
      <c r="AT80" s="1022" t="s">
        <v>528</v>
      </c>
      <c r="AU80" s="1023"/>
      <c r="AV80" s="1022" t="s">
        <v>529</v>
      </c>
      <c r="AW80" s="1023"/>
      <c r="AY80" s="60"/>
      <c r="BA80" s="1074" t="s">
        <v>763</v>
      </c>
      <c r="BB80" s="119"/>
      <c r="BC80" s="1074" t="s">
        <v>763</v>
      </c>
      <c r="BD80" s="1108" t="s">
        <v>530</v>
      </c>
      <c r="BE80" s="1112"/>
      <c r="BF80" s="1112"/>
      <c r="BG80" s="1112"/>
      <c r="BH80" s="1112"/>
      <c r="BI80" s="1112"/>
      <c r="BJ80" s="1112"/>
      <c r="BK80" s="1112"/>
      <c r="BL80" s="1112"/>
      <c r="BM80" s="1112"/>
      <c r="BN80" s="1112"/>
      <c r="BO80" s="1112"/>
      <c r="BP80" s="1112"/>
      <c r="BQ80" s="1112"/>
      <c r="BR80" s="1112"/>
      <c r="BS80" s="1112"/>
      <c r="BT80" s="1112"/>
      <c r="BU80" s="1112"/>
      <c r="BV80" s="1112"/>
      <c r="BW80" s="1112"/>
      <c r="BX80" s="1112"/>
      <c r="BY80" s="1112"/>
      <c r="BZ80" s="1109"/>
      <c r="CA80" s="120"/>
      <c r="CB80" s="121"/>
      <c r="CC80" s="121"/>
    </row>
    <row r="81" spans="1:89" ht="27.75" customHeight="1" thickBot="1">
      <c r="A81" s="976"/>
      <c r="B81" s="982"/>
      <c r="C81" s="982"/>
      <c r="D81" s="998"/>
      <c r="E81" s="1002"/>
      <c r="F81" s="1012"/>
      <c r="G81" s="993" t="s">
        <v>713</v>
      </c>
      <c r="H81" s="993"/>
      <c r="I81" s="994"/>
      <c r="J81" s="996" t="s">
        <v>711</v>
      </c>
      <c r="K81" s="996"/>
      <c r="L81" s="996"/>
      <c r="M81" s="996"/>
      <c r="N81" s="996"/>
      <c r="O81" s="996"/>
      <c r="P81" s="996"/>
      <c r="Q81" s="996"/>
      <c r="R81" s="996"/>
      <c r="S81" s="996"/>
      <c r="T81" s="996"/>
      <c r="U81" s="996"/>
      <c r="V81" s="953"/>
      <c r="W81" s="956"/>
      <c r="Y81" s="13">
        <f t="shared" si="4"/>
        <v>0</v>
      </c>
      <c r="Z81" s="980" t="s">
        <v>578</v>
      </c>
      <c r="AA81" s="980" t="s">
        <v>579</v>
      </c>
      <c r="AB81" s="980" t="s">
        <v>580</v>
      </c>
      <c r="AC81" s="980" t="s">
        <v>581</v>
      </c>
      <c r="AD81" s="980" t="s">
        <v>582</v>
      </c>
      <c r="AE81" s="980" t="s">
        <v>583</v>
      </c>
      <c r="AF81" s="980" t="s">
        <v>584</v>
      </c>
      <c r="AG81" s="980" t="s">
        <v>585</v>
      </c>
      <c r="AH81" s="980" t="s">
        <v>586</v>
      </c>
      <c r="AI81" s="980" t="s">
        <v>587</v>
      </c>
      <c r="AJ81" s="831" t="s">
        <v>1080</v>
      </c>
      <c r="AK81" s="832" t="s">
        <v>589</v>
      </c>
      <c r="AL81" s="980" t="s">
        <v>590</v>
      </c>
      <c r="AM81" s="980" t="s">
        <v>591</v>
      </c>
      <c r="AN81" s="980" t="s">
        <v>592</v>
      </c>
      <c r="AO81" s="980" t="s">
        <v>593</v>
      </c>
      <c r="AP81" s="980" t="s">
        <v>594</v>
      </c>
      <c r="AQ81" s="980" t="s">
        <v>595</v>
      </c>
      <c r="AR81" s="980" t="s">
        <v>596</v>
      </c>
      <c r="AS81" s="980" t="s">
        <v>597</v>
      </c>
      <c r="AT81" s="980" t="s">
        <v>598</v>
      </c>
      <c r="AU81" s="980" t="s">
        <v>599</v>
      </c>
      <c r="AV81" s="980" t="s">
        <v>600</v>
      </c>
      <c r="AW81" s="980" t="s">
        <v>601</v>
      </c>
      <c r="BA81" s="1075"/>
      <c r="BB81" s="124"/>
      <c r="BC81" s="1075"/>
      <c r="BD81" s="1108" t="s">
        <v>518</v>
      </c>
      <c r="BE81" s="1109"/>
      <c r="BF81" s="1108" t="s">
        <v>519</v>
      </c>
      <c r="BG81" s="1109"/>
      <c r="BH81" s="1108" t="s">
        <v>520</v>
      </c>
      <c r="BI81" s="1109"/>
      <c r="BJ81" s="1108" t="s">
        <v>521</v>
      </c>
      <c r="BK81" s="1109"/>
      <c r="BL81" s="1108" t="s">
        <v>522</v>
      </c>
      <c r="BM81" s="1109"/>
      <c r="BN81" s="1108" t="s">
        <v>523</v>
      </c>
      <c r="BO81" s="1109"/>
      <c r="BP81" s="1108" t="s">
        <v>524</v>
      </c>
      <c r="BQ81" s="1109"/>
      <c r="BR81" s="1108" t="s">
        <v>525</v>
      </c>
      <c r="BS81" s="1109"/>
      <c r="BT81" s="1108" t="s">
        <v>526</v>
      </c>
      <c r="BU81" s="1109"/>
      <c r="BV81" s="1108" t="s">
        <v>527</v>
      </c>
      <c r="BW81" s="1109"/>
      <c r="BX81" s="1108" t="s">
        <v>528</v>
      </c>
      <c r="BY81" s="1109"/>
      <c r="BZ81" s="1108" t="s">
        <v>529</v>
      </c>
      <c r="CA81" s="1109"/>
      <c r="CB81" s="1105" t="s">
        <v>764</v>
      </c>
      <c r="CC81" s="1106" t="s">
        <v>765</v>
      </c>
      <c r="CF81" s="122"/>
      <c r="CG81" s="122"/>
      <c r="CH81" s="161"/>
    </row>
    <row r="82" spans="1:89" ht="27" customHeight="1" thickBot="1">
      <c r="A82" s="976"/>
      <c r="B82" s="982"/>
      <c r="C82" s="982"/>
      <c r="D82" s="998"/>
      <c r="E82" s="1002"/>
      <c r="F82" s="1012"/>
      <c r="G82" s="978">
        <v>2024</v>
      </c>
      <c r="H82" s="978">
        <v>2025</v>
      </c>
      <c r="I82" s="978">
        <v>2026</v>
      </c>
      <c r="J82" s="660"/>
      <c r="K82" s="660"/>
      <c r="L82" s="660"/>
      <c r="M82" s="660"/>
      <c r="N82" s="660"/>
      <c r="O82" s="660"/>
      <c r="P82" s="660"/>
      <c r="Q82" s="660"/>
      <c r="R82" s="660"/>
      <c r="S82" s="660"/>
      <c r="T82" s="660"/>
      <c r="U82" s="660"/>
      <c r="V82" s="953"/>
      <c r="W82" s="956"/>
      <c r="Y82" s="13">
        <f t="shared" ref="Y82:Y145" si="20">+F82/2</f>
        <v>0</v>
      </c>
      <c r="Z82" s="980"/>
      <c r="AA82" s="980"/>
      <c r="AB82" s="980"/>
      <c r="AC82" s="980"/>
      <c r="AD82" s="980"/>
      <c r="AE82" s="980"/>
      <c r="AF82" s="980"/>
      <c r="AG82" s="980"/>
      <c r="AH82" s="980"/>
      <c r="AI82" s="980"/>
      <c r="AJ82" s="833"/>
      <c r="AK82" s="834"/>
      <c r="AL82" s="980"/>
      <c r="AM82" s="980"/>
      <c r="AN82" s="980"/>
      <c r="AO82" s="980"/>
      <c r="AP82" s="980"/>
      <c r="AQ82" s="980"/>
      <c r="AR82" s="980"/>
      <c r="AS82" s="980"/>
      <c r="AT82" s="980"/>
      <c r="AU82" s="980"/>
      <c r="AV82" s="980"/>
      <c r="AW82" s="980"/>
      <c r="BA82" s="1075"/>
      <c r="BB82" s="124"/>
      <c r="BC82" s="1075"/>
      <c r="BD82" s="1110" t="s">
        <v>531</v>
      </c>
      <c r="BE82" s="1110" t="s">
        <v>532</v>
      </c>
      <c r="BF82" s="1110" t="s">
        <v>531</v>
      </c>
      <c r="BG82" s="1110" t="s">
        <v>532</v>
      </c>
      <c r="BH82" s="1110" t="s">
        <v>531</v>
      </c>
      <c r="BI82" s="1110" t="s">
        <v>532</v>
      </c>
      <c r="BJ82" s="1110" t="s">
        <v>531</v>
      </c>
      <c r="BK82" s="1110" t="s">
        <v>532</v>
      </c>
      <c r="BL82" s="1110" t="s">
        <v>531</v>
      </c>
      <c r="BM82" s="1110" t="s">
        <v>532</v>
      </c>
      <c r="BN82" s="1107" t="s">
        <v>531</v>
      </c>
      <c r="BO82" s="1110" t="s">
        <v>532</v>
      </c>
      <c r="BP82" s="1107" t="s">
        <v>531</v>
      </c>
      <c r="BQ82" s="1110" t="s">
        <v>532</v>
      </c>
      <c r="BR82" s="1107" t="s">
        <v>531</v>
      </c>
      <c r="BS82" s="1110" t="s">
        <v>532</v>
      </c>
      <c r="BT82" s="1107" t="s">
        <v>531</v>
      </c>
      <c r="BU82" s="1110" t="s">
        <v>532</v>
      </c>
      <c r="BV82" s="1107" t="s">
        <v>531</v>
      </c>
      <c r="BW82" s="1110" t="s">
        <v>532</v>
      </c>
      <c r="BX82" s="1107" t="s">
        <v>531</v>
      </c>
      <c r="BY82" s="1110" t="s">
        <v>532</v>
      </c>
      <c r="BZ82" s="1107" t="s">
        <v>531</v>
      </c>
      <c r="CA82" s="1110" t="s">
        <v>532</v>
      </c>
      <c r="CB82" s="1105"/>
      <c r="CC82" s="1106"/>
      <c r="CF82" s="122"/>
      <c r="CG82" s="122"/>
      <c r="CH82" s="161"/>
    </row>
    <row r="83" spans="1:89" ht="51" customHeight="1" thickBot="1">
      <c r="A83" s="977"/>
      <c r="B83" s="983"/>
      <c r="C83" s="983"/>
      <c r="D83" s="999"/>
      <c r="E83" s="1003"/>
      <c r="F83" s="1013"/>
      <c r="G83" s="979"/>
      <c r="H83" s="979"/>
      <c r="I83" s="979"/>
      <c r="J83" s="661" t="s">
        <v>399</v>
      </c>
      <c r="K83" s="661" t="s">
        <v>400</v>
      </c>
      <c r="L83" s="661" t="s">
        <v>401</v>
      </c>
      <c r="M83" s="661" t="s">
        <v>402</v>
      </c>
      <c r="N83" s="661" t="s">
        <v>403</v>
      </c>
      <c r="O83" s="661" t="s">
        <v>404</v>
      </c>
      <c r="P83" s="661" t="s">
        <v>405</v>
      </c>
      <c r="Q83" s="661" t="s">
        <v>406</v>
      </c>
      <c r="R83" s="661" t="s">
        <v>407</v>
      </c>
      <c r="S83" s="661" t="s">
        <v>408</v>
      </c>
      <c r="T83" s="661" t="s">
        <v>409</v>
      </c>
      <c r="U83" s="661" t="s">
        <v>410</v>
      </c>
      <c r="V83" s="954"/>
      <c r="W83" s="957"/>
      <c r="Y83" s="13">
        <f t="shared" si="20"/>
        <v>0</v>
      </c>
      <c r="Z83" s="980"/>
      <c r="AA83" s="980"/>
      <c r="AB83" s="980"/>
      <c r="AC83" s="980"/>
      <c r="AD83" s="980"/>
      <c r="AE83" s="980"/>
      <c r="AF83" s="980"/>
      <c r="AG83" s="980"/>
      <c r="AH83" s="980"/>
      <c r="AI83" s="980"/>
      <c r="AJ83" s="831" t="s">
        <v>588</v>
      </c>
      <c r="AK83" s="832" t="s">
        <v>589</v>
      </c>
      <c r="AL83" s="980"/>
      <c r="AM83" s="980"/>
      <c r="AN83" s="980"/>
      <c r="AO83" s="980"/>
      <c r="AP83" s="980"/>
      <c r="AQ83" s="980"/>
      <c r="AR83" s="980"/>
      <c r="AS83" s="980"/>
      <c r="AT83" s="980"/>
      <c r="AU83" s="980"/>
      <c r="AV83" s="980"/>
      <c r="AW83" s="980"/>
      <c r="BA83" s="1076"/>
      <c r="BB83" s="127"/>
      <c r="BC83" s="1076"/>
      <c r="BD83" s="1111"/>
      <c r="BE83" s="1111"/>
      <c r="BF83" s="1111"/>
      <c r="BG83" s="1111"/>
      <c r="BH83" s="1111"/>
      <c r="BI83" s="1111"/>
      <c r="BJ83" s="1111"/>
      <c r="BK83" s="1111"/>
      <c r="BL83" s="1111"/>
      <c r="BM83" s="1111"/>
      <c r="BN83" s="1107"/>
      <c r="BO83" s="1111"/>
      <c r="BP83" s="1107"/>
      <c r="BQ83" s="1111"/>
      <c r="BR83" s="1107"/>
      <c r="BS83" s="1111"/>
      <c r="BT83" s="1107"/>
      <c r="BU83" s="1111"/>
      <c r="BV83" s="1107"/>
      <c r="BW83" s="1111"/>
      <c r="BX83" s="1107"/>
      <c r="BY83" s="1111"/>
      <c r="BZ83" s="1107"/>
      <c r="CA83" s="1111"/>
      <c r="CB83" s="1105"/>
      <c r="CC83" s="1106"/>
      <c r="CF83" s="122"/>
      <c r="CG83" s="122"/>
      <c r="CH83" s="161"/>
    </row>
    <row r="84" spans="1:89" s="31" customFormat="1" ht="53.25" customHeight="1" thickBot="1">
      <c r="A84" s="1147" t="s">
        <v>495</v>
      </c>
      <c r="B84" s="1039" t="s">
        <v>240</v>
      </c>
      <c r="C84" s="981" t="s">
        <v>288</v>
      </c>
      <c r="D84" s="670" t="s">
        <v>221</v>
      </c>
      <c r="E84" s="670"/>
      <c r="F84" s="671">
        <f>+'[1]UE409 (2)'!F84</f>
        <v>4</v>
      </c>
      <c r="G84" s="671">
        <f>+'[1]UE409 (2)'!G84</f>
        <v>4</v>
      </c>
      <c r="H84" s="671">
        <f>+'[1]UE409 (2)'!H84</f>
        <v>4</v>
      </c>
      <c r="I84" s="671">
        <f>+'[1]UE409 (2)'!I84</f>
        <v>4</v>
      </c>
      <c r="J84" s="671">
        <f t="shared" ref="J84:T84" si="21">+J85</f>
        <v>0</v>
      </c>
      <c r="K84" s="671">
        <f t="shared" si="21"/>
        <v>0</v>
      </c>
      <c r="L84" s="671">
        <f t="shared" si="21"/>
        <v>1</v>
      </c>
      <c r="M84" s="671">
        <f t="shared" si="21"/>
        <v>0</v>
      </c>
      <c r="N84" s="671">
        <f t="shared" si="21"/>
        <v>0</v>
      </c>
      <c r="O84" s="671">
        <f t="shared" si="21"/>
        <v>1</v>
      </c>
      <c r="P84" s="671">
        <f t="shared" si="21"/>
        <v>0</v>
      </c>
      <c r="Q84" s="671">
        <f t="shared" si="21"/>
        <v>0</v>
      </c>
      <c r="R84" s="671">
        <f t="shared" si="21"/>
        <v>1</v>
      </c>
      <c r="S84" s="671">
        <f t="shared" si="21"/>
        <v>0</v>
      </c>
      <c r="T84" s="671">
        <f t="shared" si="21"/>
        <v>0</v>
      </c>
      <c r="U84" s="671">
        <v>1</v>
      </c>
      <c r="V84" s="888">
        <f>SUM(J84:U84)</f>
        <v>4</v>
      </c>
      <c r="W84" s="895">
        <f>+V84/F84*100</f>
        <v>100</v>
      </c>
      <c r="X84" s="30"/>
      <c r="Y84" s="13">
        <f t="shared" si="20"/>
        <v>2</v>
      </c>
      <c r="Z84" s="223"/>
      <c r="AA84" s="223"/>
      <c r="AB84" s="223"/>
      <c r="AC84" s="223"/>
      <c r="AD84" s="223"/>
      <c r="AE84" s="223"/>
      <c r="AF84" s="223"/>
      <c r="AG84" s="223"/>
      <c r="AH84" s="223"/>
      <c r="AI84" s="223"/>
      <c r="AJ84" s="835"/>
      <c r="AK84" s="836"/>
      <c r="AL84" s="223"/>
      <c r="AM84" s="223"/>
      <c r="AN84" s="223"/>
      <c r="AO84" s="223"/>
      <c r="AP84" s="223"/>
      <c r="AQ84" s="223"/>
      <c r="AR84" s="223"/>
      <c r="AS84" s="223"/>
      <c r="AT84" s="223"/>
      <c r="AU84" s="223"/>
      <c r="AV84" s="223"/>
      <c r="AW84" s="223"/>
      <c r="AX84" s="27"/>
      <c r="AY84" s="29"/>
      <c r="AZ84" s="29"/>
      <c r="BA84" s="750">
        <f>+BC84+BD84+BF84+BH84+BJ84+BL84+BN84+BP84+BR84+BT84+BV84+BX84+BZ84</f>
        <v>315446</v>
      </c>
      <c r="BB84" s="130">
        <f>+BE84+BG84+BI84+BK84+BM84+BO84+BQ84+BS84+BU84+BW84+BY84+CA84</f>
        <v>302821</v>
      </c>
      <c r="BC84" s="129">
        <v>254388</v>
      </c>
      <c r="BD84" s="748">
        <f>839+40250</f>
        <v>41089</v>
      </c>
      <c r="BE84" s="132">
        <v>15287.279999999999</v>
      </c>
      <c r="BF84" s="131">
        <v>5685</v>
      </c>
      <c r="BG84" s="132">
        <v>22644.770000000004</v>
      </c>
      <c r="BH84" s="131">
        <v>0</v>
      </c>
      <c r="BI84" s="132">
        <v>20059.22</v>
      </c>
      <c r="BJ84" s="155">
        <v>0</v>
      </c>
      <c r="BK84" s="132">
        <v>19556.72</v>
      </c>
      <c r="BL84" s="814">
        <v>2160</v>
      </c>
      <c r="BM84" s="800">
        <v>23919.22</v>
      </c>
      <c r="BN84" s="172">
        <v>0</v>
      </c>
      <c r="BO84" s="796">
        <v>20221.72</v>
      </c>
      <c r="BP84" s="172">
        <v>0</v>
      </c>
      <c r="BQ84" s="132">
        <v>0</v>
      </c>
      <c r="BR84" s="172">
        <v>0</v>
      </c>
      <c r="BS84" s="156"/>
      <c r="BT84" s="172"/>
      <c r="BU84" s="132"/>
      <c r="BV84" s="881">
        <v>12124</v>
      </c>
      <c r="BW84" s="156"/>
      <c r="BX84" s="172">
        <v>0</v>
      </c>
      <c r="BY84" s="156"/>
      <c r="BZ84" s="172">
        <v>0</v>
      </c>
      <c r="CA84" s="156">
        <v>181132.07</v>
      </c>
      <c r="CB84" s="156">
        <f>+BE84+BG84+BI84+BK84+BM84+BO84+BQ84+BS84+BU84+BW84+BY84+CA84</f>
        <v>302821</v>
      </c>
      <c r="CC84" s="128">
        <f>+CB84/BA84*100</f>
        <v>95.997730197878568</v>
      </c>
      <c r="CD84" s="29"/>
      <c r="CE84" s="29"/>
      <c r="CF84" s="133">
        <f>+CI84-BA84</f>
        <v>0</v>
      </c>
      <c r="CG84" s="133">
        <f>+CJ84-BB84</f>
        <v>0</v>
      </c>
      <c r="CH84" s="160"/>
      <c r="CI84" s="133">
        <v>315446</v>
      </c>
      <c r="CJ84" s="133">
        <v>302821</v>
      </c>
      <c r="CK84" s="123"/>
    </row>
    <row r="85" spans="1:89" s="31" customFormat="1" ht="53.25" customHeight="1" thickBot="1">
      <c r="A85" s="1148"/>
      <c r="B85" s="1040"/>
      <c r="C85" s="982"/>
      <c r="D85" s="41" t="s">
        <v>94</v>
      </c>
      <c r="E85" s="42" t="s">
        <v>46</v>
      </c>
      <c r="F85" s="671">
        <f>+'[1]UE409 (2)'!F85</f>
        <v>4</v>
      </c>
      <c r="G85" s="671">
        <f>+'[1]UE409 (2)'!G85</f>
        <v>4</v>
      </c>
      <c r="H85" s="671">
        <f>+'[1]UE409 (2)'!H85</f>
        <v>4</v>
      </c>
      <c r="I85" s="671">
        <f>+'[1]UE409 (2)'!I85</f>
        <v>4</v>
      </c>
      <c r="J85" s="634">
        <v>0</v>
      </c>
      <c r="K85" s="101">
        <v>0</v>
      </c>
      <c r="L85" s="101">
        <v>1</v>
      </c>
      <c r="M85" s="101">
        <v>0</v>
      </c>
      <c r="N85" s="101">
        <v>0</v>
      </c>
      <c r="O85" s="101">
        <v>1</v>
      </c>
      <c r="P85" s="101">
        <v>0</v>
      </c>
      <c r="Q85" s="101">
        <v>0</v>
      </c>
      <c r="R85" s="101">
        <v>1</v>
      </c>
      <c r="S85" s="101">
        <v>0</v>
      </c>
      <c r="T85" s="101">
        <v>0</v>
      </c>
      <c r="U85" s="101">
        <v>1</v>
      </c>
      <c r="V85" s="888">
        <f t="shared" ref="V85:V140" si="22">SUM(J85:U85)</f>
        <v>4</v>
      </c>
      <c r="W85" s="895">
        <f t="shared" ref="W85:W140" si="23">+V85/F85*100</f>
        <v>100</v>
      </c>
      <c r="X85" s="30"/>
      <c r="Y85" s="13">
        <f t="shared" si="20"/>
        <v>2</v>
      </c>
      <c r="Z85" s="223"/>
      <c r="AA85" s="223"/>
      <c r="AB85" s="223"/>
      <c r="AC85" s="223"/>
      <c r="AD85" s="223"/>
      <c r="AE85" s="223"/>
      <c r="AF85" s="223"/>
      <c r="AG85" s="223"/>
      <c r="AH85" s="223"/>
      <c r="AI85" s="223"/>
      <c r="AJ85" s="835"/>
      <c r="AK85" s="836"/>
      <c r="AL85" s="223"/>
      <c r="AM85" s="223"/>
      <c r="AN85" s="223"/>
      <c r="AO85" s="223"/>
      <c r="AP85" s="223"/>
      <c r="AQ85" s="223"/>
      <c r="AR85" s="223"/>
      <c r="AS85" s="223"/>
      <c r="AT85" s="223"/>
      <c r="AU85" s="223"/>
      <c r="AV85" s="223"/>
      <c r="AW85" s="223"/>
      <c r="AX85" s="27"/>
      <c r="AY85" s="29"/>
      <c r="AZ85" s="29"/>
      <c r="BA85" s="129"/>
      <c r="BB85" s="130"/>
      <c r="BC85" s="129"/>
      <c r="BD85" s="155"/>
      <c r="BE85" s="132"/>
      <c r="BF85" s="131"/>
      <c r="BG85" s="132"/>
      <c r="BH85" s="131"/>
      <c r="BI85" s="132"/>
      <c r="BJ85" s="155"/>
      <c r="BK85" s="132"/>
      <c r="BL85" s="172"/>
      <c r="BM85" s="132"/>
      <c r="BN85" s="172"/>
      <c r="BO85" s="132"/>
      <c r="BP85" s="172"/>
      <c r="BQ85" s="132"/>
      <c r="BR85" s="172"/>
      <c r="BS85" s="156"/>
      <c r="BT85" s="172"/>
      <c r="BU85" s="132"/>
      <c r="BV85" s="172"/>
      <c r="BW85" s="156"/>
      <c r="BX85" s="172"/>
      <c r="BY85" s="156"/>
      <c r="BZ85" s="172"/>
      <c r="CA85" s="156"/>
      <c r="CB85" s="156">
        <f t="shared" ref="CB85:CB140" si="24">+BE85+BG85+BI85+BK85+BM85+BO85+BQ85+BS85+BU85+BW85+BY85+CA85</f>
        <v>0</v>
      </c>
      <c r="CC85" s="128" t="e">
        <f t="shared" ref="CC85:CC140" si="25">+CB85/BA85*100</f>
        <v>#DIV/0!</v>
      </c>
      <c r="CD85" s="29"/>
      <c r="CE85" s="29"/>
      <c r="CF85" s="122"/>
      <c r="CG85" s="122"/>
      <c r="CH85" s="161"/>
      <c r="CI85" s="122"/>
      <c r="CJ85" s="122"/>
      <c r="CK85" s="123"/>
    </row>
    <row r="86" spans="1:89" s="31" customFormat="1" ht="53.25" customHeight="1" thickBot="1">
      <c r="A86" s="1148"/>
      <c r="B86" s="1040"/>
      <c r="C86" s="983"/>
      <c r="D86" s="41" t="s">
        <v>488</v>
      </c>
      <c r="E86" s="42" t="s">
        <v>46</v>
      </c>
      <c r="F86" s="671">
        <f>+'[1]UE409 (2)'!F86</f>
        <v>2</v>
      </c>
      <c r="G86" s="671">
        <f>+'[1]UE409 (2)'!G86</f>
        <v>2</v>
      </c>
      <c r="H86" s="671">
        <f>+'[1]UE409 (2)'!H86</f>
        <v>2</v>
      </c>
      <c r="I86" s="671">
        <f>+'[1]UE409 (2)'!I86</f>
        <v>2</v>
      </c>
      <c r="J86" s="634">
        <v>0</v>
      </c>
      <c r="K86" s="101">
        <v>0</v>
      </c>
      <c r="L86" s="101">
        <v>0</v>
      </c>
      <c r="M86" s="101">
        <v>0</v>
      </c>
      <c r="N86" s="101">
        <v>0</v>
      </c>
      <c r="O86" s="101">
        <v>1</v>
      </c>
      <c r="P86" s="101">
        <v>0</v>
      </c>
      <c r="Q86" s="101">
        <v>0</v>
      </c>
      <c r="R86" s="101">
        <v>0</v>
      </c>
      <c r="S86" s="101">
        <v>0</v>
      </c>
      <c r="T86" s="101">
        <v>0</v>
      </c>
      <c r="U86" s="101">
        <v>1</v>
      </c>
      <c r="V86" s="888">
        <f t="shared" si="22"/>
        <v>2</v>
      </c>
      <c r="W86" s="895">
        <f t="shared" si="23"/>
        <v>100</v>
      </c>
      <c r="X86" s="30"/>
      <c r="Y86" s="13">
        <f t="shared" si="20"/>
        <v>1</v>
      </c>
      <c r="Z86" s="223"/>
      <c r="AA86" s="223"/>
      <c r="AB86" s="223"/>
      <c r="AC86" s="223"/>
      <c r="AD86" s="223"/>
      <c r="AE86" s="223"/>
      <c r="AF86" s="223"/>
      <c r="AG86" s="223"/>
      <c r="AH86" s="223"/>
      <c r="AI86" s="223"/>
      <c r="AJ86" s="835"/>
      <c r="AK86" s="836"/>
      <c r="AL86" s="223"/>
      <c r="AM86" s="223"/>
      <c r="AN86" s="223"/>
      <c r="AO86" s="223"/>
      <c r="AP86" s="223"/>
      <c r="AQ86" s="223"/>
      <c r="AR86" s="223"/>
      <c r="AS86" s="223"/>
      <c r="AT86" s="223"/>
      <c r="AU86" s="223"/>
      <c r="AV86" s="223"/>
      <c r="AW86" s="223"/>
      <c r="AX86" s="27"/>
      <c r="AY86" s="29"/>
      <c r="AZ86" s="29"/>
      <c r="BA86" s="129"/>
      <c r="BB86" s="130"/>
      <c r="BC86" s="129"/>
      <c r="BD86" s="155"/>
      <c r="BE86" s="132"/>
      <c r="BF86" s="131"/>
      <c r="BG86" s="132"/>
      <c r="BH86" s="131"/>
      <c r="BI86" s="132"/>
      <c r="BJ86" s="155"/>
      <c r="BK86" s="132"/>
      <c r="BL86" s="172"/>
      <c r="BM86" s="132"/>
      <c r="BN86" s="172"/>
      <c r="BO86" s="132"/>
      <c r="BP86" s="172"/>
      <c r="BQ86" s="132"/>
      <c r="BR86" s="172"/>
      <c r="BS86" s="156"/>
      <c r="BT86" s="172"/>
      <c r="BU86" s="132"/>
      <c r="BV86" s="172"/>
      <c r="BW86" s="156"/>
      <c r="BX86" s="172"/>
      <c r="BY86" s="156"/>
      <c r="BZ86" s="172"/>
      <c r="CA86" s="156"/>
      <c r="CB86" s="156">
        <f t="shared" si="24"/>
        <v>0</v>
      </c>
      <c r="CC86" s="128" t="e">
        <f t="shared" si="25"/>
        <v>#DIV/0!</v>
      </c>
      <c r="CD86" s="29"/>
      <c r="CE86" s="29"/>
      <c r="CF86" s="122"/>
      <c r="CG86" s="122"/>
      <c r="CH86" s="161"/>
      <c r="CI86" s="122"/>
      <c r="CJ86" s="122"/>
      <c r="CK86" s="123"/>
    </row>
    <row r="87" spans="1:89" s="31" customFormat="1" ht="53.25" customHeight="1" thickBot="1">
      <c r="A87" s="1148"/>
      <c r="B87" s="1058" t="s">
        <v>239</v>
      </c>
      <c r="C87" s="1067" t="s">
        <v>287</v>
      </c>
      <c r="D87" s="670" t="s">
        <v>221</v>
      </c>
      <c r="E87" s="670"/>
      <c r="F87" s="671">
        <f>+'[1]UE409 (2)'!F87</f>
        <v>53790</v>
      </c>
      <c r="G87" s="671">
        <f>+'[1]UE409 (2)'!G87</f>
        <v>31260</v>
      </c>
      <c r="H87" s="671">
        <f>+'[1]UE409 (2)'!H87</f>
        <v>31260</v>
      </c>
      <c r="I87" s="671">
        <f>+'[1]UE409 (2)'!I87</f>
        <v>31260</v>
      </c>
      <c r="J87" s="671">
        <f t="shared" ref="J87:T87" si="26">+J88</f>
        <v>781</v>
      </c>
      <c r="K87" s="671">
        <f t="shared" si="26"/>
        <v>951</v>
      </c>
      <c r="L87" s="671">
        <f t="shared" si="26"/>
        <v>1536</v>
      </c>
      <c r="M87" s="671">
        <f t="shared" si="26"/>
        <v>5478</v>
      </c>
      <c r="N87" s="671">
        <f t="shared" si="26"/>
        <v>6356</v>
      </c>
      <c r="O87" s="671">
        <f t="shared" si="26"/>
        <v>6260</v>
      </c>
      <c r="P87" s="671">
        <f t="shared" si="26"/>
        <v>3936</v>
      </c>
      <c r="Q87" s="671">
        <f t="shared" si="26"/>
        <v>4239</v>
      </c>
      <c r="R87" s="671">
        <f t="shared" si="26"/>
        <v>4360</v>
      </c>
      <c r="S87" s="671">
        <f t="shared" si="26"/>
        <v>2825</v>
      </c>
      <c r="T87" s="671">
        <f t="shared" si="26"/>
        <v>2575</v>
      </c>
      <c r="U87" s="671">
        <v>1800</v>
      </c>
      <c r="V87" s="888">
        <f t="shared" si="22"/>
        <v>41097</v>
      </c>
      <c r="W87" s="895">
        <f t="shared" si="23"/>
        <v>76.402677077523705</v>
      </c>
      <c r="X87" s="30"/>
      <c r="Y87" s="13">
        <f t="shared" si="20"/>
        <v>26895</v>
      </c>
      <c r="Z87" s="223"/>
      <c r="AA87" s="223"/>
      <c r="AB87" s="223"/>
      <c r="AC87" s="223"/>
      <c r="AD87" s="223"/>
      <c r="AE87" s="223"/>
      <c r="AF87" s="223"/>
      <c r="AG87" s="223"/>
      <c r="AH87" s="223"/>
      <c r="AI87" s="223"/>
      <c r="AJ87" s="835"/>
      <c r="AK87" s="836"/>
      <c r="AL87" s="223"/>
      <c r="AM87" s="223"/>
      <c r="AN87" s="223"/>
      <c r="AO87" s="223"/>
      <c r="AP87" s="223"/>
      <c r="AQ87" s="223"/>
      <c r="AR87" s="223"/>
      <c r="AS87" s="223"/>
      <c r="AT87" s="223"/>
      <c r="AU87" s="223"/>
      <c r="AV87" s="223"/>
      <c r="AW87" s="223"/>
      <c r="AX87" s="27"/>
      <c r="AY87" s="29"/>
      <c r="AZ87" s="29"/>
      <c r="BA87" s="77">
        <f>+BC87+BD87+BF87+BH87+BJ87+BL87+BN87+BP87+BR87+BT87+BV87+BX87+BZ87</f>
        <v>4089711</v>
      </c>
      <c r="BB87" s="130">
        <f>+BE87+BG87+BI87+BK87+BM87+BO87+BQ87+BS87+BU87+BW87+BY87+CA87</f>
        <v>4089309</v>
      </c>
      <c r="BC87" s="129">
        <v>3305028</v>
      </c>
      <c r="BD87" s="404">
        <v>5385</v>
      </c>
      <c r="BE87" s="174">
        <v>312371.54000000004</v>
      </c>
      <c r="BF87" s="131">
        <v>522935</v>
      </c>
      <c r="BG87" s="132">
        <v>320616.13</v>
      </c>
      <c r="BH87" s="131">
        <v>3663</v>
      </c>
      <c r="BI87" s="132">
        <v>316737.18999999994</v>
      </c>
      <c r="BJ87" s="155">
        <v>0</v>
      </c>
      <c r="BK87" s="132">
        <v>324993.7699999999</v>
      </c>
      <c r="BL87" s="814">
        <v>64544</v>
      </c>
      <c r="BM87" s="802">
        <v>322594.33999999985</v>
      </c>
      <c r="BN87" s="172">
        <v>0</v>
      </c>
      <c r="BO87" s="800">
        <v>335372.42000000016</v>
      </c>
      <c r="BP87" s="172">
        <v>0</v>
      </c>
      <c r="BQ87" s="132">
        <v>15442.070000000298</v>
      </c>
      <c r="BR87" s="172">
        <v>0</v>
      </c>
      <c r="BS87" s="156"/>
      <c r="BT87" s="172"/>
      <c r="BU87" s="132"/>
      <c r="BV87" s="881">
        <v>188156</v>
      </c>
      <c r="BW87" s="156"/>
      <c r="BX87" s="172">
        <v>0</v>
      </c>
      <c r="BY87" s="156"/>
      <c r="BZ87" s="172">
        <v>0</v>
      </c>
      <c r="CA87" s="156">
        <v>2141181.54</v>
      </c>
      <c r="CB87" s="156">
        <f t="shared" si="24"/>
        <v>4089309</v>
      </c>
      <c r="CC87" s="128">
        <f t="shared" si="25"/>
        <v>99.99017045458713</v>
      </c>
      <c r="CD87" s="29"/>
      <c r="CE87" s="29"/>
      <c r="CF87" s="133">
        <f>+CI87-BA87</f>
        <v>0</v>
      </c>
      <c r="CG87" s="133">
        <f>+CJ87-BB87</f>
        <v>0</v>
      </c>
      <c r="CH87" s="160"/>
      <c r="CI87" s="133">
        <v>4089711</v>
      </c>
      <c r="CJ87" s="133">
        <v>4089309</v>
      </c>
      <c r="CK87" s="123"/>
    </row>
    <row r="88" spans="1:89" s="31" customFormat="1" ht="53.25" customHeight="1" thickBot="1">
      <c r="A88" s="1148"/>
      <c r="B88" s="1059"/>
      <c r="C88" s="1067"/>
      <c r="D88" s="41" t="s">
        <v>461</v>
      </c>
      <c r="E88" s="42" t="s">
        <v>460</v>
      </c>
      <c r="F88" s="671">
        <f>+'[1]UE409 (2)'!F88</f>
        <v>53790</v>
      </c>
      <c r="G88" s="671">
        <f>+'[1]UE409 (2)'!G88</f>
        <v>31260</v>
      </c>
      <c r="H88" s="671">
        <f>+'[1]UE409 (2)'!H88</f>
        <v>31260</v>
      </c>
      <c r="I88" s="671">
        <f>+'[1]UE409 (2)'!I88</f>
        <v>31260</v>
      </c>
      <c r="J88" s="634">
        <v>781</v>
      </c>
      <c r="K88" s="406">
        <v>951</v>
      </c>
      <c r="L88" s="79">
        <v>1536</v>
      </c>
      <c r="M88" s="79">
        <v>5478</v>
      </c>
      <c r="N88" s="79">
        <v>6356</v>
      </c>
      <c r="O88" s="79">
        <v>6260</v>
      </c>
      <c r="P88" s="79">
        <v>3936</v>
      </c>
      <c r="Q88" s="79">
        <v>4239</v>
      </c>
      <c r="R88" s="79">
        <v>4360</v>
      </c>
      <c r="S88" s="79">
        <v>2825</v>
      </c>
      <c r="T88" s="79">
        <v>2575</v>
      </c>
      <c r="U88" s="79">
        <v>1800</v>
      </c>
      <c r="V88" s="888">
        <f t="shared" si="22"/>
        <v>41097</v>
      </c>
      <c r="W88" s="895">
        <f t="shared" si="23"/>
        <v>76.402677077523705</v>
      </c>
      <c r="X88" s="30"/>
      <c r="Y88" s="13">
        <f t="shared" si="20"/>
        <v>26895</v>
      </c>
      <c r="Z88" s="223"/>
      <c r="AA88" s="223"/>
      <c r="AB88" s="223"/>
      <c r="AC88" s="223"/>
      <c r="AD88" s="223"/>
      <c r="AE88" s="223"/>
      <c r="AF88" s="223"/>
      <c r="AG88" s="223"/>
      <c r="AH88" s="223"/>
      <c r="AI88" s="223"/>
      <c r="AJ88" s="835"/>
      <c r="AK88" s="836"/>
      <c r="AL88" s="223"/>
      <c r="AM88" s="223"/>
      <c r="AN88" s="223"/>
      <c r="AO88" s="223"/>
      <c r="AP88" s="223"/>
      <c r="AQ88" s="223"/>
      <c r="AR88" s="223"/>
      <c r="AS88" s="223"/>
      <c r="AT88" s="223"/>
      <c r="AU88" s="223"/>
      <c r="AV88" s="223"/>
      <c r="AW88" s="223"/>
      <c r="AX88" s="27"/>
      <c r="AY88" s="29"/>
      <c r="AZ88" s="29"/>
      <c r="BA88" s="129"/>
      <c r="BB88" s="130"/>
      <c r="BC88" s="129"/>
      <c r="BD88" s="155"/>
      <c r="BE88" s="132"/>
      <c r="BF88" s="131"/>
      <c r="BG88" s="132"/>
      <c r="BH88" s="131"/>
      <c r="BI88" s="132"/>
      <c r="BJ88" s="155"/>
      <c r="BK88" s="132"/>
      <c r="BL88" s="172"/>
      <c r="BM88" s="132"/>
      <c r="BN88" s="172"/>
      <c r="BO88" s="132"/>
      <c r="BP88" s="172"/>
      <c r="BQ88" s="132"/>
      <c r="BR88" s="172"/>
      <c r="BS88" s="156"/>
      <c r="BT88" s="172"/>
      <c r="BU88" s="132"/>
      <c r="BV88" s="172"/>
      <c r="BW88" s="156"/>
      <c r="BX88" s="172"/>
      <c r="BY88" s="156"/>
      <c r="BZ88" s="172"/>
      <c r="CA88" s="156"/>
      <c r="CB88" s="156">
        <f t="shared" si="24"/>
        <v>0</v>
      </c>
      <c r="CC88" s="128" t="e">
        <f t="shared" si="25"/>
        <v>#DIV/0!</v>
      </c>
      <c r="CD88" s="29"/>
      <c r="CE88" s="29"/>
      <c r="CF88" s="122"/>
      <c r="CG88" s="122"/>
      <c r="CH88" s="161"/>
      <c r="CI88" s="122"/>
      <c r="CJ88" s="122"/>
      <c r="CK88" s="123"/>
    </row>
    <row r="89" spans="1:89" s="31" customFormat="1" ht="53.25" customHeight="1" thickBot="1">
      <c r="A89" s="1148"/>
      <c r="B89" s="981" t="s">
        <v>393</v>
      </c>
      <c r="C89" s="981" t="s">
        <v>394</v>
      </c>
      <c r="D89" s="670" t="s">
        <v>221</v>
      </c>
      <c r="E89" s="670"/>
      <c r="F89" s="671">
        <f>+'[1]UE409 (2)'!F89</f>
        <v>38470</v>
      </c>
      <c r="G89" s="671">
        <f>+'[1]UE409 (2)'!G89</f>
        <v>16284</v>
      </c>
      <c r="H89" s="671">
        <f>+'[1]UE409 (2)'!H89</f>
        <v>21169</v>
      </c>
      <c r="I89" s="671">
        <f>+'[1]UE409 (2)'!I89</f>
        <v>27520</v>
      </c>
      <c r="J89" s="671">
        <f t="shared" ref="J89:T89" si="27">+J90</f>
        <v>953</v>
      </c>
      <c r="K89" s="671">
        <f t="shared" si="27"/>
        <v>772</v>
      </c>
      <c r="L89" s="671">
        <f t="shared" si="27"/>
        <v>994</v>
      </c>
      <c r="M89" s="671">
        <f t="shared" si="27"/>
        <v>3082</v>
      </c>
      <c r="N89" s="671">
        <f t="shared" si="27"/>
        <v>3351</v>
      </c>
      <c r="O89" s="671">
        <f t="shared" si="27"/>
        <v>3464</v>
      </c>
      <c r="P89" s="671">
        <f t="shared" si="27"/>
        <v>2274</v>
      </c>
      <c r="Q89" s="671">
        <f t="shared" si="27"/>
        <v>1993</v>
      </c>
      <c r="R89" s="671">
        <f t="shared" si="27"/>
        <v>2990</v>
      </c>
      <c r="S89" s="671">
        <f t="shared" si="27"/>
        <v>1417</v>
      </c>
      <c r="T89" s="671">
        <f t="shared" si="27"/>
        <v>1191</v>
      </c>
      <c r="U89" s="671">
        <v>811</v>
      </c>
      <c r="V89" s="888">
        <f t="shared" si="22"/>
        <v>23292</v>
      </c>
      <c r="W89" s="895">
        <f t="shared" si="23"/>
        <v>60.545879906420588</v>
      </c>
      <c r="X89" s="30"/>
      <c r="Y89" s="13">
        <f t="shared" si="20"/>
        <v>19235</v>
      </c>
      <c r="Z89" s="223"/>
      <c r="AA89" s="223"/>
      <c r="AB89" s="223"/>
      <c r="AC89" s="223"/>
      <c r="AD89" s="223"/>
      <c r="AE89" s="223"/>
      <c r="AF89" s="223"/>
      <c r="AG89" s="223"/>
      <c r="AH89" s="223"/>
      <c r="AI89" s="223"/>
      <c r="AJ89" s="835"/>
      <c r="AK89" s="836"/>
      <c r="AL89" s="223"/>
      <c r="AM89" s="223"/>
      <c r="AN89" s="223"/>
      <c r="AO89" s="223"/>
      <c r="AP89" s="223"/>
      <c r="AQ89" s="223"/>
      <c r="AR89" s="223"/>
      <c r="AS89" s="223"/>
      <c r="AT89" s="223"/>
      <c r="AU89" s="223"/>
      <c r="AV89" s="223"/>
      <c r="AW89" s="223"/>
      <c r="AX89" s="27"/>
      <c r="AY89" s="29"/>
      <c r="AZ89" s="29"/>
      <c r="BA89" s="129">
        <f>+BC89+BD89+BF89+BH89+BJ89+BL89+BN89+BP89+BR89+BT89+BV89+BX89+BZ89</f>
        <v>451350</v>
      </c>
      <c r="BB89" s="130">
        <f>+BE89+BG89+BI89+BK89+BM89+BO89+BQ89+BS89+BU89+BW89+BY89+CA89</f>
        <v>451247</v>
      </c>
      <c r="BC89" s="129">
        <v>0</v>
      </c>
      <c r="BD89" s="155">
        <v>0</v>
      </c>
      <c r="BE89" s="132">
        <v>0</v>
      </c>
      <c r="BF89" s="131">
        <v>0</v>
      </c>
      <c r="BG89" s="132">
        <v>0</v>
      </c>
      <c r="BH89" s="131">
        <v>0</v>
      </c>
      <c r="BI89" s="132">
        <v>0</v>
      </c>
      <c r="BJ89" s="155">
        <v>430000</v>
      </c>
      <c r="BK89" s="132">
        <v>0</v>
      </c>
      <c r="BL89" s="172">
        <v>0</v>
      </c>
      <c r="BM89" s="800">
        <v>0</v>
      </c>
      <c r="BN89" s="172">
        <v>0</v>
      </c>
      <c r="BO89" s="132">
        <v>0</v>
      </c>
      <c r="BP89" s="172">
        <v>0</v>
      </c>
      <c r="BQ89" s="132">
        <v>0</v>
      </c>
      <c r="BR89" s="172">
        <v>10500</v>
      </c>
      <c r="BS89" s="156"/>
      <c r="BT89" s="172"/>
      <c r="BU89" s="132"/>
      <c r="BV89" s="172">
        <v>0</v>
      </c>
      <c r="BW89" s="156"/>
      <c r="BX89" s="172">
        <v>0</v>
      </c>
      <c r="BY89" s="156"/>
      <c r="BZ89" s="911">
        <v>10850</v>
      </c>
      <c r="CA89" s="156">
        <v>451247</v>
      </c>
      <c r="CB89" s="156">
        <f t="shared" si="24"/>
        <v>451247</v>
      </c>
      <c r="CC89" s="128">
        <f t="shared" si="25"/>
        <v>99.977179572393922</v>
      </c>
      <c r="CD89" s="29"/>
      <c r="CE89" s="29"/>
      <c r="CF89" s="133">
        <f>+CI89-BA89</f>
        <v>0</v>
      </c>
      <c r="CG89" s="133">
        <f>+CJ89-BB89</f>
        <v>0</v>
      </c>
      <c r="CH89" s="160"/>
      <c r="CI89" s="133">
        <v>451350</v>
      </c>
      <c r="CJ89" s="133">
        <v>451247</v>
      </c>
      <c r="CK89" s="123"/>
    </row>
    <row r="90" spans="1:89" s="31" customFormat="1" ht="81" customHeight="1" thickBot="1">
      <c r="A90" s="1148"/>
      <c r="B90" s="983"/>
      <c r="C90" s="983"/>
      <c r="D90" s="74" t="s">
        <v>462</v>
      </c>
      <c r="E90" s="42" t="s">
        <v>396</v>
      </c>
      <c r="F90" s="671">
        <f>+'[1]UE409 (2)'!F90</f>
        <v>38470</v>
      </c>
      <c r="G90" s="671">
        <f>+'[1]UE409 (2)'!G90</f>
        <v>16284</v>
      </c>
      <c r="H90" s="671">
        <f>+'[1]UE409 (2)'!H90</f>
        <v>21169</v>
      </c>
      <c r="I90" s="671">
        <f>+'[1]UE409 (2)'!I90</f>
        <v>27520</v>
      </c>
      <c r="J90" s="634">
        <v>953</v>
      </c>
      <c r="K90" s="79">
        <v>772</v>
      </c>
      <c r="L90" s="79">
        <v>994</v>
      </c>
      <c r="M90" s="79">
        <v>3082</v>
      </c>
      <c r="N90" s="79">
        <v>3351</v>
      </c>
      <c r="O90" s="79">
        <v>3464</v>
      </c>
      <c r="P90" s="79">
        <v>2274</v>
      </c>
      <c r="Q90" s="79">
        <v>1993</v>
      </c>
      <c r="R90" s="79">
        <v>2990</v>
      </c>
      <c r="S90" s="79">
        <v>1417</v>
      </c>
      <c r="T90" s="79">
        <v>1191</v>
      </c>
      <c r="U90" s="79">
        <v>811</v>
      </c>
      <c r="V90" s="888">
        <f t="shared" si="22"/>
        <v>23292</v>
      </c>
      <c r="W90" s="895">
        <f t="shared" si="23"/>
        <v>60.545879906420588</v>
      </c>
      <c r="X90" s="30"/>
      <c r="Y90" s="13">
        <f t="shared" si="20"/>
        <v>19235</v>
      </c>
      <c r="Z90" s="223"/>
      <c r="AA90" s="223"/>
      <c r="AB90" s="223"/>
      <c r="AC90" s="223"/>
      <c r="AD90" s="223"/>
      <c r="AE90" s="223"/>
      <c r="AF90" s="223"/>
      <c r="AG90" s="223"/>
      <c r="AH90" s="223"/>
      <c r="AI90" s="223"/>
      <c r="AJ90" s="835"/>
      <c r="AK90" s="836"/>
      <c r="AL90" s="223"/>
      <c r="AM90" s="223"/>
      <c r="AN90" s="223"/>
      <c r="AO90" s="223"/>
      <c r="AP90" s="223"/>
      <c r="AQ90" s="223"/>
      <c r="AR90" s="223"/>
      <c r="AS90" s="223"/>
      <c r="AT90" s="223"/>
      <c r="AU90" s="223"/>
      <c r="AV90" s="223"/>
      <c r="AW90" s="223"/>
      <c r="AX90" s="27"/>
      <c r="AY90" s="125"/>
      <c r="AZ90" s="125"/>
      <c r="BA90" s="129"/>
      <c r="BB90" s="130"/>
      <c r="BC90" s="129"/>
      <c r="BD90" s="155"/>
      <c r="BE90" s="132"/>
      <c r="BF90" s="131"/>
      <c r="BG90" s="132"/>
      <c r="BH90" s="131"/>
      <c r="BI90" s="132"/>
      <c r="BJ90" s="155"/>
      <c r="BK90" s="132"/>
      <c r="BL90" s="172"/>
      <c r="BM90" s="156"/>
      <c r="BN90" s="172"/>
      <c r="BO90" s="132"/>
      <c r="BP90" s="172"/>
      <c r="BQ90" s="132"/>
      <c r="BR90" s="172"/>
      <c r="BS90" s="156"/>
      <c r="BT90" s="172"/>
      <c r="BU90" s="132"/>
      <c r="BV90" s="172"/>
      <c r="BW90" s="156"/>
      <c r="BX90" s="172"/>
      <c r="BY90" s="156"/>
      <c r="BZ90" s="172"/>
      <c r="CA90" s="156"/>
      <c r="CB90" s="156">
        <f t="shared" si="24"/>
        <v>0</v>
      </c>
      <c r="CC90" s="128" t="e">
        <f t="shared" si="25"/>
        <v>#DIV/0!</v>
      </c>
      <c r="CD90" s="125"/>
      <c r="CE90" s="125"/>
      <c r="CF90" s="122"/>
      <c r="CG90" s="122"/>
      <c r="CH90" s="161"/>
      <c r="CI90" s="122"/>
      <c r="CJ90" s="122"/>
      <c r="CK90" s="123"/>
    </row>
    <row r="91" spans="1:89" s="31" customFormat="1" ht="53.25" customHeight="1" thickBot="1">
      <c r="A91" s="1148"/>
      <c r="B91" s="945" t="s">
        <v>278</v>
      </c>
      <c r="C91" s="945" t="s">
        <v>66</v>
      </c>
      <c r="D91" s="670" t="s">
        <v>221</v>
      </c>
      <c r="E91" s="670"/>
      <c r="F91" s="671">
        <f>+'[1]UE409 (2)'!F91</f>
        <v>9635</v>
      </c>
      <c r="G91" s="671">
        <f>+'[1]UE409 (2)'!G91</f>
        <v>9635</v>
      </c>
      <c r="H91" s="671">
        <f>+'[1]UE409 (2)'!H91</f>
        <v>13672</v>
      </c>
      <c r="I91" s="671">
        <f>+'[1]UE409 (2)'!I91</f>
        <v>13672</v>
      </c>
      <c r="J91" s="671">
        <f t="shared" ref="J91:T91" si="28">+J92</f>
        <v>546</v>
      </c>
      <c r="K91" s="671">
        <f t="shared" si="28"/>
        <v>560</v>
      </c>
      <c r="L91" s="671">
        <f t="shared" si="28"/>
        <v>494</v>
      </c>
      <c r="M91" s="671">
        <f t="shared" si="28"/>
        <v>528</v>
      </c>
      <c r="N91" s="671">
        <f t="shared" si="28"/>
        <v>512</v>
      </c>
      <c r="O91" s="671">
        <f t="shared" si="28"/>
        <v>565</v>
      </c>
      <c r="P91" s="671">
        <f t="shared" si="28"/>
        <v>558</v>
      </c>
      <c r="Q91" s="671">
        <f t="shared" si="28"/>
        <v>543</v>
      </c>
      <c r="R91" s="671">
        <f t="shared" si="28"/>
        <v>455</v>
      </c>
      <c r="S91" s="671">
        <f t="shared" si="28"/>
        <v>416</v>
      </c>
      <c r="T91" s="671">
        <f t="shared" si="28"/>
        <v>434</v>
      </c>
      <c r="U91" s="671">
        <v>418</v>
      </c>
      <c r="V91" s="888">
        <f t="shared" si="22"/>
        <v>6029</v>
      </c>
      <c r="W91" s="895">
        <f t="shared" si="23"/>
        <v>62.573949143746752</v>
      </c>
      <c r="X91" s="30"/>
      <c r="Y91" s="13">
        <f t="shared" si="20"/>
        <v>4817.5</v>
      </c>
      <c r="Z91" s="223"/>
      <c r="AA91" s="223"/>
      <c r="AB91" s="223"/>
      <c r="AC91" s="223"/>
      <c r="AD91" s="223"/>
      <c r="AE91" s="223"/>
      <c r="AF91" s="223"/>
      <c r="AG91" s="223"/>
      <c r="AH91" s="223"/>
      <c r="AI91" s="223"/>
      <c r="AJ91" s="835"/>
      <c r="AK91" s="836"/>
      <c r="AL91" s="223"/>
      <c r="AM91" s="223"/>
      <c r="AN91" s="223"/>
      <c r="AO91" s="223"/>
      <c r="AP91" s="223"/>
      <c r="AQ91" s="223"/>
      <c r="AR91" s="223"/>
      <c r="AS91" s="223"/>
      <c r="AT91" s="223"/>
      <c r="AU91" s="223"/>
      <c r="AV91" s="223"/>
      <c r="AW91" s="223"/>
      <c r="AX91" s="27"/>
      <c r="AY91" s="29"/>
      <c r="AZ91" s="29"/>
      <c r="BA91" s="77">
        <f>+BC91+BD91+BF91+BH91+BJ91+BL91+BN91+BP91+BR91+BT91+BV91+BX91+BZ91</f>
        <v>6697210</v>
      </c>
      <c r="BB91" s="130">
        <f>+BE91+BG91+BI91+BK91+BM91+BO91+BQ91+BS91+BU91+BW91+BY91+CA91</f>
        <v>6692258</v>
      </c>
      <c r="BC91" s="129">
        <v>5450903</v>
      </c>
      <c r="BD91" s="155">
        <v>4834</v>
      </c>
      <c r="BE91" s="132">
        <v>218737.66</v>
      </c>
      <c r="BF91" s="131">
        <v>991964</v>
      </c>
      <c r="BG91" s="132">
        <v>500892.87</v>
      </c>
      <c r="BH91" s="131">
        <v>9293</v>
      </c>
      <c r="BI91" s="132">
        <v>482965.57000000007</v>
      </c>
      <c r="BJ91" s="155">
        <v>362274</v>
      </c>
      <c r="BK91" s="132">
        <v>487746.94999999995</v>
      </c>
      <c r="BL91" s="814">
        <v>152255</v>
      </c>
      <c r="BM91" s="802">
        <v>515545.90000000014</v>
      </c>
      <c r="BN91" s="172">
        <v>0</v>
      </c>
      <c r="BO91" s="800">
        <v>567325.7099999995</v>
      </c>
      <c r="BP91" s="172">
        <v>0</v>
      </c>
      <c r="BQ91" s="132">
        <v>96077.290000000037</v>
      </c>
      <c r="BR91" s="172">
        <v>630490</v>
      </c>
      <c r="BS91" s="156"/>
      <c r="BT91" s="172"/>
      <c r="BU91" s="132"/>
      <c r="BV91" s="881">
        <v>-315157</v>
      </c>
      <c r="BW91" s="156"/>
      <c r="BX91" s="172">
        <v>-456</v>
      </c>
      <c r="BY91" s="156"/>
      <c r="BZ91" s="911">
        <v>-589190</v>
      </c>
      <c r="CA91" s="156">
        <v>3822966.0500000003</v>
      </c>
      <c r="CB91" s="156">
        <f t="shared" si="24"/>
        <v>6692258</v>
      </c>
      <c r="CC91" s="128">
        <f t="shared" si="25"/>
        <v>99.926058761782883</v>
      </c>
      <c r="CD91" s="29"/>
      <c r="CE91" s="29"/>
      <c r="CF91" s="133">
        <f>+CI91-BA91</f>
        <v>0</v>
      </c>
      <c r="CG91" s="133">
        <f>+CJ91-BB91</f>
        <v>0</v>
      </c>
      <c r="CH91" s="160"/>
      <c r="CI91" s="133">
        <v>6697210</v>
      </c>
      <c r="CJ91" s="133">
        <v>6692258</v>
      </c>
      <c r="CK91" s="123"/>
    </row>
    <row r="92" spans="1:89" s="31" customFormat="1" ht="27.75" customHeight="1" thickBot="1">
      <c r="A92" s="1148"/>
      <c r="B92" s="945"/>
      <c r="C92" s="945"/>
      <c r="D92" s="41" t="s">
        <v>67</v>
      </c>
      <c r="E92" s="42" t="s">
        <v>68</v>
      </c>
      <c r="F92" s="671">
        <f>+'[1]UE409 (2)'!F92</f>
        <v>9635</v>
      </c>
      <c r="G92" s="671">
        <f>+'[1]UE409 (2)'!G92</f>
        <v>9635</v>
      </c>
      <c r="H92" s="671">
        <f>+'[1]UE409 (2)'!H92</f>
        <v>13672</v>
      </c>
      <c r="I92" s="671">
        <f>+'[1]UE409 (2)'!I92</f>
        <v>13672</v>
      </c>
      <c r="J92" s="634">
        <v>546</v>
      </c>
      <c r="K92" s="79">
        <v>560</v>
      </c>
      <c r="L92" s="79">
        <v>494</v>
      </c>
      <c r="M92" s="79">
        <v>528</v>
      </c>
      <c r="N92" s="79">
        <v>512</v>
      </c>
      <c r="O92" s="79">
        <v>565</v>
      </c>
      <c r="P92" s="79">
        <v>558</v>
      </c>
      <c r="Q92" s="79">
        <v>543</v>
      </c>
      <c r="R92" s="79">
        <v>455</v>
      </c>
      <c r="S92" s="79">
        <v>416</v>
      </c>
      <c r="T92" s="79">
        <v>434</v>
      </c>
      <c r="U92" s="79">
        <v>418</v>
      </c>
      <c r="V92" s="888">
        <f t="shared" si="22"/>
        <v>6029</v>
      </c>
      <c r="W92" s="895">
        <f t="shared" si="23"/>
        <v>62.573949143746752</v>
      </c>
      <c r="X92" s="30"/>
      <c r="Y92" s="13">
        <f t="shared" si="20"/>
        <v>4817.5</v>
      </c>
      <c r="Z92" s="223"/>
      <c r="AA92" s="223"/>
      <c r="AB92" s="223"/>
      <c r="AC92" s="223"/>
      <c r="AD92" s="223"/>
      <c r="AE92" s="223"/>
      <c r="AF92" s="223"/>
      <c r="AG92" s="223"/>
      <c r="AH92" s="223"/>
      <c r="AI92" s="223"/>
      <c r="AJ92" s="835"/>
      <c r="AK92" s="836"/>
      <c r="AL92" s="223"/>
      <c r="AM92" s="223"/>
      <c r="AN92" s="223"/>
      <c r="AO92" s="223"/>
      <c r="AP92" s="223"/>
      <c r="AQ92" s="223"/>
      <c r="AR92" s="223"/>
      <c r="AS92" s="223"/>
      <c r="AT92" s="223"/>
      <c r="AU92" s="223"/>
      <c r="AV92" s="223"/>
      <c r="AW92" s="223"/>
      <c r="AX92" s="27"/>
      <c r="AY92" s="29"/>
      <c r="AZ92" s="29"/>
      <c r="BA92" s="129"/>
      <c r="BB92" s="130"/>
      <c r="BC92" s="129"/>
      <c r="BD92" s="404"/>
      <c r="BE92" s="174"/>
      <c r="BF92" s="131"/>
      <c r="BG92" s="132"/>
      <c r="BH92" s="131"/>
      <c r="BI92" s="132"/>
      <c r="BJ92" s="155"/>
      <c r="BK92" s="132"/>
      <c r="BL92" s="172"/>
      <c r="BM92" s="156"/>
      <c r="BN92" s="172"/>
      <c r="BO92" s="132"/>
      <c r="BP92" s="172"/>
      <c r="BQ92" s="132"/>
      <c r="BR92" s="172"/>
      <c r="BS92" s="156"/>
      <c r="BT92" s="172"/>
      <c r="BU92" s="132"/>
      <c r="BV92" s="172"/>
      <c r="BW92" s="156"/>
      <c r="BX92" s="172"/>
      <c r="BY92" s="156"/>
      <c r="BZ92" s="172"/>
      <c r="CA92" s="156"/>
      <c r="CB92" s="156">
        <f t="shared" si="24"/>
        <v>0</v>
      </c>
      <c r="CC92" s="128" t="e">
        <f t="shared" si="25"/>
        <v>#DIV/0!</v>
      </c>
      <c r="CD92" s="29"/>
      <c r="CE92" s="29"/>
      <c r="CF92" s="122"/>
      <c r="CG92" s="122"/>
      <c r="CH92" s="161"/>
      <c r="CI92" s="122"/>
      <c r="CJ92" s="122"/>
      <c r="CK92" s="123"/>
    </row>
    <row r="93" spans="1:89" s="31" customFormat="1" ht="27.75" customHeight="1" thickBot="1">
      <c r="A93" s="1148"/>
      <c r="B93" s="945"/>
      <c r="C93" s="945"/>
      <c r="D93" s="35" t="s">
        <v>463</v>
      </c>
      <c r="E93" s="36" t="s">
        <v>69</v>
      </c>
      <c r="F93" s="671">
        <f>+'[1]UE409 (2)'!F93</f>
        <v>5780</v>
      </c>
      <c r="G93" s="671">
        <f>+'[1]UE409 (2)'!G93</f>
        <v>5780</v>
      </c>
      <c r="H93" s="671">
        <f>+'[1]UE409 (2)'!H93</f>
        <v>13672</v>
      </c>
      <c r="I93" s="671">
        <f>+'[1]UE409 (2)'!I93</f>
        <v>13672</v>
      </c>
      <c r="J93" s="646">
        <v>82</v>
      </c>
      <c r="K93" s="102">
        <v>87</v>
      </c>
      <c r="L93" s="102">
        <v>159</v>
      </c>
      <c r="M93" s="102">
        <v>70</v>
      </c>
      <c r="N93" s="102">
        <v>63</v>
      </c>
      <c r="O93" s="102">
        <v>47</v>
      </c>
      <c r="P93" s="102">
        <v>74</v>
      </c>
      <c r="Q93" s="102">
        <v>47</v>
      </c>
      <c r="R93" s="102">
        <v>36</v>
      </c>
      <c r="S93" s="102">
        <v>50</v>
      </c>
      <c r="T93" s="102">
        <v>40</v>
      </c>
      <c r="U93" s="102">
        <v>0</v>
      </c>
      <c r="V93" s="888">
        <f t="shared" si="22"/>
        <v>755</v>
      </c>
      <c r="W93" s="895">
        <f t="shared" si="23"/>
        <v>13.062283737024222</v>
      </c>
      <c r="X93" s="30"/>
      <c r="Y93" s="13">
        <f t="shared" si="20"/>
        <v>2890</v>
      </c>
      <c r="Z93" s="223"/>
      <c r="AA93" s="223"/>
      <c r="AB93" s="223"/>
      <c r="AC93" s="223"/>
      <c r="AD93" s="223"/>
      <c r="AE93" s="223"/>
      <c r="AF93" s="223"/>
      <c r="AG93" s="223"/>
      <c r="AH93" s="223"/>
      <c r="AI93" s="223"/>
      <c r="AJ93" s="835"/>
      <c r="AK93" s="836"/>
      <c r="AL93" s="223"/>
      <c r="AM93" s="223"/>
      <c r="AN93" s="223"/>
      <c r="AO93" s="223"/>
      <c r="AP93" s="223"/>
      <c r="AQ93" s="223"/>
      <c r="AR93" s="223"/>
      <c r="AS93" s="223"/>
      <c r="AT93" s="223"/>
      <c r="AU93" s="223"/>
      <c r="AV93" s="223"/>
      <c r="AW93" s="223"/>
      <c r="AX93" s="27"/>
      <c r="AY93" s="29"/>
      <c r="AZ93" s="29"/>
      <c r="BA93" s="129"/>
      <c r="BB93" s="130"/>
      <c r="BC93" s="129"/>
      <c r="BD93" s="404"/>
      <c r="BE93" s="174"/>
      <c r="BF93" s="131"/>
      <c r="BG93" s="132"/>
      <c r="BH93" s="131"/>
      <c r="BI93" s="132"/>
      <c r="BJ93" s="155"/>
      <c r="BK93" s="132"/>
      <c r="BL93" s="172"/>
      <c r="BM93" s="156"/>
      <c r="BN93" s="172"/>
      <c r="BO93" s="132"/>
      <c r="BP93" s="172"/>
      <c r="BQ93" s="132"/>
      <c r="BR93" s="172"/>
      <c r="BS93" s="156"/>
      <c r="BT93" s="172"/>
      <c r="BU93" s="132"/>
      <c r="BV93" s="172"/>
      <c r="BW93" s="156"/>
      <c r="BX93" s="172"/>
      <c r="BY93" s="156"/>
      <c r="BZ93" s="172"/>
      <c r="CA93" s="156"/>
      <c r="CB93" s="156">
        <f t="shared" si="24"/>
        <v>0</v>
      </c>
      <c r="CC93" s="128" t="e">
        <f t="shared" si="25"/>
        <v>#DIV/0!</v>
      </c>
      <c r="CD93" s="29"/>
      <c r="CE93" s="29"/>
      <c r="CF93" s="122"/>
      <c r="CG93" s="122"/>
      <c r="CH93" s="161"/>
      <c r="CI93" s="122"/>
      <c r="CJ93" s="122"/>
      <c r="CK93" s="123"/>
    </row>
    <row r="94" spans="1:89" s="31" customFormat="1" ht="27.75" customHeight="1" thickBot="1">
      <c r="A94" s="1148"/>
      <c r="B94" s="945"/>
      <c r="C94" s="945"/>
      <c r="D94" s="35" t="s">
        <v>70</v>
      </c>
      <c r="E94" s="36" t="s">
        <v>68</v>
      </c>
      <c r="F94" s="671">
        <f>+'[1]UE409 (2)'!F94</f>
        <v>9635</v>
      </c>
      <c r="G94" s="671">
        <f>+'[1]UE409 (2)'!G94</f>
        <v>9635</v>
      </c>
      <c r="H94" s="671">
        <f>+'[1]UE409 (2)'!H94</f>
        <v>13672</v>
      </c>
      <c r="I94" s="671">
        <f>+'[1]UE409 (2)'!I94</f>
        <v>13672</v>
      </c>
      <c r="J94" s="634">
        <v>551</v>
      </c>
      <c r="K94" s="79">
        <v>926</v>
      </c>
      <c r="L94" s="79">
        <v>538</v>
      </c>
      <c r="M94" s="79">
        <v>777</v>
      </c>
      <c r="N94" s="79">
        <v>535</v>
      </c>
      <c r="O94" s="79">
        <v>522</v>
      </c>
      <c r="P94" s="79">
        <v>482</v>
      </c>
      <c r="Q94" s="79">
        <v>551</v>
      </c>
      <c r="R94" s="79">
        <v>441</v>
      </c>
      <c r="S94" s="79">
        <v>499</v>
      </c>
      <c r="T94" s="79">
        <v>264</v>
      </c>
      <c r="U94" s="79">
        <v>0</v>
      </c>
      <c r="V94" s="888">
        <f t="shared" si="22"/>
        <v>6086</v>
      </c>
      <c r="W94" s="895">
        <f t="shared" si="23"/>
        <v>63.165542293720812</v>
      </c>
      <c r="X94" s="30"/>
      <c r="Y94" s="13">
        <f t="shared" si="20"/>
        <v>4817.5</v>
      </c>
      <c r="Z94" s="223"/>
      <c r="AA94" s="223"/>
      <c r="AB94" s="223"/>
      <c r="AC94" s="223"/>
      <c r="AD94" s="223"/>
      <c r="AE94" s="223"/>
      <c r="AF94" s="223"/>
      <c r="AG94" s="223"/>
      <c r="AH94" s="223"/>
      <c r="AI94" s="223"/>
      <c r="AJ94" s="835"/>
      <c r="AK94" s="836"/>
      <c r="AL94" s="223"/>
      <c r="AM94" s="223"/>
      <c r="AN94" s="223"/>
      <c r="AO94" s="223"/>
      <c r="AP94" s="223"/>
      <c r="AQ94" s="223"/>
      <c r="AR94" s="223"/>
      <c r="AS94" s="223"/>
      <c r="AT94" s="223"/>
      <c r="AU94" s="223"/>
      <c r="AV94" s="223"/>
      <c r="AW94" s="223"/>
      <c r="AX94" s="27"/>
      <c r="BA94" s="129"/>
      <c r="BB94" s="130"/>
      <c r="BC94" s="129"/>
      <c r="BD94" s="404"/>
      <c r="BE94" s="174"/>
      <c r="BF94" s="131"/>
      <c r="BG94" s="132"/>
      <c r="BH94" s="131"/>
      <c r="BI94" s="132"/>
      <c r="BJ94" s="155"/>
      <c r="BK94" s="132"/>
      <c r="BL94" s="172"/>
      <c r="BM94" s="156"/>
      <c r="BN94" s="172"/>
      <c r="BO94" s="132"/>
      <c r="BP94" s="172"/>
      <c r="BQ94" s="132"/>
      <c r="BR94" s="172"/>
      <c r="BS94" s="156"/>
      <c r="BT94" s="172"/>
      <c r="BU94" s="132"/>
      <c r="BV94" s="172"/>
      <c r="BW94" s="156"/>
      <c r="BX94" s="172"/>
      <c r="BY94" s="156"/>
      <c r="BZ94" s="172"/>
      <c r="CA94" s="156"/>
      <c r="CB94" s="156">
        <f t="shared" si="24"/>
        <v>0</v>
      </c>
      <c r="CC94" s="128" t="e">
        <f t="shared" si="25"/>
        <v>#DIV/0!</v>
      </c>
      <c r="CF94" s="122"/>
      <c r="CG94" s="122"/>
      <c r="CH94" s="161"/>
      <c r="CI94" s="122"/>
      <c r="CJ94" s="122"/>
      <c r="CK94" s="123"/>
    </row>
    <row r="95" spans="1:89" s="31" customFormat="1" ht="27.75" customHeight="1" thickBot="1">
      <c r="A95" s="1148"/>
      <c r="B95" s="945"/>
      <c r="C95" s="945"/>
      <c r="D95" s="35" t="s">
        <v>71</v>
      </c>
      <c r="E95" s="36" t="s">
        <v>72</v>
      </c>
      <c r="F95" s="671">
        <f>+'[1]UE409 (2)'!F95</f>
        <v>9635</v>
      </c>
      <c r="G95" s="671">
        <f>+'[1]UE409 (2)'!G95</f>
        <v>9635</v>
      </c>
      <c r="H95" s="671">
        <f>+'[1]UE409 (2)'!H95</f>
        <v>13672</v>
      </c>
      <c r="I95" s="671">
        <f>+'[1]UE409 (2)'!I95</f>
        <v>13672</v>
      </c>
      <c r="J95" s="634">
        <v>749</v>
      </c>
      <c r="K95" s="79">
        <v>707</v>
      </c>
      <c r="L95" s="79">
        <v>751</v>
      </c>
      <c r="M95" s="79">
        <v>679</v>
      </c>
      <c r="N95" s="79">
        <v>547</v>
      </c>
      <c r="O95" s="79">
        <v>599</v>
      </c>
      <c r="P95" s="79">
        <v>689</v>
      </c>
      <c r="Q95" s="79">
        <v>595</v>
      </c>
      <c r="R95" s="79">
        <v>657</v>
      </c>
      <c r="S95" s="79">
        <v>540</v>
      </c>
      <c r="T95" s="79">
        <v>427</v>
      </c>
      <c r="U95" s="79">
        <v>460</v>
      </c>
      <c r="V95" s="888">
        <f t="shared" si="22"/>
        <v>7400</v>
      </c>
      <c r="W95" s="895">
        <f t="shared" si="23"/>
        <v>76.803321224701605</v>
      </c>
      <c r="X95" s="30"/>
      <c r="Y95" s="13">
        <f t="shared" si="20"/>
        <v>4817.5</v>
      </c>
      <c r="Z95" s="223"/>
      <c r="AA95" s="223"/>
      <c r="AB95" s="223"/>
      <c r="AC95" s="223"/>
      <c r="AD95" s="223"/>
      <c r="AE95" s="223"/>
      <c r="AF95" s="223"/>
      <c r="AG95" s="223"/>
      <c r="AH95" s="223"/>
      <c r="AI95" s="223"/>
      <c r="AJ95" s="835"/>
      <c r="AK95" s="836"/>
      <c r="AL95" s="223"/>
      <c r="AM95" s="223"/>
      <c r="AN95" s="223"/>
      <c r="AO95" s="223"/>
      <c r="AP95" s="223"/>
      <c r="AQ95" s="223"/>
      <c r="AR95" s="223"/>
      <c r="AS95" s="223"/>
      <c r="AT95" s="223"/>
      <c r="AU95" s="223"/>
      <c r="AV95" s="223"/>
      <c r="AW95" s="223"/>
      <c r="AX95" s="27"/>
      <c r="BA95" s="129"/>
      <c r="BB95" s="130"/>
      <c r="BC95" s="129"/>
      <c r="BD95" s="155"/>
      <c r="BE95" s="132"/>
      <c r="BF95" s="131"/>
      <c r="BG95" s="132"/>
      <c r="BH95" s="131"/>
      <c r="BI95" s="132"/>
      <c r="BJ95" s="155"/>
      <c r="BK95" s="132"/>
      <c r="BL95" s="172"/>
      <c r="BM95" s="156"/>
      <c r="BN95" s="172"/>
      <c r="BO95" s="132"/>
      <c r="BP95" s="172"/>
      <c r="BQ95" s="132"/>
      <c r="BR95" s="172"/>
      <c r="BS95" s="156"/>
      <c r="BT95" s="172"/>
      <c r="BU95" s="132"/>
      <c r="BV95" s="172"/>
      <c r="BW95" s="156"/>
      <c r="BX95" s="172"/>
      <c r="BY95" s="156"/>
      <c r="BZ95" s="172"/>
      <c r="CA95" s="156"/>
      <c r="CB95" s="156">
        <f t="shared" si="24"/>
        <v>0</v>
      </c>
      <c r="CC95" s="128" t="e">
        <f t="shared" si="25"/>
        <v>#DIV/0!</v>
      </c>
      <c r="CD95" s="173"/>
      <c r="CE95" s="173"/>
      <c r="CF95" s="122"/>
      <c r="CG95" s="122"/>
      <c r="CH95" s="161"/>
      <c r="CI95" s="122"/>
      <c r="CJ95" s="122"/>
      <c r="CK95" s="123"/>
    </row>
    <row r="96" spans="1:89" s="31" customFormat="1" ht="27.75" customHeight="1" thickBot="1">
      <c r="A96" s="1148"/>
      <c r="B96" s="945"/>
      <c r="C96" s="945"/>
      <c r="D96" s="35" t="s">
        <v>73</v>
      </c>
      <c r="E96" s="36" t="s">
        <v>72</v>
      </c>
      <c r="F96" s="671">
        <f>+'[1]UE409 (2)'!F96</f>
        <v>9635</v>
      </c>
      <c r="G96" s="671">
        <f>+'[1]UE409 (2)'!G96</f>
        <v>9635</v>
      </c>
      <c r="H96" s="671">
        <f>+'[1]UE409 (2)'!H96</f>
        <v>13672</v>
      </c>
      <c r="I96" s="671">
        <f>+'[1]UE409 (2)'!I96</f>
        <v>13672</v>
      </c>
      <c r="J96" s="634">
        <v>334</v>
      </c>
      <c r="K96" s="79">
        <v>339</v>
      </c>
      <c r="L96" s="79">
        <v>328</v>
      </c>
      <c r="M96" s="79">
        <v>313</v>
      </c>
      <c r="N96" s="79">
        <v>212</v>
      </c>
      <c r="O96" s="79">
        <v>302</v>
      </c>
      <c r="P96" s="79">
        <v>290</v>
      </c>
      <c r="Q96" s="79">
        <v>232</v>
      </c>
      <c r="R96" s="79">
        <v>237</v>
      </c>
      <c r="S96" s="79">
        <v>398</v>
      </c>
      <c r="T96" s="79">
        <v>169</v>
      </c>
      <c r="U96" s="79">
        <v>0</v>
      </c>
      <c r="V96" s="888">
        <f t="shared" si="22"/>
        <v>3154</v>
      </c>
      <c r="W96" s="895">
        <f t="shared" si="23"/>
        <v>32.734820965230924</v>
      </c>
      <c r="X96" s="30"/>
      <c r="Y96" s="13">
        <f t="shared" si="20"/>
        <v>4817.5</v>
      </c>
      <c r="Z96" s="223"/>
      <c r="AA96" s="223"/>
      <c r="AB96" s="223"/>
      <c r="AC96" s="223"/>
      <c r="AD96" s="223"/>
      <c r="AE96" s="223"/>
      <c r="AF96" s="223"/>
      <c r="AG96" s="223"/>
      <c r="AH96" s="223"/>
      <c r="AI96" s="223"/>
      <c r="AJ96" s="835"/>
      <c r="AK96" s="836"/>
      <c r="AL96" s="223"/>
      <c r="AM96" s="223"/>
      <c r="AN96" s="223"/>
      <c r="AO96" s="223"/>
      <c r="AP96" s="223"/>
      <c r="AQ96" s="223"/>
      <c r="AR96" s="223"/>
      <c r="AS96" s="223"/>
      <c r="AT96" s="223"/>
      <c r="AU96" s="223"/>
      <c r="AV96" s="223"/>
      <c r="AW96" s="223"/>
      <c r="AX96" s="30"/>
      <c r="BA96" s="129"/>
      <c r="BB96" s="130"/>
      <c r="BC96" s="129"/>
      <c r="BD96" s="155"/>
      <c r="BE96" s="132"/>
      <c r="BF96" s="131"/>
      <c r="BG96" s="132"/>
      <c r="BH96" s="131"/>
      <c r="BI96" s="132"/>
      <c r="BJ96" s="155"/>
      <c r="BK96" s="132"/>
      <c r="BL96" s="172"/>
      <c r="BM96" s="156"/>
      <c r="BN96" s="172"/>
      <c r="BO96" s="132"/>
      <c r="BP96" s="172"/>
      <c r="BQ96" s="132"/>
      <c r="BR96" s="172"/>
      <c r="BS96" s="156"/>
      <c r="BT96" s="172"/>
      <c r="BU96" s="132"/>
      <c r="BV96" s="172"/>
      <c r="BW96" s="156"/>
      <c r="BX96" s="172"/>
      <c r="BY96" s="156"/>
      <c r="BZ96" s="172"/>
      <c r="CA96" s="156"/>
      <c r="CB96" s="156">
        <f t="shared" si="24"/>
        <v>0</v>
      </c>
      <c r="CC96" s="128" t="e">
        <f t="shared" si="25"/>
        <v>#DIV/0!</v>
      </c>
      <c r="CD96" s="173"/>
      <c r="CE96" s="173"/>
      <c r="CF96" s="122"/>
      <c r="CG96" s="122"/>
      <c r="CH96" s="161"/>
      <c r="CI96" s="122"/>
      <c r="CJ96" s="122"/>
      <c r="CK96" s="123"/>
    </row>
    <row r="97" spans="1:89" s="31" customFormat="1" ht="47.25" customHeight="1" thickBot="1">
      <c r="A97" s="1148"/>
      <c r="B97" s="945"/>
      <c r="C97" s="945"/>
      <c r="D97" s="41" t="s">
        <v>451</v>
      </c>
      <c r="E97" s="36" t="s">
        <v>72</v>
      </c>
      <c r="F97" s="671">
        <f>+'[1]UE409 (2)'!F97</f>
        <v>5780</v>
      </c>
      <c r="G97" s="671">
        <f>+'[1]UE409 (2)'!G97</f>
        <v>5780</v>
      </c>
      <c r="H97" s="671">
        <f>+'[1]UE409 (2)'!H97</f>
        <v>1850</v>
      </c>
      <c r="I97" s="671">
        <f>+'[1]UE409 (2)'!I97</f>
        <v>1850</v>
      </c>
      <c r="J97" s="646">
        <v>8</v>
      </c>
      <c r="K97" s="102">
        <v>16</v>
      </c>
      <c r="L97" s="102">
        <v>23</v>
      </c>
      <c r="M97" s="102">
        <v>58</v>
      </c>
      <c r="N97" s="102">
        <v>29</v>
      </c>
      <c r="O97" s="102">
        <v>55</v>
      </c>
      <c r="P97" s="102">
        <v>0</v>
      </c>
      <c r="Q97" s="102">
        <v>0</v>
      </c>
      <c r="R97" s="102">
        <v>0</v>
      </c>
      <c r="S97" s="102">
        <v>0</v>
      </c>
      <c r="T97" s="102">
        <v>0</v>
      </c>
      <c r="U97" s="102">
        <v>0</v>
      </c>
      <c r="V97" s="888">
        <f t="shared" si="22"/>
        <v>189</v>
      </c>
      <c r="W97" s="895">
        <f t="shared" si="23"/>
        <v>3.2698961937716264</v>
      </c>
      <c r="X97" s="48"/>
      <c r="Y97" s="13">
        <f t="shared" si="20"/>
        <v>2890</v>
      </c>
      <c r="Z97" s="223"/>
      <c r="AA97" s="223"/>
      <c r="AB97" s="223"/>
      <c r="AC97" s="223"/>
      <c r="AD97" s="223"/>
      <c r="AE97" s="223"/>
      <c r="AF97" s="223"/>
      <c r="AG97" s="223"/>
      <c r="AH97" s="223"/>
      <c r="AI97" s="223"/>
      <c r="AJ97" s="835"/>
      <c r="AK97" s="836"/>
      <c r="AL97" s="223"/>
      <c r="AM97" s="223"/>
      <c r="AN97" s="223"/>
      <c r="AO97" s="223"/>
      <c r="AP97" s="223"/>
      <c r="AQ97" s="223"/>
      <c r="AR97" s="223"/>
      <c r="AS97" s="223"/>
      <c r="AT97" s="223"/>
      <c r="AU97" s="223"/>
      <c r="AV97" s="223"/>
      <c r="AW97" s="223"/>
      <c r="AX97" s="48"/>
      <c r="BA97" s="129"/>
      <c r="BB97" s="130"/>
      <c r="BC97" s="129"/>
      <c r="BD97" s="155"/>
      <c r="BE97" s="132"/>
      <c r="BF97" s="131"/>
      <c r="BG97" s="132"/>
      <c r="BH97" s="131"/>
      <c r="BI97" s="132"/>
      <c r="BJ97" s="155"/>
      <c r="BK97" s="132"/>
      <c r="BL97" s="172"/>
      <c r="BM97" s="156"/>
      <c r="BN97" s="172"/>
      <c r="BO97" s="132"/>
      <c r="BP97" s="172"/>
      <c r="BQ97" s="132"/>
      <c r="BR97" s="172"/>
      <c r="BS97" s="156"/>
      <c r="BT97" s="172"/>
      <c r="BU97" s="132"/>
      <c r="BV97" s="172"/>
      <c r="BW97" s="156"/>
      <c r="BX97" s="172"/>
      <c r="BY97" s="156"/>
      <c r="BZ97" s="172"/>
      <c r="CA97" s="156"/>
      <c r="CB97" s="156">
        <f t="shared" si="24"/>
        <v>0</v>
      </c>
      <c r="CC97" s="128" t="e">
        <f t="shared" si="25"/>
        <v>#DIV/0!</v>
      </c>
      <c r="CD97" s="173"/>
      <c r="CE97" s="173"/>
      <c r="CF97" s="122"/>
      <c r="CG97" s="122"/>
      <c r="CH97" s="161"/>
      <c r="CI97" s="122"/>
      <c r="CJ97" s="122"/>
      <c r="CK97" s="123"/>
    </row>
    <row r="98" spans="1:89" s="31" customFormat="1" ht="47.25" customHeight="1" thickBot="1">
      <c r="A98" s="1148"/>
      <c r="B98" s="945"/>
      <c r="C98" s="945"/>
      <c r="D98" s="35" t="s">
        <v>74</v>
      </c>
      <c r="E98" s="36" t="s">
        <v>75</v>
      </c>
      <c r="F98" s="671">
        <f>+'[1]UE409 (2)'!F98</f>
        <v>4500</v>
      </c>
      <c r="G98" s="671">
        <f>+'[1]UE409 (2)'!G98</f>
        <v>4500</v>
      </c>
      <c r="H98" s="671">
        <f>+'[1]UE409 (2)'!H98</f>
        <v>3600</v>
      </c>
      <c r="I98" s="671">
        <f>+'[1]UE409 (2)'!I98</f>
        <v>3600</v>
      </c>
      <c r="J98" s="634">
        <v>379</v>
      </c>
      <c r="K98" s="79">
        <v>428</v>
      </c>
      <c r="L98" s="79">
        <v>420</v>
      </c>
      <c r="M98" s="79">
        <v>482</v>
      </c>
      <c r="N98" s="79">
        <v>402</v>
      </c>
      <c r="O98" s="79">
        <v>446</v>
      </c>
      <c r="P98" s="79">
        <v>358</v>
      </c>
      <c r="Q98" s="79">
        <v>345</v>
      </c>
      <c r="R98" s="79">
        <v>259</v>
      </c>
      <c r="S98" s="79">
        <v>318</v>
      </c>
      <c r="T98" s="79">
        <v>250</v>
      </c>
      <c r="U98" s="79">
        <v>0</v>
      </c>
      <c r="V98" s="888">
        <f t="shared" si="22"/>
        <v>4087</v>
      </c>
      <c r="W98" s="895">
        <f t="shared" si="23"/>
        <v>90.822222222222223</v>
      </c>
      <c r="X98" s="30"/>
      <c r="Y98" s="13">
        <f t="shared" si="20"/>
        <v>2250</v>
      </c>
      <c r="Z98" s="223"/>
      <c r="AA98" s="223"/>
      <c r="AB98" s="223"/>
      <c r="AC98" s="223"/>
      <c r="AD98" s="223"/>
      <c r="AE98" s="223"/>
      <c r="AF98" s="223"/>
      <c r="AG98" s="223"/>
      <c r="AH98" s="223"/>
      <c r="AI98" s="223"/>
      <c r="AJ98" s="835"/>
      <c r="AK98" s="836"/>
      <c r="AL98" s="223"/>
      <c r="AM98" s="223"/>
      <c r="AN98" s="223"/>
      <c r="AO98" s="223"/>
      <c r="AP98" s="223"/>
      <c r="AQ98" s="223"/>
      <c r="AR98" s="223"/>
      <c r="AS98" s="223"/>
      <c r="AT98" s="223"/>
      <c r="AU98" s="223"/>
      <c r="AV98" s="223"/>
      <c r="AW98" s="223"/>
      <c r="AX98" s="30"/>
      <c r="BA98" s="129"/>
      <c r="BB98" s="130"/>
      <c r="BC98" s="129"/>
      <c r="BD98" s="155"/>
      <c r="BE98" s="132"/>
      <c r="BF98" s="131"/>
      <c r="BG98" s="132"/>
      <c r="BH98" s="131"/>
      <c r="BI98" s="132"/>
      <c r="BJ98" s="155"/>
      <c r="BK98" s="132"/>
      <c r="BL98" s="172"/>
      <c r="BM98" s="156"/>
      <c r="BN98" s="172"/>
      <c r="BO98" s="132"/>
      <c r="BP98" s="172"/>
      <c r="BQ98" s="132"/>
      <c r="BR98" s="172"/>
      <c r="BS98" s="156"/>
      <c r="BT98" s="172"/>
      <c r="BU98" s="132"/>
      <c r="BV98" s="172"/>
      <c r="BW98" s="156"/>
      <c r="BX98" s="172"/>
      <c r="BY98" s="156"/>
      <c r="BZ98" s="172"/>
      <c r="CA98" s="156"/>
      <c r="CB98" s="156">
        <f t="shared" si="24"/>
        <v>0</v>
      </c>
      <c r="CC98" s="128" t="e">
        <f t="shared" si="25"/>
        <v>#DIV/0!</v>
      </c>
      <c r="CF98" s="122"/>
      <c r="CG98" s="122"/>
      <c r="CH98" s="161"/>
      <c r="CI98" s="122"/>
      <c r="CJ98" s="122"/>
      <c r="CK98" s="123"/>
    </row>
    <row r="99" spans="1:89" s="31" customFormat="1" ht="47.25" customHeight="1" thickBot="1">
      <c r="A99" s="1148"/>
      <c r="B99" s="945"/>
      <c r="C99" s="945"/>
      <c r="D99" s="41" t="s">
        <v>464</v>
      </c>
      <c r="E99" s="42" t="s">
        <v>465</v>
      </c>
      <c r="F99" s="671">
        <f>+'[1]UE409 (2)'!F99</f>
        <v>9635</v>
      </c>
      <c r="G99" s="671">
        <f>+'[1]UE409 (2)'!G99</f>
        <v>9635</v>
      </c>
      <c r="H99" s="671">
        <f>+'[1]UE409 (2)'!H99</f>
        <v>13672</v>
      </c>
      <c r="I99" s="671">
        <f>+'[1]UE409 (2)'!I99</f>
        <v>13672</v>
      </c>
      <c r="J99" s="646">
        <v>330</v>
      </c>
      <c r="K99" s="102">
        <v>362</v>
      </c>
      <c r="L99" s="102">
        <v>320</v>
      </c>
      <c r="M99" s="102">
        <v>286</v>
      </c>
      <c r="N99" s="102">
        <v>302</v>
      </c>
      <c r="O99" s="102">
        <v>280</v>
      </c>
      <c r="P99" s="102">
        <v>322</v>
      </c>
      <c r="Q99" s="102">
        <v>341</v>
      </c>
      <c r="R99" s="102">
        <v>369</v>
      </c>
      <c r="S99" s="102">
        <v>259</v>
      </c>
      <c r="T99" s="102">
        <v>170</v>
      </c>
      <c r="U99" s="102">
        <v>275</v>
      </c>
      <c r="V99" s="888">
        <f t="shared" si="22"/>
        <v>3616</v>
      </c>
      <c r="W99" s="895">
        <f t="shared" si="23"/>
        <v>37.529839128178516</v>
      </c>
      <c r="X99" s="48"/>
      <c r="Y99" s="13">
        <f t="shared" si="20"/>
        <v>4817.5</v>
      </c>
      <c r="Z99" s="229"/>
      <c r="AA99" s="229"/>
      <c r="AB99" s="241"/>
      <c r="AC99" s="242"/>
      <c r="AD99" s="241"/>
      <c r="AE99" s="241"/>
      <c r="AF99" s="241"/>
      <c r="AG99" s="241"/>
      <c r="AH99" s="242"/>
      <c r="AI99" s="230"/>
      <c r="AJ99" s="835"/>
      <c r="AK99" s="836"/>
      <c r="AL99" s="230"/>
      <c r="AM99" s="230"/>
      <c r="AN99" s="230"/>
      <c r="AO99" s="230"/>
      <c r="AP99" s="230"/>
      <c r="AQ99" s="230"/>
      <c r="AR99" s="230"/>
      <c r="AS99" s="230"/>
      <c r="AT99" s="230"/>
      <c r="AU99" s="230"/>
      <c r="AV99" s="230"/>
      <c r="AW99" s="230"/>
      <c r="AX99" s="48"/>
      <c r="BA99" s="129"/>
      <c r="BB99" s="130"/>
      <c r="BC99" s="129"/>
      <c r="BD99" s="155"/>
      <c r="BE99" s="132"/>
      <c r="BF99" s="131"/>
      <c r="BG99" s="132"/>
      <c r="BH99" s="131"/>
      <c r="BI99" s="132"/>
      <c r="BJ99" s="155"/>
      <c r="BK99" s="132"/>
      <c r="BL99" s="172"/>
      <c r="BM99" s="156"/>
      <c r="BN99" s="172"/>
      <c r="BO99" s="132"/>
      <c r="BP99" s="172"/>
      <c r="BQ99" s="132"/>
      <c r="BR99" s="172"/>
      <c r="BS99" s="156"/>
      <c r="BT99" s="172"/>
      <c r="BU99" s="132"/>
      <c r="BV99" s="172"/>
      <c r="BW99" s="156"/>
      <c r="BX99" s="172"/>
      <c r="BY99" s="156"/>
      <c r="BZ99" s="172"/>
      <c r="CA99" s="156"/>
      <c r="CB99" s="156">
        <f t="shared" si="24"/>
        <v>0</v>
      </c>
      <c r="CC99" s="128" t="e">
        <f t="shared" si="25"/>
        <v>#DIV/0!</v>
      </c>
      <c r="CF99" s="122"/>
      <c r="CG99" s="122"/>
      <c r="CH99" s="161"/>
      <c r="CI99" s="122"/>
      <c r="CJ99" s="122"/>
      <c r="CK99" s="123"/>
    </row>
    <row r="100" spans="1:89" s="31" customFormat="1" ht="51" customHeight="1" thickBot="1">
      <c r="A100" s="1148"/>
      <c r="B100" s="945" t="s">
        <v>279</v>
      </c>
      <c r="C100" s="944" t="s">
        <v>232</v>
      </c>
      <c r="D100" s="670" t="s">
        <v>221</v>
      </c>
      <c r="E100" s="670"/>
      <c r="F100" s="671">
        <f>+'[1]UE409 (2)'!F100</f>
        <v>38930</v>
      </c>
      <c r="G100" s="671">
        <f>+'[1]UE409 (2)'!G100</f>
        <v>38930</v>
      </c>
      <c r="H100" s="671">
        <f>+'[1]UE409 (2)'!H100</f>
        <v>39705</v>
      </c>
      <c r="I100" s="671">
        <f>+'[1]UE409 (2)'!I100</f>
        <v>40495</v>
      </c>
      <c r="J100" s="672">
        <f>SUM(J101:J111)-J107</f>
        <v>3160</v>
      </c>
      <c r="K100" s="672">
        <f t="shared" ref="K100:U100" si="29">SUM(K101:K111)-K107</f>
        <v>3272</v>
      </c>
      <c r="L100" s="672">
        <f t="shared" si="29"/>
        <v>2890</v>
      </c>
      <c r="M100" s="672">
        <f t="shared" si="29"/>
        <v>3552</v>
      </c>
      <c r="N100" s="672">
        <f t="shared" si="29"/>
        <v>3105</v>
      </c>
      <c r="O100" s="672">
        <f t="shared" si="29"/>
        <v>3135</v>
      </c>
      <c r="P100" s="672">
        <f t="shared" si="29"/>
        <v>2837</v>
      </c>
      <c r="Q100" s="672">
        <f t="shared" si="29"/>
        <v>2796</v>
      </c>
      <c r="R100" s="672">
        <f t="shared" si="29"/>
        <v>2985</v>
      </c>
      <c r="S100" s="672">
        <f t="shared" si="29"/>
        <v>2809</v>
      </c>
      <c r="T100" s="672">
        <f t="shared" si="29"/>
        <v>2204</v>
      </c>
      <c r="U100" s="672">
        <f t="shared" si="29"/>
        <v>2367</v>
      </c>
      <c r="V100" s="888">
        <f t="shared" si="22"/>
        <v>35112</v>
      </c>
      <c r="W100" s="895">
        <f t="shared" si="23"/>
        <v>90.192653480606211</v>
      </c>
      <c r="X100" s="30"/>
      <c r="Y100" s="13">
        <f t="shared" si="20"/>
        <v>19465</v>
      </c>
      <c r="Z100" s="229"/>
      <c r="AA100" s="229"/>
      <c r="AB100" s="241"/>
      <c r="AC100" s="242"/>
      <c r="AD100" s="241"/>
      <c r="AE100" s="241"/>
      <c r="AF100" s="241"/>
      <c r="AG100" s="241"/>
      <c r="AH100" s="242"/>
      <c r="AI100" s="230"/>
      <c r="AJ100" s="835"/>
      <c r="AK100" s="836"/>
      <c r="AL100" s="230"/>
      <c r="AM100" s="230"/>
      <c r="AN100" s="230"/>
      <c r="AO100" s="230"/>
      <c r="AP100" s="230"/>
      <c r="AQ100" s="230"/>
      <c r="AR100" s="230"/>
      <c r="AS100" s="230"/>
      <c r="AT100" s="230"/>
      <c r="AU100" s="230"/>
      <c r="AV100" s="230"/>
      <c r="AW100" s="230"/>
      <c r="AX100" s="27"/>
      <c r="BA100" s="77">
        <f>+BC100+BD100+BF100+BH100+BJ100+BL100+BN100+BP100+BR100+BT100+BV100+BX100+BZ100</f>
        <v>3560707</v>
      </c>
      <c r="BB100" s="130">
        <f>+BE100+BG100+BI100+BK100+BM100+BO100+BQ100+BS100+BU100+BW100+BY100+CA100</f>
        <v>3560681</v>
      </c>
      <c r="BC100" s="129">
        <v>3286952</v>
      </c>
      <c r="BD100" s="155">
        <v>5383</v>
      </c>
      <c r="BE100" s="132">
        <v>322911.90000000002</v>
      </c>
      <c r="BF100" s="131">
        <v>272314</v>
      </c>
      <c r="BG100" s="132">
        <v>285306.84999999998</v>
      </c>
      <c r="BH100" s="131">
        <v>1832</v>
      </c>
      <c r="BI100" s="132">
        <v>292835.99</v>
      </c>
      <c r="BJ100" s="155">
        <v>20615</v>
      </c>
      <c r="BK100" s="132">
        <v>299225.89999999991</v>
      </c>
      <c r="BL100" s="814">
        <v>2164</v>
      </c>
      <c r="BM100" s="802">
        <v>292810.29000000004</v>
      </c>
      <c r="BN100" s="172">
        <v>0</v>
      </c>
      <c r="BO100" s="800">
        <v>295110.38000000012</v>
      </c>
      <c r="BP100" s="172">
        <v>0</v>
      </c>
      <c r="BQ100" s="132">
        <v>3498.9399999999441</v>
      </c>
      <c r="BR100" s="172">
        <v>0</v>
      </c>
      <c r="BS100" s="156"/>
      <c r="BT100" s="172"/>
      <c r="BU100" s="132"/>
      <c r="BV100" s="881">
        <v>-28553</v>
      </c>
      <c r="BW100" s="156"/>
      <c r="BX100" s="172">
        <v>0</v>
      </c>
      <c r="BY100" s="156"/>
      <c r="BZ100" s="172">
        <v>0</v>
      </c>
      <c r="CA100" s="156">
        <v>1768980.75</v>
      </c>
      <c r="CB100" s="156">
        <f t="shared" si="24"/>
        <v>3560681</v>
      </c>
      <c r="CC100" s="128">
        <f t="shared" si="25"/>
        <v>99.999269807934212</v>
      </c>
      <c r="CF100" s="133">
        <f>+CI100-BA100</f>
        <v>0</v>
      </c>
      <c r="CG100" s="133">
        <f>+CJ100-BB100</f>
        <v>0</v>
      </c>
      <c r="CH100" s="160"/>
      <c r="CI100" s="133">
        <v>3560707</v>
      </c>
      <c r="CJ100" s="133">
        <v>3560681</v>
      </c>
      <c r="CK100" s="123"/>
    </row>
    <row r="101" spans="1:89" s="31" customFormat="1" ht="29.25" customHeight="1" thickBot="1">
      <c r="A101" s="1148"/>
      <c r="B101" s="945"/>
      <c r="C101" s="944"/>
      <c r="D101" s="41" t="s">
        <v>54</v>
      </c>
      <c r="E101" s="42" t="s">
        <v>53</v>
      </c>
      <c r="F101" s="671">
        <f>+'[1]UE409 (2)'!F101</f>
        <v>200</v>
      </c>
      <c r="G101" s="671">
        <f>+'[1]UE409 (2)'!G101</f>
        <v>200</v>
      </c>
      <c r="H101" s="671">
        <f>+'[1]UE409 (2)'!H101</f>
        <v>240</v>
      </c>
      <c r="I101" s="671">
        <f>+'[1]UE409 (2)'!I101</f>
        <v>330</v>
      </c>
      <c r="J101" s="634">
        <v>15</v>
      </c>
      <c r="K101" s="79">
        <v>19</v>
      </c>
      <c r="L101" s="79">
        <v>24</v>
      </c>
      <c r="M101" s="79">
        <v>14</v>
      </c>
      <c r="N101" s="79">
        <v>17</v>
      </c>
      <c r="O101" s="79">
        <v>12</v>
      </c>
      <c r="P101" s="79">
        <v>12</v>
      </c>
      <c r="Q101" s="79">
        <v>13</v>
      </c>
      <c r="R101" s="79">
        <v>22</v>
      </c>
      <c r="S101" s="79">
        <v>13</v>
      </c>
      <c r="T101" s="79">
        <v>13</v>
      </c>
      <c r="U101" s="79">
        <v>17</v>
      </c>
      <c r="V101" s="888">
        <f t="shared" si="22"/>
        <v>191</v>
      </c>
      <c r="W101" s="895">
        <f t="shared" si="23"/>
        <v>95.5</v>
      </c>
      <c r="X101" s="30"/>
      <c r="Y101" s="13">
        <f t="shared" si="20"/>
        <v>100</v>
      </c>
      <c r="Z101" s="229"/>
      <c r="AA101" s="229"/>
      <c r="AB101" s="241"/>
      <c r="AC101" s="242"/>
      <c r="AD101" s="241"/>
      <c r="AE101" s="241"/>
      <c r="AF101" s="241"/>
      <c r="AG101" s="241"/>
      <c r="AH101" s="242"/>
      <c r="AI101" s="230"/>
      <c r="AJ101" s="835"/>
      <c r="AK101" s="836"/>
      <c r="AL101" s="230"/>
      <c r="AM101" s="230"/>
      <c r="AN101" s="230"/>
      <c r="AO101" s="230"/>
      <c r="AP101" s="230"/>
      <c r="AQ101" s="230"/>
      <c r="AR101" s="230"/>
      <c r="AS101" s="230"/>
      <c r="AT101" s="230"/>
      <c r="AU101" s="230"/>
      <c r="AV101" s="230"/>
      <c r="AW101" s="230"/>
      <c r="AX101" s="27"/>
      <c r="BA101" s="129"/>
      <c r="BB101" s="130"/>
      <c r="BC101" s="129"/>
      <c r="BD101" s="155"/>
      <c r="BE101" s="132"/>
      <c r="BF101" s="131"/>
      <c r="BG101" s="132"/>
      <c r="BH101" s="131"/>
      <c r="BI101" s="132"/>
      <c r="BJ101" s="155"/>
      <c r="BK101" s="132"/>
      <c r="BL101" s="172"/>
      <c r="BM101" s="156"/>
      <c r="BN101" s="172"/>
      <c r="BO101" s="132"/>
      <c r="BP101" s="172"/>
      <c r="BQ101" s="132"/>
      <c r="BR101" s="172"/>
      <c r="BS101" s="156"/>
      <c r="BT101" s="172"/>
      <c r="BU101" s="132"/>
      <c r="BV101" s="172"/>
      <c r="BW101" s="156"/>
      <c r="BX101" s="172"/>
      <c r="BY101" s="156"/>
      <c r="BZ101" s="172"/>
      <c r="CA101" s="156"/>
      <c r="CB101" s="156">
        <f t="shared" si="24"/>
        <v>0</v>
      </c>
      <c r="CC101" s="128" t="e">
        <f t="shared" si="25"/>
        <v>#DIV/0!</v>
      </c>
      <c r="CD101" s="173"/>
      <c r="CF101" s="122"/>
      <c r="CG101" s="122"/>
      <c r="CH101" s="161"/>
      <c r="CI101" s="122"/>
      <c r="CJ101" s="122"/>
      <c r="CK101" s="123"/>
    </row>
    <row r="102" spans="1:89" s="31" customFormat="1" ht="29.25" customHeight="1" thickBot="1">
      <c r="A102" s="1148"/>
      <c r="B102" s="945"/>
      <c r="C102" s="944"/>
      <c r="D102" s="41" t="s">
        <v>870</v>
      </c>
      <c r="E102" s="42" t="s">
        <v>53</v>
      </c>
      <c r="F102" s="671">
        <f>+'[1]UE409 (2)'!F102</f>
        <v>60</v>
      </c>
      <c r="G102" s="671">
        <f>+'[1]UE409 (2)'!G102</f>
        <v>60</v>
      </c>
      <c r="H102" s="671">
        <f>+'[1]UE409 (2)'!H102</f>
        <v>20</v>
      </c>
      <c r="I102" s="671">
        <f>+'[1]UE409 (2)'!I102</f>
        <v>50</v>
      </c>
      <c r="J102" s="634">
        <v>0</v>
      </c>
      <c r="K102" s="79">
        <v>18</v>
      </c>
      <c r="L102" s="79">
        <v>2</v>
      </c>
      <c r="M102" s="79">
        <v>0</v>
      </c>
      <c r="N102" s="79">
        <v>2</v>
      </c>
      <c r="O102" s="79">
        <v>1</v>
      </c>
      <c r="P102" s="79">
        <v>0</v>
      </c>
      <c r="Q102" s="79">
        <v>30</v>
      </c>
      <c r="R102" s="79">
        <v>0</v>
      </c>
      <c r="S102" s="79">
        <v>2</v>
      </c>
      <c r="T102" s="79">
        <v>5</v>
      </c>
      <c r="U102" s="79">
        <v>0</v>
      </c>
      <c r="V102" s="888">
        <f t="shared" si="22"/>
        <v>60</v>
      </c>
      <c r="W102" s="895">
        <f t="shared" si="23"/>
        <v>100</v>
      </c>
      <c r="X102" s="30"/>
      <c r="Y102" s="13">
        <f t="shared" si="20"/>
        <v>30</v>
      </c>
      <c r="Z102" s="229"/>
      <c r="AA102" s="229"/>
      <c r="AB102" s="241"/>
      <c r="AC102" s="242"/>
      <c r="AD102" s="241"/>
      <c r="AE102" s="241"/>
      <c r="AF102" s="241"/>
      <c r="AG102" s="241"/>
      <c r="AH102" s="242"/>
      <c r="AI102" s="230"/>
      <c r="AJ102" s="835"/>
      <c r="AK102" s="836"/>
      <c r="AL102" s="230"/>
      <c r="AM102" s="230"/>
      <c r="AN102" s="230"/>
      <c r="AO102" s="230"/>
      <c r="AP102" s="230"/>
      <c r="AQ102" s="230"/>
      <c r="AR102" s="230"/>
      <c r="AS102" s="230"/>
      <c r="AT102" s="230"/>
      <c r="AU102" s="230"/>
      <c r="AV102" s="230"/>
      <c r="AW102" s="230"/>
      <c r="AX102" s="27"/>
      <c r="BA102" s="129"/>
      <c r="BB102" s="130"/>
      <c r="BC102" s="129"/>
      <c r="BD102" s="155"/>
      <c r="BE102" s="132"/>
      <c r="BF102" s="131"/>
      <c r="BG102" s="132"/>
      <c r="BH102" s="131"/>
      <c r="BI102" s="132"/>
      <c r="BJ102" s="155"/>
      <c r="BK102" s="132"/>
      <c r="BL102" s="172"/>
      <c r="BM102" s="156"/>
      <c r="BN102" s="172"/>
      <c r="BO102" s="132"/>
      <c r="BP102" s="172"/>
      <c r="BQ102" s="132"/>
      <c r="BR102" s="172"/>
      <c r="BS102" s="156"/>
      <c r="BT102" s="172"/>
      <c r="BU102" s="132"/>
      <c r="BV102" s="172"/>
      <c r="BW102" s="156"/>
      <c r="BX102" s="172"/>
      <c r="BY102" s="156"/>
      <c r="BZ102" s="172"/>
      <c r="CA102" s="156"/>
      <c r="CB102" s="156"/>
      <c r="CC102" s="128"/>
      <c r="CD102" s="173"/>
      <c r="CF102" s="122"/>
      <c r="CG102" s="122"/>
      <c r="CH102" s="161"/>
      <c r="CI102" s="122"/>
      <c r="CJ102" s="122"/>
      <c r="CK102" s="123"/>
    </row>
    <row r="103" spans="1:89" s="31" customFormat="1" ht="29.25" customHeight="1" thickBot="1">
      <c r="A103" s="1148"/>
      <c r="B103" s="945"/>
      <c r="C103" s="944"/>
      <c r="D103" s="41" t="s">
        <v>55</v>
      </c>
      <c r="E103" s="42" t="s">
        <v>53</v>
      </c>
      <c r="F103" s="671">
        <f>+'[1]UE409 (2)'!F103</f>
        <v>709</v>
      </c>
      <c r="G103" s="671">
        <f>+'[1]UE409 (2)'!G103</f>
        <v>709</v>
      </c>
      <c r="H103" s="671">
        <f>+'[1]UE409 (2)'!H103</f>
        <v>709</v>
      </c>
      <c r="I103" s="671">
        <f>+'[1]UE409 (2)'!I103</f>
        <v>896</v>
      </c>
      <c r="J103" s="634">
        <v>40</v>
      </c>
      <c r="K103" s="79">
        <v>28</v>
      </c>
      <c r="L103" s="79">
        <v>49</v>
      </c>
      <c r="M103" s="79">
        <v>32</v>
      </c>
      <c r="N103" s="79">
        <v>30</v>
      </c>
      <c r="O103" s="79">
        <v>38</v>
      </c>
      <c r="P103" s="79">
        <v>27</v>
      </c>
      <c r="Q103" s="79">
        <v>33</v>
      </c>
      <c r="R103" s="79">
        <v>27</v>
      </c>
      <c r="S103" s="79">
        <v>27</v>
      </c>
      <c r="T103" s="79">
        <v>28</v>
      </c>
      <c r="U103" s="79">
        <v>46</v>
      </c>
      <c r="V103" s="888">
        <f t="shared" si="22"/>
        <v>405</v>
      </c>
      <c r="W103" s="895">
        <f t="shared" si="23"/>
        <v>57.122708039492245</v>
      </c>
      <c r="X103" s="30"/>
      <c r="Y103" s="13">
        <f t="shared" si="20"/>
        <v>354.5</v>
      </c>
      <c r="Z103" s="229"/>
      <c r="AA103" s="229"/>
      <c r="AB103" s="241"/>
      <c r="AC103" s="242"/>
      <c r="AD103" s="241"/>
      <c r="AE103" s="241"/>
      <c r="AF103" s="241"/>
      <c r="AG103" s="241"/>
      <c r="AH103" s="242"/>
      <c r="AI103" s="230"/>
      <c r="AJ103" s="835"/>
      <c r="AK103" s="836"/>
      <c r="AL103" s="230"/>
      <c r="AM103" s="230"/>
      <c r="AN103" s="230"/>
      <c r="AO103" s="230"/>
      <c r="AP103" s="230"/>
      <c r="AQ103" s="230"/>
      <c r="AR103" s="230"/>
      <c r="AS103" s="230"/>
      <c r="AT103" s="230"/>
      <c r="AU103" s="230"/>
      <c r="AV103" s="230"/>
      <c r="AW103" s="230"/>
      <c r="AX103" s="27"/>
      <c r="BA103" s="129"/>
      <c r="BB103" s="130"/>
      <c r="BC103" s="129"/>
      <c r="BD103" s="155"/>
      <c r="BE103" s="132"/>
      <c r="BF103" s="131"/>
      <c r="BG103" s="132"/>
      <c r="BH103" s="131"/>
      <c r="BI103" s="132"/>
      <c r="BJ103" s="155"/>
      <c r="BK103" s="132"/>
      <c r="BL103" s="172"/>
      <c r="BM103" s="156"/>
      <c r="BN103" s="172"/>
      <c r="BO103" s="132"/>
      <c r="BP103" s="172"/>
      <c r="BQ103" s="132"/>
      <c r="BR103" s="172"/>
      <c r="BS103" s="156"/>
      <c r="BT103" s="172"/>
      <c r="BU103" s="132"/>
      <c r="BV103" s="172"/>
      <c r="BW103" s="156"/>
      <c r="BX103" s="172"/>
      <c r="BY103" s="156"/>
      <c r="BZ103" s="172"/>
      <c r="CA103" s="156"/>
      <c r="CB103" s="156">
        <f t="shared" si="24"/>
        <v>0</v>
      </c>
      <c r="CC103" s="128" t="e">
        <f t="shared" si="25"/>
        <v>#DIV/0!</v>
      </c>
      <c r="CF103" s="122"/>
      <c r="CG103" s="122"/>
      <c r="CH103" s="161"/>
      <c r="CI103" s="122"/>
      <c r="CJ103" s="122"/>
      <c r="CK103" s="123"/>
    </row>
    <row r="104" spans="1:89" s="31" customFormat="1" ht="29.25" customHeight="1" thickBot="1">
      <c r="A104" s="1148"/>
      <c r="B104" s="945"/>
      <c r="C104" s="944"/>
      <c r="D104" s="41" t="s">
        <v>56</v>
      </c>
      <c r="E104" s="42" t="s">
        <v>53</v>
      </c>
      <c r="F104" s="671">
        <f>+'[1]UE409 (2)'!F104</f>
        <v>7490</v>
      </c>
      <c r="G104" s="671">
        <f>+'[1]UE409 (2)'!G104</f>
        <v>7490</v>
      </c>
      <c r="H104" s="671">
        <f>+'[1]UE409 (2)'!H104</f>
        <v>7490</v>
      </c>
      <c r="I104" s="671">
        <f>+'[1]UE409 (2)'!I104</f>
        <v>7490</v>
      </c>
      <c r="J104" s="634">
        <v>621</v>
      </c>
      <c r="K104" s="79">
        <v>602</v>
      </c>
      <c r="L104" s="79">
        <v>514</v>
      </c>
      <c r="M104" s="79">
        <v>625</v>
      </c>
      <c r="N104" s="79">
        <v>629</v>
      </c>
      <c r="O104" s="79">
        <v>527</v>
      </c>
      <c r="P104" s="79">
        <v>603</v>
      </c>
      <c r="Q104" s="79">
        <v>612</v>
      </c>
      <c r="R104" s="79">
        <v>540</v>
      </c>
      <c r="S104" s="79">
        <v>596</v>
      </c>
      <c r="T104" s="79">
        <v>478</v>
      </c>
      <c r="U104" s="79">
        <v>554</v>
      </c>
      <c r="V104" s="888">
        <f t="shared" si="22"/>
        <v>6901</v>
      </c>
      <c r="W104" s="895">
        <f t="shared" si="23"/>
        <v>92.136181575433909</v>
      </c>
      <c r="X104" s="30"/>
      <c r="Y104" s="13">
        <f t="shared" si="20"/>
        <v>3745</v>
      </c>
      <c r="Z104" s="229"/>
      <c r="AA104" s="229"/>
      <c r="AB104" s="241"/>
      <c r="AC104" s="242"/>
      <c r="AD104" s="241"/>
      <c r="AE104" s="241"/>
      <c r="AF104" s="241"/>
      <c r="AG104" s="241"/>
      <c r="AH104" s="242"/>
      <c r="AI104" s="230"/>
      <c r="AJ104" s="835"/>
      <c r="AK104" s="836"/>
      <c r="AL104" s="230"/>
      <c r="AM104" s="230"/>
      <c r="AN104" s="230"/>
      <c r="AO104" s="230"/>
      <c r="AP104" s="230"/>
      <c r="AQ104" s="230"/>
      <c r="AR104" s="230"/>
      <c r="AS104" s="230"/>
      <c r="AT104" s="230"/>
      <c r="AU104" s="230"/>
      <c r="AV104" s="230"/>
      <c r="AW104" s="230"/>
      <c r="AX104" s="27"/>
      <c r="BA104" s="129"/>
      <c r="BB104" s="130"/>
      <c r="BC104" s="129"/>
      <c r="BD104" s="155"/>
      <c r="BE104" s="132"/>
      <c r="BF104" s="131"/>
      <c r="BG104" s="132"/>
      <c r="BH104" s="131"/>
      <c r="BI104" s="132"/>
      <c r="BJ104" s="155"/>
      <c r="BK104" s="132"/>
      <c r="BL104" s="172"/>
      <c r="BM104" s="156"/>
      <c r="BN104" s="172"/>
      <c r="BO104" s="132"/>
      <c r="BP104" s="172"/>
      <c r="BQ104" s="132"/>
      <c r="BR104" s="172"/>
      <c r="BS104" s="156"/>
      <c r="BT104" s="172"/>
      <c r="BU104" s="132"/>
      <c r="BV104" s="172"/>
      <c r="BW104" s="156"/>
      <c r="BX104" s="172"/>
      <c r="BY104" s="156"/>
      <c r="BZ104" s="172"/>
      <c r="CA104" s="156"/>
      <c r="CB104" s="156">
        <f t="shared" si="24"/>
        <v>0</v>
      </c>
      <c r="CC104" s="128" t="e">
        <f t="shared" si="25"/>
        <v>#DIV/0!</v>
      </c>
      <c r="CF104" s="122"/>
      <c r="CG104" s="122"/>
      <c r="CH104" s="161"/>
      <c r="CI104" s="122"/>
      <c r="CJ104" s="122"/>
      <c r="CK104" s="123"/>
    </row>
    <row r="105" spans="1:89" s="31" customFormat="1" ht="29.25" customHeight="1" thickBot="1">
      <c r="A105" s="1148"/>
      <c r="B105" s="945"/>
      <c r="C105" s="944"/>
      <c r="D105" s="41" t="s">
        <v>57</v>
      </c>
      <c r="E105" s="42" t="s">
        <v>53</v>
      </c>
      <c r="F105" s="671">
        <f>+'[1]UE409 (2)'!F105</f>
        <v>17471</v>
      </c>
      <c r="G105" s="671">
        <f>+'[1]UE409 (2)'!G105</f>
        <v>17471</v>
      </c>
      <c r="H105" s="671">
        <f>+'[1]UE409 (2)'!H105</f>
        <v>17472</v>
      </c>
      <c r="I105" s="671">
        <f>+'[1]UE409 (2)'!I105</f>
        <v>17560</v>
      </c>
      <c r="J105" s="635">
        <v>1565</v>
      </c>
      <c r="K105" s="79">
        <v>1657</v>
      </c>
      <c r="L105" s="79">
        <v>1435</v>
      </c>
      <c r="M105" s="79">
        <v>1903</v>
      </c>
      <c r="N105" s="79">
        <v>1503</v>
      </c>
      <c r="O105" s="79">
        <v>1653</v>
      </c>
      <c r="P105" s="79">
        <v>1248</v>
      </c>
      <c r="Q105" s="79">
        <v>1166</v>
      </c>
      <c r="R105" s="79">
        <v>1397</v>
      </c>
      <c r="S105" s="79">
        <v>1215</v>
      </c>
      <c r="T105" s="79">
        <v>920</v>
      </c>
      <c r="U105" s="79">
        <v>898</v>
      </c>
      <c r="V105" s="888">
        <f t="shared" si="22"/>
        <v>16560</v>
      </c>
      <c r="W105" s="895">
        <f t="shared" si="23"/>
        <v>94.785644782782896</v>
      </c>
      <c r="X105" s="30"/>
      <c r="Y105" s="13">
        <f t="shared" si="20"/>
        <v>8735.5</v>
      </c>
      <c r="Z105" s="229"/>
      <c r="AA105" s="229"/>
      <c r="AB105" s="241"/>
      <c r="AC105" s="242"/>
      <c r="AD105" s="241"/>
      <c r="AE105" s="241"/>
      <c r="AF105" s="241"/>
      <c r="AG105" s="241"/>
      <c r="AH105" s="242"/>
      <c r="AI105" s="230"/>
      <c r="AJ105" s="835"/>
      <c r="AK105" s="836"/>
      <c r="AL105" s="230"/>
      <c r="AM105" s="230"/>
      <c r="AN105" s="230"/>
      <c r="AO105" s="230"/>
      <c r="AP105" s="230"/>
      <c r="AQ105" s="230"/>
      <c r="AR105" s="230"/>
      <c r="AS105" s="230"/>
      <c r="AT105" s="230"/>
      <c r="AU105" s="230"/>
      <c r="AV105" s="230"/>
      <c r="AW105" s="230"/>
      <c r="AX105" s="27"/>
      <c r="BA105" s="129"/>
      <c r="BB105" s="130"/>
      <c r="BC105" s="129"/>
      <c r="BD105" s="155"/>
      <c r="BE105" s="132"/>
      <c r="BF105" s="131"/>
      <c r="BG105" s="132"/>
      <c r="BH105" s="131"/>
      <c r="BI105" s="132"/>
      <c r="BJ105" s="155"/>
      <c r="BK105" s="132"/>
      <c r="BL105" s="172"/>
      <c r="BM105" s="156"/>
      <c r="BN105" s="172"/>
      <c r="BO105" s="132"/>
      <c r="BP105" s="172"/>
      <c r="BQ105" s="132"/>
      <c r="BR105" s="172"/>
      <c r="BS105" s="156"/>
      <c r="BT105" s="172"/>
      <c r="BU105" s="132"/>
      <c r="BV105" s="172"/>
      <c r="BW105" s="156"/>
      <c r="BX105" s="172"/>
      <c r="BY105" s="156"/>
      <c r="BZ105" s="172"/>
      <c r="CA105" s="156"/>
      <c r="CB105" s="156">
        <f t="shared" si="24"/>
        <v>0</v>
      </c>
      <c r="CC105" s="128" t="e">
        <f t="shared" si="25"/>
        <v>#DIV/0!</v>
      </c>
      <c r="CF105" s="122"/>
      <c r="CG105" s="122"/>
      <c r="CH105" s="161"/>
      <c r="CI105" s="122"/>
      <c r="CJ105" s="122"/>
      <c r="CK105" s="123"/>
    </row>
    <row r="106" spans="1:89" s="31" customFormat="1" ht="29.25" customHeight="1" thickBot="1">
      <c r="A106" s="1148"/>
      <c r="B106" s="945"/>
      <c r="C106" s="944"/>
      <c r="D106" s="41" t="s">
        <v>58</v>
      </c>
      <c r="E106" s="42" t="s">
        <v>53</v>
      </c>
      <c r="F106" s="671">
        <f>+'[1]UE409 (2)'!F106</f>
        <v>3000</v>
      </c>
      <c r="G106" s="671">
        <f>+'[1]UE409 (2)'!G106</f>
        <v>3000</v>
      </c>
      <c r="H106" s="671">
        <f>+'[1]UE409 (2)'!H106</f>
        <v>3369</v>
      </c>
      <c r="I106" s="671">
        <f>+'[1]UE409 (2)'!I106</f>
        <v>3369</v>
      </c>
      <c r="J106" s="634">
        <v>223</v>
      </c>
      <c r="K106" s="79">
        <v>248</v>
      </c>
      <c r="L106" s="79">
        <v>225</v>
      </c>
      <c r="M106" s="79">
        <v>251</v>
      </c>
      <c r="N106" s="79">
        <v>255</v>
      </c>
      <c r="O106" s="79">
        <v>228</v>
      </c>
      <c r="P106" s="79">
        <v>220</v>
      </c>
      <c r="Q106" s="79">
        <v>252</v>
      </c>
      <c r="R106" s="79">
        <v>288</v>
      </c>
      <c r="S106" s="79">
        <v>250</v>
      </c>
      <c r="T106" s="79">
        <v>169</v>
      </c>
      <c r="U106" s="79">
        <v>229</v>
      </c>
      <c r="V106" s="888">
        <f t="shared" si="22"/>
        <v>2838</v>
      </c>
      <c r="W106" s="895">
        <f t="shared" si="23"/>
        <v>94.6</v>
      </c>
      <c r="X106" s="30"/>
      <c r="Y106" s="13">
        <f t="shared" si="20"/>
        <v>1500</v>
      </c>
      <c r="Z106" s="229"/>
      <c r="AA106" s="229"/>
      <c r="AB106" s="241"/>
      <c r="AC106" s="242"/>
      <c r="AD106" s="241"/>
      <c r="AE106" s="241"/>
      <c r="AF106" s="241"/>
      <c r="AG106" s="241"/>
      <c r="AH106" s="242"/>
      <c r="AI106" s="230"/>
      <c r="AJ106" s="835"/>
      <c r="AK106" s="836"/>
      <c r="AL106" s="230"/>
      <c r="AM106" s="230"/>
      <c r="AN106" s="230"/>
      <c r="AO106" s="230"/>
      <c r="AP106" s="230"/>
      <c r="AQ106" s="230"/>
      <c r="AR106" s="230"/>
      <c r="AS106" s="230"/>
      <c r="AT106" s="230"/>
      <c r="AU106" s="230"/>
      <c r="AV106" s="230"/>
      <c r="AW106" s="230"/>
      <c r="AX106" s="27"/>
      <c r="BA106" s="129"/>
      <c r="BB106" s="130"/>
      <c r="BC106" s="129"/>
      <c r="BD106" s="155"/>
      <c r="BE106" s="132"/>
      <c r="BF106" s="131"/>
      <c r="BG106" s="132"/>
      <c r="BH106" s="131"/>
      <c r="BI106" s="132"/>
      <c r="BJ106" s="155"/>
      <c r="BK106" s="132"/>
      <c r="BL106" s="172"/>
      <c r="BM106" s="156"/>
      <c r="BN106" s="172"/>
      <c r="BO106" s="132"/>
      <c r="BP106" s="172"/>
      <c r="BQ106" s="132"/>
      <c r="BR106" s="172"/>
      <c r="BS106" s="156"/>
      <c r="BT106" s="172"/>
      <c r="BU106" s="132"/>
      <c r="BV106" s="172"/>
      <c r="BW106" s="156"/>
      <c r="BX106" s="172"/>
      <c r="BY106" s="156"/>
      <c r="BZ106" s="172"/>
      <c r="CA106" s="156"/>
      <c r="CB106" s="156">
        <f t="shared" si="24"/>
        <v>0</v>
      </c>
      <c r="CC106" s="128" t="e">
        <f t="shared" si="25"/>
        <v>#DIV/0!</v>
      </c>
      <c r="CF106" s="122"/>
      <c r="CG106" s="122"/>
      <c r="CH106" s="161"/>
      <c r="CI106" s="122"/>
      <c r="CJ106" s="122"/>
      <c r="CK106" s="123"/>
    </row>
    <row r="107" spans="1:89" s="31" customFormat="1" ht="29.25" customHeight="1" thickBot="1">
      <c r="A107" s="1148"/>
      <c r="B107" s="945"/>
      <c r="C107" s="944"/>
      <c r="D107" s="41" t="s">
        <v>59</v>
      </c>
      <c r="E107" s="42" t="s">
        <v>60</v>
      </c>
      <c r="F107" s="671">
        <f>+'[1]UE409 (2)'!F107</f>
        <v>300</v>
      </c>
      <c r="G107" s="671">
        <f>+'[1]UE409 (2)'!G107</f>
        <v>300</v>
      </c>
      <c r="H107" s="671">
        <f>+'[1]UE409 (2)'!H107</f>
        <v>300</v>
      </c>
      <c r="I107" s="671">
        <f>+'[1]UE409 (2)'!I107</f>
        <v>300</v>
      </c>
      <c r="J107" s="634">
        <v>9</v>
      </c>
      <c r="K107" s="79">
        <v>9</v>
      </c>
      <c r="L107" s="79">
        <v>12</v>
      </c>
      <c r="M107" s="79">
        <v>16</v>
      </c>
      <c r="N107" s="79">
        <v>28</v>
      </c>
      <c r="O107" s="79">
        <v>49</v>
      </c>
      <c r="P107" s="79">
        <v>60</v>
      </c>
      <c r="Q107" s="79">
        <v>18</v>
      </c>
      <c r="R107" s="79">
        <v>55</v>
      </c>
      <c r="S107" s="79">
        <v>11</v>
      </c>
      <c r="T107" s="79">
        <v>13</v>
      </c>
      <c r="U107" s="79">
        <v>4</v>
      </c>
      <c r="V107" s="888">
        <f t="shared" si="22"/>
        <v>284</v>
      </c>
      <c r="W107" s="895">
        <f t="shared" si="23"/>
        <v>94.666666666666671</v>
      </c>
      <c r="X107" s="30"/>
      <c r="Y107" s="13">
        <f t="shared" si="20"/>
        <v>150</v>
      </c>
      <c r="Z107" s="229"/>
      <c r="AA107" s="229"/>
      <c r="AB107" s="241"/>
      <c r="AC107" s="242"/>
      <c r="AD107" s="241"/>
      <c r="AE107" s="241"/>
      <c r="AF107" s="241"/>
      <c r="AG107" s="241"/>
      <c r="AH107" s="242"/>
      <c r="AI107" s="230"/>
      <c r="AJ107" s="835"/>
      <c r="AK107" s="836"/>
      <c r="AL107" s="230"/>
      <c r="AM107" s="230"/>
      <c r="AN107" s="230"/>
      <c r="AO107" s="230"/>
      <c r="AP107" s="230"/>
      <c r="AQ107" s="230"/>
      <c r="AR107" s="230"/>
      <c r="AS107" s="230"/>
      <c r="AT107" s="230"/>
      <c r="AU107" s="230"/>
      <c r="AV107" s="230"/>
      <c r="AW107" s="230"/>
      <c r="AX107" s="27"/>
      <c r="BA107" s="129"/>
      <c r="BB107" s="130"/>
      <c r="BC107" s="129"/>
      <c r="BD107" s="155"/>
      <c r="BE107" s="132"/>
      <c r="BF107" s="131"/>
      <c r="BG107" s="132"/>
      <c r="BH107" s="131"/>
      <c r="BI107" s="132"/>
      <c r="BJ107" s="155"/>
      <c r="BK107" s="132"/>
      <c r="BL107" s="172"/>
      <c r="BM107" s="156"/>
      <c r="BN107" s="172"/>
      <c r="BO107" s="132"/>
      <c r="BP107" s="172"/>
      <c r="BQ107" s="132"/>
      <c r="BR107" s="172"/>
      <c r="BS107" s="156"/>
      <c r="BT107" s="172"/>
      <c r="BU107" s="132"/>
      <c r="BV107" s="172"/>
      <c r="BW107" s="156"/>
      <c r="BX107" s="172"/>
      <c r="BY107" s="156"/>
      <c r="BZ107" s="172"/>
      <c r="CA107" s="156"/>
      <c r="CB107" s="156">
        <f t="shared" si="24"/>
        <v>0</v>
      </c>
      <c r="CC107" s="128" t="e">
        <f t="shared" si="25"/>
        <v>#DIV/0!</v>
      </c>
      <c r="CF107" s="122"/>
      <c r="CG107" s="122"/>
      <c r="CH107" s="161"/>
      <c r="CI107" s="122"/>
      <c r="CJ107" s="122"/>
      <c r="CK107" s="123"/>
    </row>
    <row r="108" spans="1:89" s="31" customFormat="1" ht="29.25" customHeight="1" thickBot="1">
      <c r="A108" s="1148"/>
      <c r="B108" s="945"/>
      <c r="C108" s="944"/>
      <c r="D108" s="41" t="s">
        <v>61</v>
      </c>
      <c r="E108" s="42" t="s">
        <v>53</v>
      </c>
      <c r="F108" s="671">
        <f>+'[1]UE409 (2)'!F108</f>
        <v>90</v>
      </c>
      <c r="G108" s="671">
        <f>+'[1]UE409 (2)'!G108</f>
        <v>90</v>
      </c>
      <c r="H108" s="671">
        <f>+'[1]UE409 (2)'!H108</f>
        <v>90</v>
      </c>
      <c r="I108" s="671">
        <f>+'[1]UE409 (2)'!I108</f>
        <v>90</v>
      </c>
      <c r="J108" s="634">
        <v>3</v>
      </c>
      <c r="K108" s="79">
        <v>2</v>
      </c>
      <c r="L108" s="79">
        <v>1</v>
      </c>
      <c r="M108" s="79">
        <v>2</v>
      </c>
      <c r="N108" s="79">
        <v>3</v>
      </c>
      <c r="O108" s="79">
        <v>2</v>
      </c>
      <c r="P108" s="79">
        <v>3</v>
      </c>
      <c r="Q108" s="79">
        <v>4</v>
      </c>
      <c r="R108" s="79">
        <v>1</v>
      </c>
      <c r="S108" s="79">
        <v>2</v>
      </c>
      <c r="T108" s="79">
        <v>2</v>
      </c>
      <c r="U108" s="79">
        <v>0</v>
      </c>
      <c r="V108" s="888">
        <f t="shared" si="22"/>
        <v>25</v>
      </c>
      <c r="W108" s="895">
        <f t="shared" si="23"/>
        <v>27.777777777777779</v>
      </c>
      <c r="X108" s="30"/>
      <c r="Y108" s="13">
        <f t="shared" si="20"/>
        <v>45</v>
      </c>
      <c r="Z108" s="229"/>
      <c r="AA108" s="229"/>
      <c r="AB108" s="241"/>
      <c r="AC108" s="242"/>
      <c r="AD108" s="241"/>
      <c r="AE108" s="241"/>
      <c r="AF108" s="241"/>
      <c r="AG108" s="241"/>
      <c r="AH108" s="242"/>
      <c r="AI108" s="230"/>
      <c r="AJ108" s="835"/>
      <c r="AK108" s="836"/>
      <c r="AL108" s="230"/>
      <c r="AM108" s="230"/>
      <c r="AN108" s="230"/>
      <c r="AO108" s="230"/>
      <c r="AP108" s="230"/>
      <c r="AQ108" s="230"/>
      <c r="AR108" s="230"/>
      <c r="AS108" s="230"/>
      <c r="AT108" s="230"/>
      <c r="AU108" s="230"/>
      <c r="AV108" s="230"/>
      <c r="AW108" s="230"/>
      <c r="AX108" s="27"/>
      <c r="BA108" s="129"/>
      <c r="BB108" s="130"/>
      <c r="BC108" s="129"/>
      <c r="BD108" s="155"/>
      <c r="BE108" s="132"/>
      <c r="BF108" s="131"/>
      <c r="BG108" s="132"/>
      <c r="BH108" s="131"/>
      <c r="BI108" s="132"/>
      <c r="BJ108" s="155"/>
      <c r="BK108" s="132"/>
      <c r="BL108" s="172"/>
      <c r="BM108" s="156"/>
      <c r="BN108" s="172"/>
      <c r="BO108" s="132"/>
      <c r="BP108" s="172"/>
      <c r="BQ108" s="132"/>
      <c r="BR108" s="172"/>
      <c r="BS108" s="156"/>
      <c r="BT108" s="172"/>
      <c r="BU108" s="132"/>
      <c r="BV108" s="172"/>
      <c r="BW108" s="156"/>
      <c r="BX108" s="172"/>
      <c r="BY108" s="156"/>
      <c r="BZ108" s="172"/>
      <c r="CA108" s="156"/>
      <c r="CB108" s="156">
        <f t="shared" si="24"/>
        <v>0</v>
      </c>
      <c r="CC108" s="128" t="e">
        <f t="shared" si="25"/>
        <v>#DIV/0!</v>
      </c>
      <c r="CF108" s="122"/>
      <c r="CG108" s="122"/>
      <c r="CH108" s="161"/>
      <c r="CI108" s="122"/>
      <c r="CJ108" s="122"/>
      <c r="CK108" s="123"/>
    </row>
    <row r="109" spans="1:89" s="31" customFormat="1" ht="29.25" customHeight="1" thickBot="1">
      <c r="A109" s="1148"/>
      <c r="B109" s="945"/>
      <c r="C109" s="944"/>
      <c r="D109" s="41" t="s">
        <v>62</v>
      </c>
      <c r="E109" s="42" t="s">
        <v>53</v>
      </c>
      <c r="F109" s="671">
        <f>+'[1]UE409 (2)'!F109</f>
        <v>200</v>
      </c>
      <c r="G109" s="671">
        <f>+'[1]UE409 (2)'!G109</f>
        <v>200</v>
      </c>
      <c r="H109" s="671">
        <f>+'[1]UE409 (2)'!H109</f>
        <v>200</v>
      </c>
      <c r="I109" s="671">
        <f>+'[1]UE409 (2)'!I109</f>
        <v>200</v>
      </c>
      <c r="J109" s="634">
        <v>9</v>
      </c>
      <c r="K109" s="79">
        <v>5</v>
      </c>
      <c r="L109" s="79">
        <v>11</v>
      </c>
      <c r="M109" s="79">
        <v>1</v>
      </c>
      <c r="N109" s="79">
        <v>2</v>
      </c>
      <c r="O109" s="79">
        <v>13</v>
      </c>
      <c r="P109" s="79">
        <v>7</v>
      </c>
      <c r="Q109" s="79">
        <v>6</v>
      </c>
      <c r="R109" s="79">
        <v>5</v>
      </c>
      <c r="S109" s="79">
        <v>17</v>
      </c>
      <c r="T109" s="79">
        <v>3</v>
      </c>
      <c r="U109" s="79">
        <v>4</v>
      </c>
      <c r="V109" s="888">
        <f t="shared" si="22"/>
        <v>83</v>
      </c>
      <c r="W109" s="895">
        <f t="shared" si="23"/>
        <v>41.5</v>
      </c>
      <c r="X109" s="30"/>
      <c r="Y109" s="13">
        <f t="shared" si="20"/>
        <v>100</v>
      </c>
      <c r="Z109" s="229"/>
      <c r="AA109" s="229"/>
      <c r="AB109" s="241"/>
      <c r="AC109" s="242"/>
      <c r="AD109" s="241"/>
      <c r="AE109" s="241"/>
      <c r="AF109" s="241"/>
      <c r="AG109" s="241"/>
      <c r="AH109" s="242"/>
      <c r="AI109" s="230"/>
      <c r="AJ109" s="835"/>
      <c r="AK109" s="836"/>
      <c r="AL109" s="230"/>
      <c r="AM109" s="230"/>
      <c r="AN109" s="230"/>
      <c r="AO109" s="230"/>
      <c r="AP109" s="230"/>
      <c r="AQ109" s="230"/>
      <c r="AR109" s="230"/>
      <c r="AS109" s="230"/>
      <c r="AT109" s="230"/>
      <c r="AU109" s="230"/>
      <c r="AV109" s="230"/>
      <c r="AW109" s="230"/>
      <c r="AX109" s="27"/>
      <c r="BA109" s="129"/>
      <c r="BB109" s="130"/>
      <c r="BC109" s="129"/>
      <c r="BD109" s="155"/>
      <c r="BE109" s="132"/>
      <c r="BF109" s="131"/>
      <c r="BG109" s="132"/>
      <c r="BH109" s="131"/>
      <c r="BI109" s="132"/>
      <c r="BJ109" s="155"/>
      <c r="BK109" s="132"/>
      <c r="BL109" s="172"/>
      <c r="BM109" s="156"/>
      <c r="BN109" s="172"/>
      <c r="BO109" s="132"/>
      <c r="BP109" s="172"/>
      <c r="BQ109" s="132"/>
      <c r="BR109" s="172"/>
      <c r="BS109" s="156"/>
      <c r="BT109" s="172"/>
      <c r="BU109" s="132"/>
      <c r="BV109" s="172"/>
      <c r="BW109" s="156"/>
      <c r="BX109" s="172"/>
      <c r="BY109" s="156"/>
      <c r="BZ109" s="172"/>
      <c r="CA109" s="156"/>
      <c r="CB109" s="156">
        <f t="shared" si="24"/>
        <v>0</v>
      </c>
      <c r="CC109" s="128" t="e">
        <f t="shared" si="25"/>
        <v>#DIV/0!</v>
      </c>
      <c r="CF109" s="122"/>
      <c r="CG109" s="122"/>
      <c r="CH109" s="161"/>
      <c r="CI109" s="122"/>
      <c r="CJ109" s="122"/>
      <c r="CK109" s="123"/>
    </row>
    <row r="110" spans="1:89" s="31" customFormat="1" ht="29.25" customHeight="1" thickBot="1">
      <c r="A110" s="1148"/>
      <c r="B110" s="945"/>
      <c r="C110" s="944"/>
      <c r="D110" s="41" t="s">
        <v>63</v>
      </c>
      <c r="E110" s="42" t="s">
        <v>53</v>
      </c>
      <c r="F110" s="671">
        <f>+'[1]UE409 (2)'!F110</f>
        <v>2500</v>
      </c>
      <c r="G110" s="671">
        <f>+'[1]UE409 (2)'!G110</f>
        <v>2500</v>
      </c>
      <c r="H110" s="671">
        <f>+'[1]UE409 (2)'!H110</f>
        <v>2905</v>
      </c>
      <c r="I110" s="671">
        <f>+'[1]UE409 (2)'!I110</f>
        <v>2905</v>
      </c>
      <c r="J110" s="634">
        <v>178</v>
      </c>
      <c r="K110" s="79">
        <v>183</v>
      </c>
      <c r="L110" s="79">
        <v>193</v>
      </c>
      <c r="M110" s="79">
        <v>202</v>
      </c>
      <c r="N110" s="79">
        <v>212</v>
      </c>
      <c r="O110" s="79">
        <v>199</v>
      </c>
      <c r="P110" s="79">
        <v>209</v>
      </c>
      <c r="Q110" s="79">
        <v>208</v>
      </c>
      <c r="R110" s="79">
        <v>206</v>
      </c>
      <c r="S110" s="79">
        <v>230</v>
      </c>
      <c r="T110" s="79">
        <v>191</v>
      </c>
      <c r="U110" s="79">
        <v>222</v>
      </c>
      <c r="V110" s="888">
        <f t="shared" si="22"/>
        <v>2433</v>
      </c>
      <c r="W110" s="895">
        <f t="shared" si="23"/>
        <v>97.32</v>
      </c>
      <c r="X110" s="30"/>
      <c r="Y110" s="13">
        <f t="shared" si="20"/>
        <v>1250</v>
      </c>
      <c r="Z110" s="229"/>
      <c r="AA110" s="229"/>
      <c r="AB110" s="241"/>
      <c r="AC110" s="242"/>
      <c r="AD110" s="241"/>
      <c r="AE110" s="241"/>
      <c r="AF110" s="241"/>
      <c r="AG110" s="241"/>
      <c r="AH110" s="242"/>
      <c r="AI110" s="230"/>
      <c r="AJ110" s="835"/>
      <c r="AK110" s="836"/>
      <c r="AL110" s="230"/>
      <c r="AM110" s="230"/>
      <c r="AN110" s="230"/>
      <c r="AO110" s="230"/>
      <c r="AP110" s="230"/>
      <c r="AQ110" s="230"/>
      <c r="AR110" s="230"/>
      <c r="AS110" s="230"/>
      <c r="AT110" s="230"/>
      <c r="AU110" s="230"/>
      <c r="AV110" s="230"/>
      <c r="AW110" s="230"/>
      <c r="AX110" s="27"/>
      <c r="BA110" s="129"/>
      <c r="BB110" s="130"/>
      <c r="BC110" s="129"/>
      <c r="BD110" s="404"/>
      <c r="BE110" s="174"/>
      <c r="BF110" s="131"/>
      <c r="BG110" s="132"/>
      <c r="BH110" s="131"/>
      <c r="BI110" s="132"/>
      <c r="BJ110" s="155"/>
      <c r="BK110" s="132"/>
      <c r="BL110" s="172"/>
      <c r="BM110" s="156"/>
      <c r="BN110" s="172"/>
      <c r="BO110" s="132"/>
      <c r="BP110" s="172"/>
      <c r="BQ110" s="132"/>
      <c r="BR110" s="172"/>
      <c r="BS110" s="156"/>
      <c r="BT110" s="172"/>
      <c r="BU110" s="132"/>
      <c r="BV110" s="172"/>
      <c r="BW110" s="156"/>
      <c r="BX110" s="172"/>
      <c r="BY110" s="156"/>
      <c r="BZ110" s="172"/>
      <c r="CA110" s="156"/>
      <c r="CB110" s="156">
        <f t="shared" si="24"/>
        <v>0</v>
      </c>
      <c r="CC110" s="128" t="e">
        <f t="shared" si="25"/>
        <v>#DIV/0!</v>
      </c>
      <c r="CF110" s="122"/>
      <c r="CG110" s="122"/>
      <c r="CH110" s="161"/>
      <c r="CI110" s="122"/>
      <c r="CJ110" s="122"/>
      <c r="CK110" s="123"/>
    </row>
    <row r="111" spans="1:89" s="31" customFormat="1" ht="29.25" customHeight="1" thickBot="1">
      <c r="A111" s="1148"/>
      <c r="B111" s="945"/>
      <c r="C111" s="944"/>
      <c r="D111" s="41" t="s">
        <v>64</v>
      </c>
      <c r="E111" s="42" t="s">
        <v>53</v>
      </c>
      <c r="F111" s="671">
        <f>+'[1]UE409 (2)'!F111</f>
        <v>7000</v>
      </c>
      <c r="G111" s="671">
        <f>+'[1]UE409 (2)'!G111</f>
        <v>7000</v>
      </c>
      <c r="H111" s="671">
        <f>+'[1]UE409 (2)'!H111</f>
        <v>7000</v>
      </c>
      <c r="I111" s="671">
        <f>+'[1]UE409 (2)'!I111</f>
        <v>7395</v>
      </c>
      <c r="J111" s="634">
        <v>506</v>
      </c>
      <c r="K111" s="79">
        <v>510</v>
      </c>
      <c r="L111" s="79">
        <v>436</v>
      </c>
      <c r="M111" s="79">
        <v>522</v>
      </c>
      <c r="N111" s="79">
        <v>452</v>
      </c>
      <c r="O111" s="79">
        <v>462</v>
      </c>
      <c r="P111" s="79">
        <v>508</v>
      </c>
      <c r="Q111" s="79">
        <v>472</v>
      </c>
      <c r="R111" s="79">
        <v>499</v>
      </c>
      <c r="S111" s="79">
        <v>457</v>
      </c>
      <c r="T111" s="79">
        <v>395</v>
      </c>
      <c r="U111" s="79">
        <v>397</v>
      </c>
      <c r="V111" s="888">
        <f t="shared" si="22"/>
        <v>5616</v>
      </c>
      <c r="W111" s="895">
        <f t="shared" si="23"/>
        <v>80.228571428571428</v>
      </c>
      <c r="X111" s="30"/>
      <c r="Y111" s="13">
        <f t="shared" si="20"/>
        <v>3500</v>
      </c>
      <c r="Z111" s="229"/>
      <c r="AA111" s="229"/>
      <c r="AB111" s="241"/>
      <c r="AC111" s="242"/>
      <c r="AD111" s="241"/>
      <c r="AE111" s="241"/>
      <c r="AF111" s="241"/>
      <c r="AG111" s="241"/>
      <c r="AH111" s="242"/>
      <c r="AI111" s="230"/>
      <c r="AJ111" s="835"/>
      <c r="AK111" s="836"/>
      <c r="AL111" s="230"/>
      <c r="AM111" s="230"/>
      <c r="AN111" s="230"/>
      <c r="AO111" s="230"/>
      <c r="AP111" s="230"/>
      <c r="AQ111" s="230"/>
      <c r="AR111" s="230"/>
      <c r="AS111" s="230"/>
      <c r="AT111" s="230"/>
      <c r="AU111" s="230"/>
      <c r="AV111" s="230"/>
      <c r="AW111" s="230"/>
      <c r="AX111" s="27"/>
      <c r="BA111" s="129"/>
      <c r="BB111" s="130"/>
      <c r="BC111" s="129"/>
      <c r="BD111" s="155"/>
      <c r="BE111" s="132"/>
      <c r="BF111" s="131"/>
      <c r="BG111" s="132"/>
      <c r="BH111" s="131"/>
      <c r="BI111" s="132"/>
      <c r="BJ111" s="155"/>
      <c r="BK111" s="132"/>
      <c r="BL111" s="172"/>
      <c r="BM111" s="156"/>
      <c r="BN111" s="172"/>
      <c r="BO111" s="132"/>
      <c r="BP111" s="172"/>
      <c r="BQ111" s="132"/>
      <c r="BR111" s="172"/>
      <c r="BS111" s="156"/>
      <c r="BT111" s="172"/>
      <c r="BU111" s="132"/>
      <c r="BV111" s="172"/>
      <c r="BW111" s="156"/>
      <c r="BX111" s="172"/>
      <c r="BY111" s="156"/>
      <c r="BZ111" s="172"/>
      <c r="CA111" s="156"/>
      <c r="CB111" s="156">
        <f t="shared" si="24"/>
        <v>0</v>
      </c>
      <c r="CC111" s="128" t="e">
        <f t="shared" si="25"/>
        <v>#DIV/0!</v>
      </c>
      <c r="CF111" s="122"/>
      <c r="CG111" s="122"/>
      <c r="CH111" s="161"/>
      <c r="CI111" s="122"/>
      <c r="CJ111" s="122"/>
      <c r="CK111" s="123"/>
    </row>
    <row r="112" spans="1:89" s="31" customFormat="1" ht="48" customHeight="1" thickBot="1">
      <c r="A112" s="1148"/>
      <c r="B112" s="1060" t="s">
        <v>280</v>
      </c>
      <c r="C112" s="1067" t="s">
        <v>233</v>
      </c>
      <c r="D112" s="670" t="s">
        <v>221</v>
      </c>
      <c r="E112" s="673"/>
      <c r="F112" s="671">
        <f>+'[1]UE409 (2)'!F112</f>
        <v>105940</v>
      </c>
      <c r="G112" s="671">
        <f>+'[1]UE409 (2)'!G112</f>
        <v>105940</v>
      </c>
      <c r="H112" s="671">
        <f>+'[1]UE409 (2)'!H112</f>
        <v>132548</v>
      </c>
      <c r="I112" s="671">
        <f>+'[1]UE409 (2)'!I112</f>
        <v>148003</v>
      </c>
      <c r="J112" s="674">
        <f t="shared" ref="J112:T112" si="30">+J113</f>
        <v>12127</v>
      </c>
      <c r="K112" s="674">
        <f t="shared" si="30"/>
        <v>10382</v>
      </c>
      <c r="L112" s="674">
        <f t="shared" si="30"/>
        <v>9220</v>
      </c>
      <c r="M112" s="674">
        <f t="shared" si="30"/>
        <v>11457</v>
      </c>
      <c r="N112" s="674">
        <f t="shared" si="30"/>
        <v>9357</v>
      </c>
      <c r="O112" s="674">
        <f t="shared" si="30"/>
        <v>9312</v>
      </c>
      <c r="P112" s="674">
        <f t="shared" si="30"/>
        <v>6743</v>
      </c>
      <c r="Q112" s="674">
        <f t="shared" si="30"/>
        <v>6269</v>
      </c>
      <c r="R112" s="674">
        <f t="shared" si="30"/>
        <v>6604</v>
      </c>
      <c r="S112" s="674">
        <f t="shared" si="30"/>
        <v>5397</v>
      </c>
      <c r="T112" s="674">
        <f t="shared" si="30"/>
        <v>4590</v>
      </c>
      <c r="U112" s="674">
        <v>2574</v>
      </c>
      <c r="V112" s="788">
        <f t="shared" si="22"/>
        <v>94032</v>
      </c>
      <c r="W112" s="895">
        <f t="shared" si="23"/>
        <v>88.759675287898816</v>
      </c>
      <c r="X112" s="30"/>
      <c r="Y112" s="13">
        <f t="shared" si="20"/>
        <v>52970</v>
      </c>
      <c r="Z112" s="229"/>
      <c r="AA112" s="229"/>
      <c r="AB112" s="241"/>
      <c r="AC112" s="242"/>
      <c r="AD112" s="241"/>
      <c r="AE112" s="241"/>
      <c r="AF112" s="241"/>
      <c r="AG112" s="241"/>
      <c r="AH112" s="242"/>
      <c r="AI112" s="230"/>
      <c r="AJ112" s="835"/>
      <c r="AK112" s="836"/>
      <c r="AL112" s="230"/>
      <c r="AM112" s="230"/>
      <c r="AN112" s="230"/>
      <c r="AO112" s="230"/>
      <c r="AP112" s="230"/>
      <c r="AQ112" s="230"/>
      <c r="AR112" s="230"/>
      <c r="AS112" s="230"/>
      <c r="AT112" s="230"/>
      <c r="AU112" s="230"/>
      <c r="AV112" s="230"/>
      <c r="AW112" s="230"/>
      <c r="AX112" s="27"/>
      <c r="BA112" s="77">
        <f>+BC112+BD112+BF112+BH112+BJ112+BL112+BN112+BP112+BR112+BT112+BV112+BX112+BZ112</f>
        <v>11500</v>
      </c>
      <c r="BB112" s="130">
        <f>+BE112+BG112+BI112+BK112+BM112+BO112+BQ112+BS112+BU112+BW112+BY112+CA112</f>
        <v>11500</v>
      </c>
      <c r="BC112" s="129">
        <v>9000</v>
      </c>
      <c r="BD112" s="404">
        <v>0</v>
      </c>
      <c r="BE112" s="174">
        <v>0</v>
      </c>
      <c r="BF112" s="131">
        <v>0</v>
      </c>
      <c r="BG112" s="132">
        <v>0</v>
      </c>
      <c r="BH112" s="131">
        <v>0</v>
      </c>
      <c r="BI112" s="132">
        <v>0</v>
      </c>
      <c r="BJ112" s="155">
        <v>2500</v>
      </c>
      <c r="BK112" s="132">
        <v>0</v>
      </c>
      <c r="BL112" s="172">
        <v>0</v>
      </c>
      <c r="BM112" s="802">
        <v>9000</v>
      </c>
      <c r="BN112" s="172">
        <v>0</v>
      </c>
      <c r="BO112" s="800">
        <v>0</v>
      </c>
      <c r="BP112" s="172">
        <v>0</v>
      </c>
      <c r="BQ112" s="132">
        <v>0</v>
      </c>
      <c r="BR112" s="172">
        <v>0</v>
      </c>
      <c r="BS112" s="156"/>
      <c r="BT112" s="172"/>
      <c r="BU112" s="132"/>
      <c r="BV112" s="172">
        <v>0</v>
      </c>
      <c r="BW112" s="156"/>
      <c r="BX112" s="172">
        <v>0</v>
      </c>
      <c r="BY112" s="156"/>
      <c r="BZ112" s="172">
        <v>0</v>
      </c>
      <c r="CA112" s="156">
        <v>2500</v>
      </c>
      <c r="CB112" s="156">
        <f t="shared" si="24"/>
        <v>11500</v>
      </c>
      <c r="CC112" s="128">
        <f t="shared" si="25"/>
        <v>100</v>
      </c>
      <c r="CF112" s="133">
        <f>+CI112-BA112</f>
        <v>0</v>
      </c>
      <c r="CG112" s="133">
        <f>+CJ112-BB112</f>
        <v>0</v>
      </c>
      <c r="CH112" s="160"/>
      <c r="CI112" s="133">
        <v>11500</v>
      </c>
      <c r="CJ112" s="133">
        <v>11500</v>
      </c>
      <c r="CK112" s="123"/>
    </row>
    <row r="113" spans="1:89" s="31" customFormat="1" ht="46.5" customHeight="1" thickBot="1">
      <c r="A113" s="1148"/>
      <c r="B113" s="1060"/>
      <c r="C113" s="1067"/>
      <c r="D113" s="41" t="s">
        <v>65</v>
      </c>
      <c r="E113" s="42" t="s">
        <v>60</v>
      </c>
      <c r="F113" s="671">
        <f>+'[1]UE409 (2)'!F113</f>
        <v>105940</v>
      </c>
      <c r="G113" s="671">
        <f>+'[1]UE409 (2)'!G113</f>
        <v>105940</v>
      </c>
      <c r="H113" s="671">
        <f>+'[1]UE409 (2)'!H113</f>
        <v>132548</v>
      </c>
      <c r="I113" s="671">
        <f>+'[1]UE409 (2)'!I113</f>
        <v>148003</v>
      </c>
      <c r="J113" s="635">
        <v>12127</v>
      </c>
      <c r="K113" s="79">
        <v>10382</v>
      </c>
      <c r="L113" s="79">
        <v>9220</v>
      </c>
      <c r="M113" s="79">
        <v>11457</v>
      </c>
      <c r="N113" s="79">
        <v>9357</v>
      </c>
      <c r="O113" s="79">
        <v>9312</v>
      </c>
      <c r="P113" s="79">
        <v>6743</v>
      </c>
      <c r="Q113" s="79">
        <v>6269</v>
      </c>
      <c r="R113" s="79">
        <v>6604</v>
      </c>
      <c r="S113" s="79">
        <v>5397</v>
      </c>
      <c r="T113" s="79">
        <v>4590</v>
      </c>
      <c r="U113" s="79">
        <v>2574</v>
      </c>
      <c r="V113" s="888">
        <f t="shared" si="22"/>
        <v>94032</v>
      </c>
      <c r="W113" s="895">
        <f t="shared" si="23"/>
        <v>88.759675287898816</v>
      </c>
      <c r="X113" s="30"/>
      <c r="Y113" s="13">
        <f t="shared" si="20"/>
        <v>52970</v>
      </c>
      <c r="Z113" s="229"/>
      <c r="AA113" s="229"/>
      <c r="AB113" s="241"/>
      <c r="AC113" s="242"/>
      <c r="AD113" s="241"/>
      <c r="AE113" s="241"/>
      <c r="AF113" s="241"/>
      <c r="AG113" s="241"/>
      <c r="AH113" s="242"/>
      <c r="AI113" s="230"/>
      <c r="AJ113" s="835"/>
      <c r="AK113" s="836"/>
      <c r="AL113" s="230"/>
      <c r="AM113" s="230"/>
      <c r="AN113" s="230"/>
      <c r="AO113" s="230"/>
      <c r="AP113" s="230"/>
      <c r="AQ113" s="230"/>
      <c r="AR113" s="230"/>
      <c r="AS113" s="230"/>
      <c r="AT113" s="230"/>
      <c r="AU113" s="230"/>
      <c r="AV113" s="230"/>
      <c r="AW113" s="230"/>
      <c r="AX113" s="27"/>
      <c r="BA113" s="129"/>
      <c r="BB113" s="130"/>
      <c r="BC113" s="129"/>
      <c r="BD113" s="404"/>
      <c r="BE113" s="174"/>
      <c r="BF113" s="131"/>
      <c r="BG113" s="132"/>
      <c r="BH113" s="131"/>
      <c r="BI113" s="132"/>
      <c r="BJ113" s="155"/>
      <c r="BK113" s="132"/>
      <c r="BL113" s="172"/>
      <c r="BM113" s="156"/>
      <c r="BN113" s="172"/>
      <c r="BO113" s="132"/>
      <c r="BP113" s="172"/>
      <c r="BQ113" s="132"/>
      <c r="BR113" s="172"/>
      <c r="BS113" s="156"/>
      <c r="BT113" s="172"/>
      <c r="BU113" s="132"/>
      <c r="BV113" s="172"/>
      <c r="BW113" s="156"/>
      <c r="BX113" s="172"/>
      <c r="BY113" s="156"/>
      <c r="BZ113" s="172"/>
      <c r="CA113" s="156"/>
      <c r="CB113" s="156">
        <f t="shared" si="24"/>
        <v>0</v>
      </c>
      <c r="CC113" s="128" t="e">
        <f t="shared" si="25"/>
        <v>#DIV/0!</v>
      </c>
      <c r="CF113" s="122"/>
      <c r="CG113" s="122"/>
      <c r="CH113" s="161"/>
      <c r="CI113" s="122"/>
      <c r="CJ113" s="122"/>
      <c r="CK113" s="123"/>
    </row>
    <row r="114" spans="1:89" s="31" customFormat="1" ht="55.5" customHeight="1" thickBot="1">
      <c r="A114" s="1148"/>
      <c r="B114" s="1060" t="s">
        <v>281</v>
      </c>
      <c r="C114" s="1067" t="s">
        <v>234</v>
      </c>
      <c r="D114" s="670" t="s">
        <v>221</v>
      </c>
      <c r="E114" s="670"/>
      <c r="F114" s="671">
        <f>+'[1]UE409 (2)'!F114</f>
        <v>960</v>
      </c>
      <c r="G114" s="671">
        <f>+'[1]UE409 (2)'!G114</f>
        <v>960</v>
      </c>
      <c r="H114" s="671">
        <f>+'[1]UE409 (2)'!H114</f>
        <v>960</v>
      </c>
      <c r="I114" s="671">
        <f>+'[1]UE409 (2)'!I114</f>
        <v>960</v>
      </c>
      <c r="J114" s="671">
        <f>SUM(J115:J122)</f>
        <v>60</v>
      </c>
      <c r="K114" s="671">
        <f t="shared" ref="K114:U114" si="31">SUM(K115:K122)</f>
        <v>62</v>
      </c>
      <c r="L114" s="671">
        <f t="shared" si="31"/>
        <v>62</v>
      </c>
      <c r="M114" s="671">
        <f t="shared" si="31"/>
        <v>61</v>
      </c>
      <c r="N114" s="671">
        <f t="shared" si="31"/>
        <v>49</v>
      </c>
      <c r="O114" s="671">
        <f t="shared" si="31"/>
        <v>92</v>
      </c>
      <c r="P114" s="671">
        <f t="shared" si="31"/>
        <v>65</v>
      </c>
      <c r="Q114" s="671">
        <f t="shared" si="31"/>
        <v>122</v>
      </c>
      <c r="R114" s="671">
        <f t="shared" si="31"/>
        <v>56</v>
      </c>
      <c r="S114" s="671">
        <f t="shared" si="31"/>
        <v>11</v>
      </c>
      <c r="T114" s="671">
        <f t="shared" si="31"/>
        <v>37</v>
      </c>
      <c r="U114" s="671">
        <f t="shared" si="31"/>
        <v>7</v>
      </c>
      <c r="V114" s="888">
        <f t="shared" si="22"/>
        <v>684</v>
      </c>
      <c r="W114" s="895">
        <f t="shared" si="23"/>
        <v>71.25</v>
      </c>
      <c r="X114" s="30"/>
      <c r="Y114" s="13">
        <f t="shared" si="20"/>
        <v>480</v>
      </c>
      <c r="Z114" s="229"/>
      <c r="AA114" s="229"/>
      <c r="AB114" s="241"/>
      <c r="AC114" s="242"/>
      <c r="AD114" s="241"/>
      <c r="AE114" s="241"/>
      <c r="AF114" s="241"/>
      <c r="AG114" s="241"/>
      <c r="AH114" s="242"/>
      <c r="AI114" s="230"/>
      <c r="AJ114" s="835"/>
      <c r="AK114" s="836"/>
      <c r="AL114" s="230"/>
      <c r="AM114" s="230"/>
      <c r="AN114" s="230"/>
      <c r="AO114" s="230"/>
      <c r="AP114" s="230"/>
      <c r="AQ114" s="230"/>
      <c r="AR114" s="230"/>
      <c r="AS114" s="230"/>
      <c r="AT114" s="230"/>
      <c r="AU114" s="230"/>
      <c r="AV114" s="230"/>
      <c r="AW114" s="230"/>
      <c r="AX114" s="27"/>
      <c r="BA114" s="77">
        <f>+BC114+BD114+BF114+BH114+BJ114+BL114+BN114+BP114+BR114+BT114+BV114+BX114+BZ114</f>
        <v>1410192</v>
      </c>
      <c r="BB114" s="130">
        <f>+BE114+BG114+BI114+BK114+BM114+BO114+BQ114+BS114+BU114+BW114+BY114+CA114</f>
        <v>1409316</v>
      </c>
      <c r="BC114" s="129">
        <v>168000</v>
      </c>
      <c r="BD114" s="404">
        <v>0</v>
      </c>
      <c r="BE114" s="174">
        <v>0</v>
      </c>
      <c r="BF114" s="131">
        <v>108153</v>
      </c>
      <c r="BG114" s="132">
        <v>9668.31</v>
      </c>
      <c r="BH114" s="131">
        <v>41035</v>
      </c>
      <c r="BI114" s="132">
        <v>9662.3200000000015</v>
      </c>
      <c r="BJ114" s="155">
        <v>1098506</v>
      </c>
      <c r="BK114" s="132">
        <v>26157.569999999996</v>
      </c>
      <c r="BL114" s="814">
        <v>-41000</v>
      </c>
      <c r="BM114" s="802">
        <v>33601.5</v>
      </c>
      <c r="BN114" s="802">
        <v>36616</v>
      </c>
      <c r="BO114" s="800">
        <v>78431.89999999998</v>
      </c>
      <c r="BP114" s="172">
        <v>0</v>
      </c>
      <c r="BQ114" s="132">
        <v>121435.03000000003</v>
      </c>
      <c r="BR114" s="172">
        <v>0</v>
      </c>
      <c r="BS114" s="156"/>
      <c r="BT114" s="172"/>
      <c r="BU114" s="132"/>
      <c r="BV114" s="172">
        <v>0</v>
      </c>
      <c r="BW114" s="156"/>
      <c r="BX114" s="768">
        <v>-1118</v>
      </c>
      <c r="BY114" s="156"/>
      <c r="BZ114" s="172">
        <v>0</v>
      </c>
      <c r="CA114" s="156">
        <v>1130359.3700000001</v>
      </c>
      <c r="CB114" s="156">
        <f t="shared" si="24"/>
        <v>1409316</v>
      </c>
      <c r="CC114" s="128">
        <f t="shared" si="25"/>
        <v>99.937880799210319</v>
      </c>
      <c r="CF114" s="133">
        <f>+CI114-BA114</f>
        <v>0</v>
      </c>
      <c r="CG114" s="133">
        <f>+CJ114-BB114</f>
        <v>0</v>
      </c>
      <c r="CH114" s="160"/>
      <c r="CI114" s="133">
        <v>1410192</v>
      </c>
      <c r="CJ114" s="133">
        <v>1409316</v>
      </c>
      <c r="CK114" s="123"/>
    </row>
    <row r="115" spans="1:89" s="31" customFormat="1" ht="27.75" customHeight="1" thickBot="1">
      <c r="A115" s="1148"/>
      <c r="B115" s="1060"/>
      <c r="C115" s="1067"/>
      <c r="D115" s="41" t="s">
        <v>76</v>
      </c>
      <c r="E115" s="42" t="s">
        <v>27</v>
      </c>
      <c r="F115" s="671">
        <f>+'[1]UE409 (2)'!F115</f>
        <v>10</v>
      </c>
      <c r="G115" s="671">
        <f>+'[1]UE409 (2)'!G115</f>
        <v>20</v>
      </c>
      <c r="H115" s="671">
        <f>+'[1]UE409 (2)'!H115</f>
        <v>20</v>
      </c>
      <c r="I115" s="671">
        <f>+'[1]UE409 (2)'!I115</f>
        <v>20</v>
      </c>
      <c r="J115" s="634">
        <v>0</v>
      </c>
      <c r="K115" s="101">
        <v>1</v>
      </c>
      <c r="L115" s="101">
        <v>0</v>
      </c>
      <c r="M115" s="101">
        <v>0</v>
      </c>
      <c r="N115" s="101">
        <v>0</v>
      </c>
      <c r="O115" s="101">
        <v>1</v>
      </c>
      <c r="P115" s="101">
        <v>1</v>
      </c>
      <c r="Q115" s="101">
        <v>2</v>
      </c>
      <c r="R115" s="101">
        <v>0</v>
      </c>
      <c r="S115" s="101">
        <v>1</v>
      </c>
      <c r="T115" s="101">
        <v>0</v>
      </c>
      <c r="U115" s="101">
        <v>0</v>
      </c>
      <c r="V115" s="888">
        <f t="shared" si="22"/>
        <v>6</v>
      </c>
      <c r="W115" s="895">
        <f t="shared" si="23"/>
        <v>60</v>
      </c>
      <c r="X115" s="30"/>
      <c r="Y115" s="13">
        <f t="shared" si="20"/>
        <v>5</v>
      </c>
      <c r="Z115" s="229"/>
      <c r="AA115" s="229"/>
      <c r="AB115" s="241"/>
      <c r="AC115" s="242"/>
      <c r="AD115" s="241"/>
      <c r="AE115" s="241"/>
      <c r="AF115" s="241"/>
      <c r="AG115" s="241"/>
      <c r="AH115" s="242"/>
      <c r="AI115" s="230"/>
      <c r="AJ115" s="835"/>
      <c r="AK115" s="836"/>
      <c r="AL115" s="230"/>
      <c r="AM115" s="230"/>
      <c r="AN115" s="230"/>
      <c r="AO115" s="230"/>
      <c r="AP115" s="230"/>
      <c r="AQ115" s="230"/>
      <c r="AR115" s="230"/>
      <c r="AS115" s="230"/>
      <c r="AT115" s="230"/>
      <c r="AU115" s="230"/>
      <c r="AV115" s="230"/>
      <c r="AW115" s="230"/>
      <c r="AX115" s="27"/>
      <c r="BA115" s="129"/>
      <c r="BB115" s="130"/>
      <c r="BC115" s="129"/>
      <c r="BD115" s="404"/>
      <c r="BE115" s="174"/>
      <c r="BF115" s="131"/>
      <c r="BG115" s="132"/>
      <c r="BH115" s="131"/>
      <c r="BI115" s="132"/>
      <c r="BJ115" s="155"/>
      <c r="BK115" s="132"/>
      <c r="BL115" s="172"/>
      <c r="BM115" s="156"/>
      <c r="BN115" s="172"/>
      <c r="BO115" s="132"/>
      <c r="BP115" s="172"/>
      <c r="BQ115" s="132"/>
      <c r="BR115" s="172"/>
      <c r="BS115" s="156"/>
      <c r="BT115" s="172"/>
      <c r="BU115" s="132"/>
      <c r="BV115" s="172"/>
      <c r="BW115" s="156"/>
      <c r="BX115" s="172"/>
      <c r="BY115" s="156"/>
      <c r="BZ115" s="172"/>
      <c r="CA115" s="156"/>
      <c r="CB115" s="156">
        <f t="shared" si="24"/>
        <v>0</v>
      </c>
      <c r="CC115" s="128" t="e">
        <f t="shared" si="25"/>
        <v>#DIV/0!</v>
      </c>
      <c r="CF115" s="122"/>
      <c r="CG115" s="122"/>
      <c r="CH115" s="161"/>
      <c r="CI115" s="122"/>
      <c r="CJ115" s="122"/>
      <c r="CK115" s="123"/>
    </row>
    <row r="116" spans="1:89" s="31" customFormat="1" ht="27.75" customHeight="1" thickBot="1">
      <c r="A116" s="1148"/>
      <c r="B116" s="1060"/>
      <c r="C116" s="1067"/>
      <c r="D116" s="41" t="s">
        <v>77</v>
      </c>
      <c r="E116" s="42" t="s">
        <v>27</v>
      </c>
      <c r="F116" s="671">
        <f>+'[1]UE409 (2)'!F116</f>
        <v>400</v>
      </c>
      <c r="G116" s="671">
        <f>+'[1]UE409 (2)'!G116</f>
        <v>400</v>
      </c>
      <c r="H116" s="671">
        <f>+'[1]UE409 (2)'!H116</f>
        <v>400</v>
      </c>
      <c r="I116" s="671">
        <f>+'[1]UE409 (2)'!I116</f>
        <v>400</v>
      </c>
      <c r="J116" s="634">
        <v>51</v>
      </c>
      <c r="K116" s="101">
        <v>45</v>
      </c>
      <c r="L116" s="101">
        <v>46</v>
      </c>
      <c r="M116" s="101">
        <v>37</v>
      </c>
      <c r="N116" s="101">
        <v>33</v>
      </c>
      <c r="O116" s="101">
        <v>59</v>
      </c>
      <c r="P116" s="101">
        <v>45</v>
      </c>
      <c r="Q116" s="101">
        <v>32</v>
      </c>
      <c r="R116" s="101">
        <v>34</v>
      </c>
      <c r="S116" s="101">
        <v>2</v>
      </c>
      <c r="T116" s="101">
        <v>30</v>
      </c>
      <c r="U116" s="101">
        <v>0</v>
      </c>
      <c r="V116" s="888">
        <f t="shared" si="22"/>
        <v>414</v>
      </c>
      <c r="W116" s="895">
        <f t="shared" si="23"/>
        <v>103.49999999999999</v>
      </c>
      <c r="X116" s="30"/>
      <c r="Y116" s="13">
        <f t="shared" si="20"/>
        <v>200</v>
      </c>
      <c r="Z116" s="229"/>
      <c r="AA116" s="229"/>
      <c r="AB116" s="241"/>
      <c r="AC116" s="242"/>
      <c r="AD116" s="241"/>
      <c r="AE116" s="241"/>
      <c r="AF116" s="241"/>
      <c r="AG116" s="241"/>
      <c r="AH116" s="242"/>
      <c r="AI116" s="230"/>
      <c r="AJ116" s="835"/>
      <c r="AK116" s="836"/>
      <c r="AL116" s="230"/>
      <c r="AM116" s="230"/>
      <c r="AN116" s="230"/>
      <c r="AO116" s="230"/>
      <c r="AP116" s="230"/>
      <c r="AQ116" s="230"/>
      <c r="AR116" s="230"/>
      <c r="AS116" s="230"/>
      <c r="AT116" s="230"/>
      <c r="AU116" s="230"/>
      <c r="AV116" s="230"/>
      <c r="AW116" s="230"/>
      <c r="AX116" s="27"/>
      <c r="BA116" s="129"/>
      <c r="BB116" s="130"/>
      <c r="BC116" s="129"/>
      <c r="BD116" s="404"/>
      <c r="BE116" s="174"/>
      <c r="BF116" s="131"/>
      <c r="BG116" s="132"/>
      <c r="BH116" s="131"/>
      <c r="BI116" s="132"/>
      <c r="BJ116" s="155"/>
      <c r="BK116" s="132"/>
      <c r="BL116" s="172"/>
      <c r="BM116" s="156"/>
      <c r="BN116" s="172"/>
      <c r="BO116" s="132"/>
      <c r="BP116" s="172"/>
      <c r="BQ116" s="132"/>
      <c r="BR116" s="172"/>
      <c r="BS116" s="156"/>
      <c r="BT116" s="172"/>
      <c r="BU116" s="132"/>
      <c r="BV116" s="172"/>
      <c r="BW116" s="156"/>
      <c r="BX116" s="172"/>
      <c r="BY116" s="156"/>
      <c r="BZ116" s="172"/>
      <c r="CA116" s="156"/>
      <c r="CB116" s="156">
        <f t="shared" si="24"/>
        <v>0</v>
      </c>
      <c r="CC116" s="128" t="e">
        <f t="shared" si="25"/>
        <v>#DIV/0!</v>
      </c>
      <c r="CF116" s="122"/>
      <c r="CG116" s="122"/>
      <c r="CH116" s="161"/>
      <c r="CI116" s="122"/>
      <c r="CJ116" s="122"/>
      <c r="CK116" s="123"/>
    </row>
    <row r="117" spans="1:89" s="31" customFormat="1" ht="27.75" customHeight="1" thickBot="1">
      <c r="A117" s="1148"/>
      <c r="B117" s="1060"/>
      <c r="C117" s="1067"/>
      <c r="D117" s="41" t="s">
        <v>78</v>
      </c>
      <c r="E117" s="42" t="s">
        <v>27</v>
      </c>
      <c r="F117" s="671">
        <f>+'[1]UE409 (2)'!F117</f>
        <v>10</v>
      </c>
      <c r="G117" s="671">
        <f>+'[1]UE409 (2)'!G117</f>
        <v>20</v>
      </c>
      <c r="H117" s="671">
        <f>+'[1]UE409 (2)'!H117</f>
        <v>20</v>
      </c>
      <c r="I117" s="671">
        <f>+'[1]UE409 (2)'!I117</f>
        <v>20</v>
      </c>
      <c r="J117" s="634">
        <v>0</v>
      </c>
      <c r="K117" s="101">
        <v>0</v>
      </c>
      <c r="L117" s="101">
        <v>0</v>
      </c>
      <c r="M117" s="101">
        <v>0</v>
      </c>
      <c r="N117" s="101">
        <v>1</v>
      </c>
      <c r="O117" s="101">
        <v>0</v>
      </c>
      <c r="P117" s="101">
        <v>0</v>
      </c>
      <c r="Q117" s="101">
        <v>2</v>
      </c>
      <c r="R117" s="101">
        <v>0</v>
      </c>
      <c r="S117" s="101">
        <v>1</v>
      </c>
      <c r="T117" s="101">
        <v>2</v>
      </c>
      <c r="U117" s="101">
        <v>0</v>
      </c>
      <c r="V117" s="888">
        <f t="shared" si="22"/>
        <v>6</v>
      </c>
      <c r="W117" s="895">
        <f t="shared" si="23"/>
        <v>60</v>
      </c>
      <c r="X117" s="30"/>
      <c r="Y117" s="13">
        <f t="shared" si="20"/>
        <v>5</v>
      </c>
      <c r="Z117" s="229"/>
      <c r="AA117" s="229"/>
      <c r="AB117" s="241"/>
      <c r="AC117" s="242"/>
      <c r="AD117" s="241"/>
      <c r="AE117" s="241"/>
      <c r="AF117" s="241"/>
      <c r="AG117" s="241"/>
      <c r="AH117" s="242"/>
      <c r="AI117" s="230"/>
      <c r="AJ117" s="835"/>
      <c r="AK117" s="836"/>
      <c r="AL117" s="230"/>
      <c r="AM117" s="230"/>
      <c r="AN117" s="230"/>
      <c r="AO117" s="230"/>
      <c r="AP117" s="230"/>
      <c r="AQ117" s="230"/>
      <c r="AR117" s="230"/>
      <c r="AS117" s="230"/>
      <c r="AT117" s="230"/>
      <c r="AU117" s="230"/>
      <c r="AV117" s="230"/>
      <c r="AW117" s="230"/>
      <c r="AX117" s="27"/>
      <c r="BA117" s="129"/>
      <c r="BB117" s="130"/>
      <c r="BC117" s="129"/>
      <c r="BD117" s="404"/>
      <c r="BE117" s="174"/>
      <c r="BF117" s="131"/>
      <c r="BG117" s="132"/>
      <c r="BH117" s="131"/>
      <c r="BI117" s="132"/>
      <c r="BJ117" s="155"/>
      <c r="BK117" s="132"/>
      <c r="BL117" s="172"/>
      <c r="BM117" s="156"/>
      <c r="BN117" s="172"/>
      <c r="BO117" s="132"/>
      <c r="BP117" s="172"/>
      <c r="BQ117" s="132"/>
      <c r="BR117" s="172"/>
      <c r="BS117" s="156"/>
      <c r="BT117" s="172"/>
      <c r="BU117" s="132"/>
      <c r="BV117" s="172"/>
      <c r="BW117" s="156"/>
      <c r="BX117" s="172"/>
      <c r="BY117" s="156"/>
      <c r="BZ117" s="172"/>
      <c r="CA117" s="156"/>
      <c r="CB117" s="156">
        <f t="shared" si="24"/>
        <v>0</v>
      </c>
      <c r="CC117" s="128" t="e">
        <f t="shared" si="25"/>
        <v>#DIV/0!</v>
      </c>
      <c r="CF117" s="122"/>
      <c r="CG117" s="122"/>
      <c r="CH117" s="161"/>
      <c r="CI117" s="122"/>
      <c r="CJ117" s="122"/>
      <c r="CK117" s="123"/>
    </row>
    <row r="118" spans="1:89" s="31" customFormat="1" ht="27.75" customHeight="1" thickBot="1">
      <c r="A118" s="1148"/>
      <c r="B118" s="1060"/>
      <c r="C118" s="1067"/>
      <c r="D118" s="41" t="s">
        <v>79</v>
      </c>
      <c r="E118" s="42" t="s">
        <v>27</v>
      </c>
      <c r="F118" s="671">
        <f>+'[1]UE409 (2)'!F118</f>
        <v>200</v>
      </c>
      <c r="G118" s="671">
        <f>+'[1]UE409 (2)'!G118</f>
        <v>200</v>
      </c>
      <c r="H118" s="671">
        <f>+'[1]UE409 (2)'!H118</f>
        <v>200</v>
      </c>
      <c r="I118" s="671">
        <f>+'[1]UE409 (2)'!I118</f>
        <v>200</v>
      </c>
      <c r="J118" s="634">
        <v>7</v>
      </c>
      <c r="K118" s="407">
        <v>3</v>
      </c>
      <c r="L118" s="101">
        <v>8</v>
      </c>
      <c r="M118" s="101">
        <v>15</v>
      </c>
      <c r="N118" s="101">
        <v>10</v>
      </c>
      <c r="O118" s="101">
        <v>10</v>
      </c>
      <c r="P118" s="101">
        <v>13</v>
      </c>
      <c r="Q118" s="101">
        <v>33</v>
      </c>
      <c r="R118" s="101">
        <v>8</v>
      </c>
      <c r="S118" s="101">
        <v>3</v>
      </c>
      <c r="T118" s="101">
        <v>1</v>
      </c>
      <c r="U118" s="101">
        <v>7</v>
      </c>
      <c r="V118" s="888">
        <f t="shared" si="22"/>
        <v>118</v>
      </c>
      <c r="W118" s="895">
        <f t="shared" si="23"/>
        <v>59</v>
      </c>
      <c r="X118" s="30"/>
      <c r="Y118" s="13">
        <f t="shared" si="20"/>
        <v>100</v>
      </c>
      <c r="Z118" s="229"/>
      <c r="AA118" s="229"/>
      <c r="AB118" s="241"/>
      <c r="AC118" s="242"/>
      <c r="AD118" s="241"/>
      <c r="AE118" s="241"/>
      <c r="AF118" s="241"/>
      <c r="AG118" s="241"/>
      <c r="AH118" s="242"/>
      <c r="AI118" s="230"/>
      <c r="AJ118" s="835"/>
      <c r="AK118" s="836"/>
      <c r="AL118" s="230"/>
      <c r="AM118" s="230"/>
      <c r="AN118" s="230"/>
      <c r="AO118" s="230"/>
      <c r="AP118" s="230"/>
      <c r="AQ118" s="230"/>
      <c r="AR118" s="230"/>
      <c r="AS118" s="230"/>
      <c r="AT118" s="230"/>
      <c r="AU118" s="230"/>
      <c r="AV118" s="230"/>
      <c r="AW118" s="230"/>
      <c r="AX118" s="27"/>
      <c r="BA118" s="129"/>
      <c r="BB118" s="130"/>
      <c r="BC118" s="129"/>
      <c r="BD118" s="404"/>
      <c r="BE118" s="174"/>
      <c r="BF118" s="131"/>
      <c r="BG118" s="132"/>
      <c r="BH118" s="131"/>
      <c r="BI118" s="132"/>
      <c r="BJ118" s="155"/>
      <c r="BK118" s="132"/>
      <c r="BL118" s="172"/>
      <c r="BM118" s="156"/>
      <c r="BN118" s="172"/>
      <c r="BO118" s="132"/>
      <c r="BP118" s="172"/>
      <c r="BQ118" s="132"/>
      <c r="BR118" s="172"/>
      <c r="BS118" s="156"/>
      <c r="BT118" s="172"/>
      <c r="BU118" s="132"/>
      <c r="BV118" s="172"/>
      <c r="BW118" s="156"/>
      <c r="BX118" s="172"/>
      <c r="BY118" s="156"/>
      <c r="BZ118" s="172"/>
      <c r="CA118" s="156"/>
      <c r="CB118" s="156">
        <f t="shared" si="24"/>
        <v>0</v>
      </c>
      <c r="CC118" s="128" t="e">
        <f t="shared" si="25"/>
        <v>#DIV/0!</v>
      </c>
      <c r="CF118" s="122"/>
      <c r="CG118" s="122"/>
      <c r="CH118" s="161"/>
      <c r="CI118" s="122"/>
      <c r="CJ118" s="122"/>
      <c r="CK118" s="123"/>
    </row>
    <row r="119" spans="1:89" s="31" customFormat="1" ht="27.75" customHeight="1" thickBot="1">
      <c r="A119" s="1148"/>
      <c r="B119" s="1060"/>
      <c r="C119" s="1067"/>
      <c r="D119" s="41" t="s">
        <v>80</v>
      </c>
      <c r="E119" s="42" t="s">
        <v>27</v>
      </c>
      <c r="F119" s="671">
        <f>+'[1]UE409 (2)'!F119</f>
        <v>100</v>
      </c>
      <c r="G119" s="671">
        <f>+'[1]UE409 (2)'!G119</f>
        <v>100</v>
      </c>
      <c r="H119" s="671">
        <f>+'[1]UE409 (2)'!H119</f>
        <v>100</v>
      </c>
      <c r="I119" s="671">
        <f>+'[1]UE409 (2)'!I119</f>
        <v>100</v>
      </c>
      <c r="J119" s="634">
        <v>2</v>
      </c>
      <c r="K119" s="407">
        <v>3</v>
      </c>
      <c r="L119" s="101">
        <v>3</v>
      </c>
      <c r="M119" s="101">
        <v>5</v>
      </c>
      <c r="N119" s="101">
        <v>0</v>
      </c>
      <c r="O119" s="101">
        <v>6</v>
      </c>
      <c r="P119" s="101">
        <v>3</v>
      </c>
      <c r="Q119" s="101">
        <v>24</v>
      </c>
      <c r="R119" s="101">
        <v>9</v>
      </c>
      <c r="S119" s="101">
        <v>1</v>
      </c>
      <c r="T119" s="101">
        <v>1</v>
      </c>
      <c r="U119" s="101">
        <v>0</v>
      </c>
      <c r="V119" s="888">
        <f t="shared" si="22"/>
        <v>57</v>
      </c>
      <c r="W119" s="895">
        <f t="shared" si="23"/>
        <v>56.999999999999993</v>
      </c>
      <c r="X119" s="30"/>
      <c r="Y119" s="13">
        <f t="shared" si="20"/>
        <v>50</v>
      </c>
      <c r="Z119" s="229"/>
      <c r="AA119" s="229"/>
      <c r="AB119" s="241"/>
      <c r="AC119" s="242"/>
      <c r="AD119" s="241"/>
      <c r="AE119" s="241"/>
      <c r="AF119" s="241"/>
      <c r="AG119" s="241"/>
      <c r="AH119" s="242"/>
      <c r="AI119" s="230"/>
      <c r="AJ119" s="835"/>
      <c r="AK119" s="836"/>
      <c r="AL119" s="230"/>
      <c r="AM119" s="230"/>
      <c r="AN119" s="230"/>
      <c r="AO119" s="230"/>
      <c r="AP119" s="230"/>
      <c r="AQ119" s="230"/>
      <c r="AR119" s="230"/>
      <c r="AS119" s="230"/>
      <c r="AT119" s="230"/>
      <c r="AU119" s="230"/>
      <c r="AV119" s="230"/>
      <c r="AW119" s="230"/>
      <c r="AX119" s="27"/>
      <c r="BA119" s="129"/>
      <c r="BB119" s="130"/>
      <c r="BC119" s="129"/>
      <c r="BD119" s="404"/>
      <c r="BE119" s="174"/>
      <c r="BF119" s="131"/>
      <c r="BG119" s="132"/>
      <c r="BH119" s="131"/>
      <c r="BI119" s="132"/>
      <c r="BJ119" s="155"/>
      <c r="BK119" s="132"/>
      <c r="BL119" s="172"/>
      <c r="BM119" s="156"/>
      <c r="BN119" s="172"/>
      <c r="BO119" s="132"/>
      <c r="BP119" s="172"/>
      <c r="BQ119" s="132"/>
      <c r="BR119" s="172"/>
      <c r="BS119" s="156"/>
      <c r="BT119" s="172"/>
      <c r="BU119" s="132"/>
      <c r="BV119" s="172"/>
      <c r="BW119" s="156"/>
      <c r="BX119" s="172"/>
      <c r="BY119" s="156"/>
      <c r="BZ119" s="172"/>
      <c r="CA119" s="156"/>
      <c r="CB119" s="156">
        <f t="shared" si="24"/>
        <v>0</v>
      </c>
      <c r="CC119" s="128" t="e">
        <f t="shared" si="25"/>
        <v>#DIV/0!</v>
      </c>
      <c r="CF119" s="122"/>
      <c r="CG119" s="122"/>
      <c r="CH119" s="161"/>
      <c r="CI119" s="122"/>
      <c r="CJ119" s="122"/>
      <c r="CK119" s="123"/>
    </row>
    <row r="120" spans="1:89" s="31" customFormat="1" ht="27.75" customHeight="1" thickBot="1">
      <c r="A120" s="1148"/>
      <c r="B120" s="1060"/>
      <c r="C120" s="1067"/>
      <c r="D120" s="41" t="s">
        <v>219</v>
      </c>
      <c r="E120" s="42" t="s">
        <v>27</v>
      </c>
      <c r="F120" s="671">
        <f>+'[1]UE409 (2)'!F120</f>
        <v>100</v>
      </c>
      <c r="G120" s="671">
        <f>+'[1]UE409 (2)'!G120</f>
        <v>100</v>
      </c>
      <c r="H120" s="671">
        <f>+'[1]UE409 (2)'!H120</f>
        <v>100</v>
      </c>
      <c r="I120" s="671">
        <f>+'[1]UE409 (2)'!I120</f>
        <v>100</v>
      </c>
      <c r="J120" s="634">
        <v>0</v>
      </c>
      <c r="K120" s="407">
        <v>2</v>
      </c>
      <c r="L120" s="101">
        <v>2</v>
      </c>
      <c r="M120" s="101">
        <v>4</v>
      </c>
      <c r="N120" s="101">
        <v>3</v>
      </c>
      <c r="O120" s="101">
        <v>5</v>
      </c>
      <c r="P120" s="101">
        <v>2</v>
      </c>
      <c r="Q120" s="101">
        <v>17</v>
      </c>
      <c r="R120" s="101">
        <v>1</v>
      </c>
      <c r="S120" s="101">
        <v>1</v>
      </c>
      <c r="T120" s="101">
        <v>1</v>
      </c>
      <c r="U120" s="101">
        <v>0</v>
      </c>
      <c r="V120" s="888">
        <f t="shared" si="22"/>
        <v>38</v>
      </c>
      <c r="W120" s="895">
        <f t="shared" si="23"/>
        <v>38</v>
      </c>
      <c r="X120" s="30"/>
      <c r="Y120" s="13">
        <f t="shared" si="20"/>
        <v>50</v>
      </c>
      <c r="Z120" s="229"/>
      <c r="AA120" s="229"/>
      <c r="AB120" s="241"/>
      <c r="AC120" s="242"/>
      <c r="AD120" s="241"/>
      <c r="AE120" s="241"/>
      <c r="AF120" s="241"/>
      <c r="AG120" s="241"/>
      <c r="AH120" s="242"/>
      <c r="AI120" s="230"/>
      <c r="AJ120" s="835"/>
      <c r="AK120" s="836"/>
      <c r="AL120" s="230"/>
      <c r="AM120" s="230"/>
      <c r="AN120" s="230"/>
      <c r="AO120" s="230"/>
      <c r="AP120" s="230"/>
      <c r="AQ120" s="230"/>
      <c r="AR120" s="230"/>
      <c r="AS120" s="230"/>
      <c r="AT120" s="230"/>
      <c r="AU120" s="230"/>
      <c r="AV120" s="230"/>
      <c r="AW120" s="230"/>
      <c r="AX120" s="27"/>
      <c r="BA120" s="129"/>
      <c r="BB120" s="130"/>
      <c r="BC120" s="129"/>
      <c r="BD120" s="155"/>
      <c r="BE120" s="132"/>
      <c r="BF120" s="131"/>
      <c r="BG120" s="132"/>
      <c r="BH120" s="131"/>
      <c r="BI120" s="132"/>
      <c r="BJ120" s="155"/>
      <c r="BK120" s="132"/>
      <c r="BL120" s="172"/>
      <c r="BM120" s="156"/>
      <c r="BN120" s="172"/>
      <c r="BO120" s="132"/>
      <c r="BP120" s="172"/>
      <c r="BQ120" s="132"/>
      <c r="BR120" s="172"/>
      <c r="BS120" s="156"/>
      <c r="BT120" s="172"/>
      <c r="BU120" s="132"/>
      <c r="BV120" s="172"/>
      <c r="BW120" s="156"/>
      <c r="BX120" s="172"/>
      <c r="BY120" s="156"/>
      <c r="BZ120" s="172"/>
      <c r="CA120" s="156"/>
      <c r="CB120" s="156">
        <f t="shared" si="24"/>
        <v>0</v>
      </c>
      <c r="CC120" s="128" t="e">
        <f t="shared" si="25"/>
        <v>#DIV/0!</v>
      </c>
      <c r="CF120" s="122"/>
      <c r="CG120" s="122"/>
      <c r="CH120" s="161"/>
      <c r="CI120" s="122"/>
      <c r="CJ120" s="122"/>
      <c r="CK120" s="123"/>
    </row>
    <row r="121" spans="1:89" s="31" customFormat="1" ht="27.75" customHeight="1" thickBot="1">
      <c r="A121" s="1148"/>
      <c r="B121" s="1060"/>
      <c r="C121" s="1067"/>
      <c r="D121" s="41" t="s">
        <v>81</v>
      </c>
      <c r="E121" s="42" t="s">
        <v>27</v>
      </c>
      <c r="F121" s="671">
        <f>+'[1]UE409 (2)'!F121</f>
        <v>80</v>
      </c>
      <c r="G121" s="671">
        <f>+'[1]UE409 (2)'!G121</f>
        <v>100</v>
      </c>
      <c r="H121" s="671">
        <f>+'[1]UE409 (2)'!H121</f>
        <v>100</v>
      </c>
      <c r="I121" s="671">
        <f>+'[1]UE409 (2)'!I121</f>
        <v>100</v>
      </c>
      <c r="J121" s="634">
        <v>0</v>
      </c>
      <c r="K121" s="407">
        <v>0</v>
      </c>
      <c r="L121" s="101">
        <v>1</v>
      </c>
      <c r="M121" s="101">
        <v>0</v>
      </c>
      <c r="N121" s="101">
        <v>1</v>
      </c>
      <c r="O121" s="101">
        <v>0</v>
      </c>
      <c r="P121" s="101">
        <v>1</v>
      </c>
      <c r="Q121" s="101">
        <v>8</v>
      </c>
      <c r="R121" s="101">
        <v>4</v>
      </c>
      <c r="S121" s="101">
        <v>1</v>
      </c>
      <c r="T121" s="101">
        <v>1</v>
      </c>
      <c r="U121" s="101">
        <v>0</v>
      </c>
      <c r="V121" s="888">
        <f t="shared" si="22"/>
        <v>17</v>
      </c>
      <c r="W121" s="895">
        <f t="shared" si="23"/>
        <v>21.25</v>
      </c>
      <c r="X121" s="30"/>
      <c r="Y121" s="13">
        <f t="shared" si="20"/>
        <v>40</v>
      </c>
      <c r="Z121" s="229"/>
      <c r="AA121" s="229"/>
      <c r="AB121" s="241"/>
      <c r="AC121" s="242"/>
      <c r="AD121" s="241"/>
      <c r="AE121" s="241"/>
      <c r="AF121" s="241"/>
      <c r="AG121" s="241"/>
      <c r="AH121" s="242"/>
      <c r="AI121" s="230"/>
      <c r="AJ121" s="835"/>
      <c r="AK121" s="836"/>
      <c r="AL121" s="230"/>
      <c r="AM121" s="230"/>
      <c r="AN121" s="230"/>
      <c r="AO121" s="230"/>
      <c r="AP121" s="230"/>
      <c r="AQ121" s="230"/>
      <c r="AR121" s="230"/>
      <c r="AS121" s="230"/>
      <c r="AT121" s="230"/>
      <c r="AU121" s="230"/>
      <c r="AV121" s="230"/>
      <c r="AW121" s="230"/>
      <c r="AX121" s="27"/>
      <c r="BA121" s="129"/>
      <c r="BB121" s="130"/>
      <c r="BC121" s="129"/>
      <c r="BD121" s="155"/>
      <c r="BE121" s="132"/>
      <c r="BF121" s="131"/>
      <c r="BG121" s="132"/>
      <c r="BH121" s="131"/>
      <c r="BI121" s="132"/>
      <c r="BJ121" s="155"/>
      <c r="BK121" s="132"/>
      <c r="BL121" s="172"/>
      <c r="BM121" s="156"/>
      <c r="BN121" s="172"/>
      <c r="BO121" s="132"/>
      <c r="BP121" s="172"/>
      <c r="BQ121" s="132"/>
      <c r="BR121" s="172"/>
      <c r="BS121" s="156"/>
      <c r="BT121" s="172"/>
      <c r="BU121" s="132"/>
      <c r="BV121" s="172"/>
      <c r="BW121" s="156"/>
      <c r="BX121" s="172"/>
      <c r="BY121" s="156"/>
      <c r="BZ121" s="172"/>
      <c r="CA121" s="156"/>
      <c r="CB121" s="156">
        <f t="shared" si="24"/>
        <v>0</v>
      </c>
      <c r="CC121" s="128" t="e">
        <f t="shared" si="25"/>
        <v>#DIV/0!</v>
      </c>
      <c r="CF121" s="122"/>
      <c r="CG121" s="122"/>
      <c r="CH121" s="161"/>
      <c r="CI121" s="122"/>
      <c r="CJ121" s="122"/>
      <c r="CK121" s="123"/>
    </row>
    <row r="122" spans="1:89" s="31" customFormat="1" ht="27.75" customHeight="1" thickBot="1">
      <c r="A122" s="1148"/>
      <c r="B122" s="1060"/>
      <c r="C122" s="1067"/>
      <c r="D122" s="41" t="s">
        <v>466</v>
      </c>
      <c r="E122" s="42" t="s">
        <v>27</v>
      </c>
      <c r="F122" s="671">
        <f>+'[1]UE409 (2)'!F122</f>
        <v>60</v>
      </c>
      <c r="G122" s="671">
        <f>+'[1]UE409 (2)'!G122</f>
        <v>20</v>
      </c>
      <c r="H122" s="671">
        <f>+'[1]UE409 (2)'!H122</f>
        <v>20</v>
      </c>
      <c r="I122" s="671">
        <f>+'[1]UE409 (2)'!I122</f>
        <v>20</v>
      </c>
      <c r="J122" s="634">
        <v>0</v>
      </c>
      <c r="K122" s="407">
        <v>8</v>
      </c>
      <c r="L122" s="101">
        <v>2</v>
      </c>
      <c r="M122" s="101">
        <v>0</v>
      </c>
      <c r="N122" s="101">
        <v>1</v>
      </c>
      <c r="O122" s="101">
        <v>11</v>
      </c>
      <c r="P122" s="101">
        <v>0</v>
      </c>
      <c r="Q122" s="101">
        <v>4</v>
      </c>
      <c r="R122" s="101">
        <v>0</v>
      </c>
      <c r="S122" s="101">
        <v>1</v>
      </c>
      <c r="T122" s="101">
        <v>1</v>
      </c>
      <c r="U122" s="101">
        <v>0</v>
      </c>
      <c r="V122" s="888">
        <f t="shared" si="22"/>
        <v>28</v>
      </c>
      <c r="W122" s="895">
        <f t="shared" si="23"/>
        <v>46.666666666666664</v>
      </c>
      <c r="X122" s="30"/>
      <c r="Y122" s="13">
        <f t="shared" si="20"/>
        <v>30</v>
      </c>
      <c r="Z122" s="229"/>
      <c r="AA122" s="229"/>
      <c r="AB122" s="241"/>
      <c r="AC122" s="242"/>
      <c r="AD122" s="241"/>
      <c r="AE122" s="241"/>
      <c r="AF122" s="241"/>
      <c r="AG122" s="241"/>
      <c r="AH122" s="242"/>
      <c r="AI122" s="230"/>
      <c r="AJ122" s="835"/>
      <c r="AK122" s="836"/>
      <c r="AL122" s="230"/>
      <c r="AM122" s="230"/>
      <c r="AN122" s="230"/>
      <c r="AO122" s="230"/>
      <c r="AP122" s="230"/>
      <c r="AQ122" s="230"/>
      <c r="AR122" s="230"/>
      <c r="AS122" s="230"/>
      <c r="AT122" s="230"/>
      <c r="AU122" s="230"/>
      <c r="AV122" s="230"/>
      <c r="AW122" s="230"/>
      <c r="AX122" s="27"/>
      <c r="BA122" s="129"/>
      <c r="BB122" s="130"/>
      <c r="BC122" s="129"/>
      <c r="BD122" s="155"/>
      <c r="BE122" s="132"/>
      <c r="BF122" s="131"/>
      <c r="BG122" s="132"/>
      <c r="BH122" s="131"/>
      <c r="BI122" s="132"/>
      <c r="BJ122" s="155"/>
      <c r="BK122" s="132"/>
      <c r="BL122" s="172"/>
      <c r="BM122" s="156"/>
      <c r="BN122" s="172"/>
      <c r="BO122" s="132"/>
      <c r="BP122" s="172"/>
      <c r="BQ122" s="132"/>
      <c r="BR122" s="172"/>
      <c r="BS122" s="156"/>
      <c r="BT122" s="172"/>
      <c r="BU122" s="132"/>
      <c r="BV122" s="172"/>
      <c r="BW122" s="156"/>
      <c r="BX122" s="172"/>
      <c r="BY122" s="156"/>
      <c r="BZ122" s="172"/>
      <c r="CA122" s="156"/>
      <c r="CB122" s="156">
        <f t="shared" si="24"/>
        <v>0</v>
      </c>
      <c r="CC122" s="128" t="e">
        <f t="shared" si="25"/>
        <v>#DIV/0!</v>
      </c>
      <c r="CF122" s="122"/>
      <c r="CG122" s="122"/>
      <c r="CH122" s="161"/>
      <c r="CI122" s="122"/>
      <c r="CJ122" s="122"/>
      <c r="CK122" s="123"/>
    </row>
    <row r="123" spans="1:89" s="31" customFormat="1" ht="48.75" customHeight="1" thickBot="1">
      <c r="A123" s="1148"/>
      <c r="B123" s="1060" t="s">
        <v>282</v>
      </c>
      <c r="C123" s="1067" t="s">
        <v>82</v>
      </c>
      <c r="D123" s="670" t="s">
        <v>221</v>
      </c>
      <c r="E123" s="670"/>
      <c r="F123" s="671">
        <f>+'[1]UE409 (2)'!F123</f>
        <v>6618</v>
      </c>
      <c r="G123" s="671">
        <f>+'[1]UE409 (2)'!G123</f>
        <v>6618</v>
      </c>
      <c r="H123" s="671">
        <f>+'[1]UE409 (2)'!H123</f>
        <v>8810</v>
      </c>
      <c r="I123" s="671">
        <f>+'[1]UE409 (2)'!I123</f>
        <v>8810</v>
      </c>
      <c r="J123" s="671">
        <f t="shared" ref="J123:T123" si="32">+J124</f>
        <v>243</v>
      </c>
      <c r="K123" s="671">
        <f t="shared" si="32"/>
        <v>299</v>
      </c>
      <c r="L123" s="671">
        <f t="shared" si="32"/>
        <v>288</v>
      </c>
      <c r="M123" s="671">
        <f t="shared" si="32"/>
        <v>333</v>
      </c>
      <c r="N123" s="671">
        <f t="shared" si="32"/>
        <v>354</v>
      </c>
      <c r="O123" s="671">
        <f t="shared" si="32"/>
        <v>294</v>
      </c>
      <c r="P123" s="671">
        <f t="shared" si="32"/>
        <v>342</v>
      </c>
      <c r="Q123" s="671">
        <f t="shared" si="32"/>
        <v>299</v>
      </c>
      <c r="R123" s="671">
        <f t="shared" si="32"/>
        <v>278</v>
      </c>
      <c r="S123" s="671">
        <f t="shared" si="32"/>
        <v>261</v>
      </c>
      <c r="T123" s="671">
        <f t="shared" si="32"/>
        <v>244</v>
      </c>
      <c r="U123" s="671">
        <v>189</v>
      </c>
      <c r="V123" s="888">
        <f t="shared" si="22"/>
        <v>3424</v>
      </c>
      <c r="W123" s="895">
        <f t="shared" si="23"/>
        <v>51.737685101239052</v>
      </c>
      <c r="X123" s="30"/>
      <c r="Y123" s="13">
        <f t="shared" si="20"/>
        <v>3309</v>
      </c>
      <c r="Z123" s="229"/>
      <c r="AA123" s="229"/>
      <c r="AB123" s="241"/>
      <c r="AC123" s="242"/>
      <c r="AD123" s="241"/>
      <c r="AE123" s="241"/>
      <c r="AF123" s="241"/>
      <c r="AG123" s="241"/>
      <c r="AH123" s="242"/>
      <c r="AI123" s="230"/>
      <c r="AJ123" s="835"/>
      <c r="AK123" s="836"/>
      <c r="AL123" s="230"/>
      <c r="AM123" s="230"/>
      <c r="AN123" s="230"/>
      <c r="AO123" s="230"/>
      <c r="AP123" s="230"/>
      <c r="AQ123" s="230"/>
      <c r="AR123" s="230"/>
      <c r="AS123" s="230"/>
      <c r="AT123" s="230"/>
      <c r="AU123" s="230"/>
      <c r="AV123" s="230"/>
      <c r="AW123" s="230"/>
      <c r="AX123" s="27"/>
      <c r="BA123" s="750">
        <f>+BC123+BD123+BF123+BH123+BJ123+BL123+BN123+BP123+BR123+BT123+BV123+BX123+BZ123</f>
        <v>1965998</v>
      </c>
      <c r="BB123" s="130">
        <f>+BE123+BG123+BI123+BK123+BM123+BO123+BQ123+BS123+BU123+BW123+BY123+CA123</f>
        <v>1965595</v>
      </c>
      <c r="BC123" s="129">
        <v>1440722</v>
      </c>
      <c r="BD123" s="748">
        <f>1587+497000</f>
        <v>498587</v>
      </c>
      <c r="BE123" s="132">
        <v>141810.26</v>
      </c>
      <c r="BF123" s="131">
        <v>228066</v>
      </c>
      <c r="BG123" s="132">
        <v>144582.41000000003</v>
      </c>
      <c r="BH123" s="131">
        <v>2019</v>
      </c>
      <c r="BI123" s="132">
        <v>158386.14999999997</v>
      </c>
      <c r="BJ123" s="155">
        <v>0</v>
      </c>
      <c r="BK123" s="132">
        <v>178379.11000000004</v>
      </c>
      <c r="BL123" s="814">
        <v>-173751</v>
      </c>
      <c r="BM123" s="802">
        <v>169883.58999999997</v>
      </c>
      <c r="BN123" s="172">
        <v>0</v>
      </c>
      <c r="BO123" s="748">
        <v>148582.69000000006</v>
      </c>
      <c r="BP123" s="172">
        <v>0</v>
      </c>
      <c r="BQ123" s="132">
        <v>27321.319999999949</v>
      </c>
      <c r="BR123" s="172">
        <v>0</v>
      </c>
      <c r="BS123" s="156"/>
      <c r="BT123" s="172"/>
      <c r="BU123" s="132"/>
      <c r="BV123" s="881">
        <v>-28431</v>
      </c>
      <c r="BW123" s="156"/>
      <c r="BX123" s="768">
        <v>-1214</v>
      </c>
      <c r="BY123" s="156"/>
      <c r="BZ123" s="172">
        <v>0</v>
      </c>
      <c r="CA123" s="156">
        <v>996649.47</v>
      </c>
      <c r="CB123" s="156">
        <f t="shared" si="24"/>
        <v>1965595</v>
      </c>
      <c r="CC123" s="128">
        <f t="shared" si="25"/>
        <v>99.979501505087995</v>
      </c>
      <c r="CF123" s="133">
        <f>+CI123-BA123</f>
        <v>0</v>
      </c>
      <c r="CG123" s="133">
        <f>+CJ123-BB123</f>
        <v>0</v>
      </c>
      <c r="CH123" s="160"/>
      <c r="CI123" s="133">
        <v>1965998</v>
      </c>
      <c r="CJ123" s="133">
        <v>1965595</v>
      </c>
      <c r="CK123" s="123"/>
    </row>
    <row r="124" spans="1:89" s="31" customFormat="1" ht="36.75" customHeight="1" thickBot="1">
      <c r="A124" s="1148"/>
      <c r="B124" s="1060"/>
      <c r="C124" s="1067"/>
      <c r="D124" s="41" t="s">
        <v>83</v>
      </c>
      <c r="E124" s="42" t="s">
        <v>84</v>
      </c>
      <c r="F124" s="671">
        <f>+'[1]UE409 (2)'!F124</f>
        <v>6618</v>
      </c>
      <c r="G124" s="671">
        <f>+'[1]UE409 (2)'!G124</f>
        <v>6618</v>
      </c>
      <c r="H124" s="671">
        <f>+'[1]UE409 (2)'!H124</f>
        <v>8810</v>
      </c>
      <c r="I124" s="671">
        <f>+'[1]UE409 (2)'!I124</f>
        <v>8810</v>
      </c>
      <c r="J124" s="730">
        <v>243</v>
      </c>
      <c r="K124" s="103">
        <v>299</v>
      </c>
      <c r="L124" s="103">
        <v>288</v>
      </c>
      <c r="M124" s="103">
        <v>333</v>
      </c>
      <c r="N124" s="829">
        <v>354</v>
      </c>
      <c r="O124" s="103">
        <v>294</v>
      </c>
      <c r="P124" s="103">
        <v>342</v>
      </c>
      <c r="Q124" s="103">
        <v>299</v>
      </c>
      <c r="R124" s="103">
        <v>278</v>
      </c>
      <c r="S124" s="103">
        <v>261</v>
      </c>
      <c r="T124" s="103">
        <v>244</v>
      </c>
      <c r="U124" s="103">
        <v>189</v>
      </c>
      <c r="V124" s="888">
        <f t="shared" si="22"/>
        <v>3424</v>
      </c>
      <c r="W124" s="895">
        <f t="shared" si="23"/>
        <v>51.737685101239052</v>
      </c>
      <c r="X124" s="30"/>
      <c r="Y124" s="13">
        <f t="shared" si="20"/>
        <v>3309</v>
      </c>
      <c r="Z124" s="229"/>
      <c r="AA124" s="229"/>
      <c r="AB124" s="241"/>
      <c r="AC124" s="242"/>
      <c r="AD124" s="241"/>
      <c r="AE124" s="241"/>
      <c r="AF124" s="241"/>
      <c r="AG124" s="241"/>
      <c r="AH124" s="242"/>
      <c r="AI124" s="230"/>
      <c r="AJ124" s="828" t="s">
        <v>1081</v>
      </c>
      <c r="AK124" s="837" t="s">
        <v>1082</v>
      </c>
      <c r="AL124" s="230"/>
      <c r="AM124" s="230"/>
      <c r="AN124" s="230"/>
      <c r="AO124" s="230"/>
      <c r="AP124" s="230"/>
      <c r="AQ124" s="230"/>
      <c r="AR124" s="230"/>
      <c r="AS124" s="230"/>
      <c r="AT124" s="230"/>
      <c r="AU124" s="230"/>
      <c r="AV124" s="230"/>
      <c r="AW124" s="230"/>
      <c r="AX124" s="27"/>
      <c r="BA124" s="129"/>
      <c r="BB124" s="130"/>
      <c r="BC124" s="129"/>
      <c r="BD124" s="155"/>
      <c r="BE124" s="132"/>
      <c r="BF124" s="131"/>
      <c r="BG124" s="132"/>
      <c r="BH124" s="131"/>
      <c r="BI124" s="132"/>
      <c r="BJ124" s="155"/>
      <c r="BK124" s="132"/>
      <c r="BL124" s="172"/>
      <c r="BM124" s="156"/>
      <c r="BN124" s="172"/>
      <c r="BO124" s="132"/>
      <c r="BP124" s="172"/>
      <c r="BQ124" s="132"/>
      <c r="BR124" s="172"/>
      <c r="BS124" s="156"/>
      <c r="BT124" s="172"/>
      <c r="BU124" s="132"/>
      <c r="BV124" s="172"/>
      <c r="BW124" s="156"/>
      <c r="BX124" s="172"/>
      <c r="BY124" s="156"/>
      <c r="BZ124" s="172"/>
      <c r="CA124" s="156"/>
      <c r="CB124" s="156">
        <f t="shared" si="24"/>
        <v>0</v>
      </c>
      <c r="CC124" s="128" t="e">
        <f t="shared" si="25"/>
        <v>#DIV/0!</v>
      </c>
      <c r="CD124" s="173"/>
      <c r="CF124" s="122"/>
      <c r="CG124" s="122"/>
      <c r="CH124" s="161"/>
      <c r="CI124" s="122"/>
      <c r="CJ124" s="122"/>
      <c r="CK124" s="123"/>
    </row>
    <row r="125" spans="1:89" s="31" customFormat="1" ht="53.25" customHeight="1" thickBot="1">
      <c r="A125" s="1148"/>
      <c r="B125" s="1058" t="s">
        <v>235</v>
      </c>
      <c r="C125" s="1067" t="s">
        <v>283</v>
      </c>
      <c r="D125" s="670" t="s">
        <v>221</v>
      </c>
      <c r="E125" s="670"/>
      <c r="F125" s="671">
        <f>+'[1]UE409 (2)'!F125</f>
        <v>720</v>
      </c>
      <c r="G125" s="671">
        <f>+'[1]UE409 (2)'!G125</f>
        <v>720</v>
      </c>
      <c r="H125" s="671">
        <f>+'[1]UE409 (2)'!H125</f>
        <v>720</v>
      </c>
      <c r="I125" s="671">
        <f>+'[1]UE409 (2)'!I125</f>
        <v>720</v>
      </c>
      <c r="J125" s="671">
        <f t="shared" ref="J125:T125" si="33">+J126</f>
        <v>40</v>
      </c>
      <c r="K125" s="671">
        <f t="shared" si="33"/>
        <v>56</v>
      </c>
      <c r="L125" s="671">
        <f t="shared" si="33"/>
        <v>50</v>
      </c>
      <c r="M125" s="671">
        <f t="shared" si="33"/>
        <v>56</v>
      </c>
      <c r="N125" s="671">
        <f t="shared" si="33"/>
        <v>61</v>
      </c>
      <c r="O125" s="671">
        <f t="shared" si="33"/>
        <v>49</v>
      </c>
      <c r="P125" s="671">
        <f t="shared" si="33"/>
        <v>53</v>
      </c>
      <c r="Q125" s="671">
        <f t="shared" si="33"/>
        <v>44</v>
      </c>
      <c r="R125" s="671">
        <f t="shared" si="33"/>
        <v>48</v>
      </c>
      <c r="S125" s="671">
        <f t="shared" si="33"/>
        <v>40</v>
      </c>
      <c r="T125" s="671">
        <f t="shared" si="33"/>
        <v>45</v>
      </c>
      <c r="U125" s="671">
        <v>27</v>
      </c>
      <c r="V125" s="888">
        <f t="shared" si="22"/>
        <v>569</v>
      </c>
      <c r="W125" s="895">
        <f t="shared" si="23"/>
        <v>79.027777777777771</v>
      </c>
      <c r="X125" s="30"/>
      <c r="Y125" s="13">
        <f t="shared" si="20"/>
        <v>360</v>
      </c>
      <c r="Z125" s="229"/>
      <c r="AA125" s="229"/>
      <c r="AB125" s="241"/>
      <c r="AC125" s="242"/>
      <c r="AD125" s="241"/>
      <c r="AE125" s="241"/>
      <c r="AF125" s="241"/>
      <c r="AG125" s="241"/>
      <c r="AH125" s="242"/>
      <c r="AI125" s="230"/>
      <c r="AJ125" s="835"/>
      <c r="AK125" s="836"/>
      <c r="AL125" s="230"/>
      <c r="AM125" s="230"/>
      <c r="AN125" s="230"/>
      <c r="AO125" s="230"/>
      <c r="AP125" s="230"/>
      <c r="AQ125" s="230"/>
      <c r="AR125" s="230"/>
      <c r="AS125" s="230"/>
      <c r="AT125" s="230"/>
      <c r="AU125" s="230"/>
      <c r="AV125" s="230"/>
      <c r="AW125" s="230"/>
      <c r="AX125" s="27"/>
      <c r="AZ125" s="816"/>
      <c r="BA125" s="77">
        <f>+BC125+BD125+BF125+BH125+BJ125+BL125+BN125+BP125+BR125+BT125+BV125+BX125+BZ125</f>
        <v>781543</v>
      </c>
      <c r="BB125" s="130">
        <f>+BE125+BG125+BI125+BK125+BM125+BO125+BQ125+BS125+BU125+BW125+BY125+CA125</f>
        <v>751670</v>
      </c>
      <c r="BC125" s="129">
        <v>168000</v>
      </c>
      <c r="BD125" s="404">
        <v>0</v>
      </c>
      <c r="BE125" s="174">
        <v>0</v>
      </c>
      <c r="BF125" s="131">
        <v>120502</v>
      </c>
      <c r="BG125" s="132">
        <v>10845.539999999999</v>
      </c>
      <c r="BH125" s="131">
        <v>41156</v>
      </c>
      <c r="BI125" s="132">
        <v>19919.309999999998</v>
      </c>
      <c r="BJ125" s="155">
        <v>178836</v>
      </c>
      <c r="BK125" s="132">
        <v>17962.71</v>
      </c>
      <c r="BL125" s="172">
        <v>0</v>
      </c>
      <c r="BM125" s="802">
        <v>17375.040000000008</v>
      </c>
      <c r="BN125" s="802">
        <v>36616</v>
      </c>
      <c r="BO125" s="796">
        <v>66534</v>
      </c>
      <c r="BP125" s="172">
        <v>253090</v>
      </c>
      <c r="BQ125" s="132">
        <v>81310.48000000001</v>
      </c>
      <c r="BR125" s="172">
        <v>0</v>
      </c>
      <c r="BS125" s="156"/>
      <c r="BT125" s="172"/>
      <c r="BU125" s="132"/>
      <c r="BV125" s="172">
        <v>0</v>
      </c>
      <c r="BW125" s="156"/>
      <c r="BX125" s="768">
        <v>-16657</v>
      </c>
      <c r="BY125" s="156"/>
      <c r="BZ125" s="172">
        <v>0</v>
      </c>
      <c r="CA125" s="156">
        <v>537722.91999999993</v>
      </c>
      <c r="CB125" s="156">
        <f t="shared" si="24"/>
        <v>751670</v>
      </c>
      <c r="CC125" s="128">
        <f t="shared" si="25"/>
        <v>96.177689519322669</v>
      </c>
      <c r="CF125" s="133">
        <f>+CI125-BA125</f>
        <v>0</v>
      </c>
      <c r="CG125" s="133">
        <f>+CJ125-BB125</f>
        <v>0</v>
      </c>
      <c r="CH125" s="160"/>
      <c r="CI125" s="133">
        <v>781543</v>
      </c>
      <c r="CJ125" s="133">
        <v>751670</v>
      </c>
      <c r="CK125" s="123"/>
    </row>
    <row r="126" spans="1:89" s="31" customFormat="1" ht="38.25" customHeight="1" thickBot="1">
      <c r="A126" s="1148"/>
      <c r="B126" s="1059"/>
      <c r="C126" s="1067"/>
      <c r="D126" s="41" t="s">
        <v>236</v>
      </c>
      <c r="E126" s="42" t="s">
        <v>85</v>
      </c>
      <c r="F126" s="671">
        <f>+'[1]UE409 (2)'!F126</f>
        <v>720</v>
      </c>
      <c r="G126" s="671">
        <f>+'[1]UE409 (2)'!G126</f>
        <v>720</v>
      </c>
      <c r="H126" s="671">
        <f>+'[1]UE409 (2)'!H126</f>
        <v>720</v>
      </c>
      <c r="I126" s="671">
        <f>+'[1]UE409 (2)'!I126</f>
        <v>720</v>
      </c>
      <c r="J126" s="634">
        <v>40</v>
      </c>
      <c r="K126" s="79">
        <v>56</v>
      </c>
      <c r="L126" s="79">
        <v>50</v>
      </c>
      <c r="M126" s="79">
        <v>56</v>
      </c>
      <c r="N126" s="830">
        <v>61</v>
      </c>
      <c r="O126" s="79">
        <v>49</v>
      </c>
      <c r="P126" s="79">
        <v>53</v>
      </c>
      <c r="Q126" s="79">
        <v>44</v>
      </c>
      <c r="R126" s="79">
        <v>48</v>
      </c>
      <c r="S126" s="79">
        <v>40</v>
      </c>
      <c r="T126" s="79">
        <v>45</v>
      </c>
      <c r="U126" s="79">
        <v>27</v>
      </c>
      <c r="V126" s="888">
        <f t="shared" si="22"/>
        <v>569</v>
      </c>
      <c r="W126" s="895">
        <f t="shared" si="23"/>
        <v>79.027777777777771</v>
      </c>
      <c r="X126" s="30"/>
      <c r="Y126" s="13">
        <f t="shared" si="20"/>
        <v>360</v>
      </c>
      <c r="Z126" s="229"/>
      <c r="AA126" s="229"/>
      <c r="AB126" s="241"/>
      <c r="AC126" s="242"/>
      <c r="AD126" s="241"/>
      <c r="AE126" s="241"/>
      <c r="AF126" s="241"/>
      <c r="AG126" s="241"/>
      <c r="AH126" s="242"/>
      <c r="AI126" s="230"/>
      <c r="AJ126" s="828" t="s">
        <v>1081</v>
      </c>
      <c r="AK126" s="837" t="s">
        <v>1082</v>
      </c>
      <c r="AL126" s="230"/>
      <c r="AM126" s="230"/>
      <c r="AN126" s="230"/>
      <c r="AO126" s="230"/>
      <c r="AP126" s="230"/>
      <c r="AQ126" s="230"/>
      <c r="AR126" s="230"/>
      <c r="AS126" s="230"/>
      <c r="AT126" s="230"/>
      <c r="AU126" s="230"/>
      <c r="AV126" s="230"/>
      <c r="AW126" s="230"/>
      <c r="AX126" s="27"/>
      <c r="BA126" s="129"/>
      <c r="BB126" s="130"/>
      <c r="BC126" s="129"/>
      <c r="BD126" s="155"/>
      <c r="BE126" s="132"/>
      <c r="BF126" s="131"/>
      <c r="BG126" s="132"/>
      <c r="BH126" s="131"/>
      <c r="BI126" s="132"/>
      <c r="BJ126" s="155"/>
      <c r="BK126" s="132"/>
      <c r="BL126" s="172"/>
      <c r="BM126" s="156"/>
      <c r="BN126" s="172"/>
      <c r="BO126" s="132"/>
      <c r="BP126" s="172"/>
      <c r="BQ126" s="132"/>
      <c r="BR126" s="172"/>
      <c r="BS126" s="156"/>
      <c r="BT126" s="172"/>
      <c r="BU126" s="132"/>
      <c r="BV126" s="172"/>
      <c r="BW126" s="156"/>
      <c r="BX126" s="172"/>
      <c r="BY126" s="156"/>
      <c r="BZ126" s="172"/>
      <c r="CA126" s="156"/>
      <c r="CB126" s="156">
        <f t="shared" si="24"/>
        <v>0</v>
      </c>
      <c r="CC126" s="128" t="e">
        <f t="shared" si="25"/>
        <v>#DIV/0!</v>
      </c>
      <c r="CF126" s="122"/>
      <c r="CG126" s="122"/>
      <c r="CH126" s="161"/>
      <c r="CI126" s="122"/>
      <c r="CJ126" s="122"/>
      <c r="CK126" s="123"/>
    </row>
    <row r="127" spans="1:89" s="31" customFormat="1" ht="50.25" customHeight="1" thickBot="1">
      <c r="A127" s="1148"/>
      <c r="B127" s="1060" t="s">
        <v>284</v>
      </c>
      <c r="C127" s="1067" t="s">
        <v>86</v>
      </c>
      <c r="D127" s="670" t="s">
        <v>221</v>
      </c>
      <c r="E127" s="670"/>
      <c r="F127" s="671">
        <f>+'[1]UE409 (2)'!F127</f>
        <v>7338</v>
      </c>
      <c r="G127" s="671">
        <f>+'[1]UE409 (2)'!G127</f>
        <v>7338</v>
      </c>
      <c r="H127" s="671">
        <f>+'[1]UE409 (2)'!H127</f>
        <v>13672</v>
      </c>
      <c r="I127" s="671">
        <f>+'[1]UE409 (2)'!I127</f>
        <v>13672</v>
      </c>
      <c r="J127" s="671">
        <f t="shared" ref="J127:T127" si="34">+J128</f>
        <v>520</v>
      </c>
      <c r="K127" s="671">
        <f t="shared" si="34"/>
        <v>589</v>
      </c>
      <c r="L127" s="671">
        <f t="shared" si="34"/>
        <v>627</v>
      </c>
      <c r="M127" s="671">
        <f t="shared" si="34"/>
        <v>707</v>
      </c>
      <c r="N127" s="671">
        <f t="shared" si="34"/>
        <v>623</v>
      </c>
      <c r="O127" s="671">
        <f t="shared" si="34"/>
        <v>631</v>
      </c>
      <c r="P127" s="671">
        <f t="shared" si="34"/>
        <v>666</v>
      </c>
      <c r="Q127" s="671">
        <f t="shared" si="34"/>
        <v>634</v>
      </c>
      <c r="R127" s="671">
        <f t="shared" si="34"/>
        <v>632</v>
      </c>
      <c r="S127" s="671">
        <f t="shared" si="34"/>
        <v>559</v>
      </c>
      <c r="T127" s="671">
        <f t="shared" si="34"/>
        <v>478</v>
      </c>
      <c r="U127" s="671">
        <v>648</v>
      </c>
      <c r="V127" s="888">
        <f t="shared" si="22"/>
        <v>7314</v>
      </c>
      <c r="W127" s="895">
        <f t="shared" si="23"/>
        <v>99.672935404742432</v>
      </c>
      <c r="X127" s="30"/>
      <c r="Y127" s="13">
        <f t="shared" si="20"/>
        <v>3669</v>
      </c>
      <c r="Z127" s="229"/>
      <c r="AA127" s="229"/>
      <c r="AB127" s="241"/>
      <c r="AC127" s="242"/>
      <c r="AD127" s="241"/>
      <c r="AE127" s="241"/>
      <c r="AF127" s="241"/>
      <c r="AG127" s="241"/>
      <c r="AH127" s="242"/>
      <c r="AI127" s="230"/>
      <c r="AJ127" s="835"/>
      <c r="AK127" s="836"/>
      <c r="AL127" s="230"/>
      <c r="AM127" s="230"/>
      <c r="AN127" s="230"/>
      <c r="AO127" s="230"/>
      <c r="AP127" s="230"/>
      <c r="AQ127" s="230"/>
      <c r="AR127" s="230"/>
      <c r="AS127" s="230"/>
      <c r="AT127" s="230"/>
      <c r="AU127" s="230"/>
      <c r="AV127" s="230"/>
      <c r="AW127" s="230"/>
      <c r="AX127" s="27"/>
      <c r="BA127" s="129">
        <f>+BC127+BD127+BF127+BH127+BJ127+BL127+BN127+BP127+BR127+BT127+BV127+BX127+BZ127</f>
        <v>107000</v>
      </c>
      <c r="BB127" s="130">
        <f>+BE127+BG127+BI127+BK127+BM127+BO127+BQ127+BS127+BU127+BW127+BY127+CA127</f>
        <v>107000</v>
      </c>
      <c r="BC127" s="129">
        <v>0</v>
      </c>
      <c r="BD127" s="155">
        <v>0</v>
      </c>
      <c r="BE127" s="132">
        <v>0</v>
      </c>
      <c r="BF127" s="131">
        <v>0</v>
      </c>
      <c r="BG127" s="132">
        <v>0</v>
      </c>
      <c r="BH127" s="131">
        <v>0</v>
      </c>
      <c r="BI127" s="132">
        <v>0</v>
      </c>
      <c r="BJ127" s="155">
        <v>0</v>
      </c>
      <c r="BK127" s="132">
        <v>0</v>
      </c>
      <c r="BL127" s="172">
        <v>0</v>
      </c>
      <c r="BM127" s="802">
        <v>0</v>
      </c>
      <c r="BN127" s="172">
        <v>0</v>
      </c>
      <c r="BO127" s="796">
        <v>0</v>
      </c>
      <c r="BP127" s="172">
        <v>253090</v>
      </c>
      <c r="BQ127" s="132">
        <v>0</v>
      </c>
      <c r="BR127" s="172">
        <v>0</v>
      </c>
      <c r="BS127" s="156"/>
      <c r="BT127" s="172"/>
      <c r="BU127" s="132"/>
      <c r="BV127" s="172">
        <v>0</v>
      </c>
      <c r="BW127" s="156"/>
      <c r="BX127" s="768">
        <v>-146090</v>
      </c>
      <c r="BY127" s="156"/>
      <c r="BZ127" s="172">
        <v>0</v>
      </c>
      <c r="CA127" s="156">
        <v>107000</v>
      </c>
      <c r="CB127" s="156">
        <f t="shared" si="24"/>
        <v>107000</v>
      </c>
      <c r="CC127" s="128">
        <f t="shared" si="25"/>
        <v>100</v>
      </c>
      <c r="CF127" s="133">
        <f>+CI127-BA127</f>
        <v>0</v>
      </c>
      <c r="CG127" s="133">
        <f>+CJ127-BB127</f>
        <v>0</v>
      </c>
      <c r="CH127" s="160"/>
      <c r="CI127" s="133">
        <v>107000</v>
      </c>
      <c r="CJ127" s="133">
        <v>107000</v>
      </c>
      <c r="CK127" s="123"/>
    </row>
    <row r="128" spans="1:89" s="31" customFormat="1" ht="40.5" customHeight="1" thickBot="1">
      <c r="A128" s="1148"/>
      <c r="B128" s="1060"/>
      <c r="C128" s="1067"/>
      <c r="D128" s="41" t="s">
        <v>87</v>
      </c>
      <c r="E128" s="42" t="s">
        <v>467</v>
      </c>
      <c r="F128" s="671">
        <f>+'[1]UE409 (2)'!F128</f>
        <v>7338</v>
      </c>
      <c r="G128" s="671">
        <f>+'[1]UE409 (2)'!G128</f>
        <v>7338</v>
      </c>
      <c r="H128" s="671">
        <f>+'[1]UE409 (2)'!H128</f>
        <v>13672</v>
      </c>
      <c r="I128" s="671">
        <f>+'[1]UE409 (2)'!I128</f>
        <v>13672</v>
      </c>
      <c r="J128" s="634">
        <v>520</v>
      </c>
      <c r="K128" s="79">
        <v>589</v>
      </c>
      <c r="L128" s="79">
        <v>627</v>
      </c>
      <c r="M128" s="79">
        <v>707</v>
      </c>
      <c r="N128" s="79">
        <v>623</v>
      </c>
      <c r="O128" s="79">
        <v>631</v>
      </c>
      <c r="P128" s="79">
        <v>666</v>
      </c>
      <c r="Q128" s="79">
        <v>634</v>
      </c>
      <c r="R128" s="79">
        <v>632</v>
      </c>
      <c r="S128" s="79">
        <v>559</v>
      </c>
      <c r="T128" s="79">
        <v>478</v>
      </c>
      <c r="U128" s="79">
        <v>648</v>
      </c>
      <c r="V128" s="888">
        <f t="shared" si="22"/>
        <v>7314</v>
      </c>
      <c r="W128" s="895">
        <f t="shared" si="23"/>
        <v>99.672935404742432</v>
      </c>
      <c r="X128" s="30"/>
      <c r="Y128" s="13">
        <f t="shared" si="20"/>
        <v>3669</v>
      </c>
      <c r="Z128" s="229"/>
      <c r="AA128" s="229"/>
      <c r="AB128" s="241"/>
      <c r="AC128" s="242"/>
      <c r="AD128" s="241"/>
      <c r="AE128" s="241"/>
      <c r="AF128" s="241"/>
      <c r="AG128" s="241"/>
      <c r="AH128" s="242"/>
      <c r="AI128" s="230"/>
      <c r="AJ128" s="835"/>
      <c r="AK128" s="836"/>
      <c r="AL128" s="230"/>
      <c r="AM128" s="230"/>
      <c r="AN128" s="230"/>
      <c r="AO128" s="230"/>
      <c r="AP128" s="230"/>
      <c r="AQ128" s="230"/>
      <c r="AR128" s="230"/>
      <c r="AS128" s="230"/>
      <c r="AT128" s="230"/>
      <c r="AU128" s="230"/>
      <c r="AV128" s="230"/>
      <c r="AW128" s="230"/>
      <c r="AX128" s="27"/>
      <c r="BA128" s="129"/>
      <c r="BB128" s="130"/>
      <c r="BC128" s="129"/>
      <c r="BD128" s="155"/>
      <c r="BE128" s="132"/>
      <c r="BF128" s="131"/>
      <c r="BG128" s="132"/>
      <c r="BH128" s="131"/>
      <c r="BI128" s="132"/>
      <c r="BJ128" s="155"/>
      <c r="BK128" s="132"/>
      <c r="BL128" s="172"/>
      <c r="BM128" s="156"/>
      <c r="BN128" s="172"/>
      <c r="BO128" s="132"/>
      <c r="BP128" s="172"/>
      <c r="BQ128" s="132"/>
      <c r="BR128" s="172"/>
      <c r="BS128" s="156"/>
      <c r="BT128" s="172"/>
      <c r="BU128" s="132"/>
      <c r="BV128" s="172"/>
      <c r="BW128" s="156"/>
      <c r="BX128" s="172"/>
      <c r="BY128" s="156"/>
      <c r="BZ128" s="172"/>
      <c r="CA128" s="156"/>
      <c r="CB128" s="156">
        <f t="shared" si="24"/>
        <v>0</v>
      </c>
      <c r="CC128" s="128" t="e">
        <f t="shared" si="25"/>
        <v>#DIV/0!</v>
      </c>
      <c r="CF128" s="122"/>
      <c r="CG128" s="122"/>
      <c r="CH128" s="161"/>
      <c r="CI128" s="122"/>
      <c r="CJ128" s="122"/>
      <c r="CK128" s="123"/>
    </row>
    <row r="129" spans="1:89" s="31" customFormat="1" ht="57" customHeight="1" thickBot="1">
      <c r="A129" s="1148"/>
      <c r="B129" s="1058" t="s">
        <v>237</v>
      </c>
      <c r="C129" s="1152" t="s">
        <v>285</v>
      </c>
      <c r="D129" s="670" t="s">
        <v>221</v>
      </c>
      <c r="E129" s="670"/>
      <c r="F129" s="671">
        <f>+'[1]UE409 (2)'!F129</f>
        <v>2600</v>
      </c>
      <c r="G129" s="671">
        <f>+'[1]UE409 (2)'!G129</f>
        <v>2600</v>
      </c>
      <c r="H129" s="671">
        <f>+'[1]UE409 (2)'!H129</f>
        <v>2600</v>
      </c>
      <c r="I129" s="671">
        <f>+'[1]UE409 (2)'!I129</f>
        <v>2600</v>
      </c>
      <c r="J129" s="671">
        <f t="shared" ref="J129:T129" si="35">SUM(J130:J132)</f>
        <v>161</v>
      </c>
      <c r="K129" s="671">
        <f t="shared" si="35"/>
        <v>187</v>
      </c>
      <c r="L129" s="671">
        <f t="shared" si="35"/>
        <v>232</v>
      </c>
      <c r="M129" s="671">
        <f t="shared" si="35"/>
        <v>219</v>
      </c>
      <c r="N129" s="671">
        <f t="shared" si="35"/>
        <v>223</v>
      </c>
      <c r="O129" s="671">
        <f t="shared" si="35"/>
        <v>70</v>
      </c>
      <c r="P129" s="671">
        <f t="shared" si="35"/>
        <v>187</v>
      </c>
      <c r="Q129" s="671">
        <f t="shared" si="35"/>
        <v>169</v>
      </c>
      <c r="R129" s="671">
        <f t="shared" si="35"/>
        <v>162</v>
      </c>
      <c r="S129" s="671">
        <f t="shared" si="35"/>
        <v>179</v>
      </c>
      <c r="T129" s="671">
        <f t="shared" si="35"/>
        <v>186</v>
      </c>
      <c r="U129" s="671">
        <v>182</v>
      </c>
      <c r="V129" s="888">
        <f t="shared" si="22"/>
        <v>2157</v>
      </c>
      <c r="W129" s="895">
        <f t="shared" si="23"/>
        <v>82.961538461538467</v>
      </c>
      <c r="X129" s="30"/>
      <c r="Y129" s="13">
        <f t="shared" si="20"/>
        <v>1300</v>
      </c>
      <c r="Z129" s="229"/>
      <c r="AA129" s="229"/>
      <c r="AB129" s="241"/>
      <c r="AC129" s="242"/>
      <c r="AD129" s="241"/>
      <c r="AE129" s="241"/>
      <c r="AF129" s="241"/>
      <c r="AG129" s="241"/>
      <c r="AH129" s="242"/>
      <c r="AI129" s="230"/>
      <c r="AJ129" s="835"/>
      <c r="AK129" s="836"/>
      <c r="AL129" s="230"/>
      <c r="AM129" s="230"/>
      <c r="AN129" s="230"/>
      <c r="AO129" s="230"/>
      <c r="AP129" s="230"/>
      <c r="AQ129" s="230"/>
      <c r="AR129" s="230"/>
      <c r="AS129" s="230"/>
      <c r="AT129" s="230"/>
      <c r="AU129" s="230"/>
      <c r="AV129" s="230"/>
      <c r="AW129" s="230"/>
      <c r="AX129" s="27"/>
      <c r="BA129" s="129">
        <f>+BC129+BD129+BF129+BH129+BJ129+BL129+BN129+BP129+BR129+BT129+BV129+BX129+BZ129</f>
        <v>101080</v>
      </c>
      <c r="BB129" s="130">
        <f>+BE129+BG129+BI129+BK129+BM129+BO129+BQ129+BS129+BU129+BW129+BY129+CA129</f>
        <v>100752</v>
      </c>
      <c r="BC129" s="129">
        <v>0</v>
      </c>
      <c r="BD129" s="155">
        <v>0</v>
      </c>
      <c r="BE129" s="132">
        <v>0</v>
      </c>
      <c r="BF129" s="131">
        <v>0</v>
      </c>
      <c r="BG129" s="132">
        <v>0</v>
      </c>
      <c r="BH129" s="131">
        <v>0</v>
      </c>
      <c r="BI129" s="132">
        <v>0</v>
      </c>
      <c r="BJ129" s="155">
        <v>101080</v>
      </c>
      <c r="BK129" s="132">
        <v>0</v>
      </c>
      <c r="BL129" s="172">
        <v>0</v>
      </c>
      <c r="BM129" s="802">
        <v>18700</v>
      </c>
      <c r="BN129" s="172">
        <v>0</v>
      </c>
      <c r="BO129" s="796">
        <v>17450</v>
      </c>
      <c r="BP129" s="172">
        <v>0</v>
      </c>
      <c r="BQ129" s="132">
        <v>0</v>
      </c>
      <c r="BR129" s="172">
        <v>0</v>
      </c>
      <c r="BS129" s="156"/>
      <c r="BT129" s="172"/>
      <c r="BU129" s="132"/>
      <c r="BV129" s="172">
        <v>0</v>
      </c>
      <c r="BW129" s="156"/>
      <c r="BX129" s="172">
        <v>0</v>
      </c>
      <c r="BY129" s="156"/>
      <c r="BZ129" s="172">
        <v>0</v>
      </c>
      <c r="CA129" s="156">
        <v>64602</v>
      </c>
      <c r="CB129" s="156">
        <f t="shared" si="24"/>
        <v>100752</v>
      </c>
      <c r="CC129" s="128">
        <f t="shared" si="25"/>
        <v>99.675504550850818</v>
      </c>
      <c r="CF129" s="133">
        <f>+CI129-BA129</f>
        <v>0</v>
      </c>
      <c r="CG129" s="133">
        <f>+CJ129-BB129</f>
        <v>0</v>
      </c>
      <c r="CH129" s="160"/>
      <c r="CI129" s="133">
        <v>101080</v>
      </c>
      <c r="CJ129" s="133">
        <v>100752</v>
      </c>
      <c r="CK129" s="123"/>
    </row>
    <row r="130" spans="1:89" s="31" customFormat="1" ht="30" customHeight="1" thickBot="1">
      <c r="A130" s="1148"/>
      <c r="B130" s="1059"/>
      <c r="C130" s="1153"/>
      <c r="D130" s="41" t="s">
        <v>88</v>
      </c>
      <c r="E130" s="36" t="s">
        <v>89</v>
      </c>
      <c r="F130" s="671">
        <f>+'[1]UE409 (2)'!F130</f>
        <v>200</v>
      </c>
      <c r="G130" s="671">
        <f>+'[1]UE409 (2)'!G130</f>
        <v>200</v>
      </c>
      <c r="H130" s="671">
        <f>+'[1]UE409 (2)'!H130</f>
        <v>200</v>
      </c>
      <c r="I130" s="671">
        <f>+'[1]UE409 (2)'!I130</f>
        <v>200</v>
      </c>
      <c r="J130" s="634">
        <v>5</v>
      </c>
      <c r="K130" s="101">
        <v>5</v>
      </c>
      <c r="L130" s="101">
        <v>14</v>
      </c>
      <c r="M130" s="101">
        <v>21</v>
      </c>
      <c r="N130" s="101">
        <v>11</v>
      </c>
      <c r="O130" s="101">
        <v>14</v>
      </c>
      <c r="P130" s="101">
        <v>7</v>
      </c>
      <c r="Q130" s="101">
        <v>18</v>
      </c>
      <c r="R130" s="101">
        <v>11</v>
      </c>
      <c r="S130" s="101">
        <v>9</v>
      </c>
      <c r="T130" s="101">
        <v>11</v>
      </c>
      <c r="U130" s="101">
        <v>6</v>
      </c>
      <c r="V130" s="888">
        <f t="shared" si="22"/>
        <v>132</v>
      </c>
      <c r="W130" s="895">
        <f t="shared" si="23"/>
        <v>66</v>
      </c>
      <c r="X130" s="30"/>
      <c r="Y130" s="13">
        <f t="shared" si="20"/>
        <v>100</v>
      </c>
      <c r="Z130" s="229"/>
      <c r="AA130" s="229"/>
      <c r="AB130" s="241"/>
      <c r="AC130" s="242"/>
      <c r="AD130" s="241"/>
      <c r="AE130" s="241"/>
      <c r="AF130" s="241"/>
      <c r="AG130" s="241"/>
      <c r="AH130" s="242"/>
      <c r="AI130" s="230"/>
      <c r="AJ130" s="835"/>
      <c r="AK130" s="836"/>
      <c r="AL130" s="230"/>
      <c r="AM130" s="230"/>
      <c r="AN130" s="230"/>
      <c r="AO130" s="230"/>
      <c r="AP130" s="230"/>
      <c r="AQ130" s="230"/>
      <c r="AR130" s="230"/>
      <c r="AS130" s="230"/>
      <c r="AT130" s="230"/>
      <c r="AU130" s="230"/>
      <c r="AV130" s="230"/>
      <c r="AW130" s="230"/>
      <c r="AX130" s="27"/>
      <c r="BA130" s="129"/>
      <c r="BB130" s="130"/>
      <c r="BC130" s="129"/>
      <c r="BD130" s="155"/>
      <c r="BE130" s="132"/>
      <c r="BF130" s="131"/>
      <c r="BG130" s="132"/>
      <c r="BH130" s="131"/>
      <c r="BI130" s="132"/>
      <c r="BJ130" s="155"/>
      <c r="BK130" s="132"/>
      <c r="BL130" s="172"/>
      <c r="BM130" s="156"/>
      <c r="BN130" s="131"/>
      <c r="BO130" s="132"/>
      <c r="BP130" s="172"/>
      <c r="BQ130" s="132"/>
      <c r="BR130" s="172"/>
      <c r="BS130" s="156"/>
      <c r="BT130" s="172"/>
      <c r="BU130" s="132"/>
      <c r="BV130" s="172"/>
      <c r="BW130" s="156"/>
      <c r="BX130" s="172"/>
      <c r="BY130" s="156"/>
      <c r="BZ130" s="172"/>
      <c r="CA130" s="156"/>
      <c r="CB130" s="156">
        <f t="shared" si="24"/>
        <v>0</v>
      </c>
      <c r="CC130" s="128" t="e">
        <f t="shared" si="25"/>
        <v>#DIV/0!</v>
      </c>
      <c r="CF130" s="122"/>
      <c r="CG130" s="122"/>
      <c r="CH130" s="161"/>
      <c r="CI130" s="122"/>
      <c r="CJ130" s="122"/>
      <c r="CK130" s="123"/>
    </row>
    <row r="131" spans="1:89" s="31" customFormat="1" ht="30" customHeight="1" thickBot="1">
      <c r="A131" s="1148"/>
      <c r="B131" s="1059"/>
      <c r="C131" s="1153"/>
      <c r="D131" s="41" t="s">
        <v>90</v>
      </c>
      <c r="E131" s="42" t="s">
        <v>89</v>
      </c>
      <c r="F131" s="671">
        <f>+'[1]UE409 (2)'!F131</f>
        <v>900</v>
      </c>
      <c r="G131" s="671">
        <f>+'[1]UE409 (2)'!G131</f>
        <v>900</v>
      </c>
      <c r="H131" s="671">
        <f>+'[1]UE409 (2)'!H131</f>
        <v>900</v>
      </c>
      <c r="I131" s="671">
        <f>+'[1]UE409 (2)'!I131</f>
        <v>900</v>
      </c>
      <c r="J131" s="634">
        <v>69</v>
      </c>
      <c r="K131" s="101">
        <v>67</v>
      </c>
      <c r="L131" s="101">
        <v>87</v>
      </c>
      <c r="M131" s="101">
        <v>78</v>
      </c>
      <c r="N131" s="101">
        <v>98</v>
      </c>
      <c r="O131" s="101">
        <v>19</v>
      </c>
      <c r="P131" s="101">
        <v>57</v>
      </c>
      <c r="Q131" s="101">
        <v>40</v>
      </c>
      <c r="R131" s="101">
        <v>55</v>
      </c>
      <c r="S131" s="101">
        <v>67</v>
      </c>
      <c r="T131" s="101">
        <v>72</v>
      </c>
      <c r="U131" s="101">
        <v>54</v>
      </c>
      <c r="V131" s="888">
        <f t="shared" si="22"/>
        <v>763</v>
      </c>
      <c r="W131" s="895">
        <f t="shared" si="23"/>
        <v>84.777777777777771</v>
      </c>
      <c r="X131" s="30"/>
      <c r="Y131" s="13">
        <f t="shared" si="20"/>
        <v>450</v>
      </c>
      <c r="Z131" s="229"/>
      <c r="AA131" s="229"/>
      <c r="AB131" s="241"/>
      <c r="AC131" s="242"/>
      <c r="AD131" s="241"/>
      <c r="AE131" s="241"/>
      <c r="AF131" s="241"/>
      <c r="AG131" s="241"/>
      <c r="AH131" s="242"/>
      <c r="AI131" s="230"/>
      <c r="AJ131" s="835"/>
      <c r="AK131" s="836"/>
      <c r="AL131" s="230"/>
      <c r="AM131" s="230"/>
      <c r="AN131" s="230"/>
      <c r="AO131" s="230"/>
      <c r="AP131" s="230"/>
      <c r="AQ131" s="230"/>
      <c r="AR131" s="230"/>
      <c r="AS131" s="230"/>
      <c r="AT131" s="230"/>
      <c r="AU131" s="230"/>
      <c r="AV131" s="230"/>
      <c r="AW131" s="230"/>
      <c r="AX131" s="27"/>
      <c r="BA131" s="129"/>
      <c r="BB131" s="130"/>
      <c r="BC131" s="129"/>
      <c r="BD131" s="155"/>
      <c r="BE131" s="132"/>
      <c r="BF131" s="131"/>
      <c r="BG131" s="132"/>
      <c r="BH131" s="131"/>
      <c r="BI131" s="132"/>
      <c r="BJ131" s="155"/>
      <c r="BK131" s="132"/>
      <c r="BL131" s="131"/>
      <c r="BM131" s="156"/>
      <c r="BN131" s="131"/>
      <c r="BO131" s="132"/>
      <c r="BP131" s="131"/>
      <c r="BQ131" s="132"/>
      <c r="BR131" s="131"/>
      <c r="BS131" s="65"/>
      <c r="BT131" s="131"/>
      <c r="BU131" s="132"/>
      <c r="BV131" s="131"/>
      <c r="BW131" s="65"/>
      <c r="BX131" s="131"/>
      <c r="BY131" s="65"/>
      <c r="BZ131" s="131"/>
      <c r="CA131" s="65"/>
      <c r="CB131" s="156">
        <f t="shared" si="24"/>
        <v>0</v>
      </c>
      <c r="CC131" s="128" t="e">
        <f t="shared" si="25"/>
        <v>#DIV/0!</v>
      </c>
      <c r="CF131" s="122"/>
      <c r="CG131" s="122"/>
      <c r="CH131" s="161"/>
      <c r="CI131" s="122"/>
      <c r="CJ131" s="122"/>
      <c r="CK131" s="123"/>
    </row>
    <row r="132" spans="1:89" s="31" customFormat="1" ht="30" customHeight="1" thickBot="1">
      <c r="A132" s="1148"/>
      <c r="B132" s="1059"/>
      <c r="C132" s="1153"/>
      <c r="D132" s="41" t="s">
        <v>91</v>
      </c>
      <c r="E132" s="42" t="s">
        <v>89</v>
      </c>
      <c r="F132" s="671">
        <f>+'[1]UE409 (2)'!F132</f>
        <v>1500</v>
      </c>
      <c r="G132" s="671">
        <f>+'[1]UE409 (2)'!G132</f>
        <v>1500</v>
      </c>
      <c r="H132" s="671">
        <f>+'[1]UE409 (2)'!H132</f>
        <v>1500</v>
      </c>
      <c r="I132" s="671">
        <f>+'[1]UE409 (2)'!I132</f>
        <v>1500</v>
      </c>
      <c r="J132" s="634">
        <v>87</v>
      </c>
      <c r="K132" s="101">
        <v>115</v>
      </c>
      <c r="L132" s="101">
        <v>131</v>
      </c>
      <c r="M132" s="101">
        <v>120</v>
      </c>
      <c r="N132" s="101">
        <v>114</v>
      </c>
      <c r="O132" s="101">
        <v>37</v>
      </c>
      <c r="P132" s="101">
        <v>123</v>
      </c>
      <c r="Q132" s="101">
        <v>111</v>
      </c>
      <c r="R132" s="101">
        <v>96</v>
      </c>
      <c r="S132" s="101">
        <v>103</v>
      </c>
      <c r="T132" s="101">
        <v>103</v>
      </c>
      <c r="U132" s="101">
        <v>122</v>
      </c>
      <c r="V132" s="888">
        <f t="shared" si="22"/>
        <v>1262</v>
      </c>
      <c r="W132" s="895">
        <f t="shared" si="23"/>
        <v>84.13333333333334</v>
      </c>
      <c r="X132" s="30"/>
      <c r="Y132" s="13">
        <f t="shared" si="20"/>
        <v>750</v>
      </c>
      <c r="Z132" s="229"/>
      <c r="AA132" s="229"/>
      <c r="AB132" s="241"/>
      <c r="AC132" s="242"/>
      <c r="AD132" s="241"/>
      <c r="AE132" s="241"/>
      <c r="AF132" s="241"/>
      <c r="AG132" s="241"/>
      <c r="AH132" s="242"/>
      <c r="AI132" s="230"/>
      <c r="AJ132" s="835"/>
      <c r="AK132" s="836"/>
      <c r="AL132" s="230"/>
      <c r="AM132" s="230"/>
      <c r="AN132" s="230"/>
      <c r="AO132" s="230"/>
      <c r="AP132" s="230"/>
      <c r="AQ132" s="230"/>
      <c r="AR132" s="230"/>
      <c r="AS132" s="230"/>
      <c r="AT132" s="230"/>
      <c r="AU132" s="230"/>
      <c r="AV132" s="230"/>
      <c r="AW132" s="230"/>
      <c r="AX132" s="27"/>
      <c r="AY132" s="135" t="s">
        <v>18</v>
      </c>
      <c r="AZ132" s="136">
        <f>SUM(BA84:BA139)</f>
        <v>23087317</v>
      </c>
      <c r="BA132" s="129"/>
      <c r="BB132" s="130"/>
      <c r="BC132" s="129"/>
      <c r="BD132" s="155"/>
      <c r="BE132" s="132"/>
      <c r="BF132" s="131"/>
      <c r="BG132" s="132"/>
      <c r="BH132" s="131"/>
      <c r="BI132" s="132"/>
      <c r="BJ132" s="155"/>
      <c r="BK132" s="132"/>
      <c r="BL132" s="172"/>
      <c r="BM132" s="156"/>
      <c r="BN132" s="172"/>
      <c r="BO132" s="132"/>
      <c r="BP132" s="172"/>
      <c r="BQ132" s="132"/>
      <c r="BR132" s="172"/>
      <c r="BS132" s="156"/>
      <c r="BT132" s="172"/>
      <c r="BU132" s="132"/>
      <c r="BV132" s="172"/>
      <c r="BW132" s="156"/>
      <c r="BX132" s="172"/>
      <c r="BY132" s="156"/>
      <c r="BZ132" s="172"/>
      <c r="CA132" s="156"/>
      <c r="CB132" s="156">
        <f t="shared" si="24"/>
        <v>0</v>
      </c>
      <c r="CC132" s="128" t="e">
        <f t="shared" si="25"/>
        <v>#DIV/0!</v>
      </c>
      <c r="CF132" s="122"/>
      <c r="CG132" s="122"/>
      <c r="CH132" s="161"/>
      <c r="CI132" s="122"/>
      <c r="CJ132" s="122"/>
      <c r="CK132" s="123"/>
    </row>
    <row r="133" spans="1:89" s="31" customFormat="1" ht="44.25" customHeight="1" thickBot="1">
      <c r="A133" s="1148"/>
      <c r="B133" s="1056" t="s">
        <v>1030</v>
      </c>
      <c r="C133" s="1071" t="s">
        <v>1031</v>
      </c>
      <c r="D133" s="786" t="s">
        <v>221</v>
      </c>
      <c r="E133" s="787"/>
      <c r="F133" s="788">
        <f>+'[1]UE409 (2)'!F133</f>
        <v>1</v>
      </c>
      <c r="G133" s="671">
        <f>+'[1]UE409 (2)'!G133</f>
        <v>12</v>
      </c>
      <c r="H133" s="671">
        <f>+'[1]UE409 (2)'!H133</f>
        <v>12</v>
      </c>
      <c r="I133" s="671">
        <f>+'[1]UE409 (2)'!I133</f>
        <v>12</v>
      </c>
      <c r="J133" s="727">
        <f>+J134</f>
        <v>0</v>
      </c>
      <c r="K133" s="727">
        <f t="shared" ref="K133:U133" si="36">+K134</f>
        <v>0</v>
      </c>
      <c r="L133" s="727">
        <f t="shared" si="36"/>
        <v>0</v>
      </c>
      <c r="M133" s="727">
        <f t="shared" si="36"/>
        <v>0</v>
      </c>
      <c r="N133" s="727">
        <f t="shared" si="36"/>
        <v>0</v>
      </c>
      <c r="O133" s="727">
        <f t="shared" si="36"/>
        <v>0</v>
      </c>
      <c r="P133" s="727">
        <f t="shared" si="36"/>
        <v>0</v>
      </c>
      <c r="Q133" s="727">
        <f t="shared" si="36"/>
        <v>0</v>
      </c>
      <c r="R133" s="727">
        <f t="shared" si="36"/>
        <v>0</v>
      </c>
      <c r="S133" s="727">
        <f t="shared" si="36"/>
        <v>0</v>
      </c>
      <c r="T133" s="727">
        <f t="shared" si="36"/>
        <v>0</v>
      </c>
      <c r="U133" s="727">
        <f t="shared" si="36"/>
        <v>1</v>
      </c>
      <c r="V133" s="888">
        <f t="shared" si="22"/>
        <v>1</v>
      </c>
      <c r="W133" s="895">
        <f t="shared" si="23"/>
        <v>100</v>
      </c>
      <c r="X133" s="790" t="s">
        <v>1056</v>
      </c>
      <c r="Y133" s="13">
        <f t="shared" si="20"/>
        <v>0.5</v>
      </c>
      <c r="Z133" s="229"/>
      <c r="AA133" s="229"/>
      <c r="AB133" s="241"/>
      <c r="AC133" s="242"/>
      <c r="AD133" s="241"/>
      <c r="AE133" s="241"/>
      <c r="AF133" s="241"/>
      <c r="AG133" s="241"/>
      <c r="AH133" s="242"/>
      <c r="AI133" s="230"/>
      <c r="AJ133" s="835"/>
      <c r="AK133" s="836"/>
      <c r="AL133" s="230"/>
      <c r="AM133" s="230"/>
      <c r="AN133" s="230"/>
      <c r="AO133" s="230"/>
      <c r="AP133" s="230"/>
      <c r="AQ133" s="230"/>
      <c r="AR133" s="230"/>
      <c r="AS133" s="230"/>
      <c r="AT133" s="230"/>
      <c r="AU133" s="230"/>
      <c r="AV133" s="230"/>
      <c r="AW133" s="230"/>
      <c r="AX133" s="27"/>
      <c r="AY133" s="135"/>
      <c r="AZ133" s="136"/>
      <c r="BA133" s="750">
        <f>+BC133+BD133+BF133+BH133+BJ133+BL133+BN133+BP133+BR133+BT133+BV133+BX133+BZ133</f>
        <v>2534</v>
      </c>
      <c r="BB133" s="748">
        <f>+BE133+BG133+BI133+BK133+BM133+BO133+BQ133+BS133+BU133+BW133+BY133+CA133</f>
        <v>2533</v>
      </c>
      <c r="BC133" s="750">
        <v>0</v>
      </c>
      <c r="BD133" s="155">
        <v>0</v>
      </c>
      <c r="BE133" s="132">
        <v>0</v>
      </c>
      <c r="BF133" s="131">
        <v>0</v>
      </c>
      <c r="BG133" s="132">
        <v>0</v>
      </c>
      <c r="BH133" s="131">
        <v>0</v>
      </c>
      <c r="BI133" s="132">
        <v>0</v>
      </c>
      <c r="BJ133" s="155">
        <v>0</v>
      </c>
      <c r="BK133" s="132">
        <v>0</v>
      </c>
      <c r="BL133" s="814">
        <v>2534</v>
      </c>
      <c r="BM133" s="802">
        <v>0</v>
      </c>
      <c r="BN133" s="172">
        <v>0</v>
      </c>
      <c r="BO133" s="796">
        <v>0</v>
      </c>
      <c r="BP133" s="172">
        <v>0</v>
      </c>
      <c r="BQ133" s="132">
        <v>0</v>
      </c>
      <c r="BR133" s="172">
        <v>0</v>
      </c>
      <c r="BS133" s="156"/>
      <c r="BT133" s="172"/>
      <c r="BU133" s="132"/>
      <c r="BV133" s="172">
        <v>0</v>
      </c>
      <c r="BW133" s="156"/>
      <c r="BX133" s="172">
        <v>0</v>
      </c>
      <c r="BY133" s="156"/>
      <c r="BZ133" s="172">
        <v>0</v>
      </c>
      <c r="CA133" s="156">
        <v>2533</v>
      </c>
      <c r="CB133" s="156">
        <f t="shared" ref="CB133:CB138" si="37">+BE133+BG133+BI133+BK133+BM133+BO133+BQ133+BS133+BU133+BW133+BY133+CA133</f>
        <v>2533</v>
      </c>
      <c r="CC133" s="128">
        <f t="shared" ref="CC133:CC138" si="38">+CB133/BA133*100</f>
        <v>99.960536700868204</v>
      </c>
      <c r="CF133" s="751">
        <f>+CI133-BA133</f>
        <v>0</v>
      </c>
      <c r="CG133" s="751">
        <f>+CJ133-BB133</f>
        <v>0</v>
      </c>
      <c r="CH133" s="770"/>
      <c r="CI133" s="751">
        <v>2534</v>
      </c>
      <c r="CJ133" s="751">
        <v>2533</v>
      </c>
      <c r="CK133" s="123"/>
    </row>
    <row r="134" spans="1:89" s="31" customFormat="1" ht="44.25" customHeight="1" thickBot="1">
      <c r="A134" s="1148"/>
      <c r="B134" s="1056"/>
      <c r="C134" s="1071"/>
      <c r="D134" s="41" t="s">
        <v>1045</v>
      </c>
      <c r="E134" s="42" t="s">
        <v>1046</v>
      </c>
      <c r="F134" s="788">
        <f>+'[1]UE409 (2)'!F134</f>
        <v>1</v>
      </c>
      <c r="G134" s="671">
        <f>+'[1]UE409 (2)'!G134</f>
        <v>12</v>
      </c>
      <c r="H134" s="671">
        <f>+'[1]UE409 (2)'!H134</f>
        <v>12</v>
      </c>
      <c r="I134" s="671">
        <f>+'[1]UE409 (2)'!I134</f>
        <v>12</v>
      </c>
      <c r="J134" s="634">
        <v>0</v>
      </c>
      <c r="K134" s="634">
        <v>0</v>
      </c>
      <c r="L134" s="634">
        <v>0</v>
      </c>
      <c r="M134" s="634">
        <v>0</v>
      </c>
      <c r="N134" s="634">
        <v>0</v>
      </c>
      <c r="O134" s="101">
        <v>0</v>
      </c>
      <c r="P134" s="101">
        <v>0</v>
      </c>
      <c r="Q134" s="101">
        <v>0</v>
      </c>
      <c r="R134" s="101">
        <v>0</v>
      </c>
      <c r="S134" s="101">
        <v>0</v>
      </c>
      <c r="T134" s="101">
        <v>0</v>
      </c>
      <c r="U134" s="101">
        <v>1</v>
      </c>
      <c r="V134" s="888">
        <f t="shared" si="22"/>
        <v>1</v>
      </c>
      <c r="W134" s="895">
        <f t="shared" si="23"/>
        <v>100</v>
      </c>
      <c r="X134" s="790" t="s">
        <v>1056</v>
      </c>
      <c r="Y134" s="13">
        <f t="shared" si="20"/>
        <v>0.5</v>
      </c>
      <c r="Z134" s="229"/>
      <c r="AA134" s="229"/>
      <c r="AB134" s="241"/>
      <c r="AC134" s="242"/>
      <c r="AD134" s="241"/>
      <c r="AE134" s="241"/>
      <c r="AF134" s="241"/>
      <c r="AG134" s="241"/>
      <c r="AH134" s="242"/>
      <c r="AI134" s="230"/>
      <c r="AJ134" s="835"/>
      <c r="AK134" s="836"/>
      <c r="AL134" s="230"/>
      <c r="AM134" s="230"/>
      <c r="AN134" s="230"/>
      <c r="AO134" s="230"/>
      <c r="AP134" s="230"/>
      <c r="AQ134" s="230"/>
      <c r="AR134" s="230"/>
      <c r="AS134" s="230"/>
      <c r="AT134" s="230"/>
      <c r="AU134" s="230"/>
      <c r="AV134" s="230"/>
      <c r="AW134" s="230"/>
      <c r="AX134" s="27"/>
      <c r="AY134" s="135"/>
      <c r="AZ134" s="136"/>
      <c r="BA134" s="129"/>
      <c r="BB134" s="130"/>
      <c r="BC134" s="129"/>
      <c r="BD134" s="155"/>
      <c r="BE134" s="132"/>
      <c r="BF134" s="131"/>
      <c r="BG134" s="132"/>
      <c r="BH134" s="131"/>
      <c r="BI134" s="132"/>
      <c r="BJ134" s="155"/>
      <c r="BK134" s="132"/>
      <c r="BL134" s="172"/>
      <c r="BM134" s="156"/>
      <c r="BN134" s="172"/>
      <c r="BO134" s="132"/>
      <c r="BP134" s="172"/>
      <c r="BQ134" s="132"/>
      <c r="BR134" s="172"/>
      <c r="BS134" s="156"/>
      <c r="BT134" s="172"/>
      <c r="BU134" s="132"/>
      <c r="BV134" s="172"/>
      <c r="BW134" s="156"/>
      <c r="BX134" s="172"/>
      <c r="BY134" s="156"/>
      <c r="BZ134" s="172"/>
      <c r="CA134" s="156"/>
      <c r="CB134" s="156">
        <f t="shared" si="37"/>
        <v>0</v>
      </c>
      <c r="CC134" s="128" t="e">
        <f t="shared" si="38"/>
        <v>#DIV/0!</v>
      </c>
      <c r="CF134" s="122"/>
      <c r="CG134" s="122"/>
      <c r="CH134" s="161"/>
      <c r="CI134" s="122"/>
      <c r="CJ134" s="122"/>
      <c r="CK134" s="123"/>
    </row>
    <row r="135" spans="1:89" s="31" customFormat="1" ht="44.25" customHeight="1" thickBot="1">
      <c r="A135" s="1148"/>
      <c r="B135" s="1056" t="s">
        <v>1032</v>
      </c>
      <c r="C135" s="1071" t="s">
        <v>1033</v>
      </c>
      <c r="D135" s="786" t="s">
        <v>221</v>
      </c>
      <c r="E135" s="787"/>
      <c r="F135" s="788">
        <f>+'[1]UE409 (2)'!F135</f>
        <v>1</v>
      </c>
      <c r="G135" s="671">
        <f>+'[1]UE409 (2)'!G135</f>
        <v>12</v>
      </c>
      <c r="H135" s="671">
        <f>+'[1]UE409 (2)'!H135</f>
        <v>12</v>
      </c>
      <c r="I135" s="671">
        <f>+'[1]UE409 (2)'!I135</f>
        <v>12</v>
      </c>
      <c r="J135" s="727">
        <f>+J136</f>
        <v>0</v>
      </c>
      <c r="K135" s="727">
        <f t="shared" ref="K135:U135" si="39">+K136</f>
        <v>0</v>
      </c>
      <c r="L135" s="727">
        <f t="shared" si="39"/>
        <v>0</v>
      </c>
      <c r="M135" s="727">
        <f t="shared" si="39"/>
        <v>0</v>
      </c>
      <c r="N135" s="727">
        <f t="shared" si="39"/>
        <v>0</v>
      </c>
      <c r="O135" s="727">
        <f t="shared" si="39"/>
        <v>0</v>
      </c>
      <c r="P135" s="727">
        <f t="shared" si="39"/>
        <v>0</v>
      </c>
      <c r="Q135" s="727">
        <f t="shared" si="39"/>
        <v>0</v>
      </c>
      <c r="R135" s="727">
        <f t="shared" si="39"/>
        <v>0</v>
      </c>
      <c r="S135" s="727">
        <f t="shared" si="39"/>
        <v>0</v>
      </c>
      <c r="T135" s="727">
        <f t="shared" si="39"/>
        <v>0</v>
      </c>
      <c r="U135" s="727">
        <f t="shared" si="39"/>
        <v>1</v>
      </c>
      <c r="V135" s="888">
        <f t="shared" si="22"/>
        <v>1</v>
      </c>
      <c r="W135" s="895">
        <f t="shared" si="23"/>
        <v>100</v>
      </c>
      <c r="X135" s="790" t="s">
        <v>1056</v>
      </c>
      <c r="Y135" s="13">
        <f t="shared" si="20"/>
        <v>0.5</v>
      </c>
      <c r="Z135" s="229"/>
      <c r="AA135" s="229"/>
      <c r="AB135" s="241"/>
      <c r="AC135" s="242"/>
      <c r="AD135" s="241"/>
      <c r="AE135" s="241"/>
      <c r="AF135" s="241"/>
      <c r="AG135" s="241"/>
      <c r="AH135" s="242"/>
      <c r="AI135" s="230"/>
      <c r="AJ135" s="835"/>
      <c r="AK135" s="836"/>
      <c r="AL135" s="230"/>
      <c r="AM135" s="230"/>
      <c r="AN135" s="230"/>
      <c r="AO135" s="230"/>
      <c r="AP135" s="230"/>
      <c r="AQ135" s="230"/>
      <c r="AR135" s="230"/>
      <c r="AS135" s="230"/>
      <c r="AT135" s="230"/>
      <c r="AU135" s="230"/>
      <c r="AV135" s="230"/>
      <c r="AW135" s="230"/>
      <c r="AX135" s="27"/>
      <c r="AY135" s="135"/>
      <c r="AZ135" s="136"/>
      <c r="BA135" s="750">
        <f>+BC135+BD135+BF135+BH135+BJ135+BL135+BN135+BP135+BR135+BT135+BV135+BX135+BZ135</f>
        <v>10640</v>
      </c>
      <c r="BB135" s="748">
        <f>+BE135+BG135+BI135+BK135+BM135+BO135+BQ135+BS135+BU135+BW135+BY135+CA135</f>
        <v>10631</v>
      </c>
      <c r="BC135" s="750">
        <v>0</v>
      </c>
      <c r="BD135" s="155">
        <v>0</v>
      </c>
      <c r="BE135" s="132">
        <v>0</v>
      </c>
      <c r="BF135" s="131">
        <v>0</v>
      </c>
      <c r="BG135" s="132">
        <v>0</v>
      </c>
      <c r="BH135" s="131">
        <v>0</v>
      </c>
      <c r="BI135" s="132">
        <v>0</v>
      </c>
      <c r="BJ135" s="155">
        <v>0</v>
      </c>
      <c r="BK135" s="132">
        <v>0</v>
      </c>
      <c r="BL135" s="814">
        <v>10640</v>
      </c>
      <c r="BM135" s="802">
        <v>0</v>
      </c>
      <c r="BN135" s="172">
        <v>0</v>
      </c>
      <c r="BO135" s="796">
        <v>0</v>
      </c>
      <c r="BP135" s="172">
        <v>0</v>
      </c>
      <c r="BQ135" s="132">
        <v>3300</v>
      </c>
      <c r="BR135" s="172">
        <v>0</v>
      </c>
      <c r="BS135" s="156"/>
      <c r="BT135" s="172"/>
      <c r="BU135" s="132"/>
      <c r="BV135" s="172">
        <v>0</v>
      </c>
      <c r="BW135" s="156"/>
      <c r="BX135" s="172">
        <v>0</v>
      </c>
      <c r="BY135" s="156"/>
      <c r="BZ135" s="172">
        <v>0</v>
      </c>
      <c r="CA135" s="156">
        <v>7331</v>
      </c>
      <c r="CB135" s="156">
        <f t="shared" si="37"/>
        <v>10631</v>
      </c>
      <c r="CC135" s="128">
        <f t="shared" si="38"/>
        <v>99.915413533834581</v>
      </c>
      <c r="CF135" s="751">
        <f>+CI135-BA135</f>
        <v>0</v>
      </c>
      <c r="CG135" s="751">
        <f>+CJ135-BB135</f>
        <v>0</v>
      </c>
      <c r="CH135" s="770"/>
      <c r="CI135" s="751">
        <v>10640</v>
      </c>
      <c r="CJ135" s="751">
        <v>10631</v>
      </c>
      <c r="CK135" s="123"/>
    </row>
    <row r="136" spans="1:89" s="31" customFormat="1" ht="44.25" customHeight="1" thickBot="1">
      <c r="A136" s="1148"/>
      <c r="B136" s="1056"/>
      <c r="C136" s="1071"/>
      <c r="D136" s="41" t="s">
        <v>1047</v>
      </c>
      <c r="E136" s="42" t="s">
        <v>1048</v>
      </c>
      <c r="F136" s="788">
        <f>+'[1]UE409 (2)'!F136</f>
        <v>1</v>
      </c>
      <c r="G136" s="671">
        <f>+'[1]UE409 (2)'!G136</f>
        <v>12</v>
      </c>
      <c r="H136" s="671">
        <f>+'[1]UE409 (2)'!H136</f>
        <v>12</v>
      </c>
      <c r="I136" s="671">
        <f>+'[1]UE409 (2)'!I136</f>
        <v>12</v>
      </c>
      <c r="J136" s="634">
        <v>0</v>
      </c>
      <c r="K136" s="634">
        <v>0</v>
      </c>
      <c r="L136" s="634">
        <v>0</v>
      </c>
      <c r="M136" s="634">
        <v>0</v>
      </c>
      <c r="N136" s="634">
        <v>0</v>
      </c>
      <c r="O136" s="101">
        <v>0</v>
      </c>
      <c r="P136" s="101">
        <v>0</v>
      </c>
      <c r="Q136" s="101">
        <v>0</v>
      </c>
      <c r="R136" s="101">
        <v>0</v>
      </c>
      <c r="S136" s="101">
        <v>0</v>
      </c>
      <c r="T136" s="101">
        <v>0</v>
      </c>
      <c r="U136" s="101">
        <v>1</v>
      </c>
      <c r="V136" s="888">
        <f t="shared" si="22"/>
        <v>1</v>
      </c>
      <c r="W136" s="895">
        <f t="shared" si="23"/>
        <v>100</v>
      </c>
      <c r="X136" s="790" t="s">
        <v>1056</v>
      </c>
      <c r="Y136" s="13">
        <f t="shared" si="20"/>
        <v>0.5</v>
      </c>
      <c r="Z136" s="229"/>
      <c r="AA136" s="229"/>
      <c r="AB136" s="241"/>
      <c r="AC136" s="242"/>
      <c r="AD136" s="241"/>
      <c r="AE136" s="241"/>
      <c r="AF136" s="241"/>
      <c r="AG136" s="241"/>
      <c r="AH136" s="242"/>
      <c r="AI136" s="230"/>
      <c r="AJ136" s="835"/>
      <c r="AK136" s="836"/>
      <c r="AL136" s="230"/>
      <c r="AM136" s="230"/>
      <c r="AN136" s="230"/>
      <c r="AO136" s="230"/>
      <c r="AP136" s="230"/>
      <c r="AQ136" s="230"/>
      <c r="AR136" s="230"/>
      <c r="AS136" s="230"/>
      <c r="AT136" s="230"/>
      <c r="AU136" s="230"/>
      <c r="AV136" s="230"/>
      <c r="AW136" s="230"/>
      <c r="AX136" s="27"/>
      <c r="AY136" s="135"/>
      <c r="AZ136" s="136"/>
      <c r="BA136" s="129"/>
      <c r="BB136" s="130"/>
      <c r="BC136" s="129"/>
      <c r="BD136" s="155"/>
      <c r="BE136" s="132"/>
      <c r="BF136" s="131"/>
      <c r="BG136" s="132"/>
      <c r="BH136" s="131"/>
      <c r="BI136" s="132"/>
      <c r="BJ136" s="155"/>
      <c r="BK136" s="132"/>
      <c r="BL136" s="172"/>
      <c r="BM136" s="156"/>
      <c r="BN136" s="172"/>
      <c r="BO136" s="132"/>
      <c r="BP136" s="172"/>
      <c r="BQ136" s="132"/>
      <c r="BR136" s="172"/>
      <c r="BS136" s="156"/>
      <c r="BT136" s="172"/>
      <c r="BU136" s="132"/>
      <c r="BV136" s="172"/>
      <c r="BW136" s="156"/>
      <c r="BX136" s="172"/>
      <c r="BY136" s="156"/>
      <c r="BZ136" s="172"/>
      <c r="CA136" s="156"/>
      <c r="CB136" s="156">
        <f t="shared" si="37"/>
        <v>0</v>
      </c>
      <c r="CC136" s="128" t="e">
        <f t="shared" si="38"/>
        <v>#DIV/0!</v>
      </c>
      <c r="CF136" s="122"/>
      <c r="CG136" s="122"/>
      <c r="CH136" s="161"/>
      <c r="CI136" s="122"/>
      <c r="CJ136" s="122"/>
      <c r="CK136" s="123"/>
    </row>
    <row r="137" spans="1:89" s="31" customFormat="1" ht="44.25" customHeight="1" thickBot="1">
      <c r="A137" s="1148"/>
      <c r="B137" s="1056" t="s">
        <v>1034</v>
      </c>
      <c r="C137" s="1071" t="s">
        <v>1035</v>
      </c>
      <c r="D137" s="786" t="s">
        <v>221</v>
      </c>
      <c r="E137" s="787"/>
      <c r="F137" s="788">
        <f>+'[1]UE409 (2)'!F137</f>
        <v>1</v>
      </c>
      <c r="G137" s="671">
        <f>+'[1]UE409 (2)'!G137</f>
        <v>12</v>
      </c>
      <c r="H137" s="671">
        <f>+'[1]UE409 (2)'!H137</f>
        <v>12</v>
      </c>
      <c r="I137" s="671">
        <f>+'[1]UE409 (2)'!I137</f>
        <v>12</v>
      </c>
      <c r="J137" s="727">
        <f>+J138</f>
        <v>0</v>
      </c>
      <c r="K137" s="727">
        <f t="shared" ref="K137:U137" si="40">+K138</f>
        <v>0</v>
      </c>
      <c r="L137" s="727">
        <f t="shared" si="40"/>
        <v>0</v>
      </c>
      <c r="M137" s="727">
        <f t="shared" si="40"/>
        <v>0</v>
      </c>
      <c r="N137" s="727">
        <f t="shared" si="40"/>
        <v>0</v>
      </c>
      <c r="O137" s="727">
        <f t="shared" si="40"/>
        <v>0</v>
      </c>
      <c r="P137" s="727">
        <f t="shared" si="40"/>
        <v>0</v>
      </c>
      <c r="Q137" s="727">
        <f t="shared" si="40"/>
        <v>0</v>
      </c>
      <c r="R137" s="727">
        <f t="shared" si="40"/>
        <v>0</v>
      </c>
      <c r="S137" s="727">
        <f t="shared" si="40"/>
        <v>0</v>
      </c>
      <c r="T137" s="727">
        <f t="shared" si="40"/>
        <v>0</v>
      </c>
      <c r="U137" s="727">
        <f t="shared" si="40"/>
        <v>1</v>
      </c>
      <c r="V137" s="888">
        <f t="shared" si="22"/>
        <v>1</v>
      </c>
      <c r="W137" s="895">
        <f t="shared" si="23"/>
        <v>100</v>
      </c>
      <c r="X137" s="790" t="s">
        <v>1056</v>
      </c>
      <c r="Y137" s="13">
        <f t="shared" si="20"/>
        <v>0.5</v>
      </c>
      <c r="Z137" s="229"/>
      <c r="AA137" s="229"/>
      <c r="AB137" s="241"/>
      <c r="AC137" s="242"/>
      <c r="AD137" s="241"/>
      <c r="AE137" s="241"/>
      <c r="AF137" s="241"/>
      <c r="AG137" s="241"/>
      <c r="AH137" s="242"/>
      <c r="AI137" s="230"/>
      <c r="AJ137" s="835"/>
      <c r="AK137" s="836"/>
      <c r="AL137" s="230"/>
      <c r="AM137" s="230"/>
      <c r="AN137" s="230"/>
      <c r="AO137" s="230"/>
      <c r="AP137" s="230"/>
      <c r="AQ137" s="230"/>
      <c r="AR137" s="230"/>
      <c r="AS137" s="230"/>
      <c r="AT137" s="230"/>
      <c r="AU137" s="230"/>
      <c r="AV137" s="230"/>
      <c r="AW137" s="230"/>
      <c r="AX137" s="27"/>
      <c r="AY137" s="135"/>
      <c r="AZ137" s="136"/>
      <c r="BA137" s="750">
        <f>+BC137+BD137+BF137+BH137+BJ137+BL137+BN137+BP137+BR137+BT137+BV137+BX137+BZ137</f>
        <v>36067</v>
      </c>
      <c r="BB137" s="748">
        <f>+BE137+BG137+BI137+BK137+BM137+BO137+BQ137+BS137+BU137+BW137+BY137+CA137</f>
        <v>36063</v>
      </c>
      <c r="BC137" s="750">
        <v>0</v>
      </c>
      <c r="BD137" s="155">
        <v>0</v>
      </c>
      <c r="BE137" s="132">
        <v>0</v>
      </c>
      <c r="BF137" s="131">
        <v>0</v>
      </c>
      <c r="BG137" s="132">
        <v>0</v>
      </c>
      <c r="BH137" s="131">
        <v>0</v>
      </c>
      <c r="BI137" s="132">
        <v>0</v>
      </c>
      <c r="BJ137" s="155">
        <v>0</v>
      </c>
      <c r="BK137" s="132">
        <v>0</v>
      </c>
      <c r="BL137" s="814">
        <v>36067</v>
      </c>
      <c r="BM137" s="802">
        <v>0</v>
      </c>
      <c r="BN137" s="172">
        <v>0</v>
      </c>
      <c r="BO137" s="796">
        <v>0</v>
      </c>
      <c r="BP137" s="172">
        <v>0</v>
      </c>
      <c r="BQ137" s="132">
        <v>28474.400000000001</v>
      </c>
      <c r="BR137" s="172">
        <v>0</v>
      </c>
      <c r="BS137" s="156"/>
      <c r="BT137" s="172"/>
      <c r="BU137" s="132"/>
      <c r="BV137" s="172">
        <v>0</v>
      </c>
      <c r="BW137" s="156"/>
      <c r="BX137" s="172">
        <v>0</v>
      </c>
      <c r="BY137" s="156"/>
      <c r="BZ137" s="172">
        <v>0</v>
      </c>
      <c r="CA137" s="156">
        <v>7588.5999999999985</v>
      </c>
      <c r="CB137" s="156">
        <f t="shared" si="37"/>
        <v>36063</v>
      </c>
      <c r="CC137" s="128">
        <f t="shared" si="38"/>
        <v>99.98890952948679</v>
      </c>
      <c r="CF137" s="751">
        <f>+CI137-BA137</f>
        <v>0</v>
      </c>
      <c r="CG137" s="751">
        <f>+CJ137-BB137</f>
        <v>0</v>
      </c>
      <c r="CH137" s="770"/>
      <c r="CI137" s="751">
        <v>36067</v>
      </c>
      <c r="CJ137" s="751">
        <v>36063</v>
      </c>
      <c r="CK137" s="123"/>
    </row>
    <row r="138" spans="1:89" s="31" customFormat="1" ht="44.25" customHeight="1" thickBot="1">
      <c r="A138" s="1148"/>
      <c r="B138" s="1056"/>
      <c r="C138" s="1071"/>
      <c r="D138" s="41" t="s">
        <v>1049</v>
      </c>
      <c r="E138" s="42" t="s">
        <v>1048</v>
      </c>
      <c r="F138" s="788">
        <f>+'[1]UE409 (2)'!F138</f>
        <v>1</v>
      </c>
      <c r="G138" s="671">
        <f>+'[1]UE409 (2)'!G138</f>
        <v>12</v>
      </c>
      <c r="H138" s="671">
        <f>+'[1]UE409 (2)'!H138</f>
        <v>12</v>
      </c>
      <c r="I138" s="671">
        <f>+'[1]UE409 (2)'!I138</f>
        <v>12</v>
      </c>
      <c r="J138" s="634">
        <v>0</v>
      </c>
      <c r="K138" s="634">
        <v>0</v>
      </c>
      <c r="L138" s="634">
        <v>0</v>
      </c>
      <c r="M138" s="634">
        <v>0</v>
      </c>
      <c r="N138" s="634">
        <v>0</v>
      </c>
      <c r="O138" s="101">
        <v>0</v>
      </c>
      <c r="P138" s="101">
        <v>0</v>
      </c>
      <c r="Q138" s="101">
        <v>0</v>
      </c>
      <c r="R138" s="101">
        <v>0</v>
      </c>
      <c r="S138" s="101">
        <v>0</v>
      </c>
      <c r="T138" s="101">
        <v>0</v>
      </c>
      <c r="U138" s="101">
        <v>1</v>
      </c>
      <c r="V138" s="888">
        <f t="shared" si="22"/>
        <v>1</v>
      </c>
      <c r="W138" s="895">
        <f t="shared" si="23"/>
        <v>100</v>
      </c>
      <c r="X138" s="790" t="s">
        <v>1056</v>
      </c>
      <c r="Y138" s="13">
        <f t="shared" si="20"/>
        <v>0.5</v>
      </c>
      <c r="Z138" s="229"/>
      <c r="AA138" s="229"/>
      <c r="AB138" s="241"/>
      <c r="AC138" s="242"/>
      <c r="AD138" s="241"/>
      <c r="AE138" s="241"/>
      <c r="AF138" s="241"/>
      <c r="AG138" s="241"/>
      <c r="AH138" s="242"/>
      <c r="AI138" s="230"/>
      <c r="AJ138" s="835"/>
      <c r="AK138" s="836"/>
      <c r="AL138" s="230"/>
      <c r="AM138" s="230"/>
      <c r="AN138" s="230"/>
      <c r="AO138" s="230"/>
      <c r="AP138" s="230"/>
      <c r="AQ138" s="230"/>
      <c r="AR138" s="230"/>
      <c r="AS138" s="230"/>
      <c r="AT138" s="230"/>
      <c r="AU138" s="230"/>
      <c r="AV138" s="230"/>
      <c r="AW138" s="230"/>
      <c r="AX138" s="27"/>
      <c r="AY138" s="135"/>
      <c r="AZ138" s="136"/>
      <c r="BA138" s="129"/>
      <c r="BB138" s="130"/>
      <c r="BC138" s="129"/>
      <c r="BD138" s="155"/>
      <c r="BE138" s="132"/>
      <c r="BF138" s="131"/>
      <c r="BG138" s="132"/>
      <c r="BH138" s="131"/>
      <c r="BI138" s="132"/>
      <c r="BJ138" s="155"/>
      <c r="BK138" s="132"/>
      <c r="BL138" s="172"/>
      <c r="BM138" s="156"/>
      <c r="BN138" s="172"/>
      <c r="BO138" s="132"/>
      <c r="BP138" s="172"/>
      <c r="BQ138" s="132"/>
      <c r="BR138" s="172"/>
      <c r="BS138" s="156"/>
      <c r="BT138" s="172"/>
      <c r="BU138" s="132"/>
      <c r="BV138" s="172"/>
      <c r="BW138" s="156"/>
      <c r="BX138" s="172"/>
      <c r="BY138" s="156"/>
      <c r="BZ138" s="172"/>
      <c r="CA138" s="156"/>
      <c r="CB138" s="156">
        <f t="shared" si="37"/>
        <v>0</v>
      </c>
      <c r="CC138" s="128" t="e">
        <f t="shared" si="38"/>
        <v>#DIV/0!</v>
      </c>
      <c r="CF138" s="122"/>
      <c r="CG138" s="122"/>
      <c r="CH138" s="161"/>
      <c r="CI138" s="122"/>
      <c r="CJ138" s="122"/>
      <c r="CK138" s="123"/>
    </row>
    <row r="139" spans="1:89" s="31" customFormat="1" ht="63.75" customHeight="1" thickBot="1">
      <c r="A139" s="1148"/>
      <c r="B139" s="1058" t="s">
        <v>238</v>
      </c>
      <c r="C139" s="1067" t="s">
        <v>286</v>
      </c>
      <c r="D139" s="670" t="s">
        <v>221</v>
      </c>
      <c r="E139" s="670"/>
      <c r="F139" s="671">
        <f>+'[1]UE409 (2)'!F139</f>
        <v>7338</v>
      </c>
      <c r="G139" s="671">
        <f>+'[1]UE409 (2)'!G139</f>
        <v>7338</v>
      </c>
      <c r="H139" s="671">
        <f>+'[1]UE409 (2)'!H139</f>
        <v>7338</v>
      </c>
      <c r="I139" s="671">
        <f>+'[1]UE409 (2)'!I139</f>
        <v>7338</v>
      </c>
      <c r="J139" s="671">
        <f t="shared" ref="J139:T139" si="41">+J140</f>
        <v>294</v>
      </c>
      <c r="K139" s="671">
        <f t="shared" si="41"/>
        <v>363</v>
      </c>
      <c r="L139" s="671">
        <f t="shared" si="41"/>
        <v>392</v>
      </c>
      <c r="M139" s="671">
        <f t="shared" si="41"/>
        <v>384</v>
      </c>
      <c r="N139" s="671">
        <f t="shared" si="41"/>
        <v>365</v>
      </c>
      <c r="O139" s="671">
        <f t="shared" si="41"/>
        <v>344</v>
      </c>
      <c r="P139" s="671">
        <f t="shared" si="41"/>
        <v>371</v>
      </c>
      <c r="Q139" s="671">
        <f t="shared" si="41"/>
        <v>320</v>
      </c>
      <c r="R139" s="671">
        <f t="shared" si="41"/>
        <v>319</v>
      </c>
      <c r="S139" s="671">
        <f t="shared" si="41"/>
        <v>307</v>
      </c>
      <c r="T139" s="671">
        <f t="shared" si="41"/>
        <v>221</v>
      </c>
      <c r="U139" s="671">
        <v>353</v>
      </c>
      <c r="V139" s="888">
        <f t="shared" si="22"/>
        <v>4033</v>
      </c>
      <c r="W139" s="895">
        <f t="shared" si="23"/>
        <v>54.960479694739703</v>
      </c>
      <c r="X139" s="30"/>
      <c r="Y139" s="13">
        <f t="shared" si="20"/>
        <v>3669</v>
      </c>
      <c r="Z139" s="229"/>
      <c r="AA139" s="229"/>
      <c r="AB139" s="241"/>
      <c r="AC139" s="242"/>
      <c r="AD139" s="241"/>
      <c r="AE139" s="241"/>
      <c r="AF139" s="241"/>
      <c r="AG139" s="241"/>
      <c r="AH139" s="242"/>
      <c r="AI139" s="230"/>
      <c r="AJ139" s="835"/>
      <c r="AK139" s="836"/>
      <c r="AL139" s="230"/>
      <c r="AM139" s="230"/>
      <c r="AN139" s="230"/>
      <c r="AO139" s="230"/>
      <c r="AP139" s="230"/>
      <c r="AQ139" s="230"/>
      <c r="AR139" s="230"/>
      <c r="AS139" s="230"/>
      <c r="AT139" s="230"/>
      <c r="AU139" s="230"/>
      <c r="AV139" s="230"/>
      <c r="AW139" s="230"/>
      <c r="AX139" s="27"/>
      <c r="AY139" s="175" t="s">
        <v>573</v>
      </c>
      <c r="AZ139" s="176">
        <f>SUM(BB84:BB139)</f>
        <v>23033290</v>
      </c>
      <c r="BA139" s="77">
        <f>+BC139+BD139+BF139+BH139+BJ139+BL139+BN139+BP139+BR139+BT139+BV139+BX139+BZ139</f>
        <v>3546339</v>
      </c>
      <c r="BB139" s="130">
        <f>+BE139+BG139+BI139+BK139+BM139+BO139+BQ139+BS139+BU139+BW139+BY139+CA139</f>
        <v>3541914</v>
      </c>
      <c r="BC139" s="129">
        <v>3208436</v>
      </c>
      <c r="BD139" s="155">
        <v>11521</v>
      </c>
      <c r="BE139" s="132">
        <v>282614.39</v>
      </c>
      <c r="BF139" s="131">
        <v>196359</v>
      </c>
      <c r="BG139" s="132">
        <v>292955.19999999995</v>
      </c>
      <c r="BH139" s="131">
        <v>1309</v>
      </c>
      <c r="BI139" s="132">
        <v>288706.32999999996</v>
      </c>
      <c r="BJ139" s="155">
        <v>0</v>
      </c>
      <c r="BK139" s="132">
        <v>292585.63000000012</v>
      </c>
      <c r="BL139" s="131">
        <v>0</v>
      </c>
      <c r="BM139" s="798">
        <v>286725.20999999996</v>
      </c>
      <c r="BN139" s="131">
        <v>0</v>
      </c>
      <c r="BO139" s="796">
        <v>276891.11999999988</v>
      </c>
      <c r="BP139" s="131">
        <v>0</v>
      </c>
      <c r="BQ139" s="132">
        <v>986.28000000002794</v>
      </c>
      <c r="BR139" s="131">
        <v>0</v>
      </c>
      <c r="BS139" s="65"/>
      <c r="BT139" s="131"/>
      <c r="BU139" s="132"/>
      <c r="BV139" s="882">
        <v>124714</v>
      </c>
      <c r="BW139" s="65"/>
      <c r="BX139" s="131">
        <v>0</v>
      </c>
      <c r="BY139" s="65"/>
      <c r="BZ139" s="912">
        <v>4000</v>
      </c>
      <c r="CA139" s="65">
        <v>1820449.84</v>
      </c>
      <c r="CB139" s="156">
        <f t="shared" si="24"/>
        <v>3541914</v>
      </c>
      <c r="CC139" s="128">
        <f t="shared" si="25"/>
        <v>99.875223434646259</v>
      </c>
      <c r="CF139" s="133">
        <f>+CI139-BA139</f>
        <v>0</v>
      </c>
      <c r="CG139" s="133">
        <f>+CJ139-BB139</f>
        <v>0</v>
      </c>
      <c r="CH139" s="160"/>
      <c r="CI139" s="133">
        <v>3546339</v>
      </c>
      <c r="CJ139" s="133">
        <v>3541914</v>
      </c>
      <c r="CK139" s="123"/>
    </row>
    <row r="140" spans="1:89" s="31" customFormat="1" ht="33" customHeight="1" thickBot="1">
      <c r="A140" s="1148"/>
      <c r="B140" s="1059"/>
      <c r="C140" s="1067"/>
      <c r="D140" s="41" t="s">
        <v>92</v>
      </c>
      <c r="E140" s="42" t="s">
        <v>93</v>
      </c>
      <c r="F140" s="671">
        <f>+'[1]UE409 (2)'!F140</f>
        <v>7338</v>
      </c>
      <c r="G140" s="671">
        <f>+'[1]UE409 (2)'!G140</f>
        <v>7338</v>
      </c>
      <c r="H140" s="671">
        <f>+'[1]UE409 (2)'!H140</f>
        <v>7338</v>
      </c>
      <c r="I140" s="671">
        <f>+'[1]UE409 (2)'!I140</f>
        <v>7338</v>
      </c>
      <c r="J140" s="634">
        <v>294</v>
      </c>
      <c r="K140" s="79">
        <v>363</v>
      </c>
      <c r="L140" s="79">
        <v>392</v>
      </c>
      <c r="M140" s="79">
        <v>384</v>
      </c>
      <c r="N140" s="79">
        <v>365</v>
      </c>
      <c r="O140" s="79">
        <v>344</v>
      </c>
      <c r="P140" s="79">
        <v>371</v>
      </c>
      <c r="Q140" s="79">
        <v>320</v>
      </c>
      <c r="R140" s="79">
        <v>319</v>
      </c>
      <c r="S140" s="79">
        <v>307</v>
      </c>
      <c r="T140" s="79">
        <v>221</v>
      </c>
      <c r="U140" s="79">
        <v>353</v>
      </c>
      <c r="V140" s="888">
        <f t="shared" si="22"/>
        <v>4033</v>
      </c>
      <c r="W140" s="895">
        <f t="shared" si="23"/>
        <v>54.960479694739703</v>
      </c>
      <c r="X140" s="30"/>
      <c r="Y140" s="13">
        <f t="shared" si="20"/>
        <v>3669</v>
      </c>
      <c r="Z140" s="229"/>
      <c r="AA140" s="229"/>
      <c r="AB140" s="241"/>
      <c r="AC140" s="242"/>
      <c r="AD140" s="241"/>
      <c r="AE140" s="241"/>
      <c r="AF140" s="241"/>
      <c r="AG140" s="241"/>
      <c r="AH140" s="242"/>
      <c r="AI140" s="230"/>
      <c r="AJ140" s="835"/>
      <c r="AK140" s="836"/>
      <c r="AL140" s="230"/>
      <c r="AM140" s="230"/>
      <c r="AN140" s="230"/>
      <c r="AO140" s="230"/>
      <c r="AP140" s="230"/>
      <c r="AQ140" s="230"/>
      <c r="AR140" s="230"/>
      <c r="AS140" s="230"/>
      <c r="AT140" s="230"/>
      <c r="AU140" s="230"/>
      <c r="AV140" s="230"/>
      <c r="AW140" s="230"/>
      <c r="AX140" s="27"/>
      <c r="AY140" s="210" t="s">
        <v>572</v>
      </c>
      <c r="AZ140" s="211">
        <f>SUM(BC84:BC139)</f>
        <v>17291429</v>
      </c>
      <c r="BA140" s="129"/>
      <c r="BB140" s="130"/>
      <c r="BC140" s="129"/>
      <c r="BD140" s="131"/>
      <c r="BE140" s="65"/>
      <c r="BF140" s="131"/>
      <c r="BG140" s="132"/>
      <c r="BH140" s="131"/>
      <c r="BI140" s="132"/>
      <c r="BJ140" s="155"/>
      <c r="BK140" s="132"/>
      <c r="BL140" s="131"/>
      <c r="BM140" s="65"/>
      <c r="BN140" s="131"/>
      <c r="BO140" s="65"/>
      <c r="BP140" s="131"/>
      <c r="BQ140" s="65"/>
      <c r="BR140" s="131"/>
      <c r="BS140" s="65"/>
      <c r="BT140" s="131"/>
      <c r="BU140" s="65"/>
      <c r="BV140" s="131"/>
      <c r="BW140" s="65"/>
      <c r="BX140" s="131"/>
      <c r="BY140" s="65"/>
      <c r="BZ140" s="131"/>
      <c r="CA140" s="65"/>
      <c r="CB140" s="156">
        <f t="shared" si="24"/>
        <v>0</v>
      </c>
      <c r="CC140" s="128" t="e">
        <f t="shared" si="25"/>
        <v>#DIV/0!</v>
      </c>
      <c r="CF140" s="122"/>
      <c r="CG140" s="122"/>
      <c r="CH140" s="161"/>
      <c r="CI140" s="122"/>
      <c r="CJ140" s="122"/>
      <c r="CK140" s="123"/>
    </row>
    <row r="141" spans="1:89" ht="18.75" customHeight="1">
      <c r="A141" s="1086" t="s">
        <v>223</v>
      </c>
      <c r="B141" s="1087"/>
      <c r="C141" s="1087"/>
      <c r="D141" s="1087"/>
      <c r="E141" s="1088"/>
      <c r="F141" s="93"/>
      <c r="G141" s="98"/>
      <c r="H141" s="98"/>
      <c r="I141" s="97"/>
      <c r="J141" s="98"/>
      <c r="K141" s="98"/>
      <c r="L141" s="98"/>
      <c r="M141" s="98"/>
      <c r="N141" s="98"/>
      <c r="O141" s="98"/>
      <c r="P141" s="98"/>
      <c r="Q141" s="98"/>
      <c r="R141" s="98"/>
      <c r="S141" s="98"/>
      <c r="T141" s="98"/>
      <c r="U141" s="98"/>
      <c r="V141" s="98"/>
      <c r="W141" s="98"/>
      <c r="Y141" s="13">
        <f t="shared" si="20"/>
        <v>0</v>
      </c>
      <c r="Z141" s="243"/>
      <c r="AA141" s="243"/>
      <c r="AB141" s="244"/>
      <c r="AC141" s="243"/>
      <c r="AD141" s="243"/>
      <c r="AE141" s="243"/>
      <c r="AF141" s="245"/>
      <c r="AG141" s="243"/>
      <c r="AH141" s="243"/>
      <c r="AI141" s="243"/>
      <c r="AJ141" s="840"/>
      <c r="AK141" s="840"/>
      <c r="AL141" s="243"/>
      <c r="AM141" s="243"/>
      <c r="AN141" s="243"/>
      <c r="AO141" s="243"/>
      <c r="AP141" s="243"/>
      <c r="AQ141" s="243"/>
      <c r="AR141" s="243"/>
      <c r="AS141" s="243"/>
      <c r="AT141" s="243"/>
      <c r="AU141" s="243"/>
      <c r="AV141" s="243"/>
      <c r="AW141" s="243"/>
      <c r="AY141" s="31"/>
      <c r="AZ141" s="31"/>
      <c r="CD141" s="31"/>
      <c r="CE141" s="31"/>
      <c r="CF141" s="122"/>
      <c r="CG141" s="122"/>
      <c r="CH141" s="161"/>
    </row>
    <row r="142" spans="1:89">
      <c r="A142" s="1089"/>
      <c r="B142" s="1090"/>
      <c r="C142" s="1090"/>
      <c r="D142" s="1090"/>
      <c r="E142" s="1091"/>
      <c r="F142" s="93"/>
      <c r="G142" s="98"/>
      <c r="H142" s="98"/>
      <c r="I142" s="97"/>
      <c r="J142" s="98"/>
      <c r="K142" s="98"/>
      <c r="L142" s="98"/>
      <c r="M142" s="98"/>
      <c r="N142" s="98"/>
      <c r="O142" s="98"/>
      <c r="P142" s="98"/>
      <c r="Q142" s="98"/>
      <c r="R142" s="98"/>
      <c r="S142" s="98"/>
      <c r="T142" s="98"/>
      <c r="U142" s="98"/>
      <c r="V142" s="98"/>
      <c r="W142" s="98"/>
      <c r="Y142" s="13">
        <f t="shared" si="20"/>
        <v>0</v>
      </c>
      <c r="Z142" s="227"/>
      <c r="AA142" s="227"/>
      <c r="AB142" s="227"/>
      <c r="AC142" s="227"/>
      <c r="AD142" s="227"/>
      <c r="AE142" s="227"/>
      <c r="AF142" s="246"/>
      <c r="AG142" s="227"/>
      <c r="AH142" s="227"/>
      <c r="AI142" s="227"/>
      <c r="AJ142" s="840"/>
      <c r="AK142" s="840"/>
      <c r="AL142" s="227"/>
      <c r="AM142" s="227"/>
      <c r="AN142" s="227"/>
      <c r="AO142" s="227"/>
      <c r="AP142" s="227"/>
      <c r="AQ142" s="227"/>
      <c r="AR142" s="227"/>
      <c r="AS142" s="227"/>
      <c r="AT142" s="227"/>
      <c r="AU142" s="227"/>
      <c r="AV142" s="227"/>
      <c r="AW142" s="227"/>
      <c r="AY142" s="31"/>
      <c r="AZ142" s="31"/>
      <c r="CD142" s="31"/>
      <c r="CE142" s="31"/>
      <c r="CF142" s="122"/>
      <c r="CG142" s="122"/>
      <c r="CH142" s="161"/>
    </row>
    <row r="143" spans="1:89">
      <c r="A143" s="1092"/>
      <c r="B143" s="1093"/>
      <c r="C143" s="1093"/>
      <c r="D143" s="1093"/>
      <c r="E143" s="1094"/>
      <c r="F143" s="93"/>
      <c r="G143" s="98"/>
      <c r="H143" s="98"/>
      <c r="I143" s="97"/>
      <c r="J143" s="98"/>
      <c r="K143" s="98"/>
      <c r="L143" s="98"/>
      <c r="M143" s="98"/>
      <c r="N143" s="98"/>
      <c r="O143" s="98"/>
      <c r="P143" s="98"/>
      <c r="Q143" s="98"/>
      <c r="R143" s="98"/>
      <c r="S143" s="98"/>
      <c r="T143" s="98"/>
      <c r="U143" s="98"/>
      <c r="V143" s="98"/>
      <c r="W143" s="98"/>
      <c r="Y143" s="13">
        <f t="shared" si="20"/>
        <v>0</v>
      </c>
      <c r="Z143" s="247"/>
      <c r="AA143" s="247"/>
      <c r="AB143" s="247"/>
      <c r="AC143" s="247"/>
      <c r="AD143" s="247"/>
      <c r="AE143" s="247"/>
      <c r="AF143" s="248"/>
      <c r="AG143" s="247"/>
      <c r="AH143" s="247"/>
      <c r="AI143" s="247"/>
      <c r="AJ143" s="840"/>
      <c r="AK143" s="840"/>
      <c r="AL143" s="247"/>
      <c r="AM143" s="247"/>
      <c r="AN143" s="247"/>
      <c r="AO143" s="247"/>
      <c r="AP143" s="247"/>
      <c r="AQ143" s="247"/>
      <c r="AR143" s="247"/>
      <c r="AS143" s="247"/>
      <c r="AT143" s="247"/>
      <c r="AU143" s="247"/>
      <c r="AV143" s="247"/>
      <c r="AW143" s="247"/>
      <c r="AY143" s="31"/>
      <c r="AZ143" s="31"/>
      <c r="CD143" s="31"/>
      <c r="CE143" s="31"/>
      <c r="CF143" s="122"/>
      <c r="CG143" s="122"/>
      <c r="CH143" s="161"/>
    </row>
    <row r="144" spans="1:89">
      <c r="A144" s="14"/>
      <c r="B144" s="10"/>
      <c r="C144" s="14"/>
      <c r="D144" s="14"/>
      <c r="E144" s="15"/>
      <c r="F144" s="96"/>
      <c r="G144" s="97"/>
      <c r="H144" s="97"/>
      <c r="I144" s="97"/>
      <c r="J144" s="98"/>
      <c r="K144" s="98"/>
      <c r="L144" s="98"/>
      <c r="M144" s="98"/>
      <c r="N144" s="98"/>
      <c r="O144" s="98"/>
      <c r="P144" s="98"/>
      <c r="Q144" s="98"/>
      <c r="R144" s="98"/>
      <c r="S144" s="98"/>
      <c r="T144" s="98"/>
      <c r="U144" s="98"/>
      <c r="V144" s="100"/>
      <c r="W144" s="100"/>
      <c r="Y144" s="13">
        <f t="shared" si="20"/>
        <v>0</v>
      </c>
      <c r="Z144" s="247"/>
      <c r="AA144" s="247"/>
      <c r="AB144" s="247"/>
      <c r="AC144" s="247"/>
      <c r="AD144" s="247"/>
      <c r="AE144" s="247"/>
      <c r="AF144" s="248"/>
      <c r="AG144" s="247"/>
      <c r="AH144" s="247"/>
      <c r="AI144" s="247"/>
      <c r="AJ144" s="840"/>
      <c r="AK144" s="840"/>
      <c r="AL144" s="247"/>
      <c r="AM144" s="247"/>
      <c r="AN144" s="247"/>
      <c r="AO144" s="247"/>
      <c r="AP144" s="247"/>
      <c r="AQ144" s="247"/>
      <c r="AR144" s="247"/>
      <c r="AS144" s="247"/>
      <c r="AT144" s="247"/>
      <c r="AU144" s="247"/>
      <c r="AV144" s="247"/>
      <c r="AW144" s="247"/>
      <c r="AY144" s="31"/>
      <c r="AZ144" s="31"/>
      <c r="CD144" s="31"/>
      <c r="CE144" s="31"/>
      <c r="CF144" s="122"/>
      <c r="CG144" s="122"/>
      <c r="CH144" s="161"/>
    </row>
    <row r="145" spans="1:88">
      <c r="A145" s="14"/>
      <c r="B145" s="10"/>
      <c r="C145" s="14"/>
      <c r="D145" s="14"/>
      <c r="E145" s="15"/>
      <c r="F145" s="96"/>
      <c r="G145" s="97"/>
      <c r="H145" s="97"/>
      <c r="I145" s="97"/>
      <c r="J145" s="98"/>
      <c r="K145" s="98"/>
      <c r="L145" s="98"/>
      <c r="M145" s="98"/>
      <c r="N145" s="98"/>
      <c r="O145" s="98"/>
      <c r="P145" s="98"/>
      <c r="Q145" s="98"/>
      <c r="R145" s="98"/>
      <c r="S145" s="98"/>
      <c r="T145" s="98"/>
      <c r="U145" s="98"/>
      <c r="V145" s="100"/>
      <c r="W145" s="100"/>
      <c r="Y145" s="13">
        <f t="shared" si="20"/>
        <v>0</v>
      </c>
      <c r="Z145" s="247"/>
      <c r="AA145" s="247"/>
      <c r="AB145" s="247"/>
      <c r="AC145" s="247"/>
      <c r="AD145" s="247"/>
      <c r="AE145" s="247"/>
      <c r="AF145" s="248"/>
      <c r="AG145" s="247"/>
      <c r="AH145" s="247"/>
      <c r="AI145" s="247"/>
      <c r="AJ145" s="840"/>
      <c r="AK145" s="840"/>
      <c r="AL145" s="247"/>
      <c r="AM145" s="247"/>
      <c r="AN145" s="247"/>
      <c r="AO145" s="247"/>
      <c r="AP145" s="247"/>
      <c r="AQ145" s="247"/>
      <c r="AR145" s="247"/>
      <c r="AS145" s="247"/>
      <c r="AT145" s="247"/>
      <c r="AU145" s="247"/>
      <c r="AV145" s="247"/>
      <c r="AW145" s="247"/>
      <c r="AY145" s="31"/>
      <c r="AZ145" s="31"/>
      <c r="CD145" s="31"/>
      <c r="CE145" s="31"/>
      <c r="CF145" s="122"/>
      <c r="CG145" s="122"/>
      <c r="CH145" s="161"/>
    </row>
    <row r="146" spans="1:88">
      <c r="A146" s="14"/>
      <c r="B146" s="10"/>
      <c r="C146" s="14"/>
      <c r="D146" s="14"/>
      <c r="E146" s="15"/>
      <c r="F146" s="96"/>
      <c r="G146" s="97"/>
      <c r="H146" s="97"/>
      <c r="I146" s="97"/>
      <c r="J146" s="98"/>
      <c r="K146" s="98"/>
      <c r="L146" s="98"/>
      <c r="M146" s="98"/>
      <c r="N146" s="98"/>
      <c r="O146" s="98"/>
      <c r="P146" s="98"/>
      <c r="Q146" s="98"/>
      <c r="R146" s="98"/>
      <c r="S146" s="98"/>
      <c r="T146" s="98"/>
      <c r="U146" s="98"/>
      <c r="V146" s="890"/>
      <c r="W146" s="890"/>
      <c r="Y146" s="13">
        <f t="shared" ref="Y146:Y209" si="42">+F146/2</f>
        <v>0</v>
      </c>
      <c r="Z146" s="227"/>
      <c r="AA146" s="227"/>
      <c r="AB146" s="227"/>
      <c r="AC146" s="227"/>
      <c r="AD146" s="227"/>
      <c r="AE146" s="227"/>
      <c r="AF146" s="246"/>
      <c r="AG146" s="227"/>
      <c r="AH146" s="227"/>
      <c r="AI146" s="227"/>
      <c r="AJ146" s="840"/>
      <c r="AK146" s="840"/>
      <c r="AL146" s="227"/>
      <c r="AM146" s="227"/>
      <c r="AN146" s="227"/>
      <c r="AO146" s="227"/>
      <c r="AP146" s="227"/>
      <c r="AQ146" s="227"/>
      <c r="AR146" s="227"/>
      <c r="AS146" s="227"/>
      <c r="AT146" s="227"/>
      <c r="AU146" s="227"/>
      <c r="AV146" s="227"/>
      <c r="AW146" s="227"/>
      <c r="AY146" s="31"/>
      <c r="AZ146" s="31"/>
      <c r="CD146" s="31"/>
      <c r="CE146" s="31"/>
      <c r="CF146" s="122"/>
      <c r="CG146" s="122"/>
      <c r="CH146" s="161"/>
    </row>
    <row r="147" spans="1:88">
      <c r="A147" s="14"/>
      <c r="B147" s="10"/>
      <c r="C147" s="14"/>
      <c r="D147" s="14"/>
      <c r="E147" s="15"/>
      <c r="F147" s="96"/>
      <c r="G147" s="97"/>
      <c r="H147" s="97"/>
      <c r="I147" s="97"/>
      <c r="J147" s="98"/>
      <c r="K147" s="98"/>
      <c r="L147" s="98"/>
      <c r="M147" s="98"/>
      <c r="N147" s="98"/>
      <c r="O147" s="98"/>
      <c r="P147" s="98"/>
      <c r="Q147" s="98"/>
      <c r="R147" s="98"/>
      <c r="S147" s="98"/>
      <c r="T147" s="98"/>
      <c r="U147" s="98"/>
      <c r="V147" s="891"/>
      <c r="W147" s="891"/>
      <c r="Y147" s="13">
        <f t="shared" si="42"/>
        <v>0</v>
      </c>
      <c r="Z147" s="249"/>
      <c r="AA147" s="249"/>
      <c r="AB147" s="249"/>
      <c r="AC147" s="250"/>
      <c r="AD147" s="249"/>
      <c r="AE147" s="249"/>
      <c r="AF147" s="251"/>
      <c r="AG147" s="249"/>
      <c r="AH147" s="243"/>
      <c r="AI147" s="243"/>
      <c r="AJ147" s="840"/>
      <c r="AK147" s="840"/>
      <c r="AL147" s="243"/>
      <c r="AM147" s="243"/>
      <c r="AN147" s="243"/>
      <c r="AO147" s="243"/>
      <c r="AP147" s="243"/>
      <c r="AQ147" s="243"/>
      <c r="AR147" s="243"/>
      <c r="AS147" s="243"/>
      <c r="AT147" s="243"/>
      <c r="AU147" s="243"/>
      <c r="AV147" s="243"/>
      <c r="AW147" s="243"/>
      <c r="AY147" s="31"/>
      <c r="AZ147" s="31"/>
      <c r="CD147" s="31"/>
      <c r="CE147" s="31"/>
      <c r="CF147" s="122"/>
      <c r="CG147" s="122"/>
      <c r="CH147" s="161"/>
    </row>
    <row r="148" spans="1:88" ht="27.75" customHeight="1">
      <c r="A148" s="16" t="s">
        <v>9</v>
      </c>
      <c r="B148" s="1002" t="s">
        <v>10</v>
      </c>
      <c r="C148" s="1002"/>
      <c r="D148" s="1002"/>
      <c r="E148" s="1002"/>
      <c r="F148" s="1002"/>
      <c r="G148" s="1002"/>
      <c r="H148" s="1002"/>
      <c r="I148" s="104"/>
      <c r="J148" s="105"/>
      <c r="K148" s="105"/>
      <c r="L148" s="105"/>
      <c r="M148" s="105"/>
      <c r="N148" s="105"/>
      <c r="O148" s="105"/>
      <c r="P148" s="105"/>
      <c r="Q148" s="105"/>
      <c r="R148" s="105"/>
      <c r="S148" s="105"/>
      <c r="T148" s="105"/>
      <c r="U148" s="105"/>
      <c r="Y148" s="13">
        <f t="shared" si="42"/>
        <v>0</v>
      </c>
      <c r="Z148" s="243"/>
      <c r="AA148" s="243"/>
      <c r="AB148" s="243"/>
      <c r="AC148" s="243"/>
      <c r="AD148" s="243"/>
      <c r="AE148" s="243"/>
      <c r="AF148" s="245"/>
      <c r="AG148" s="243"/>
      <c r="AH148" s="243"/>
      <c r="AI148" s="243"/>
      <c r="AJ148" s="840"/>
      <c r="AK148" s="840"/>
      <c r="AL148" s="243"/>
      <c r="AM148" s="243"/>
      <c r="AN148" s="243"/>
      <c r="AO148" s="243"/>
      <c r="AP148" s="243"/>
      <c r="AQ148" s="243"/>
      <c r="AR148" s="243"/>
      <c r="AS148" s="243"/>
      <c r="AT148" s="243"/>
      <c r="AU148" s="243"/>
      <c r="AV148" s="243"/>
      <c r="AW148" s="243"/>
      <c r="AY148" s="31"/>
      <c r="AZ148" s="31"/>
      <c r="CD148" s="31"/>
      <c r="CE148" s="31"/>
      <c r="CF148" s="122"/>
      <c r="CG148" s="122"/>
      <c r="CH148" s="161"/>
    </row>
    <row r="149" spans="1:88" ht="27.75" customHeight="1" thickBot="1">
      <c r="A149" s="14"/>
      <c r="B149" s="669" t="s">
        <v>147</v>
      </c>
      <c r="C149" s="1000" t="s">
        <v>148</v>
      </c>
      <c r="D149" s="1000"/>
      <c r="E149" s="1000"/>
      <c r="F149" s="1000"/>
      <c r="G149" s="1000"/>
      <c r="H149" s="1000"/>
      <c r="I149" s="99"/>
      <c r="J149" s="100"/>
      <c r="K149" s="100"/>
      <c r="L149" s="100"/>
      <c r="M149" s="100"/>
      <c r="N149" s="100"/>
      <c r="O149" s="100"/>
      <c r="P149" s="100"/>
      <c r="Q149" s="100"/>
      <c r="R149" s="100"/>
      <c r="S149" s="100"/>
      <c r="T149" s="100"/>
      <c r="U149" s="100"/>
      <c r="Y149" s="13">
        <f t="shared" si="42"/>
        <v>0</v>
      </c>
      <c r="Z149" s="243"/>
      <c r="AA149" s="243"/>
      <c r="AB149" s="249"/>
      <c r="AC149" s="243"/>
      <c r="AD149" s="243"/>
      <c r="AE149" s="243"/>
      <c r="AF149" s="245"/>
      <c r="AG149" s="243"/>
      <c r="AH149" s="243"/>
      <c r="AI149" s="243"/>
      <c r="AJ149" s="841"/>
      <c r="AK149" s="841"/>
      <c r="AL149" s="243"/>
      <c r="AM149" s="243"/>
      <c r="AN149" s="243"/>
      <c r="AO149" s="243"/>
      <c r="AP149" s="243"/>
      <c r="AQ149" s="243"/>
      <c r="AR149" s="243"/>
      <c r="AS149" s="243"/>
      <c r="AT149" s="243"/>
      <c r="AU149" s="243"/>
      <c r="AV149" s="243"/>
      <c r="AW149" s="243"/>
      <c r="AY149" s="31"/>
      <c r="AZ149" s="31"/>
      <c r="CD149" s="31"/>
      <c r="CE149" s="31"/>
      <c r="CF149" s="122"/>
      <c r="CG149" s="122"/>
      <c r="CH149" s="161"/>
    </row>
    <row r="150" spans="1:88" ht="23.25" customHeight="1" thickBot="1">
      <c r="A150" s="975" t="s">
        <v>13</v>
      </c>
      <c r="B150" s="981" t="s">
        <v>14</v>
      </c>
      <c r="C150" s="981" t="s">
        <v>15</v>
      </c>
      <c r="D150" s="997" t="s">
        <v>16</v>
      </c>
      <c r="E150" s="1001" t="s">
        <v>17</v>
      </c>
      <c r="F150" s="1077" t="s">
        <v>709</v>
      </c>
      <c r="G150" s="1037" t="s">
        <v>214</v>
      </c>
      <c r="H150" s="1068"/>
      <c r="I150" s="1068"/>
      <c r="J150" s="1057" t="s">
        <v>710</v>
      </c>
      <c r="K150" s="1057"/>
      <c r="L150" s="1057"/>
      <c r="M150" s="1057"/>
      <c r="N150" s="1057"/>
      <c r="O150" s="1057"/>
      <c r="P150" s="1057"/>
      <c r="Q150" s="1057"/>
      <c r="R150" s="1057"/>
      <c r="S150" s="1057"/>
      <c r="T150" s="1057"/>
      <c r="U150" s="1057"/>
      <c r="V150" s="952" t="s">
        <v>712</v>
      </c>
      <c r="W150" s="955" t="s">
        <v>577</v>
      </c>
      <c r="Y150" s="13" t="e">
        <f t="shared" si="42"/>
        <v>#VALUE!</v>
      </c>
      <c r="Z150" s="1022" t="s">
        <v>518</v>
      </c>
      <c r="AA150" s="1023"/>
      <c r="AB150" s="1022" t="s">
        <v>519</v>
      </c>
      <c r="AC150" s="1023"/>
      <c r="AD150" s="1022" t="s">
        <v>520</v>
      </c>
      <c r="AE150" s="1023"/>
      <c r="AF150" s="1022" t="s">
        <v>521</v>
      </c>
      <c r="AG150" s="1023"/>
      <c r="AH150" s="1022" t="s">
        <v>522</v>
      </c>
      <c r="AI150" s="1023"/>
      <c r="AJ150" s="1027" t="s">
        <v>523</v>
      </c>
      <c r="AK150" s="1028"/>
      <c r="AL150" s="1022" t="s">
        <v>524</v>
      </c>
      <c r="AM150" s="1023"/>
      <c r="AN150" s="1022" t="s">
        <v>525</v>
      </c>
      <c r="AO150" s="1023"/>
      <c r="AP150" s="1022" t="s">
        <v>526</v>
      </c>
      <c r="AQ150" s="1023"/>
      <c r="AR150" s="1022" t="s">
        <v>527</v>
      </c>
      <c r="AS150" s="1023"/>
      <c r="AT150" s="1022" t="s">
        <v>528</v>
      </c>
      <c r="AU150" s="1023"/>
      <c r="AV150" s="1022" t="s">
        <v>529</v>
      </c>
      <c r="AW150" s="1023"/>
      <c r="AY150" s="31"/>
      <c r="AZ150" s="31"/>
      <c r="BA150" s="1074" t="s">
        <v>763</v>
      </c>
      <c r="BB150" s="119"/>
      <c r="BC150" s="1074" t="s">
        <v>763</v>
      </c>
      <c r="BD150" s="1108" t="s">
        <v>530</v>
      </c>
      <c r="BE150" s="1112"/>
      <c r="BF150" s="1112"/>
      <c r="BG150" s="1112"/>
      <c r="BH150" s="1112"/>
      <c r="BI150" s="1112"/>
      <c r="BJ150" s="1112"/>
      <c r="BK150" s="1112"/>
      <c r="BL150" s="1112"/>
      <c r="BM150" s="1112"/>
      <c r="BN150" s="1112"/>
      <c r="BO150" s="1112"/>
      <c r="BP150" s="1112"/>
      <c r="BQ150" s="1112"/>
      <c r="BR150" s="1112"/>
      <c r="BS150" s="1112"/>
      <c r="BT150" s="1112"/>
      <c r="BU150" s="1112"/>
      <c r="BV150" s="1112"/>
      <c r="BW150" s="1112"/>
      <c r="BX150" s="1112"/>
      <c r="BY150" s="1112"/>
      <c r="BZ150" s="1109"/>
      <c r="CA150" s="120"/>
      <c r="CB150" s="121"/>
      <c r="CC150" s="121"/>
      <c r="CD150" s="31"/>
      <c r="CE150" s="31"/>
      <c r="CF150" s="122"/>
      <c r="CG150" s="122"/>
      <c r="CH150" s="161"/>
    </row>
    <row r="151" spans="1:88" ht="27.75" customHeight="1" thickBot="1">
      <c r="A151" s="976"/>
      <c r="B151" s="982"/>
      <c r="C151" s="982"/>
      <c r="D151" s="998"/>
      <c r="E151" s="1002"/>
      <c r="F151" s="1078"/>
      <c r="G151" s="1036" t="s">
        <v>713</v>
      </c>
      <c r="H151" s="1036"/>
      <c r="I151" s="1037"/>
      <c r="J151" s="1057" t="s">
        <v>711</v>
      </c>
      <c r="K151" s="1057"/>
      <c r="L151" s="1057"/>
      <c r="M151" s="1057"/>
      <c r="N151" s="1057"/>
      <c r="O151" s="1057"/>
      <c r="P151" s="1057"/>
      <c r="Q151" s="1057"/>
      <c r="R151" s="1057"/>
      <c r="S151" s="1057"/>
      <c r="T151" s="1057"/>
      <c r="U151" s="1057"/>
      <c r="V151" s="953"/>
      <c r="W151" s="956"/>
      <c r="Y151" s="13">
        <f t="shared" si="42"/>
        <v>0</v>
      </c>
      <c r="Z151" s="980" t="s">
        <v>578</v>
      </c>
      <c r="AA151" s="980" t="s">
        <v>579</v>
      </c>
      <c r="AB151" s="980" t="s">
        <v>580</v>
      </c>
      <c r="AC151" s="980" t="s">
        <v>581</v>
      </c>
      <c r="AD151" s="980" t="s">
        <v>582</v>
      </c>
      <c r="AE151" s="980" t="s">
        <v>583</v>
      </c>
      <c r="AF151" s="980" t="s">
        <v>584</v>
      </c>
      <c r="AG151" s="980" t="s">
        <v>585</v>
      </c>
      <c r="AH151" s="980" t="s">
        <v>586</v>
      </c>
      <c r="AI151" s="980" t="s">
        <v>587</v>
      </c>
      <c r="AJ151" s="831" t="s">
        <v>588</v>
      </c>
      <c r="AK151" s="832" t="s">
        <v>589</v>
      </c>
      <c r="AL151" s="980" t="s">
        <v>590</v>
      </c>
      <c r="AM151" s="980" t="s">
        <v>591</v>
      </c>
      <c r="AN151" s="980" t="s">
        <v>592</v>
      </c>
      <c r="AO151" s="980" t="s">
        <v>593</v>
      </c>
      <c r="AP151" s="980" t="s">
        <v>594</v>
      </c>
      <c r="AQ151" s="980" t="s">
        <v>595</v>
      </c>
      <c r="AR151" s="980" t="s">
        <v>596</v>
      </c>
      <c r="AS151" s="980" t="s">
        <v>597</v>
      </c>
      <c r="AT151" s="980" t="s">
        <v>598</v>
      </c>
      <c r="AU151" s="980" t="s">
        <v>599</v>
      </c>
      <c r="AV151" s="980" t="s">
        <v>600</v>
      </c>
      <c r="AW151" s="980" t="s">
        <v>601</v>
      </c>
      <c r="AY151" s="31"/>
      <c r="AZ151" s="31"/>
      <c r="BA151" s="1075"/>
      <c r="BB151" s="124"/>
      <c r="BC151" s="1075"/>
      <c r="BD151" s="1108" t="s">
        <v>518</v>
      </c>
      <c r="BE151" s="1109"/>
      <c r="BF151" s="1108" t="s">
        <v>519</v>
      </c>
      <c r="BG151" s="1109"/>
      <c r="BH151" s="1108" t="s">
        <v>520</v>
      </c>
      <c r="BI151" s="1109"/>
      <c r="BJ151" s="1108" t="s">
        <v>521</v>
      </c>
      <c r="BK151" s="1109"/>
      <c r="BL151" s="1108" t="s">
        <v>522</v>
      </c>
      <c r="BM151" s="1109"/>
      <c r="BN151" s="1108" t="s">
        <v>523</v>
      </c>
      <c r="BO151" s="1109"/>
      <c r="BP151" s="1108" t="s">
        <v>524</v>
      </c>
      <c r="BQ151" s="1109"/>
      <c r="BR151" s="1108" t="s">
        <v>525</v>
      </c>
      <c r="BS151" s="1109"/>
      <c r="BT151" s="1108" t="s">
        <v>526</v>
      </c>
      <c r="BU151" s="1109"/>
      <c r="BV151" s="1108" t="s">
        <v>527</v>
      </c>
      <c r="BW151" s="1109"/>
      <c r="BX151" s="1108" t="s">
        <v>528</v>
      </c>
      <c r="BY151" s="1109"/>
      <c r="BZ151" s="1108" t="s">
        <v>529</v>
      </c>
      <c r="CA151" s="1109"/>
      <c r="CB151" s="1105" t="s">
        <v>764</v>
      </c>
      <c r="CC151" s="1106" t="s">
        <v>765</v>
      </c>
      <c r="CD151" s="31"/>
      <c r="CE151" s="31"/>
      <c r="CF151" s="122"/>
      <c r="CG151" s="122"/>
      <c r="CH151" s="161"/>
    </row>
    <row r="152" spans="1:88" ht="27" customHeight="1" thickBot="1">
      <c r="A152" s="976"/>
      <c r="B152" s="982"/>
      <c r="C152" s="982"/>
      <c r="D152" s="998"/>
      <c r="E152" s="1002"/>
      <c r="F152" s="1078"/>
      <c r="G152" s="1097">
        <v>2024</v>
      </c>
      <c r="H152" s="1097">
        <v>2025</v>
      </c>
      <c r="I152" s="1097">
        <v>2026</v>
      </c>
      <c r="J152" s="675"/>
      <c r="K152" s="675"/>
      <c r="L152" s="675"/>
      <c r="M152" s="675"/>
      <c r="N152" s="675"/>
      <c r="O152" s="675"/>
      <c r="P152" s="675"/>
      <c r="Q152" s="675"/>
      <c r="R152" s="675"/>
      <c r="S152" s="675"/>
      <c r="T152" s="675"/>
      <c r="U152" s="675"/>
      <c r="V152" s="953"/>
      <c r="W152" s="956"/>
      <c r="Y152" s="13">
        <f t="shared" si="42"/>
        <v>0</v>
      </c>
      <c r="Z152" s="980"/>
      <c r="AA152" s="980"/>
      <c r="AB152" s="980"/>
      <c r="AC152" s="980"/>
      <c r="AD152" s="980"/>
      <c r="AE152" s="980"/>
      <c r="AF152" s="980"/>
      <c r="AG152" s="980"/>
      <c r="AH152" s="980"/>
      <c r="AI152" s="980"/>
      <c r="AJ152" s="833"/>
      <c r="AK152" s="834"/>
      <c r="AL152" s="980"/>
      <c r="AM152" s="980"/>
      <c r="AN152" s="980"/>
      <c r="AO152" s="980"/>
      <c r="AP152" s="980"/>
      <c r="AQ152" s="980"/>
      <c r="AR152" s="980"/>
      <c r="AS152" s="980"/>
      <c r="AT152" s="980"/>
      <c r="AU152" s="980"/>
      <c r="AV152" s="980"/>
      <c r="AW152" s="980"/>
      <c r="BA152" s="1075"/>
      <c r="BB152" s="124"/>
      <c r="BC152" s="1075"/>
      <c r="BD152" s="1110" t="s">
        <v>531</v>
      </c>
      <c r="BE152" s="1110" t="s">
        <v>532</v>
      </c>
      <c r="BF152" s="1110" t="s">
        <v>531</v>
      </c>
      <c r="BG152" s="1110" t="s">
        <v>532</v>
      </c>
      <c r="BH152" s="1110" t="s">
        <v>531</v>
      </c>
      <c r="BI152" s="1110" t="s">
        <v>532</v>
      </c>
      <c r="BJ152" s="1110" t="s">
        <v>531</v>
      </c>
      <c r="BK152" s="1110" t="s">
        <v>532</v>
      </c>
      <c r="BL152" s="1110" t="s">
        <v>531</v>
      </c>
      <c r="BM152" s="1110" t="s">
        <v>532</v>
      </c>
      <c r="BN152" s="1107" t="s">
        <v>531</v>
      </c>
      <c r="BO152" s="1110" t="s">
        <v>532</v>
      </c>
      <c r="BP152" s="1107" t="s">
        <v>531</v>
      </c>
      <c r="BQ152" s="1110" t="s">
        <v>532</v>
      </c>
      <c r="BR152" s="1107" t="s">
        <v>531</v>
      </c>
      <c r="BS152" s="1110" t="s">
        <v>532</v>
      </c>
      <c r="BT152" s="1107" t="s">
        <v>531</v>
      </c>
      <c r="BU152" s="1110" t="s">
        <v>532</v>
      </c>
      <c r="BV152" s="1107" t="s">
        <v>531</v>
      </c>
      <c r="BW152" s="1110" t="s">
        <v>532</v>
      </c>
      <c r="BX152" s="1107" t="s">
        <v>531</v>
      </c>
      <c r="BY152" s="1110" t="s">
        <v>532</v>
      </c>
      <c r="BZ152" s="1107" t="s">
        <v>531</v>
      </c>
      <c r="CA152" s="1110" t="s">
        <v>532</v>
      </c>
      <c r="CB152" s="1105"/>
      <c r="CC152" s="1106"/>
      <c r="CF152" s="122"/>
      <c r="CG152" s="122"/>
      <c r="CH152" s="161"/>
    </row>
    <row r="153" spans="1:88" ht="51" customHeight="1" thickBot="1">
      <c r="A153" s="977"/>
      <c r="B153" s="983"/>
      <c r="C153" s="983"/>
      <c r="D153" s="999"/>
      <c r="E153" s="1003"/>
      <c r="F153" s="1079"/>
      <c r="G153" s="1098"/>
      <c r="H153" s="1098"/>
      <c r="I153" s="1098"/>
      <c r="J153" s="676" t="s">
        <v>399</v>
      </c>
      <c r="K153" s="676" t="s">
        <v>400</v>
      </c>
      <c r="L153" s="676" t="s">
        <v>401</v>
      </c>
      <c r="M153" s="676" t="s">
        <v>402</v>
      </c>
      <c r="N153" s="676" t="s">
        <v>403</v>
      </c>
      <c r="O153" s="676" t="s">
        <v>404</v>
      </c>
      <c r="P153" s="676" t="s">
        <v>405</v>
      </c>
      <c r="Q153" s="676" t="s">
        <v>406</v>
      </c>
      <c r="R153" s="676" t="s">
        <v>407</v>
      </c>
      <c r="S153" s="676" t="s">
        <v>408</v>
      </c>
      <c r="T153" s="676" t="s">
        <v>409</v>
      </c>
      <c r="U153" s="676" t="s">
        <v>410</v>
      </c>
      <c r="V153" s="954"/>
      <c r="W153" s="957"/>
      <c r="Y153" s="13">
        <f t="shared" si="42"/>
        <v>0</v>
      </c>
      <c r="Z153" s="980"/>
      <c r="AA153" s="980"/>
      <c r="AB153" s="980"/>
      <c r="AC153" s="980"/>
      <c r="AD153" s="980"/>
      <c r="AE153" s="980"/>
      <c r="AF153" s="980"/>
      <c r="AG153" s="980"/>
      <c r="AH153" s="980"/>
      <c r="AI153" s="980"/>
      <c r="AJ153" s="831" t="s">
        <v>588</v>
      </c>
      <c r="AK153" s="832" t="s">
        <v>589</v>
      </c>
      <c r="AL153" s="980"/>
      <c r="AM153" s="980"/>
      <c r="AN153" s="980"/>
      <c r="AO153" s="980"/>
      <c r="AP153" s="980"/>
      <c r="AQ153" s="980"/>
      <c r="AR153" s="980"/>
      <c r="AS153" s="980"/>
      <c r="AT153" s="1026"/>
      <c r="AU153" s="1026"/>
      <c r="AV153" s="1026"/>
      <c r="AW153" s="1026"/>
      <c r="BA153" s="1076"/>
      <c r="BB153" s="127"/>
      <c r="BC153" s="1076"/>
      <c r="BD153" s="1111"/>
      <c r="BE153" s="1111"/>
      <c r="BF153" s="1111"/>
      <c r="BG153" s="1111"/>
      <c r="BH153" s="1111"/>
      <c r="BI153" s="1111"/>
      <c r="BJ153" s="1111"/>
      <c r="BK153" s="1111"/>
      <c r="BL153" s="1111"/>
      <c r="BM153" s="1111"/>
      <c r="BN153" s="1107"/>
      <c r="BO153" s="1111"/>
      <c r="BP153" s="1107"/>
      <c r="BQ153" s="1111"/>
      <c r="BR153" s="1107"/>
      <c r="BS153" s="1111"/>
      <c r="BT153" s="1107"/>
      <c r="BU153" s="1111"/>
      <c r="BV153" s="1107"/>
      <c r="BW153" s="1111"/>
      <c r="BX153" s="1107"/>
      <c r="BY153" s="1111"/>
      <c r="BZ153" s="1107"/>
      <c r="CA153" s="1111"/>
      <c r="CB153" s="1105"/>
      <c r="CC153" s="1106"/>
      <c r="CF153" s="122"/>
      <c r="CG153" s="122"/>
      <c r="CH153" s="161"/>
    </row>
    <row r="154" spans="1:88" ht="54.75" customHeight="1" thickBot="1">
      <c r="A154" s="1002" t="s">
        <v>496</v>
      </c>
      <c r="B154" s="1039" t="s">
        <v>240</v>
      </c>
      <c r="C154" s="1051" t="s">
        <v>321</v>
      </c>
      <c r="D154" s="1149" t="s">
        <v>411</v>
      </c>
      <c r="E154" s="1150"/>
      <c r="F154" s="671">
        <f>+'[1]UE409 (2)'!F154</f>
        <v>7</v>
      </c>
      <c r="G154" s="671">
        <f>+'[1]UE409 (2)'!G154</f>
        <v>7</v>
      </c>
      <c r="H154" s="671">
        <f>+'[1]UE409 (2)'!H154</f>
        <v>7</v>
      </c>
      <c r="I154" s="671">
        <f>+'[1]UE409 (2)'!I154</f>
        <v>7</v>
      </c>
      <c r="J154" s="671">
        <f t="shared" ref="J154:T154" si="43">+J155+J156</f>
        <v>1</v>
      </c>
      <c r="K154" s="671">
        <f t="shared" si="43"/>
        <v>0</v>
      </c>
      <c r="L154" s="671">
        <f t="shared" si="43"/>
        <v>0</v>
      </c>
      <c r="M154" s="671">
        <f t="shared" si="43"/>
        <v>0</v>
      </c>
      <c r="N154" s="671">
        <f t="shared" si="43"/>
        <v>1</v>
      </c>
      <c r="O154" s="671">
        <f t="shared" si="43"/>
        <v>1</v>
      </c>
      <c r="P154" s="671">
        <f t="shared" si="43"/>
        <v>2</v>
      </c>
      <c r="Q154" s="671">
        <f t="shared" si="43"/>
        <v>0</v>
      </c>
      <c r="R154" s="671">
        <f t="shared" si="43"/>
        <v>0</v>
      </c>
      <c r="S154" s="671">
        <f t="shared" si="43"/>
        <v>1</v>
      </c>
      <c r="T154" s="671">
        <f t="shared" si="43"/>
        <v>1</v>
      </c>
      <c r="U154" s="671">
        <v>0</v>
      </c>
      <c r="V154" s="888">
        <f>SUM(J154:U154)</f>
        <v>7</v>
      </c>
      <c r="W154" s="895">
        <f>+V154/F154*100</f>
        <v>100</v>
      </c>
      <c r="Y154" s="13">
        <f t="shared" si="42"/>
        <v>3.5</v>
      </c>
      <c r="Z154" s="224"/>
      <c r="AA154" s="224"/>
      <c r="AB154" s="694"/>
      <c r="AC154" s="694"/>
      <c r="AD154" s="695"/>
      <c r="AE154" s="695"/>
      <c r="AF154" s="694"/>
      <c r="AG154" s="694"/>
      <c r="AH154" s="694"/>
      <c r="AI154" s="694"/>
      <c r="AJ154" s="835"/>
      <c r="AK154" s="836"/>
      <c r="AL154" s="694"/>
      <c r="AM154" s="694"/>
      <c r="AN154" s="224"/>
      <c r="AO154" s="224"/>
      <c r="AP154" s="694"/>
      <c r="AQ154" s="694"/>
      <c r="AR154" s="224"/>
      <c r="AS154" s="916"/>
      <c r="AT154" s="902"/>
      <c r="AU154" s="902"/>
      <c r="AV154" s="902"/>
      <c r="AW154" s="902"/>
      <c r="BA154" s="77">
        <f>+BC154+BD154+BF154+BH154+BJ154+BL154+BN154+BP154+BR154+BT154+BV154+BX154+BZ154</f>
        <v>30077</v>
      </c>
      <c r="BB154" s="130">
        <f>+BE154+BG154+BI154+BK154+BM154+BO154+BQ154+BS154+BU154+BW154+BY154+CA154</f>
        <v>28822</v>
      </c>
      <c r="BC154" s="129">
        <v>29428</v>
      </c>
      <c r="BD154" s="155">
        <v>0</v>
      </c>
      <c r="BE154" s="132">
        <v>1946.18</v>
      </c>
      <c r="BF154" s="158">
        <v>479</v>
      </c>
      <c r="BG154" s="132">
        <v>2123.5299999999997</v>
      </c>
      <c r="BH154" s="158">
        <v>170</v>
      </c>
      <c r="BI154" s="64">
        <v>2147.6799999999994</v>
      </c>
      <c r="BJ154" s="155">
        <v>0</v>
      </c>
      <c r="BK154" s="132">
        <v>2147.6800000000003</v>
      </c>
      <c r="BL154" s="158">
        <v>0</v>
      </c>
      <c r="BM154" s="800">
        <v>1926.5399999999991</v>
      </c>
      <c r="BN154" s="158">
        <v>0</v>
      </c>
      <c r="BO154" s="823">
        <v>2114.8500000000022</v>
      </c>
      <c r="BP154" s="158">
        <v>0</v>
      </c>
      <c r="BQ154" s="132">
        <v>196.35999999999876</v>
      </c>
      <c r="BR154" s="158">
        <v>0</v>
      </c>
      <c r="BS154" s="64"/>
      <c r="BT154" s="158"/>
      <c r="BU154" s="159"/>
      <c r="BV154" s="158">
        <v>0</v>
      </c>
      <c r="BW154" s="132"/>
      <c r="BX154" s="158">
        <v>0</v>
      </c>
      <c r="BY154" s="64"/>
      <c r="BZ154" s="158">
        <v>0</v>
      </c>
      <c r="CA154" s="64">
        <v>16219.18</v>
      </c>
      <c r="CB154" s="156">
        <f>+BE154+BG154+BI154+BK154+BM154+BO154+BQ154+BS154+BU154+BW154+BY154+CA154</f>
        <v>28822</v>
      </c>
      <c r="CC154" s="128">
        <f>+CB154/BA154*100</f>
        <v>95.827376400571865</v>
      </c>
      <c r="CF154" s="133">
        <f>+CI154-BA154</f>
        <v>0</v>
      </c>
      <c r="CG154" s="133">
        <f>+CJ154-BB154</f>
        <v>0</v>
      </c>
      <c r="CH154" s="160"/>
      <c r="CI154" s="133">
        <v>30077</v>
      </c>
      <c r="CJ154" s="133">
        <v>28822</v>
      </c>
    </row>
    <row r="155" spans="1:88" ht="65.25" customHeight="1" thickBot="1">
      <c r="A155" s="1002"/>
      <c r="B155" s="1040"/>
      <c r="C155" s="1052"/>
      <c r="D155" s="75" t="s">
        <v>385</v>
      </c>
      <c r="E155" s="9" t="s">
        <v>46</v>
      </c>
      <c r="F155" s="671">
        <f>+'[1]UE409 (2)'!F155</f>
        <v>5</v>
      </c>
      <c r="G155" s="671">
        <f>+'[1]UE409 (2)'!G155</f>
        <v>5</v>
      </c>
      <c r="H155" s="671">
        <f>+'[1]UE409 (2)'!H155</f>
        <v>5</v>
      </c>
      <c r="I155" s="671">
        <f>+'[1]UE409 (2)'!I155</f>
        <v>5</v>
      </c>
      <c r="J155" s="634">
        <v>0</v>
      </c>
      <c r="K155" s="80">
        <v>0</v>
      </c>
      <c r="L155" s="110">
        <v>0</v>
      </c>
      <c r="M155" s="80">
        <v>0</v>
      </c>
      <c r="N155" s="80">
        <v>1</v>
      </c>
      <c r="O155" s="430">
        <v>1</v>
      </c>
      <c r="P155" s="80">
        <v>1</v>
      </c>
      <c r="Q155" s="634">
        <v>0</v>
      </c>
      <c r="R155" s="80">
        <v>0</v>
      </c>
      <c r="S155" s="634">
        <v>1</v>
      </c>
      <c r="T155" s="80">
        <v>1</v>
      </c>
      <c r="U155" s="80">
        <v>0</v>
      </c>
      <c r="V155" s="888">
        <f t="shared" ref="V155:V202" si="44">SUM(J155:U155)</f>
        <v>5</v>
      </c>
      <c r="W155" s="895">
        <f t="shared" ref="W155:W202" si="45">+V155/F155*100</f>
        <v>100</v>
      </c>
      <c r="Y155" s="13">
        <f t="shared" si="42"/>
        <v>2.5</v>
      </c>
      <c r="Z155" s="639" t="s">
        <v>777</v>
      </c>
      <c r="AA155" s="639" t="s">
        <v>778</v>
      </c>
      <c r="AB155" s="38" t="s">
        <v>889</v>
      </c>
      <c r="AC155" s="38" t="s">
        <v>890</v>
      </c>
      <c r="AD155" s="34" t="s">
        <v>891</v>
      </c>
      <c r="AE155" s="34" t="s">
        <v>892</v>
      </c>
      <c r="AF155" s="38" t="s">
        <v>893</v>
      </c>
      <c r="AG155" s="38" t="s">
        <v>894</v>
      </c>
      <c r="AH155" s="38"/>
      <c r="AI155" s="38"/>
      <c r="AJ155" s="842" t="s">
        <v>1083</v>
      </c>
      <c r="AK155" s="843" t="s">
        <v>1084</v>
      </c>
      <c r="AL155" s="38" t="s">
        <v>1195</v>
      </c>
      <c r="AM155" s="38" t="s">
        <v>1196</v>
      </c>
      <c r="AN155" s="639" t="s">
        <v>1247</v>
      </c>
      <c r="AO155" s="639" t="s">
        <v>1248</v>
      </c>
      <c r="AP155" s="226" t="s">
        <v>1249</v>
      </c>
      <c r="AQ155" s="226" t="s">
        <v>1250</v>
      </c>
      <c r="AR155" s="640" t="s">
        <v>1436</v>
      </c>
      <c r="AS155" s="917" t="s">
        <v>1437</v>
      </c>
      <c r="AT155" s="902" t="s">
        <v>1390</v>
      </c>
      <c r="AU155" s="902" t="s">
        <v>1391</v>
      </c>
      <c r="AV155" s="902" t="s">
        <v>1503</v>
      </c>
      <c r="AW155" s="902" t="s">
        <v>1504</v>
      </c>
      <c r="BA155" s="129"/>
      <c r="BB155" s="130"/>
      <c r="BC155" s="129"/>
      <c r="BD155" s="155"/>
      <c r="BE155" s="132"/>
      <c r="BF155" s="158"/>
      <c r="BG155" s="132"/>
      <c r="BH155" s="158"/>
      <c r="BI155" s="64"/>
      <c r="BJ155" s="155"/>
      <c r="BK155" s="132"/>
      <c r="BL155" s="158"/>
      <c r="BM155" s="132"/>
      <c r="BN155" s="158"/>
      <c r="BO155" s="159"/>
      <c r="BP155" s="158"/>
      <c r="BQ155" s="132"/>
      <c r="BR155" s="158"/>
      <c r="BS155" s="64"/>
      <c r="BT155" s="158"/>
      <c r="BU155" s="159"/>
      <c r="BV155" s="158"/>
      <c r="BW155" s="132"/>
      <c r="BX155" s="158"/>
      <c r="BY155" s="64"/>
      <c r="BZ155" s="158"/>
      <c r="CA155" s="64"/>
      <c r="CB155" s="156">
        <f t="shared" ref="CB155:CB202" si="46">+BE155+BG155+BI155+BK155+BM155+BO155+BQ155+BS155+BU155+BW155+BY155+CA155</f>
        <v>0</v>
      </c>
      <c r="CC155" s="128" t="e">
        <f t="shared" ref="CC155:CC202" si="47">+CB155/BA155*100</f>
        <v>#DIV/0!</v>
      </c>
      <c r="CF155" s="157"/>
      <c r="CG155" s="157"/>
    </row>
    <row r="156" spans="1:88" ht="65.25" customHeight="1" thickBot="1">
      <c r="A156" s="1002"/>
      <c r="B156" s="1055"/>
      <c r="C156" s="1065"/>
      <c r="D156" s="76" t="s">
        <v>412</v>
      </c>
      <c r="E156" s="9" t="s">
        <v>46</v>
      </c>
      <c r="F156" s="671">
        <f>+'[1]UE409 (2)'!F156</f>
        <v>2</v>
      </c>
      <c r="G156" s="671">
        <f>+'[1]UE409 (2)'!G156</f>
        <v>2</v>
      </c>
      <c r="H156" s="671">
        <f>+'[1]UE409 (2)'!H156</f>
        <v>2</v>
      </c>
      <c r="I156" s="671">
        <f>+'[1]UE409 (2)'!I156</f>
        <v>2</v>
      </c>
      <c r="J156" s="634">
        <v>1</v>
      </c>
      <c r="K156" s="80">
        <v>0</v>
      </c>
      <c r="L156" s="110">
        <v>0</v>
      </c>
      <c r="M156" s="80">
        <v>0</v>
      </c>
      <c r="N156" s="80">
        <v>0</v>
      </c>
      <c r="O156" s="430">
        <v>0</v>
      </c>
      <c r="P156" s="80">
        <v>1</v>
      </c>
      <c r="Q156" s="634">
        <v>0</v>
      </c>
      <c r="R156" s="788">
        <v>0</v>
      </c>
      <c r="S156" s="732">
        <v>0</v>
      </c>
      <c r="T156" s="788">
        <v>0</v>
      </c>
      <c r="U156" s="788">
        <v>0</v>
      </c>
      <c r="V156" s="888">
        <f t="shared" si="44"/>
        <v>2</v>
      </c>
      <c r="W156" s="895">
        <f t="shared" si="45"/>
        <v>100</v>
      </c>
      <c r="Y156" s="13">
        <f t="shared" si="42"/>
        <v>1</v>
      </c>
      <c r="Z156" s="639" t="s">
        <v>779</v>
      </c>
      <c r="AA156" s="639" t="s">
        <v>780</v>
      </c>
      <c r="AB156" s="38" t="s">
        <v>895</v>
      </c>
      <c r="AC156" s="38" t="s">
        <v>896</v>
      </c>
      <c r="AD156" s="34" t="s">
        <v>795</v>
      </c>
      <c r="AE156" s="34" t="s">
        <v>897</v>
      </c>
      <c r="AF156" s="38" t="s">
        <v>795</v>
      </c>
      <c r="AG156" s="38" t="s">
        <v>898</v>
      </c>
      <c r="AH156" s="38"/>
      <c r="AI156" s="38"/>
      <c r="AJ156" s="842" t="s">
        <v>795</v>
      </c>
      <c r="AK156" s="843" t="s">
        <v>1085</v>
      </c>
      <c r="AL156" s="38" t="s">
        <v>795</v>
      </c>
      <c r="AM156" s="38" t="s">
        <v>1197</v>
      </c>
      <c r="AN156" s="639" t="s">
        <v>795</v>
      </c>
      <c r="AO156" s="639" t="s">
        <v>1251</v>
      </c>
      <c r="AP156" s="226" t="s">
        <v>795</v>
      </c>
      <c r="AQ156" s="226" t="s">
        <v>795</v>
      </c>
      <c r="AR156" s="640" t="s">
        <v>795</v>
      </c>
      <c r="AS156" s="917" t="s">
        <v>795</v>
      </c>
      <c r="AT156" s="903" t="s">
        <v>795</v>
      </c>
      <c r="AU156" s="903" t="s">
        <v>795</v>
      </c>
      <c r="AV156" s="902" t="s">
        <v>795</v>
      </c>
      <c r="AW156" s="902" t="s">
        <v>1505</v>
      </c>
      <c r="BA156" s="129"/>
      <c r="BB156" s="130"/>
      <c r="BC156" s="129"/>
      <c r="BD156" s="155"/>
      <c r="BE156" s="132"/>
      <c r="BF156" s="158"/>
      <c r="BG156" s="132"/>
      <c r="BH156" s="158"/>
      <c r="BI156" s="64"/>
      <c r="BJ156" s="155"/>
      <c r="BK156" s="132"/>
      <c r="BL156" s="158"/>
      <c r="BM156" s="132"/>
      <c r="BN156" s="158"/>
      <c r="BO156" s="159"/>
      <c r="BP156" s="158"/>
      <c r="BQ156" s="132"/>
      <c r="BR156" s="158"/>
      <c r="BS156" s="64"/>
      <c r="BT156" s="158"/>
      <c r="BU156" s="159"/>
      <c r="BV156" s="158"/>
      <c r="BW156" s="132"/>
      <c r="BX156" s="158"/>
      <c r="BY156" s="64"/>
      <c r="BZ156" s="158"/>
      <c r="CA156" s="64"/>
      <c r="CB156" s="156">
        <f t="shared" si="46"/>
        <v>0</v>
      </c>
      <c r="CC156" s="128" t="e">
        <f t="shared" si="47"/>
        <v>#DIV/0!</v>
      </c>
      <c r="CF156" s="157"/>
      <c r="CG156" s="157"/>
    </row>
    <row r="157" spans="1:88" ht="55.5" customHeight="1" thickBot="1">
      <c r="A157" s="1002"/>
      <c r="B157" s="1046" t="s">
        <v>322</v>
      </c>
      <c r="C157" s="1069" t="s">
        <v>334</v>
      </c>
      <c r="D157" s="677" t="s">
        <v>397</v>
      </c>
      <c r="E157" s="678"/>
      <c r="F157" s="671">
        <f>+'[1]UE409 (2)'!F157</f>
        <v>25830</v>
      </c>
      <c r="G157" s="671">
        <f>+'[1]UE409 (2)'!G157</f>
        <v>25830</v>
      </c>
      <c r="H157" s="671">
        <f>+'[1]UE409 (2)'!H157</f>
        <v>25830</v>
      </c>
      <c r="I157" s="671">
        <f>+'[1]UE409 (2)'!I157</f>
        <v>25830</v>
      </c>
      <c r="J157" s="671">
        <f t="shared" ref="J157:T157" si="48">+J158</f>
        <v>962</v>
      </c>
      <c r="K157" s="671">
        <f t="shared" si="48"/>
        <v>972</v>
      </c>
      <c r="L157" s="671">
        <f t="shared" si="48"/>
        <v>958</v>
      </c>
      <c r="M157" s="671">
        <f t="shared" si="48"/>
        <v>1207</v>
      </c>
      <c r="N157" s="671">
        <f t="shared" si="48"/>
        <v>1064</v>
      </c>
      <c r="O157" s="671">
        <f t="shared" si="48"/>
        <v>977</v>
      </c>
      <c r="P157" s="671">
        <f t="shared" si="48"/>
        <v>985</v>
      </c>
      <c r="Q157" s="671">
        <f t="shared" si="48"/>
        <v>1132</v>
      </c>
      <c r="R157" s="671">
        <f t="shared" si="48"/>
        <v>1102</v>
      </c>
      <c r="S157" s="671">
        <f t="shared" si="48"/>
        <v>1087</v>
      </c>
      <c r="T157" s="671">
        <f t="shared" si="48"/>
        <v>1087</v>
      </c>
      <c r="U157" s="671">
        <v>998</v>
      </c>
      <c r="V157" s="888">
        <f t="shared" si="44"/>
        <v>12531</v>
      </c>
      <c r="W157" s="895">
        <f t="shared" si="45"/>
        <v>48.513356562137048</v>
      </c>
      <c r="Y157" s="13">
        <f t="shared" si="42"/>
        <v>12915</v>
      </c>
      <c r="Z157" s="638"/>
      <c r="AA157" s="638"/>
      <c r="AB157" s="44"/>
      <c r="AC157" s="44"/>
      <c r="AD157" s="25"/>
      <c r="AE157" s="25"/>
      <c r="AF157" s="44"/>
      <c r="AG157" s="44"/>
      <c r="AH157" s="44"/>
      <c r="AI157" s="44"/>
      <c r="AJ157" s="835"/>
      <c r="AK157" s="836"/>
      <c r="AL157" s="223"/>
      <c r="AM157" s="223"/>
      <c r="AN157" s="224"/>
      <c r="AO157" s="224"/>
      <c r="AP157" s="223"/>
      <c r="AQ157" s="223"/>
      <c r="AR157" s="224"/>
      <c r="AS157" s="916"/>
      <c r="AT157" s="902"/>
      <c r="AU157" s="902"/>
      <c r="AV157" s="902"/>
      <c r="AW157" s="902"/>
      <c r="BA157" s="77">
        <f>+BC157+BD157+BF157+BH157+BJ157+BL157+BN157+BP157+BR157+BT157+BV157+BX157+BZ157</f>
        <v>2924986</v>
      </c>
      <c r="BB157" s="130">
        <f>+BE157+BG157+BI157+BK157+BM157+BO157+BQ157+BS157+BU157+BW157+BY157+CA157</f>
        <v>2924278</v>
      </c>
      <c r="BC157" s="129">
        <v>2834905</v>
      </c>
      <c r="BD157" s="155">
        <f>4605</f>
        <v>4605</v>
      </c>
      <c r="BE157" s="132">
        <v>282931.87</v>
      </c>
      <c r="BF157" s="158">
        <v>54837</v>
      </c>
      <c r="BG157" s="132">
        <v>238837.64</v>
      </c>
      <c r="BH157" s="158">
        <v>5013</v>
      </c>
      <c r="BI157" s="64">
        <v>246481.91999999993</v>
      </c>
      <c r="BJ157" s="155">
        <v>0</v>
      </c>
      <c r="BK157" s="132">
        <v>248535.32999999996</v>
      </c>
      <c r="BL157" s="815">
        <v>-63</v>
      </c>
      <c r="BM157" s="800">
        <v>228249.79000000015</v>
      </c>
      <c r="BN157" s="158">
        <v>0</v>
      </c>
      <c r="BO157" s="823">
        <v>244191.01</v>
      </c>
      <c r="BP157" s="158">
        <v>0</v>
      </c>
      <c r="BQ157" s="132">
        <v>5309.0499999998137</v>
      </c>
      <c r="BR157" s="158">
        <v>0</v>
      </c>
      <c r="BS157" s="64"/>
      <c r="BT157" s="158"/>
      <c r="BU157" s="159"/>
      <c r="BV157" s="883">
        <v>25689</v>
      </c>
      <c r="BW157" s="132"/>
      <c r="BX157" s="158">
        <v>0</v>
      </c>
      <c r="BY157" s="64"/>
      <c r="BZ157" s="158">
        <v>0</v>
      </c>
      <c r="CA157" s="64">
        <v>1429741.3900000001</v>
      </c>
      <c r="CB157" s="156">
        <f t="shared" si="46"/>
        <v>2924278</v>
      </c>
      <c r="CC157" s="128">
        <f t="shared" si="47"/>
        <v>99.975794755940711</v>
      </c>
      <c r="CF157" s="133">
        <f>+CI157-BA157</f>
        <v>0</v>
      </c>
      <c r="CG157" s="133">
        <f>+CJ157-BB157</f>
        <v>0</v>
      </c>
      <c r="CH157" s="160"/>
      <c r="CI157" s="133">
        <v>2924986</v>
      </c>
      <c r="CJ157" s="133">
        <v>2924278</v>
      </c>
    </row>
    <row r="158" spans="1:88" ht="69" customHeight="1" thickBot="1">
      <c r="A158" s="1002"/>
      <c r="B158" s="1046"/>
      <c r="C158" s="1146"/>
      <c r="D158" s="38" t="s">
        <v>150</v>
      </c>
      <c r="E158" s="9" t="s">
        <v>60</v>
      </c>
      <c r="F158" s="671">
        <f>+'[1]UE409 (2)'!F158</f>
        <v>25830</v>
      </c>
      <c r="G158" s="671">
        <f>+'[1]UE409 (2)'!G158</f>
        <v>25830</v>
      </c>
      <c r="H158" s="671">
        <f>+'[1]UE409 (2)'!H158</f>
        <v>25830</v>
      </c>
      <c r="I158" s="671">
        <f>+'[1]UE409 (2)'!I158</f>
        <v>25830</v>
      </c>
      <c r="J158" s="634">
        <v>962</v>
      </c>
      <c r="K158" s="80">
        <v>972</v>
      </c>
      <c r="L158" s="110">
        <v>958</v>
      </c>
      <c r="M158" s="80">
        <v>1207</v>
      </c>
      <c r="N158" s="80">
        <v>1064</v>
      </c>
      <c r="O158" s="430">
        <v>977</v>
      </c>
      <c r="P158" s="80">
        <v>985</v>
      </c>
      <c r="Q158" s="635">
        <v>1132</v>
      </c>
      <c r="R158" s="80">
        <v>1102</v>
      </c>
      <c r="S158" s="635">
        <v>1087</v>
      </c>
      <c r="T158" s="80">
        <v>1087</v>
      </c>
      <c r="U158" s="80">
        <v>998</v>
      </c>
      <c r="V158" s="888">
        <f t="shared" si="44"/>
        <v>12531</v>
      </c>
      <c r="W158" s="895">
        <f t="shared" si="45"/>
        <v>48.513356562137048</v>
      </c>
      <c r="Y158" s="13">
        <f t="shared" si="42"/>
        <v>12915</v>
      </c>
      <c r="Z158" s="639" t="s">
        <v>781</v>
      </c>
      <c r="AA158" s="639" t="s">
        <v>782</v>
      </c>
      <c r="AB158" s="38" t="s">
        <v>899</v>
      </c>
      <c r="AC158" s="38" t="s">
        <v>900</v>
      </c>
      <c r="AD158" s="34" t="s">
        <v>901</v>
      </c>
      <c r="AE158" s="34" t="s">
        <v>902</v>
      </c>
      <c r="AF158" s="38" t="s">
        <v>903</v>
      </c>
      <c r="AG158" s="38" t="s">
        <v>904</v>
      </c>
      <c r="AH158" s="38"/>
      <c r="AI158" s="38"/>
      <c r="AJ158" s="842" t="s">
        <v>1086</v>
      </c>
      <c r="AK158" s="843" t="s">
        <v>1087</v>
      </c>
      <c r="AL158" s="38" t="s">
        <v>1198</v>
      </c>
      <c r="AM158" s="38" t="s">
        <v>1199</v>
      </c>
      <c r="AN158" s="639" t="s">
        <v>1252</v>
      </c>
      <c r="AO158" s="639" t="s">
        <v>1253</v>
      </c>
      <c r="AP158" s="226" t="s">
        <v>1254</v>
      </c>
      <c r="AQ158" s="51" t="s">
        <v>1255</v>
      </c>
      <c r="AR158" s="640" t="s">
        <v>1438</v>
      </c>
      <c r="AS158" s="917" t="s">
        <v>1439</v>
      </c>
      <c r="AT158" s="902" t="s">
        <v>1392</v>
      </c>
      <c r="AU158" s="902" t="s">
        <v>1393</v>
      </c>
      <c r="AV158" s="902" t="s">
        <v>1581</v>
      </c>
      <c r="AW158" s="902" t="s">
        <v>1582</v>
      </c>
      <c r="BA158" s="129"/>
      <c r="BB158" s="130"/>
      <c r="BC158" s="129"/>
      <c r="BD158" s="155"/>
      <c r="BE158" s="132"/>
      <c r="BF158" s="158"/>
      <c r="BG158" s="132"/>
      <c r="BH158" s="158"/>
      <c r="BI158" s="64"/>
      <c r="BJ158" s="155"/>
      <c r="BK158" s="132"/>
      <c r="BL158" s="158"/>
      <c r="BM158" s="132"/>
      <c r="BN158" s="158"/>
      <c r="BO158" s="159"/>
      <c r="BP158" s="158"/>
      <c r="BQ158" s="132"/>
      <c r="BR158" s="158"/>
      <c r="BS158" s="64"/>
      <c r="BT158" s="158"/>
      <c r="BU158" s="159"/>
      <c r="BV158" s="158"/>
      <c r="BW158" s="132"/>
      <c r="BX158" s="158"/>
      <c r="BY158" s="64"/>
      <c r="BZ158" s="158"/>
      <c r="CA158" s="64"/>
      <c r="CB158" s="156">
        <f t="shared" si="46"/>
        <v>0</v>
      </c>
      <c r="CC158" s="128" t="e">
        <f t="shared" si="47"/>
        <v>#DIV/0!</v>
      </c>
      <c r="CF158" s="157"/>
      <c r="CG158" s="157"/>
    </row>
    <row r="159" spans="1:88" ht="51.75" customHeight="1" thickBot="1">
      <c r="A159" s="1002"/>
      <c r="B159" s="1046"/>
      <c r="C159" s="1070"/>
      <c r="D159" s="23" t="s">
        <v>151</v>
      </c>
      <c r="E159" s="18" t="s">
        <v>60</v>
      </c>
      <c r="F159" s="671">
        <f>+'[1]UE409 (2)'!F159</f>
        <v>2583</v>
      </c>
      <c r="G159" s="671">
        <f>+'[1]UE409 (2)'!G159</f>
        <v>2583</v>
      </c>
      <c r="H159" s="671">
        <f>+'[1]UE409 (2)'!H159</f>
        <v>2583</v>
      </c>
      <c r="I159" s="671">
        <f>+'[1]UE409 (2)'!I159</f>
        <v>2583</v>
      </c>
      <c r="J159" s="636">
        <v>92</v>
      </c>
      <c r="K159" s="95">
        <v>97</v>
      </c>
      <c r="L159" s="409">
        <v>96</v>
      </c>
      <c r="M159" s="95">
        <v>120</v>
      </c>
      <c r="N159" s="95">
        <v>106</v>
      </c>
      <c r="O159" s="431">
        <v>98</v>
      </c>
      <c r="P159" s="95">
        <v>99</v>
      </c>
      <c r="Q159" s="636">
        <v>113</v>
      </c>
      <c r="R159" s="95">
        <v>110</v>
      </c>
      <c r="S159" s="636">
        <v>109</v>
      </c>
      <c r="T159" s="95">
        <v>109</v>
      </c>
      <c r="U159" s="95">
        <v>100</v>
      </c>
      <c r="V159" s="888">
        <f t="shared" si="44"/>
        <v>1249</v>
      </c>
      <c r="W159" s="895">
        <f t="shared" si="45"/>
        <v>48.35462640340689</v>
      </c>
      <c r="Y159" s="13">
        <f t="shared" si="42"/>
        <v>1291.5</v>
      </c>
      <c r="Z159" s="639" t="s">
        <v>783</v>
      </c>
      <c r="AA159" s="639" t="s">
        <v>784</v>
      </c>
      <c r="AB159" s="38" t="s">
        <v>905</v>
      </c>
      <c r="AC159" s="38" t="s">
        <v>906</v>
      </c>
      <c r="AD159" s="34" t="s">
        <v>907</v>
      </c>
      <c r="AE159" s="34" t="s">
        <v>908</v>
      </c>
      <c r="AF159" s="38" t="s">
        <v>909</v>
      </c>
      <c r="AG159" s="38" t="s">
        <v>910</v>
      </c>
      <c r="AH159" s="38"/>
      <c r="AI159" s="38"/>
      <c r="AJ159" s="842" t="s">
        <v>1088</v>
      </c>
      <c r="AK159" s="843" t="s">
        <v>1089</v>
      </c>
      <c r="AL159" s="38" t="s">
        <v>1200</v>
      </c>
      <c r="AM159" s="38" t="s">
        <v>1201</v>
      </c>
      <c r="AN159" s="639" t="s">
        <v>1256</v>
      </c>
      <c r="AO159" s="639" t="s">
        <v>1257</v>
      </c>
      <c r="AP159" s="226" t="s">
        <v>1258</v>
      </c>
      <c r="AQ159" s="51" t="s">
        <v>1259</v>
      </c>
      <c r="AR159" s="640" t="s">
        <v>1440</v>
      </c>
      <c r="AS159" s="917" t="s">
        <v>1441</v>
      </c>
      <c r="AT159" s="902" t="s">
        <v>1394</v>
      </c>
      <c r="AU159" s="902" t="s">
        <v>1395</v>
      </c>
      <c r="AV159" s="902" t="s">
        <v>1506</v>
      </c>
      <c r="AW159" s="902" t="s">
        <v>1507</v>
      </c>
      <c r="BA159" s="129"/>
      <c r="BB159" s="130"/>
      <c r="BC159" s="129"/>
      <c r="BD159" s="155"/>
      <c r="BE159" s="132"/>
      <c r="BF159" s="158"/>
      <c r="BG159" s="132"/>
      <c r="BH159" s="158"/>
      <c r="BI159" s="64"/>
      <c r="BJ159" s="155"/>
      <c r="BK159" s="132"/>
      <c r="BL159" s="158"/>
      <c r="BM159" s="132"/>
      <c r="BN159" s="158"/>
      <c r="BO159" s="159"/>
      <c r="BP159" s="158"/>
      <c r="BQ159" s="132"/>
      <c r="BR159" s="158"/>
      <c r="BS159" s="64"/>
      <c r="BT159" s="158"/>
      <c r="BU159" s="159"/>
      <c r="BV159" s="158"/>
      <c r="BW159" s="132"/>
      <c r="BX159" s="158"/>
      <c r="BY159" s="64"/>
      <c r="BZ159" s="158"/>
      <c r="CA159" s="64"/>
      <c r="CB159" s="156">
        <f t="shared" si="46"/>
        <v>0</v>
      </c>
      <c r="CC159" s="128" t="e">
        <f t="shared" si="47"/>
        <v>#DIV/0!</v>
      </c>
      <c r="CF159" s="157"/>
      <c r="CG159" s="157"/>
    </row>
    <row r="160" spans="1:88" ht="51.75" customHeight="1" thickBot="1">
      <c r="A160" s="1002"/>
      <c r="B160" s="1039" t="s">
        <v>323</v>
      </c>
      <c r="C160" s="984" t="s">
        <v>714</v>
      </c>
      <c r="D160" s="985"/>
      <c r="E160" s="986"/>
      <c r="F160" s="698">
        <f>+'[1]UE409 (2)'!F160</f>
        <v>3264</v>
      </c>
      <c r="G160" s="698">
        <f>+'[1]UE409 (2)'!G160</f>
        <v>3264</v>
      </c>
      <c r="H160" s="698">
        <f>+'[1]UE409 (2)'!H160</f>
        <v>3264</v>
      </c>
      <c r="I160" s="698">
        <f>+'[1]UE409 (2)'!I160</f>
        <v>3264</v>
      </c>
      <c r="J160" s="699">
        <f>+J161+J163</f>
        <v>116</v>
      </c>
      <c r="K160" s="699">
        <f t="shared" ref="K160:T160" si="49">+K161+K163</f>
        <v>143</v>
      </c>
      <c r="L160" s="699">
        <f t="shared" si="49"/>
        <v>95</v>
      </c>
      <c r="M160" s="699">
        <f t="shared" si="49"/>
        <v>219</v>
      </c>
      <c r="N160" s="699">
        <f t="shared" si="49"/>
        <v>146</v>
      </c>
      <c r="O160" s="699">
        <f t="shared" si="49"/>
        <v>137</v>
      </c>
      <c r="P160" s="699">
        <f t="shared" si="49"/>
        <v>138</v>
      </c>
      <c r="Q160" s="699">
        <f t="shared" si="49"/>
        <v>70</v>
      </c>
      <c r="R160" s="699">
        <f t="shared" si="49"/>
        <v>43</v>
      </c>
      <c r="S160" s="699">
        <f t="shared" si="49"/>
        <v>138</v>
      </c>
      <c r="T160" s="699">
        <f t="shared" si="49"/>
        <v>168</v>
      </c>
      <c r="U160" s="699">
        <v>267</v>
      </c>
      <c r="V160" s="888">
        <f t="shared" si="44"/>
        <v>1680</v>
      </c>
      <c r="W160" s="895">
        <f t="shared" si="45"/>
        <v>51.470588235294116</v>
      </c>
      <c r="Y160" s="13">
        <f t="shared" si="42"/>
        <v>1632</v>
      </c>
      <c r="Z160" s="638"/>
      <c r="AA160" s="638"/>
      <c r="AB160" s="44"/>
      <c r="AC160" s="44"/>
      <c r="AD160" s="25"/>
      <c r="AE160" s="25"/>
      <c r="AF160" s="44"/>
      <c r="AG160" s="44"/>
      <c r="AH160" s="44"/>
      <c r="AI160" s="44"/>
      <c r="AJ160" s="835"/>
      <c r="AK160" s="836"/>
      <c r="AL160" s="44"/>
      <c r="AM160" s="44"/>
      <c r="AN160" s="638"/>
      <c r="AO160" s="638"/>
      <c r="AP160" s="223"/>
      <c r="AQ160" s="12"/>
      <c r="AR160" s="224"/>
      <c r="AS160" s="916"/>
      <c r="AT160" s="902"/>
      <c r="AU160" s="902"/>
      <c r="AV160" s="902"/>
      <c r="AW160" s="902"/>
      <c r="BA160" s="129"/>
      <c r="BB160" s="130"/>
      <c r="BC160" s="129"/>
      <c r="BD160" s="155"/>
      <c r="BE160" s="132"/>
      <c r="BF160" s="158"/>
      <c r="BG160" s="132"/>
      <c r="BH160" s="158"/>
      <c r="BI160" s="64"/>
      <c r="BJ160" s="155"/>
      <c r="BK160" s="132"/>
      <c r="BL160" s="158"/>
      <c r="BM160" s="132"/>
      <c r="BN160" s="158"/>
      <c r="BO160" s="159"/>
      <c r="BP160" s="158"/>
      <c r="BQ160" s="132"/>
      <c r="BR160" s="158"/>
      <c r="BS160" s="64"/>
      <c r="BT160" s="158"/>
      <c r="BU160" s="159"/>
      <c r="BV160" s="158"/>
      <c r="BW160" s="132"/>
      <c r="BX160" s="158"/>
      <c r="BY160" s="64"/>
      <c r="BZ160" s="158"/>
      <c r="CA160" s="64"/>
      <c r="CB160" s="156">
        <f>+BE160+BG160+BI160+BK160+BM160+BO160+BQ160+BS160+BU160+BW160+BY160+CA160</f>
        <v>0</v>
      </c>
      <c r="CC160" s="128" t="e">
        <f>+CB160/BA160*100</f>
        <v>#DIV/0!</v>
      </c>
      <c r="CF160" s="157"/>
      <c r="CG160" s="157"/>
    </row>
    <row r="161" spans="1:88" ht="52.5" customHeight="1" thickBot="1">
      <c r="A161" s="1002"/>
      <c r="B161" s="1040"/>
      <c r="C161" s="1103" t="s">
        <v>715</v>
      </c>
      <c r="D161" s="681" t="s">
        <v>221</v>
      </c>
      <c r="E161" s="682"/>
      <c r="F161" s="671">
        <f>+'[1]UE409 (2)'!F161</f>
        <v>3109</v>
      </c>
      <c r="G161" s="671">
        <f>+'[1]UE409 (2)'!G161</f>
        <v>3109</v>
      </c>
      <c r="H161" s="671">
        <f>+'[1]UE409 (2)'!H161</f>
        <v>3109</v>
      </c>
      <c r="I161" s="671">
        <f>+'[1]UE409 (2)'!I161</f>
        <v>3109</v>
      </c>
      <c r="J161" s="671">
        <f>+J162</f>
        <v>115</v>
      </c>
      <c r="K161" s="671">
        <f t="shared" ref="K161:T161" si="50">+K162</f>
        <v>138</v>
      </c>
      <c r="L161" s="671">
        <f t="shared" si="50"/>
        <v>91</v>
      </c>
      <c r="M161" s="671">
        <f t="shared" si="50"/>
        <v>214</v>
      </c>
      <c r="N161" s="671">
        <f t="shared" si="50"/>
        <v>138</v>
      </c>
      <c r="O161" s="671">
        <f t="shared" si="50"/>
        <v>134</v>
      </c>
      <c r="P161" s="671">
        <f t="shared" si="50"/>
        <v>133</v>
      </c>
      <c r="Q161" s="671">
        <f t="shared" si="50"/>
        <v>62</v>
      </c>
      <c r="R161" s="671">
        <f t="shared" si="50"/>
        <v>42</v>
      </c>
      <c r="S161" s="671">
        <f t="shared" si="50"/>
        <v>134</v>
      </c>
      <c r="T161" s="671">
        <f t="shared" si="50"/>
        <v>165</v>
      </c>
      <c r="U161" s="671">
        <v>259</v>
      </c>
      <c r="V161" s="888">
        <f t="shared" si="44"/>
        <v>1625</v>
      </c>
      <c r="W161" s="895">
        <f t="shared" si="45"/>
        <v>52.26761016403988</v>
      </c>
      <c r="Y161" s="13">
        <f t="shared" si="42"/>
        <v>1554.5</v>
      </c>
      <c r="Z161" s="638"/>
      <c r="AA161" s="638"/>
      <c r="AB161" s="44"/>
      <c r="AC161" s="44"/>
      <c r="AD161" s="25"/>
      <c r="AE161" s="25"/>
      <c r="AF161" s="44"/>
      <c r="AG161" s="44"/>
      <c r="AH161" s="44"/>
      <c r="AI161" s="44"/>
      <c r="AJ161" s="835"/>
      <c r="AK161" s="836"/>
      <c r="AL161" s="223"/>
      <c r="AM161" s="223"/>
      <c r="AN161" s="224"/>
      <c r="AO161" s="224"/>
      <c r="AP161" s="223"/>
      <c r="AQ161" s="223"/>
      <c r="AR161" s="224"/>
      <c r="AS161" s="916"/>
      <c r="AT161" s="902"/>
      <c r="AU161" s="902"/>
      <c r="AV161" s="902"/>
      <c r="AW161" s="902"/>
      <c r="AY161" s="125"/>
      <c r="AZ161" s="125"/>
      <c r="BA161" s="129">
        <f>+BC161+BD161+BF161+BH161+BJ161+BL161+BN161+BP161+BR161+BT161+BV161+BX161+BZ161</f>
        <v>244808</v>
      </c>
      <c r="BB161" s="130">
        <f>+BE161+BG161+BI161+BK161+BM161+BO161+BQ161+BS161+BU161+BW161+BY161+CA161</f>
        <v>240799</v>
      </c>
      <c r="BC161" s="77">
        <v>0</v>
      </c>
      <c r="BD161" s="155">
        <v>0</v>
      </c>
      <c r="BE161" s="132">
        <v>0</v>
      </c>
      <c r="BF161" s="158">
        <v>243070</v>
      </c>
      <c r="BG161" s="132">
        <v>21715.390000000003</v>
      </c>
      <c r="BH161" s="158">
        <v>1759</v>
      </c>
      <c r="BI161" s="64">
        <v>21212.789999999997</v>
      </c>
      <c r="BJ161" s="155">
        <v>0</v>
      </c>
      <c r="BK161" s="132">
        <v>21871.97</v>
      </c>
      <c r="BL161" s="815">
        <v>-21</v>
      </c>
      <c r="BM161" s="800">
        <v>20193.039999999986</v>
      </c>
      <c r="BN161" s="158">
        <v>0</v>
      </c>
      <c r="BO161" s="823">
        <v>22119.729999999996</v>
      </c>
      <c r="BP161" s="158">
        <v>0</v>
      </c>
      <c r="BQ161" s="132">
        <v>1709.5899999999965</v>
      </c>
      <c r="BR161" s="158">
        <v>0</v>
      </c>
      <c r="BS161" s="64"/>
      <c r="BT161" s="158"/>
      <c r="BU161" s="159"/>
      <c r="BV161" s="158">
        <v>0</v>
      </c>
      <c r="BW161" s="132"/>
      <c r="BX161" s="158">
        <v>0</v>
      </c>
      <c r="BY161" s="64"/>
      <c r="BZ161" s="158">
        <v>0</v>
      </c>
      <c r="CA161" s="64">
        <v>131976.49000000002</v>
      </c>
      <c r="CB161" s="156">
        <f t="shared" si="46"/>
        <v>240799</v>
      </c>
      <c r="CC161" s="128">
        <f t="shared" si="47"/>
        <v>98.362390117969994</v>
      </c>
      <c r="CD161" s="125"/>
      <c r="CE161" s="125"/>
      <c r="CF161" s="133">
        <f>+CI161-BA161</f>
        <v>0</v>
      </c>
      <c r="CG161" s="133">
        <f>+CJ161-BB161</f>
        <v>0</v>
      </c>
      <c r="CH161" s="160"/>
      <c r="CI161" s="133">
        <v>244808</v>
      </c>
      <c r="CJ161" s="133">
        <v>240799</v>
      </c>
    </row>
    <row r="162" spans="1:88" ht="39.75" customHeight="1" thickBot="1">
      <c r="A162" s="1002"/>
      <c r="B162" s="1040"/>
      <c r="C162" s="1104"/>
      <c r="D162" s="38" t="s">
        <v>152</v>
      </c>
      <c r="E162" s="18" t="s">
        <v>60</v>
      </c>
      <c r="F162" s="671">
        <f>+'[1]UE409 (2)'!F162</f>
        <v>3109</v>
      </c>
      <c r="G162" s="671">
        <f>+'[1]UE409 (2)'!G162</f>
        <v>3109</v>
      </c>
      <c r="H162" s="671">
        <f>+'[1]UE409 (2)'!H162</f>
        <v>3109</v>
      </c>
      <c r="I162" s="671">
        <f>+'[1]UE409 (2)'!I162</f>
        <v>3109</v>
      </c>
      <c r="J162" s="634">
        <v>115</v>
      </c>
      <c r="K162" s="80">
        <v>138</v>
      </c>
      <c r="L162" s="110">
        <v>91</v>
      </c>
      <c r="M162" s="80">
        <v>214</v>
      </c>
      <c r="N162" s="80">
        <v>138</v>
      </c>
      <c r="O162" s="430">
        <v>134</v>
      </c>
      <c r="P162" s="80">
        <v>133</v>
      </c>
      <c r="Q162" s="634">
        <v>62</v>
      </c>
      <c r="R162" s="80">
        <v>42</v>
      </c>
      <c r="S162" s="634">
        <v>134</v>
      </c>
      <c r="T162" s="80">
        <v>165</v>
      </c>
      <c r="U162" s="80">
        <v>259</v>
      </c>
      <c r="V162" s="888">
        <f t="shared" si="44"/>
        <v>1625</v>
      </c>
      <c r="W162" s="895">
        <f t="shared" si="45"/>
        <v>52.26761016403988</v>
      </c>
      <c r="Y162" s="13">
        <f t="shared" si="42"/>
        <v>1554.5</v>
      </c>
      <c r="Z162" s="639" t="s">
        <v>785</v>
      </c>
      <c r="AA162" s="639" t="s">
        <v>786</v>
      </c>
      <c r="AB162" s="38" t="s">
        <v>911</v>
      </c>
      <c r="AC162" s="38" t="s">
        <v>912</v>
      </c>
      <c r="AD162" s="34" t="s">
        <v>913</v>
      </c>
      <c r="AE162" s="34" t="s">
        <v>914</v>
      </c>
      <c r="AF162" s="38" t="s">
        <v>915</v>
      </c>
      <c r="AG162" s="38" t="s">
        <v>916</v>
      </c>
      <c r="AH162" s="38"/>
      <c r="AI162" s="38"/>
      <c r="AJ162" s="842" t="s">
        <v>1090</v>
      </c>
      <c r="AK162" s="843" t="s">
        <v>1091</v>
      </c>
      <c r="AL162" s="38" t="s">
        <v>1202</v>
      </c>
      <c r="AM162" s="38" t="s">
        <v>1203</v>
      </c>
      <c r="AN162" s="639" t="s">
        <v>1260</v>
      </c>
      <c r="AO162" s="639" t="s">
        <v>1261</v>
      </c>
      <c r="AP162" s="226" t="s">
        <v>1262</v>
      </c>
      <c r="AQ162" s="226" t="s">
        <v>1263</v>
      </c>
      <c r="AR162" s="640" t="s">
        <v>1442</v>
      </c>
      <c r="AS162" s="917" t="s">
        <v>1443</v>
      </c>
      <c r="AT162" s="921" t="s">
        <v>1396</v>
      </c>
      <c r="AU162" s="902" t="s">
        <v>1397</v>
      </c>
      <c r="AV162" s="902" t="s">
        <v>1583</v>
      </c>
      <c r="AW162" s="902" t="s">
        <v>1584</v>
      </c>
      <c r="BA162" s="129"/>
      <c r="BB162" s="130"/>
      <c r="BC162" s="129"/>
      <c r="BD162" s="155"/>
      <c r="BE162" s="132"/>
      <c r="BF162" s="158"/>
      <c r="BG162" s="132"/>
      <c r="BH162" s="158"/>
      <c r="BI162" s="64"/>
      <c r="BJ162" s="155"/>
      <c r="BK162" s="132"/>
      <c r="BL162" s="158"/>
      <c r="BM162" s="132"/>
      <c r="BN162" s="158"/>
      <c r="BO162" s="159"/>
      <c r="BP162" s="158"/>
      <c r="BQ162" s="132"/>
      <c r="BR162" s="158"/>
      <c r="BS162" s="64"/>
      <c r="BT162" s="158"/>
      <c r="BU162" s="159"/>
      <c r="BV162" s="158"/>
      <c r="BW162" s="132"/>
      <c r="BX162" s="158"/>
      <c r="BY162" s="64"/>
      <c r="BZ162" s="158"/>
      <c r="CA162" s="64"/>
      <c r="CB162" s="156">
        <f t="shared" si="46"/>
        <v>0</v>
      </c>
      <c r="CC162" s="128" t="e">
        <f t="shared" si="47"/>
        <v>#DIV/0!</v>
      </c>
      <c r="CF162" s="157"/>
      <c r="CG162" s="157"/>
    </row>
    <row r="163" spans="1:88" ht="39.75" customHeight="1" thickBot="1">
      <c r="A163" s="1002"/>
      <c r="B163" s="1040"/>
      <c r="C163" s="1103" t="s">
        <v>716</v>
      </c>
      <c r="D163" s="681" t="s">
        <v>221</v>
      </c>
      <c r="E163" s="682"/>
      <c r="F163" s="671">
        <f>+'[1]UE409 (2)'!F163</f>
        <v>155</v>
      </c>
      <c r="G163" s="671">
        <f>+'[1]UE409 (2)'!G163</f>
        <v>155</v>
      </c>
      <c r="H163" s="671">
        <f>+'[1]UE409 (2)'!H163</f>
        <v>155</v>
      </c>
      <c r="I163" s="671">
        <f>+'[1]UE409 (2)'!I163</f>
        <v>155</v>
      </c>
      <c r="J163" s="767">
        <f t="shared" ref="J163:T163" si="51">+J164</f>
        <v>1</v>
      </c>
      <c r="K163" s="767">
        <f t="shared" si="51"/>
        <v>5</v>
      </c>
      <c r="L163" s="767">
        <f t="shared" si="51"/>
        <v>4</v>
      </c>
      <c r="M163" s="767">
        <f t="shared" si="51"/>
        <v>5</v>
      </c>
      <c r="N163" s="767">
        <f t="shared" si="51"/>
        <v>8</v>
      </c>
      <c r="O163" s="767">
        <f t="shared" si="51"/>
        <v>3</v>
      </c>
      <c r="P163" s="767">
        <f t="shared" si="51"/>
        <v>5</v>
      </c>
      <c r="Q163" s="767">
        <f t="shared" si="51"/>
        <v>8</v>
      </c>
      <c r="R163" s="767">
        <f t="shared" si="51"/>
        <v>1</v>
      </c>
      <c r="S163" s="767">
        <f t="shared" si="51"/>
        <v>4</v>
      </c>
      <c r="T163" s="767">
        <f t="shared" si="51"/>
        <v>3</v>
      </c>
      <c r="U163" s="767">
        <v>8</v>
      </c>
      <c r="V163" s="888">
        <f t="shared" si="44"/>
        <v>55</v>
      </c>
      <c r="W163" s="895">
        <f t="shared" si="45"/>
        <v>35.483870967741936</v>
      </c>
      <c r="Y163" s="13">
        <f t="shared" si="42"/>
        <v>77.5</v>
      </c>
      <c r="Z163" s="639"/>
      <c r="AA163" s="639"/>
      <c r="AB163" s="38"/>
      <c r="AC163" s="38"/>
      <c r="AD163" s="34"/>
      <c r="AE163" s="34"/>
      <c r="AF163" s="38"/>
      <c r="AG163" s="38"/>
      <c r="AH163" s="38"/>
      <c r="AI163" s="38"/>
      <c r="AJ163" s="835"/>
      <c r="AK163" s="836"/>
      <c r="AL163" s="38"/>
      <c r="AM163" s="38"/>
      <c r="AN163" s="639"/>
      <c r="AO163" s="639"/>
      <c r="AP163" s="226"/>
      <c r="AQ163" s="226"/>
      <c r="AR163" s="640"/>
      <c r="AS163" s="917"/>
      <c r="AT163" s="902"/>
      <c r="AU163" s="902"/>
      <c r="AV163" s="902"/>
      <c r="AW163" s="902"/>
      <c r="BA163" s="129">
        <f>+BC163+BD163+BF163+BH163+BJ163+BL163+BN163+BP163+BR163+BT163+BV163+BX163+BZ163</f>
        <v>0</v>
      </c>
      <c r="BB163" s="130">
        <f>+BE163+BG163+BI163+BK163+BM163+BO163+BQ163+BS163+BU163+BW163+BY163+CA163</f>
        <v>0</v>
      </c>
      <c r="BC163" s="77">
        <v>0</v>
      </c>
      <c r="BD163" s="155"/>
      <c r="BE163" s="132"/>
      <c r="BF163" s="158"/>
      <c r="BG163" s="132"/>
      <c r="BH163" s="158"/>
      <c r="BI163" s="64"/>
      <c r="BJ163" s="155"/>
      <c r="BK163" s="132"/>
      <c r="BL163" s="158"/>
      <c r="BM163" s="800">
        <v>0</v>
      </c>
      <c r="BN163" s="158"/>
      <c r="BO163" s="823">
        <v>0</v>
      </c>
      <c r="BP163" s="158"/>
      <c r="BQ163" s="132"/>
      <c r="BR163" s="158"/>
      <c r="BS163" s="64"/>
      <c r="BT163" s="158"/>
      <c r="BU163" s="159"/>
      <c r="BV163" s="158"/>
      <c r="BW163" s="132"/>
      <c r="BX163" s="158"/>
      <c r="BY163" s="64"/>
      <c r="BZ163" s="158"/>
      <c r="CA163" s="64"/>
      <c r="CB163" s="156">
        <f t="shared" si="46"/>
        <v>0</v>
      </c>
      <c r="CC163" s="128" t="e">
        <f t="shared" si="47"/>
        <v>#DIV/0!</v>
      </c>
      <c r="CF163" s="157"/>
      <c r="CG163" s="157"/>
    </row>
    <row r="164" spans="1:88" ht="39.75" customHeight="1" thickBot="1">
      <c r="A164" s="1002"/>
      <c r="B164" s="1055"/>
      <c r="C164" s="1104"/>
      <c r="D164" s="38" t="s">
        <v>153</v>
      </c>
      <c r="E164" s="9" t="s">
        <v>101</v>
      </c>
      <c r="F164" s="671">
        <f>+'[1]UE409 (2)'!F164</f>
        <v>155</v>
      </c>
      <c r="G164" s="671">
        <f>+'[1]UE409 (2)'!G164</f>
        <v>155</v>
      </c>
      <c r="H164" s="671">
        <f>+'[1]UE409 (2)'!H164</f>
        <v>155</v>
      </c>
      <c r="I164" s="671">
        <f>+'[1]UE409 (2)'!I164</f>
        <v>155</v>
      </c>
      <c r="J164" s="732">
        <v>1</v>
      </c>
      <c r="K164" s="91">
        <v>5</v>
      </c>
      <c r="L164" s="118">
        <v>4</v>
      </c>
      <c r="M164" s="91">
        <v>5</v>
      </c>
      <c r="N164" s="91">
        <v>8</v>
      </c>
      <c r="O164" s="680">
        <v>3</v>
      </c>
      <c r="P164" s="91">
        <v>5</v>
      </c>
      <c r="Q164" s="634">
        <v>8</v>
      </c>
      <c r="R164" s="91">
        <v>1</v>
      </c>
      <c r="S164" s="634">
        <v>4</v>
      </c>
      <c r="T164" s="91">
        <v>3</v>
      </c>
      <c r="U164" s="91">
        <v>8</v>
      </c>
      <c r="V164" s="888">
        <f t="shared" si="44"/>
        <v>55</v>
      </c>
      <c r="W164" s="895">
        <f t="shared" si="45"/>
        <v>35.483870967741936</v>
      </c>
      <c r="Y164" s="13">
        <f t="shared" si="42"/>
        <v>77.5</v>
      </c>
      <c r="Z164" s="638" t="s">
        <v>787</v>
      </c>
      <c r="AA164" s="638" t="s">
        <v>788</v>
      </c>
      <c r="AB164" s="44" t="s">
        <v>917</v>
      </c>
      <c r="AC164" s="44" t="s">
        <v>918</v>
      </c>
      <c r="AD164" s="25" t="s">
        <v>919</v>
      </c>
      <c r="AE164" s="25" t="s">
        <v>920</v>
      </c>
      <c r="AF164" s="44" t="s">
        <v>921</v>
      </c>
      <c r="AG164" s="44" t="s">
        <v>922</v>
      </c>
      <c r="AH164" s="44"/>
      <c r="AI164" s="44"/>
      <c r="AJ164" s="842" t="s">
        <v>1092</v>
      </c>
      <c r="AK164" s="843" t="s">
        <v>1093</v>
      </c>
      <c r="AL164" s="44" t="s">
        <v>1204</v>
      </c>
      <c r="AM164" s="44" t="s">
        <v>1205</v>
      </c>
      <c r="AN164" s="638" t="s">
        <v>1264</v>
      </c>
      <c r="AO164" s="638" t="s">
        <v>1265</v>
      </c>
      <c r="AP164" s="223" t="s">
        <v>1266</v>
      </c>
      <c r="AQ164" s="223" t="s">
        <v>1267</v>
      </c>
      <c r="AR164" s="224" t="s">
        <v>1444</v>
      </c>
      <c r="AS164" s="916" t="s">
        <v>1445</v>
      </c>
      <c r="AT164" s="921" t="s">
        <v>1398</v>
      </c>
      <c r="AU164" s="902" t="s">
        <v>1399</v>
      </c>
      <c r="AV164" s="902" t="s">
        <v>1508</v>
      </c>
      <c r="AW164" s="902" t="s">
        <v>1509</v>
      </c>
      <c r="BA164" s="129"/>
      <c r="BB164" s="130"/>
      <c r="BC164" s="129"/>
      <c r="BD164" s="155"/>
      <c r="BE164" s="132"/>
      <c r="BF164" s="158"/>
      <c r="BG164" s="132"/>
      <c r="BH164" s="158"/>
      <c r="BI164" s="64"/>
      <c r="BJ164" s="155"/>
      <c r="BK164" s="132"/>
      <c r="BL164" s="158"/>
      <c r="BM164" s="132"/>
      <c r="BN164" s="158"/>
      <c r="BO164" s="159"/>
      <c r="BP164" s="158"/>
      <c r="BQ164" s="132"/>
      <c r="BR164" s="158"/>
      <c r="BS164" s="64"/>
      <c r="BT164" s="158"/>
      <c r="BU164" s="159"/>
      <c r="BV164" s="158"/>
      <c r="BW164" s="132"/>
      <c r="BX164" s="158"/>
      <c r="BY164" s="64"/>
      <c r="BZ164" s="158"/>
      <c r="CA164" s="64"/>
      <c r="CB164" s="156"/>
      <c r="CC164" s="128"/>
      <c r="CF164" s="157"/>
      <c r="CG164" s="157"/>
    </row>
    <row r="165" spans="1:88" ht="58.5" customHeight="1" thickBot="1">
      <c r="A165" s="1002"/>
      <c r="B165" s="1046" t="s">
        <v>324</v>
      </c>
      <c r="C165" s="1069" t="s">
        <v>336</v>
      </c>
      <c r="D165" s="677" t="s">
        <v>221</v>
      </c>
      <c r="E165" s="678"/>
      <c r="F165" s="671">
        <f>+'[1]UE409 (2)'!F165</f>
        <v>615</v>
      </c>
      <c r="G165" s="671">
        <f>+'[1]UE409 (2)'!G165</f>
        <v>615</v>
      </c>
      <c r="H165" s="671">
        <f>+'[1]UE409 (2)'!H165</f>
        <v>615</v>
      </c>
      <c r="I165" s="671">
        <f>+'[1]UE409 (2)'!I165</f>
        <v>615</v>
      </c>
      <c r="J165" s="671">
        <f t="shared" ref="J165:T165" si="52">+J166</f>
        <v>65</v>
      </c>
      <c r="K165" s="671">
        <f t="shared" si="52"/>
        <v>59</v>
      </c>
      <c r="L165" s="671">
        <f t="shared" si="52"/>
        <v>43</v>
      </c>
      <c r="M165" s="671">
        <f t="shared" si="52"/>
        <v>58</v>
      </c>
      <c r="N165" s="671">
        <f t="shared" si="52"/>
        <v>40</v>
      </c>
      <c r="O165" s="671">
        <f t="shared" si="52"/>
        <v>40</v>
      </c>
      <c r="P165" s="671">
        <f t="shared" si="52"/>
        <v>34</v>
      </c>
      <c r="Q165" s="671">
        <f t="shared" si="52"/>
        <v>33</v>
      </c>
      <c r="R165" s="671">
        <f t="shared" si="52"/>
        <v>30</v>
      </c>
      <c r="S165" s="671">
        <f t="shared" si="52"/>
        <v>41</v>
      </c>
      <c r="T165" s="671">
        <f t="shared" si="52"/>
        <v>45</v>
      </c>
      <c r="U165" s="671">
        <v>63</v>
      </c>
      <c r="V165" s="888">
        <f t="shared" si="44"/>
        <v>551</v>
      </c>
      <c r="W165" s="895">
        <f t="shared" si="45"/>
        <v>89.59349593495935</v>
      </c>
      <c r="Y165" s="13">
        <f t="shared" si="42"/>
        <v>307.5</v>
      </c>
      <c r="Z165" s="638"/>
      <c r="AA165" s="638"/>
      <c r="AB165" s="44"/>
      <c r="AC165" s="44"/>
      <c r="AD165" s="25"/>
      <c r="AE165" s="25"/>
      <c r="AF165" s="44"/>
      <c r="AG165" s="44"/>
      <c r="AH165" s="44"/>
      <c r="AI165" s="44"/>
      <c r="AJ165" s="835"/>
      <c r="AK165" s="836"/>
      <c r="AL165" s="223"/>
      <c r="AM165" s="223"/>
      <c r="AN165" s="224"/>
      <c r="AO165" s="224"/>
      <c r="AP165" s="223"/>
      <c r="AQ165" s="223"/>
      <c r="AR165" s="224"/>
      <c r="AS165" s="916"/>
      <c r="AT165" s="902"/>
      <c r="AU165" s="902"/>
      <c r="AV165" s="902"/>
      <c r="AW165" s="902"/>
      <c r="BA165" s="77">
        <f>+BC165+BD165+BF165+BH165+BJ165+BL165+BN165+BP165+BR165+BT165+BV165+BX165+BZ165</f>
        <v>305476</v>
      </c>
      <c r="BB165" s="130">
        <f>+BE165+BG165+BI165+BK165+BM165+BO165+BQ165+BS165+BU165+BW165+BY165+CA165</f>
        <v>304217</v>
      </c>
      <c r="BC165" s="129">
        <v>78488</v>
      </c>
      <c r="BD165" s="155">
        <v>0</v>
      </c>
      <c r="BE165" s="132">
        <v>7471.3</v>
      </c>
      <c r="BF165" s="158">
        <v>250956</v>
      </c>
      <c r="BG165" s="132">
        <v>25138.850000000002</v>
      </c>
      <c r="BH165" s="158">
        <v>2092</v>
      </c>
      <c r="BI165" s="64">
        <v>24378.699999999997</v>
      </c>
      <c r="BJ165" s="155">
        <v>9125</v>
      </c>
      <c r="BK165" s="132">
        <v>25893.999999999993</v>
      </c>
      <c r="BL165" s="158">
        <v>0</v>
      </c>
      <c r="BM165" s="800">
        <v>28287.199999999997</v>
      </c>
      <c r="BN165" s="158">
        <v>0</v>
      </c>
      <c r="BO165" s="823">
        <v>24591.809999999998</v>
      </c>
      <c r="BP165" s="158">
        <v>0</v>
      </c>
      <c r="BQ165" s="132">
        <v>4661.3300000000163</v>
      </c>
      <c r="BR165" s="158">
        <v>0</v>
      </c>
      <c r="BS165" s="64"/>
      <c r="BT165" s="158"/>
      <c r="BU165" s="159"/>
      <c r="BV165" s="883">
        <v>-35185</v>
      </c>
      <c r="BW165" s="132"/>
      <c r="BX165" s="158">
        <v>0</v>
      </c>
      <c r="BY165" s="64"/>
      <c r="BZ165" s="158">
        <v>0</v>
      </c>
      <c r="CA165" s="64">
        <v>163793.81</v>
      </c>
      <c r="CB165" s="156">
        <f t="shared" si="46"/>
        <v>304217</v>
      </c>
      <c r="CC165" s="128">
        <f t="shared" si="47"/>
        <v>99.587856329138788</v>
      </c>
      <c r="CF165" s="133">
        <f>+CI165-BA165</f>
        <v>0</v>
      </c>
      <c r="CG165" s="133">
        <f>+CJ165-BB165</f>
        <v>0</v>
      </c>
      <c r="CH165" s="160"/>
      <c r="CI165" s="133">
        <v>305476</v>
      </c>
      <c r="CJ165" s="133">
        <v>304217</v>
      </c>
    </row>
    <row r="166" spans="1:88" ht="39.75" customHeight="1" thickBot="1">
      <c r="A166" s="1002"/>
      <c r="B166" s="1046"/>
      <c r="C166" s="1146"/>
      <c r="D166" s="38" t="s">
        <v>154</v>
      </c>
      <c r="E166" s="9" t="s">
        <v>112</v>
      </c>
      <c r="F166" s="671">
        <f>+'[1]UE409 (2)'!F166</f>
        <v>615</v>
      </c>
      <c r="G166" s="671">
        <f>+'[1]UE409 (2)'!G166</f>
        <v>615</v>
      </c>
      <c r="H166" s="671">
        <f>+'[1]UE409 (2)'!H166</f>
        <v>615</v>
      </c>
      <c r="I166" s="671">
        <f>+'[1]UE409 (2)'!I166</f>
        <v>615</v>
      </c>
      <c r="J166" s="634">
        <v>65</v>
      </c>
      <c r="K166" s="91">
        <v>59</v>
      </c>
      <c r="L166" s="118">
        <v>43</v>
      </c>
      <c r="M166" s="91">
        <v>58</v>
      </c>
      <c r="N166" s="91">
        <v>40</v>
      </c>
      <c r="O166" s="424">
        <v>40</v>
      </c>
      <c r="P166" s="91">
        <v>34</v>
      </c>
      <c r="Q166" s="634">
        <v>33</v>
      </c>
      <c r="R166" s="91">
        <v>30</v>
      </c>
      <c r="S166" s="634">
        <v>41</v>
      </c>
      <c r="T166" s="91">
        <v>45</v>
      </c>
      <c r="U166" s="91">
        <v>63</v>
      </c>
      <c r="V166" s="888">
        <f t="shared" si="44"/>
        <v>551</v>
      </c>
      <c r="W166" s="895">
        <f t="shared" si="45"/>
        <v>89.59349593495935</v>
      </c>
      <c r="Y166" s="13">
        <f t="shared" si="42"/>
        <v>307.5</v>
      </c>
      <c r="Z166" s="733" t="s">
        <v>789</v>
      </c>
      <c r="AA166" s="639" t="s">
        <v>790</v>
      </c>
      <c r="AB166" s="38" t="s">
        <v>795</v>
      </c>
      <c r="AC166" s="38" t="s">
        <v>923</v>
      </c>
      <c r="AD166" s="34" t="s">
        <v>924</v>
      </c>
      <c r="AE166" s="34" t="s">
        <v>925</v>
      </c>
      <c r="AF166" s="38" t="s">
        <v>926</v>
      </c>
      <c r="AG166" s="38" t="s">
        <v>927</v>
      </c>
      <c r="AH166" s="38"/>
      <c r="AI166" s="38"/>
      <c r="AJ166" s="842" t="s">
        <v>1094</v>
      </c>
      <c r="AK166" s="844" t="s">
        <v>1095</v>
      </c>
      <c r="AL166" s="12" t="s">
        <v>1206</v>
      </c>
      <c r="AM166" s="12" t="s">
        <v>1207</v>
      </c>
      <c r="AN166" s="638" t="s">
        <v>1268</v>
      </c>
      <c r="AO166" s="638" t="s">
        <v>1269</v>
      </c>
      <c r="AP166" s="223" t="s">
        <v>1270</v>
      </c>
      <c r="AQ166" s="12" t="s">
        <v>1271</v>
      </c>
      <c r="AR166" s="224" t="s">
        <v>1446</v>
      </c>
      <c r="AS166" s="918" t="s">
        <v>1401</v>
      </c>
      <c r="AT166" s="903" t="s">
        <v>1400</v>
      </c>
      <c r="AU166" s="903" t="s">
        <v>1401</v>
      </c>
      <c r="AV166" s="903" t="s">
        <v>1510</v>
      </c>
      <c r="AW166" s="903" t="s">
        <v>1511</v>
      </c>
      <c r="BA166" s="129"/>
      <c r="BB166" s="130"/>
      <c r="BC166" s="129"/>
      <c r="BD166" s="155"/>
      <c r="BE166" s="132"/>
      <c r="BF166" s="158"/>
      <c r="BG166" s="132"/>
      <c r="BH166" s="158"/>
      <c r="BI166" s="64"/>
      <c r="BJ166" s="155"/>
      <c r="BK166" s="132"/>
      <c r="BL166" s="158"/>
      <c r="BM166" s="132"/>
      <c r="BN166" s="158"/>
      <c r="BO166" s="159"/>
      <c r="BP166" s="158"/>
      <c r="BQ166" s="132"/>
      <c r="BR166" s="158"/>
      <c r="BS166" s="64"/>
      <c r="BT166" s="158"/>
      <c r="BU166" s="159"/>
      <c r="BV166" s="158"/>
      <c r="BW166" s="132"/>
      <c r="BX166" s="158"/>
      <c r="BY166" s="64"/>
      <c r="BZ166" s="158"/>
      <c r="CA166" s="64"/>
      <c r="CB166" s="156">
        <f t="shared" si="46"/>
        <v>0</v>
      </c>
      <c r="CC166" s="128" t="e">
        <f t="shared" si="47"/>
        <v>#DIV/0!</v>
      </c>
      <c r="CF166" s="157"/>
      <c r="CG166" s="157"/>
    </row>
    <row r="167" spans="1:88" ht="55.5" customHeight="1" thickBot="1">
      <c r="A167" s="1002"/>
      <c r="B167" s="945" t="s">
        <v>329</v>
      </c>
      <c r="C167" s="1072" t="s">
        <v>325</v>
      </c>
      <c r="D167" s="677" t="s">
        <v>221</v>
      </c>
      <c r="E167" s="678"/>
      <c r="F167" s="671">
        <f>+'[1]UE409 (2)'!F167</f>
        <v>777</v>
      </c>
      <c r="G167" s="671">
        <f>+'[1]UE409 (2)'!G167</f>
        <v>777</v>
      </c>
      <c r="H167" s="671">
        <f>+'[1]UE409 (2)'!H167</f>
        <v>777</v>
      </c>
      <c r="I167" s="671">
        <f>+'[1]UE409 (2)'!I167</f>
        <v>777</v>
      </c>
      <c r="J167" s="671">
        <f t="shared" ref="J167:T167" si="53">+J168</f>
        <v>69</v>
      </c>
      <c r="K167" s="671">
        <f t="shared" si="53"/>
        <v>60</v>
      </c>
      <c r="L167" s="671">
        <f t="shared" si="53"/>
        <v>46</v>
      </c>
      <c r="M167" s="671">
        <f t="shared" si="53"/>
        <v>75</v>
      </c>
      <c r="N167" s="671">
        <f t="shared" si="53"/>
        <v>44</v>
      </c>
      <c r="O167" s="671">
        <f t="shared" si="53"/>
        <v>69</v>
      </c>
      <c r="P167" s="671">
        <f t="shared" si="53"/>
        <v>58</v>
      </c>
      <c r="Q167" s="671">
        <f t="shared" si="53"/>
        <v>18</v>
      </c>
      <c r="R167" s="671">
        <f t="shared" si="53"/>
        <v>39</v>
      </c>
      <c r="S167" s="671">
        <f t="shared" si="53"/>
        <v>51</v>
      </c>
      <c r="T167" s="671">
        <f t="shared" si="53"/>
        <v>53</v>
      </c>
      <c r="U167" s="671">
        <v>88</v>
      </c>
      <c r="V167" s="888">
        <f t="shared" si="44"/>
        <v>670</v>
      </c>
      <c r="W167" s="895">
        <f t="shared" si="45"/>
        <v>86.229086229086221</v>
      </c>
      <c r="Y167" s="13">
        <f t="shared" si="42"/>
        <v>388.5</v>
      </c>
      <c r="Z167" s="639"/>
      <c r="AA167" s="639"/>
      <c r="AB167" s="38"/>
      <c r="AC167" s="38"/>
      <c r="AD167" s="34"/>
      <c r="AE167" s="34"/>
      <c r="AF167" s="38"/>
      <c r="AG167" s="38"/>
      <c r="AH167" s="38"/>
      <c r="AI167" s="38"/>
      <c r="AJ167" s="835"/>
      <c r="AK167" s="836"/>
      <c r="AL167" s="223"/>
      <c r="AM167" s="223"/>
      <c r="AN167" s="224"/>
      <c r="AO167" s="224"/>
      <c r="AP167" s="223"/>
      <c r="AQ167" s="223"/>
      <c r="AR167" s="224"/>
      <c r="AS167" s="916"/>
      <c r="AT167" s="902"/>
      <c r="AU167" s="902"/>
      <c r="AV167" s="902"/>
      <c r="AW167" s="902"/>
      <c r="BA167" s="129">
        <f>+BC167+BD167+BF167+BH167+BJ167+BL167+BN167+BP167+BR167+BT167+BV167+BX167+BZ167</f>
        <v>0</v>
      </c>
      <c r="BB167" s="130">
        <f>+BE167+BG167+BI167+BK167+BM167+BO167+BQ167+BS167+BU167+BW167+BY167+CA167</f>
        <v>0</v>
      </c>
      <c r="BC167" s="129">
        <v>0</v>
      </c>
      <c r="BD167" s="155">
        <v>0</v>
      </c>
      <c r="BE167" s="132">
        <v>0</v>
      </c>
      <c r="BF167" s="158">
        <v>0</v>
      </c>
      <c r="BG167" s="132">
        <v>0</v>
      </c>
      <c r="BH167" s="158">
        <v>0</v>
      </c>
      <c r="BI167" s="64">
        <v>0</v>
      </c>
      <c r="BJ167" s="155">
        <v>0</v>
      </c>
      <c r="BK167" s="132">
        <v>0</v>
      </c>
      <c r="BL167" s="158">
        <v>0</v>
      </c>
      <c r="BM167" s="800">
        <v>0</v>
      </c>
      <c r="BN167" s="158">
        <v>0</v>
      </c>
      <c r="BO167" s="823">
        <v>0</v>
      </c>
      <c r="BP167" s="158">
        <v>0</v>
      </c>
      <c r="BQ167" s="132">
        <v>0</v>
      </c>
      <c r="BR167" s="158">
        <v>0</v>
      </c>
      <c r="BS167" s="64"/>
      <c r="BT167" s="158"/>
      <c r="BU167" s="159"/>
      <c r="BV167" s="158">
        <v>0</v>
      </c>
      <c r="BW167" s="132"/>
      <c r="BX167" s="158">
        <v>0</v>
      </c>
      <c r="BY167" s="64"/>
      <c r="BZ167" s="158">
        <v>0</v>
      </c>
      <c r="CA167" s="64">
        <v>0</v>
      </c>
      <c r="CB167" s="156">
        <f t="shared" si="46"/>
        <v>0</v>
      </c>
      <c r="CC167" s="128" t="e">
        <f t="shared" si="47"/>
        <v>#DIV/0!</v>
      </c>
      <c r="CF167" s="133">
        <f>+CI167-BA167</f>
        <v>0</v>
      </c>
      <c r="CG167" s="133">
        <f>+CJ167-BB167</f>
        <v>0</v>
      </c>
      <c r="CH167" s="160"/>
      <c r="CI167" s="133"/>
      <c r="CJ167" s="133"/>
    </row>
    <row r="168" spans="1:88" ht="38.25" customHeight="1" thickBot="1">
      <c r="A168" s="1002"/>
      <c r="B168" s="945"/>
      <c r="C168" s="1073"/>
      <c r="D168" s="38" t="s">
        <v>448</v>
      </c>
      <c r="E168" s="18" t="s">
        <v>60</v>
      </c>
      <c r="F168" s="671">
        <f>+'[1]UE409 (2)'!F168</f>
        <v>777</v>
      </c>
      <c r="G168" s="671">
        <f>+'[1]UE409 (2)'!G168</f>
        <v>777</v>
      </c>
      <c r="H168" s="671">
        <f>+'[1]UE409 (2)'!H168</f>
        <v>777</v>
      </c>
      <c r="I168" s="671">
        <f>+'[1]UE409 (2)'!I168</f>
        <v>777</v>
      </c>
      <c r="J168" s="634">
        <v>69</v>
      </c>
      <c r="K168" s="91">
        <v>60</v>
      </c>
      <c r="L168" s="118">
        <v>46</v>
      </c>
      <c r="M168" s="91">
        <v>75</v>
      </c>
      <c r="N168" s="91">
        <v>44</v>
      </c>
      <c r="O168" s="424">
        <v>69</v>
      </c>
      <c r="P168" s="91">
        <v>58</v>
      </c>
      <c r="Q168" s="634">
        <v>18</v>
      </c>
      <c r="R168" s="91">
        <v>39</v>
      </c>
      <c r="S168" s="634">
        <v>51</v>
      </c>
      <c r="T168" s="91">
        <v>53</v>
      </c>
      <c r="U168" s="91">
        <v>88</v>
      </c>
      <c r="V168" s="888">
        <f t="shared" si="44"/>
        <v>670</v>
      </c>
      <c r="W168" s="895">
        <f t="shared" si="45"/>
        <v>86.229086229086221</v>
      </c>
      <c r="Y168" s="13">
        <f t="shared" si="42"/>
        <v>388.5</v>
      </c>
      <c r="Z168" s="755" t="s">
        <v>791</v>
      </c>
      <c r="AA168" s="755" t="s">
        <v>792</v>
      </c>
      <c r="AB168" s="38" t="s">
        <v>795</v>
      </c>
      <c r="AC168" s="38" t="s">
        <v>928</v>
      </c>
      <c r="AD168" s="34" t="s">
        <v>795</v>
      </c>
      <c r="AE168" s="34" t="s">
        <v>929</v>
      </c>
      <c r="AF168" s="38" t="s">
        <v>795</v>
      </c>
      <c r="AG168" s="38" t="s">
        <v>929</v>
      </c>
      <c r="AH168" s="38"/>
      <c r="AI168" s="38"/>
      <c r="AJ168" s="845" t="s">
        <v>795</v>
      </c>
      <c r="AK168" s="844" t="s">
        <v>1096</v>
      </c>
      <c r="AL168" s="38" t="s">
        <v>795</v>
      </c>
      <c r="AM168" s="38" t="s">
        <v>1208</v>
      </c>
      <c r="AN168" s="639" t="s">
        <v>795</v>
      </c>
      <c r="AO168" s="639" t="s">
        <v>795</v>
      </c>
      <c r="AP168" s="226" t="s">
        <v>795</v>
      </c>
      <c r="AQ168" s="226" t="s">
        <v>1272</v>
      </c>
      <c r="AR168" s="640" t="s">
        <v>795</v>
      </c>
      <c r="AS168" s="917" t="s">
        <v>1402</v>
      </c>
      <c r="AT168" s="903" t="s">
        <v>795</v>
      </c>
      <c r="AU168" s="903" t="s">
        <v>1402</v>
      </c>
      <c r="AV168" s="903" t="s">
        <v>795</v>
      </c>
      <c r="AW168" s="903" t="s">
        <v>1512</v>
      </c>
      <c r="BA168" s="129"/>
      <c r="BB168" s="130"/>
      <c r="BC168" s="129"/>
      <c r="BD168" s="155"/>
      <c r="BE168" s="132"/>
      <c r="BF168" s="158"/>
      <c r="BG168" s="132"/>
      <c r="BH168" s="158"/>
      <c r="BI168" s="64"/>
      <c r="BJ168" s="155"/>
      <c r="BK168" s="132"/>
      <c r="BL168" s="158"/>
      <c r="BM168" s="132"/>
      <c r="BN168" s="158"/>
      <c r="BO168" s="159"/>
      <c r="BP168" s="158"/>
      <c r="BQ168" s="132"/>
      <c r="BR168" s="158"/>
      <c r="BS168" s="64"/>
      <c r="BT168" s="158"/>
      <c r="BU168" s="159"/>
      <c r="BV168" s="158"/>
      <c r="BW168" s="132"/>
      <c r="BX168" s="158"/>
      <c r="BY168" s="64"/>
      <c r="BZ168" s="158"/>
      <c r="CA168" s="64"/>
      <c r="CB168" s="156">
        <f t="shared" si="46"/>
        <v>0</v>
      </c>
      <c r="CC168" s="128" t="e">
        <f t="shared" si="47"/>
        <v>#DIV/0!</v>
      </c>
      <c r="CF168" s="157"/>
      <c r="CG168" s="157"/>
    </row>
    <row r="169" spans="1:88" ht="38.25" customHeight="1" thickBot="1">
      <c r="A169" s="1002"/>
      <c r="B169" s="945"/>
      <c r="C169" s="1073"/>
      <c r="D169" s="11" t="s">
        <v>421</v>
      </c>
      <c r="E169" s="18" t="s">
        <v>60</v>
      </c>
      <c r="F169" s="671">
        <f>+'[1]UE409 (2)'!F169</f>
        <v>690</v>
      </c>
      <c r="G169" s="671">
        <f>+'[1]UE409 (2)'!G169</f>
        <v>690</v>
      </c>
      <c r="H169" s="671">
        <f>+'[1]UE409 (2)'!H169</f>
        <v>690</v>
      </c>
      <c r="I169" s="671">
        <f>+'[1]UE409 (2)'!I169</f>
        <v>690</v>
      </c>
      <c r="J169" s="634">
        <v>74</v>
      </c>
      <c r="K169" s="91">
        <v>59</v>
      </c>
      <c r="L169" s="118">
        <v>49</v>
      </c>
      <c r="M169" s="91">
        <v>73</v>
      </c>
      <c r="N169" s="91">
        <v>45</v>
      </c>
      <c r="O169" s="424">
        <v>69</v>
      </c>
      <c r="P169" s="91">
        <v>57</v>
      </c>
      <c r="Q169" s="634">
        <v>18</v>
      </c>
      <c r="R169" s="91">
        <v>43</v>
      </c>
      <c r="S169" s="634">
        <v>53</v>
      </c>
      <c r="T169" s="91">
        <v>49</v>
      </c>
      <c r="U169" s="91">
        <v>82</v>
      </c>
      <c r="V169" s="888">
        <f t="shared" si="44"/>
        <v>671</v>
      </c>
      <c r="W169" s="895">
        <f t="shared" si="45"/>
        <v>97.246376811594203</v>
      </c>
      <c r="Y169" s="13">
        <f t="shared" si="42"/>
        <v>345</v>
      </c>
      <c r="Z169" s="756"/>
      <c r="AA169" s="756"/>
      <c r="AB169" s="38" t="s">
        <v>795</v>
      </c>
      <c r="AC169" s="38" t="s">
        <v>928</v>
      </c>
      <c r="AD169" s="34" t="s">
        <v>795</v>
      </c>
      <c r="AE169" s="34" t="s">
        <v>929</v>
      </c>
      <c r="AF169" s="38" t="s">
        <v>795</v>
      </c>
      <c r="AG169" s="38" t="s">
        <v>929</v>
      </c>
      <c r="AH169" s="38"/>
      <c r="AI169" s="38"/>
      <c r="AJ169" s="845" t="s">
        <v>1097</v>
      </c>
      <c r="AK169" s="844" t="s">
        <v>1096</v>
      </c>
      <c r="AL169" s="38" t="s">
        <v>795</v>
      </c>
      <c r="AM169" s="38" t="s">
        <v>1208</v>
      </c>
      <c r="AN169" s="639" t="s">
        <v>795</v>
      </c>
      <c r="AO169" s="639" t="s">
        <v>795</v>
      </c>
      <c r="AP169" s="226" t="s">
        <v>795</v>
      </c>
      <c r="AQ169" s="226" t="s">
        <v>1272</v>
      </c>
      <c r="AR169" s="640" t="s">
        <v>795</v>
      </c>
      <c r="AS169" s="917" t="s">
        <v>1402</v>
      </c>
      <c r="AT169" s="903" t="s">
        <v>795</v>
      </c>
      <c r="AU169" s="903" t="s">
        <v>1402</v>
      </c>
      <c r="AV169" s="903" t="s">
        <v>795</v>
      </c>
      <c r="AW169" s="903" t="s">
        <v>1512</v>
      </c>
      <c r="BA169" s="129"/>
      <c r="BB169" s="130"/>
      <c r="BC169" s="129"/>
      <c r="BD169" s="155"/>
      <c r="BE169" s="132"/>
      <c r="BF169" s="158"/>
      <c r="BG169" s="132"/>
      <c r="BH169" s="158"/>
      <c r="BI169" s="64"/>
      <c r="BJ169" s="155"/>
      <c r="BK169" s="132"/>
      <c r="BL169" s="158"/>
      <c r="BM169" s="132"/>
      <c r="BN169" s="158"/>
      <c r="BO169" s="159"/>
      <c r="BP169" s="158"/>
      <c r="BQ169" s="132"/>
      <c r="BR169" s="158"/>
      <c r="BS169" s="64"/>
      <c r="BT169" s="158"/>
      <c r="BU169" s="159"/>
      <c r="BV169" s="158"/>
      <c r="BW169" s="132"/>
      <c r="BX169" s="158"/>
      <c r="BY169" s="64"/>
      <c r="BZ169" s="158"/>
      <c r="CA169" s="64"/>
      <c r="CB169" s="156">
        <f t="shared" si="46"/>
        <v>0</v>
      </c>
      <c r="CC169" s="128" t="e">
        <f t="shared" si="47"/>
        <v>#DIV/0!</v>
      </c>
      <c r="CF169" s="157"/>
      <c r="CG169" s="157"/>
    </row>
    <row r="170" spans="1:88" ht="51" customHeight="1" thickBot="1">
      <c r="A170" s="1002"/>
      <c r="B170" s="1046" t="s">
        <v>331</v>
      </c>
      <c r="C170" s="984" t="s">
        <v>714</v>
      </c>
      <c r="D170" s="985"/>
      <c r="E170" s="986"/>
      <c r="F170" s="698">
        <f>+'[1]UE409 (2)'!F170</f>
        <v>989</v>
      </c>
      <c r="G170" s="698">
        <f>+'[1]UE409 (2)'!G170</f>
        <v>967</v>
      </c>
      <c r="H170" s="698">
        <f>+'[1]UE409 (2)'!H170</f>
        <v>967</v>
      </c>
      <c r="I170" s="698">
        <f>+'[1]UE409 (2)'!I170</f>
        <v>967</v>
      </c>
      <c r="J170" s="698">
        <f>+J171+J176</f>
        <v>74</v>
      </c>
      <c r="K170" s="698">
        <f t="shared" ref="K170:U170" si="54">+K171+K176</f>
        <v>64</v>
      </c>
      <c r="L170" s="698">
        <f t="shared" si="54"/>
        <v>48</v>
      </c>
      <c r="M170" s="698">
        <f t="shared" si="54"/>
        <v>73</v>
      </c>
      <c r="N170" s="698">
        <f t="shared" si="54"/>
        <v>43</v>
      </c>
      <c r="O170" s="698">
        <f t="shared" si="54"/>
        <v>64</v>
      </c>
      <c r="P170" s="698">
        <f t="shared" si="54"/>
        <v>42</v>
      </c>
      <c r="Q170" s="698">
        <f t="shared" si="54"/>
        <v>41</v>
      </c>
      <c r="R170" s="698">
        <f t="shared" si="54"/>
        <v>32</v>
      </c>
      <c r="S170" s="698">
        <f t="shared" si="54"/>
        <v>66</v>
      </c>
      <c r="T170" s="698">
        <f t="shared" si="54"/>
        <v>68</v>
      </c>
      <c r="U170" s="698">
        <f t="shared" si="54"/>
        <v>49</v>
      </c>
      <c r="V170" s="888">
        <f t="shared" si="44"/>
        <v>664</v>
      </c>
      <c r="W170" s="895">
        <f t="shared" si="45"/>
        <v>67.138523761375126</v>
      </c>
      <c r="Y170" s="13">
        <f t="shared" si="42"/>
        <v>494.5</v>
      </c>
      <c r="Z170" s="639"/>
      <c r="AA170" s="639"/>
      <c r="AB170" s="38"/>
      <c r="AC170" s="38"/>
      <c r="AD170" s="34"/>
      <c r="AE170" s="34"/>
      <c r="AF170" s="38"/>
      <c r="AG170" s="38"/>
      <c r="AH170" s="38"/>
      <c r="AI170" s="38"/>
      <c r="AJ170" s="835"/>
      <c r="AK170" s="836"/>
      <c r="AL170" s="51"/>
      <c r="AM170" s="51"/>
      <c r="AN170" s="639"/>
      <c r="AO170" s="639"/>
      <c r="AP170" s="51"/>
      <c r="AQ170" s="51"/>
      <c r="AR170" s="640"/>
      <c r="AS170" s="917"/>
      <c r="AT170" s="902"/>
      <c r="AU170" s="902"/>
      <c r="AV170" s="902"/>
      <c r="AW170" s="902"/>
      <c r="BA170" s="129"/>
      <c r="BB170" s="130"/>
      <c r="BC170" s="129"/>
      <c r="BD170" s="155"/>
      <c r="BE170" s="132"/>
      <c r="BF170" s="158"/>
      <c r="BG170" s="132"/>
      <c r="BH170" s="158"/>
      <c r="BI170" s="64"/>
      <c r="BJ170" s="155"/>
      <c r="BK170" s="132"/>
      <c r="BL170" s="158"/>
      <c r="BM170" s="132"/>
      <c r="BN170" s="158"/>
      <c r="BO170" s="159"/>
      <c r="BP170" s="158"/>
      <c r="BQ170" s="132"/>
      <c r="BR170" s="158"/>
      <c r="BS170" s="64"/>
      <c r="BT170" s="158"/>
      <c r="BU170" s="159"/>
      <c r="BV170" s="158"/>
      <c r="BW170" s="132"/>
      <c r="BX170" s="158"/>
      <c r="BY170" s="64"/>
      <c r="BZ170" s="158"/>
      <c r="CA170" s="64"/>
      <c r="CB170" s="156">
        <f t="shared" si="46"/>
        <v>0</v>
      </c>
      <c r="CC170" s="128" t="e">
        <f t="shared" si="47"/>
        <v>#DIV/0!</v>
      </c>
      <c r="CF170" s="133"/>
      <c r="CG170" s="133"/>
      <c r="CH170" s="160"/>
      <c r="CI170" s="133"/>
      <c r="CJ170" s="133"/>
    </row>
    <row r="171" spans="1:88" ht="51" customHeight="1" thickBot="1">
      <c r="A171" s="1002"/>
      <c r="B171" s="1046"/>
      <c r="C171" s="1062" t="s">
        <v>717</v>
      </c>
      <c r="D171" s="681" t="s">
        <v>221</v>
      </c>
      <c r="E171" s="682"/>
      <c r="F171" s="671">
        <f>+'[1]UE409 (2)'!F171</f>
        <v>950</v>
      </c>
      <c r="G171" s="671">
        <f>+'[1]UE409 (2)'!G171</f>
        <v>928</v>
      </c>
      <c r="H171" s="671">
        <f>+'[1]UE409 (2)'!H171</f>
        <v>928</v>
      </c>
      <c r="I171" s="671">
        <f>+'[1]UE409 (2)'!I171</f>
        <v>928</v>
      </c>
      <c r="J171" s="671">
        <f>SUM(J172:J175)</f>
        <v>74</v>
      </c>
      <c r="K171" s="671">
        <f t="shared" ref="K171:U171" si="55">SUM(K172:K175)</f>
        <v>62</v>
      </c>
      <c r="L171" s="671">
        <f t="shared" si="55"/>
        <v>48</v>
      </c>
      <c r="M171" s="671">
        <f t="shared" si="55"/>
        <v>72</v>
      </c>
      <c r="N171" s="671">
        <f t="shared" si="55"/>
        <v>41</v>
      </c>
      <c r="O171" s="671">
        <f t="shared" si="55"/>
        <v>64</v>
      </c>
      <c r="P171" s="671">
        <f t="shared" si="55"/>
        <v>40</v>
      </c>
      <c r="Q171" s="671">
        <f t="shared" si="55"/>
        <v>36</v>
      </c>
      <c r="R171" s="671">
        <f t="shared" si="55"/>
        <v>32</v>
      </c>
      <c r="S171" s="671">
        <f t="shared" si="55"/>
        <v>66</v>
      </c>
      <c r="T171" s="671">
        <f t="shared" si="55"/>
        <v>67</v>
      </c>
      <c r="U171" s="671">
        <f t="shared" si="55"/>
        <v>44</v>
      </c>
      <c r="V171" s="888">
        <f t="shared" si="44"/>
        <v>646</v>
      </c>
      <c r="W171" s="895">
        <f t="shared" si="45"/>
        <v>68</v>
      </c>
      <c r="Y171" s="13">
        <f t="shared" si="42"/>
        <v>475</v>
      </c>
      <c r="Z171" s="639"/>
      <c r="AA171" s="639"/>
      <c r="AB171" s="38"/>
      <c r="AC171" s="38"/>
      <c r="AD171" s="34"/>
      <c r="AE171" s="34"/>
      <c r="AF171" s="38"/>
      <c r="AG171" s="38"/>
      <c r="AH171" s="38"/>
      <c r="AI171" s="38"/>
      <c r="AJ171" s="835"/>
      <c r="AK171" s="836"/>
      <c r="AL171" s="51"/>
      <c r="AM171" s="51"/>
      <c r="AN171" s="639"/>
      <c r="AO171" s="639"/>
      <c r="AP171" s="51"/>
      <c r="AQ171" s="51"/>
      <c r="AR171" s="640"/>
      <c r="AS171" s="917"/>
      <c r="AT171" s="902"/>
      <c r="AU171" s="902"/>
      <c r="AV171" s="902"/>
      <c r="AW171" s="902"/>
      <c r="BA171" s="77">
        <f>+BC171+BD171+BF171+BH171+BJ171+BL171+BN171+BP171+BR171+BT171+BV171+BX171+BZ171</f>
        <v>3891690</v>
      </c>
      <c r="BB171" s="130">
        <f>+BE171+BG171+BI171+BK171+BM171+BO171+BQ171+BS171+BU171+BW171+BY171+CA171</f>
        <v>3890788</v>
      </c>
      <c r="BC171" s="129">
        <v>2589644</v>
      </c>
      <c r="BD171" s="155">
        <v>27892</v>
      </c>
      <c r="BE171" s="132">
        <v>688742.14</v>
      </c>
      <c r="BF171" s="158">
        <v>1002116</v>
      </c>
      <c r="BG171" s="132">
        <v>284616.19000000006</v>
      </c>
      <c r="BH171" s="158">
        <v>5919</v>
      </c>
      <c r="BI171" s="64">
        <v>291832.5399999998</v>
      </c>
      <c r="BJ171" s="155">
        <v>7000</v>
      </c>
      <c r="BK171" s="132">
        <v>296748.99000000022</v>
      </c>
      <c r="BL171" s="815">
        <v>-58</v>
      </c>
      <c r="BM171" s="800">
        <v>281650.39999999991</v>
      </c>
      <c r="BN171" s="158">
        <v>0</v>
      </c>
      <c r="BO171" s="823">
        <v>293732.19000000018</v>
      </c>
      <c r="BP171" s="158">
        <v>0</v>
      </c>
      <c r="BQ171" s="132">
        <v>5929.3900000001304</v>
      </c>
      <c r="BR171" s="158">
        <v>0</v>
      </c>
      <c r="BS171" s="64"/>
      <c r="BT171" s="158"/>
      <c r="BU171" s="159"/>
      <c r="BV171" s="883">
        <v>259177</v>
      </c>
      <c r="BW171" s="132"/>
      <c r="BX171" s="158">
        <v>0</v>
      </c>
      <c r="BY171" s="64"/>
      <c r="BZ171" s="158">
        <v>0</v>
      </c>
      <c r="CA171" s="64">
        <v>1747536.1599999997</v>
      </c>
      <c r="CB171" s="156">
        <f t="shared" si="46"/>
        <v>3890788</v>
      </c>
      <c r="CC171" s="128">
        <f t="shared" si="47"/>
        <v>99.976822408773572</v>
      </c>
      <c r="CF171" s="133">
        <f>+CI171-BA171</f>
        <v>0</v>
      </c>
      <c r="CG171" s="133">
        <f>+CJ171-BB171</f>
        <v>0</v>
      </c>
      <c r="CH171" s="160"/>
      <c r="CI171" s="133">
        <v>3891690</v>
      </c>
      <c r="CJ171" s="133">
        <v>3890788</v>
      </c>
    </row>
    <row r="172" spans="1:88" ht="38.25" customHeight="1" thickBot="1">
      <c r="A172" s="1002"/>
      <c r="B172" s="1046"/>
      <c r="C172" s="1062"/>
      <c r="D172" s="47" t="s">
        <v>435</v>
      </c>
      <c r="E172" s="9" t="s">
        <v>101</v>
      </c>
      <c r="F172" s="671">
        <f>+'[1]UE409 (2)'!F172</f>
        <v>777</v>
      </c>
      <c r="G172" s="671">
        <f>+'[1]UE409 (2)'!G172</f>
        <v>777</v>
      </c>
      <c r="H172" s="671">
        <f>+'[1]UE409 (2)'!H172</f>
        <v>777</v>
      </c>
      <c r="I172" s="671">
        <f>+'[1]UE409 (2)'!I172</f>
        <v>777</v>
      </c>
      <c r="J172" s="634">
        <v>60</v>
      </c>
      <c r="K172" s="91">
        <v>47</v>
      </c>
      <c r="L172" s="118">
        <v>36</v>
      </c>
      <c r="M172" s="91">
        <v>60</v>
      </c>
      <c r="N172" s="91">
        <v>30</v>
      </c>
      <c r="O172" s="424">
        <v>33</v>
      </c>
      <c r="P172" s="91">
        <v>26</v>
      </c>
      <c r="Q172" s="634">
        <v>33</v>
      </c>
      <c r="R172" s="91">
        <v>30</v>
      </c>
      <c r="S172" s="634">
        <v>47</v>
      </c>
      <c r="T172" s="91">
        <v>56</v>
      </c>
      <c r="U172" s="91">
        <v>31</v>
      </c>
      <c r="V172" s="888">
        <f t="shared" si="44"/>
        <v>489</v>
      </c>
      <c r="W172" s="895">
        <f t="shared" si="45"/>
        <v>62.93436293436293</v>
      </c>
      <c r="Y172" s="13">
        <f t="shared" si="42"/>
        <v>388.5</v>
      </c>
      <c r="Z172" s="755" t="s">
        <v>793</v>
      </c>
      <c r="AA172" s="755" t="s">
        <v>794</v>
      </c>
      <c r="AB172" s="38" t="s">
        <v>930</v>
      </c>
      <c r="AC172" s="38" t="s">
        <v>931</v>
      </c>
      <c r="AD172" s="34" t="s">
        <v>932</v>
      </c>
      <c r="AE172" s="34" t="s">
        <v>933</v>
      </c>
      <c r="AF172" s="38" t="s">
        <v>934</v>
      </c>
      <c r="AG172" s="38" t="s">
        <v>933</v>
      </c>
      <c r="AH172" s="38"/>
      <c r="AI172" s="38"/>
      <c r="AJ172" s="845" t="s">
        <v>795</v>
      </c>
      <c r="AK172" s="844" t="s">
        <v>1098</v>
      </c>
      <c r="AL172" s="38" t="s">
        <v>1209</v>
      </c>
      <c r="AM172" s="38"/>
      <c r="AN172" s="639" t="s">
        <v>1273</v>
      </c>
      <c r="AO172" s="639" t="s">
        <v>1274</v>
      </c>
      <c r="AP172" s="226" t="s">
        <v>1275</v>
      </c>
      <c r="AQ172" s="226" t="s">
        <v>1276</v>
      </c>
      <c r="AR172" s="640" t="s">
        <v>1447</v>
      </c>
      <c r="AS172" s="917" t="s">
        <v>1448</v>
      </c>
      <c r="AT172" s="903" t="s">
        <v>1403</v>
      </c>
      <c r="AU172" s="903" t="s">
        <v>1404</v>
      </c>
      <c r="AV172" s="903" t="s">
        <v>1513</v>
      </c>
      <c r="AW172" s="903" t="s">
        <v>1514</v>
      </c>
      <c r="BA172" s="129"/>
      <c r="BB172" s="130"/>
      <c r="BC172" s="129"/>
      <c r="BD172" s="155"/>
      <c r="BE172" s="132"/>
      <c r="BF172" s="158"/>
      <c r="BG172" s="132"/>
      <c r="BH172" s="158"/>
      <c r="BI172" s="64"/>
      <c r="BJ172" s="155"/>
      <c r="BK172" s="132"/>
      <c r="BL172" s="158"/>
      <c r="BM172" s="132"/>
      <c r="BN172" s="158"/>
      <c r="BO172" s="159"/>
      <c r="BP172" s="158"/>
      <c r="BQ172" s="132"/>
      <c r="BR172" s="158"/>
      <c r="BS172" s="64"/>
      <c r="BT172" s="158"/>
      <c r="BU172" s="159"/>
      <c r="BV172" s="158"/>
      <c r="BW172" s="132"/>
      <c r="BX172" s="158"/>
      <c r="BY172" s="64"/>
      <c r="BZ172" s="158"/>
      <c r="CA172" s="64"/>
      <c r="CB172" s="156">
        <f t="shared" si="46"/>
        <v>0</v>
      </c>
      <c r="CC172" s="128" t="e">
        <f t="shared" si="47"/>
        <v>#DIV/0!</v>
      </c>
    </row>
    <row r="173" spans="1:88" ht="38.25" customHeight="1" thickBot="1">
      <c r="A173" s="1002"/>
      <c r="B173" s="1046"/>
      <c r="C173" s="1062"/>
      <c r="D173" s="34" t="s">
        <v>155</v>
      </c>
      <c r="E173" s="18" t="s">
        <v>101</v>
      </c>
      <c r="F173" s="671">
        <f>+'[1]UE409 (2)'!F173</f>
        <v>120</v>
      </c>
      <c r="G173" s="671">
        <f>+'[1]UE409 (2)'!G173</f>
        <v>98</v>
      </c>
      <c r="H173" s="671">
        <f>+'[1]UE409 (2)'!H173</f>
        <v>98</v>
      </c>
      <c r="I173" s="671">
        <f>+'[1]UE409 (2)'!I173</f>
        <v>98</v>
      </c>
      <c r="J173" s="634">
        <v>10</v>
      </c>
      <c r="K173" s="91">
        <v>9</v>
      </c>
      <c r="L173" s="118">
        <v>4</v>
      </c>
      <c r="M173" s="91">
        <v>10</v>
      </c>
      <c r="N173" s="91">
        <v>10</v>
      </c>
      <c r="O173" s="424">
        <v>26</v>
      </c>
      <c r="P173" s="91">
        <v>10</v>
      </c>
      <c r="Q173" s="634">
        <v>1</v>
      </c>
      <c r="R173" s="91">
        <v>0</v>
      </c>
      <c r="S173" s="664">
        <v>18</v>
      </c>
      <c r="T173" s="91">
        <v>8</v>
      </c>
      <c r="U173" s="91">
        <v>12</v>
      </c>
      <c r="V173" s="888">
        <f t="shared" si="44"/>
        <v>118</v>
      </c>
      <c r="W173" s="895">
        <f t="shared" si="45"/>
        <v>98.333333333333329</v>
      </c>
      <c r="Y173" s="13">
        <f t="shared" si="42"/>
        <v>60</v>
      </c>
      <c r="Z173" s="757"/>
      <c r="AA173" s="757"/>
      <c r="AB173" s="38" t="s">
        <v>935</v>
      </c>
      <c r="AC173" s="38" t="s">
        <v>936</v>
      </c>
      <c r="AD173" s="34" t="s">
        <v>937</v>
      </c>
      <c r="AE173" s="34" t="s">
        <v>938</v>
      </c>
      <c r="AF173" s="38" t="s">
        <v>937</v>
      </c>
      <c r="AG173" s="38" t="s">
        <v>938</v>
      </c>
      <c r="AH173" s="38"/>
      <c r="AI173" s="38"/>
      <c r="AJ173" s="842" t="s">
        <v>1099</v>
      </c>
      <c r="AK173" s="843" t="s">
        <v>1100</v>
      </c>
      <c r="AL173" s="38" t="s">
        <v>1210</v>
      </c>
      <c r="AM173" s="38" t="s">
        <v>1211</v>
      </c>
      <c r="AN173" s="639" t="s">
        <v>1277</v>
      </c>
      <c r="AO173" s="639" t="s">
        <v>1278</v>
      </c>
      <c r="AP173" s="226" t="s">
        <v>1279</v>
      </c>
      <c r="AQ173" s="226" t="s">
        <v>1280</v>
      </c>
      <c r="AR173" s="640" t="s">
        <v>1405</v>
      </c>
      <c r="AS173" s="917" t="s">
        <v>1406</v>
      </c>
      <c r="AT173" s="903" t="s">
        <v>1405</v>
      </c>
      <c r="AU173" s="903" t="s">
        <v>1406</v>
      </c>
      <c r="AV173" s="902" t="s">
        <v>1515</v>
      </c>
      <c r="AW173" s="902" t="s">
        <v>1516</v>
      </c>
      <c r="BA173" s="129"/>
      <c r="BB173" s="130"/>
      <c r="BC173" s="129"/>
      <c r="BD173" s="155"/>
      <c r="BE173" s="132"/>
      <c r="BF173" s="158"/>
      <c r="BG173" s="132"/>
      <c r="BH173" s="158"/>
      <c r="BI173" s="64"/>
      <c r="BJ173" s="155"/>
      <c r="BK173" s="132"/>
      <c r="BL173" s="158"/>
      <c r="BM173" s="132"/>
      <c r="BN173" s="158"/>
      <c r="BO173" s="159"/>
      <c r="BP173" s="158"/>
      <c r="BQ173" s="132"/>
      <c r="BR173" s="158"/>
      <c r="BS173" s="64"/>
      <c r="BT173" s="158"/>
      <c r="BU173" s="159"/>
      <c r="BV173" s="158"/>
      <c r="BW173" s="132"/>
      <c r="BX173" s="158"/>
      <c r="BY173" s="64"/>
      <c r="BZ173" s="158"/>
      <c r="CA173" s="64"/>
      <c r="CB173" s="156">
        <f t="shared" si="46"/>
        <v>0</v>
      </c>
      <c r="CC173" s="128" t="e">
        <f t="shared" si="47"/>
        <v>#DIV/0!</v>
      </c>
      <c r="CF173" s="157"/>
      <c r="CG173" s="157"/>
    </row>
    <row r="174" spans="1:88" ht="38.25" customHeight="1" thickBot="1">
      <c r="A174" s="1002"/>
      <c r="B174" s="1046"/>
      <c r="C174" s="1062"/>
      <c r="D174" s="46" t="s">
        <v>157</v>
      </c>
      <c r="E174" s="18" t="s">
        <v>101</v>
      </c>
      <c r="F174" s="671">
        <f>+'[1]UE409 (2)'!F174</f>
        <v>16</v>
      </c>
      <c r="G174" s="671">
        <f>+'[1]UE409 (2)'!G174</f>
        <v>16</v>
      </c>
      <c r="H174" s="671">
        <f>+'[1]UE409 (2)'!H174</f>
        <v>16</v>
      </c>
      <c r="I174" s="671">
        <f>+'[1]UE409 (2)'!I174</f>
        <v>16</v>
      </c>
      <c r="J174" s="634">
        <v>2</v>
      </c>
      <c r="K174" s="91">
        <v>0</v>
      </c>
      <c r="L174" s="118">
        <v>3</v>
      </c>
      <c r="M174" s="91">
        <v>2</v>
      </c>
      <c r="N174" s="91">
        <v>1</v>
      </c>
      <c r="O174" s="424">
        <v>1</v>
      </c>
      <c r="P174" s="91">
        <v>2</v>
      </c>
      <c r="Q174" s="634">
        <v>2</v>
      </c>
      <c r="R174" s="91">
        <v>0</v>
      </c>
      <c r="S174" s="634">
        <v>1</v>
      </c>
      <c r="T174" s="91">
        <v>2</v>
      </c>
      <c r="U174" s="91">
        <v>0</v>
      </c>
      <c r="V174" s="888">
        <f t="shared" si="44"/>
        <v>16</v>
      </c>
      <c r="W174" s="895">
        <f t="shared" si="45"/>
        <v>100</v>
      </c>
      <c r="Y174" s="13">
        <f t="shared" si="42"/>
        <v>8</v>
      </c>
      <c r="Z174" s="757"/>
      <c r="AA174" s="757"/>
      <c r="AB174" s="38" t="s">
        <v>939</v>
      </c>
      <c r="AC174" s="38" t="s">
        <v>940</v>
      </c>
      <c r="AD174" s="34" t="s">
        <v>941</v>
      </c>
      <c r="AE174" s="34" t="s">
        <v>942</v>
      </c>
      <c r="AF174" s="38" t="s">
        <v>941</v>
      </c>
      <c r="AG174" s="38" t="s">
        <v>942</v>
      </c>
      <c r="AH174" s="38"/>
      <c r="AI174" s="38"/>
      <c r="AJ174" s="842" t="s">
        <v>1101</v>
      </c>
      <c r="AK174" s="843" t="s">
        <v>1102</v>
      </c>
      <c r="AL174" s="38" t="s">
        <v>1212</v>
      </c>
      <c r="AM174" s="38" t="s">
        <v>1213</v>
      </c>
      <c r="AN174" s="639" t="s">
        <v>1281</v>
      </c>
      <c r="AO174" s="639" t="s">
        <v>1282</v>
      </c>
      <c r="AP174" s="226" t="s">
        <v>795</v>
      </c>
      <c r="AQ174" s="226" t="s">
        <v>795</v>
      </c>
      <c r="AR174" s="640" t="s">
        <v>1407</v>
      </c>
      <c r="AS174" s="917" t="s">
        <v>795</v>
      </c>
      <c r="AT174" s="903" t="s">
        <v>1407</v>
      </c>
      <c r="AU174" s="903" t="s">
        <v>795</v>
      </c>
      <c r="AV174" s="903" t="s">
        <v>795</v>
      </c>
      <c r="AW174" s="903" t="s">
        <v>795</v>
      </c>
      <c r="BA174" s="129"/>
      <c r="BB174" s="130"/>
      <c r="BC174" s="129"/>
      <c r="BD174" s="155"/>
      <c r="BE174" s="132"/>
      <c r="BF174" s="158"/>
      <c r="BG174" s="132"/>
      <c r="BH174" s="158"/>
      <c r="BI174" s="64"/>
      <c r="BJ174" s="155"/>
      <c r="BK174" s="132"/>
      <c r="BL174" s="158"/>
      <c r="BM174" s="132"/>
      <c r="BN174" s="158"/>
      <c r="BO174" s="159"/>
      <c r="BP174" s="158"/>
      <c r="BQ174" s="132"/>
      <c r="BR174" s="158"/>
      <c r="BS174" s="64"/>
      <c r="BT174" s="158"/>
      <c r="BU174" s="159"/>
      <c r="BV174" s="158"/>
      <c r="BW174" s="132"/>
      <c r="BX174" s="158"/>
      <c r="BY174" s="64"/>
      <c r="BZ174" s="158"/>
      <c r="CA174" s="64"/>
      <c r="CB174" s="156">
        <f t="shared" si="46"/>
        <v>0</v>
      </c>
      <c r="CC174" s="128" t="e">
        <f t="shared" si="47"/>
        <v>#DIV/0!</v>
      </c>
      <c r="CF174" s="157"/>
      <c r="CG174" s="157"/>
    </row>
    <row r="175" spans="1:88" ht="38.25" customHeight="1" thickBot="1">
      <c r="A175" s="1002"/>
      <c r="B175" s="1046"/>
      <c r="C175" s="1062"/>
      <c r="D175" s="46" t="s">
        <v>158</v>
      </c>
      <c r="E175" s="18" t="s">
        <v>101</v>
      </c>
      <c r="F175" s="671">
        <f>+'[1]UE409 (2)'!F175</f>
        <v>37</v>
      </c>
      <c r="G175" s="671">
        <f>+'[1]UE409 (2)'!G175</f>
        <v>37</v>
      </c>
      <c r="H175" s="671">
        <f>+'[1]UE409 (2)'!H175</f>
        <v>37</v>
      </c>
      <c r="I175" s="671">
        <f>+'[1]UE409 (2)'!I175</f>
        <v>37</v>
      </c>
      <c r="J175" s="634">
        <v>2</v>
      </c>
      <c r="K175" s="91">
        <v>6</v>
      </c>
      <c r="L175" s="118">
        <v>5</v>
      </c>
      <c r="M175" s="91">
        <v>0</v>
      </c>
      <c r="N175" s="91">
        <v>0</v>
      </c>
      <c r="O175" s="424">
        <v>4</v>
      </c>
      <c r="P175" s="91">
        <v>2</v>
      </c>
      <c r="Q175" s="634">
        <v>0</v>
      </c>
      <c r="R175" s="91">
        <v>2</v>
      </c>
      <c r="S175" s="634">
        <v>0</v>
      </c>
      <c r="T175" s="91">
        <v>1</v>
      </c>
      <c r="U175" s="91">
        <v>1</v>
      </c>
      <c r="V175" s="888">
        <f t="shared" si="44"/>
        <v>23</v>
      </c>
      <c r="W175" s="895">
        <f t="shared" si="45"/>
        <v>62.162162162162161</v>
      </c>
      <c r="Y175" s="13">
        <f t="shared" si="42"/>
        <v>18.5</v>
      </c>
      <c r="Z175" s="756"/>
      <c r="AA175" s="756"/>
      <c r="AB175" s="38" t="s">
        <v>795</v>
      </c>
      <c r="AC175" s="38" t="s">
        <v>943</v>
      </c>
      <c r="AD175" s="34" t="s">
        <v>944</v>
      </c>
      <c r="AE175" s="34" t="s">
        <v>945</v>
      </c>
      <c r="AF175" s="38" t="s">
        <v>795</v>
      </c>
      <c r="AG175" s="38" t="s">
        <v>946</v>
      </c>
      <c r="AH175" s="38"/>
      <c r="AI175" s="38"/>
      <c r="AJ175" s="828" t="s">
        <v>795</v>
      </c>
      <c r="AK175" s="846" t="s">
        <v>1103</v>
      </c>
      <c r="AL175" s="38" t="s">
        <v>1214</v>
      </c>
      <c r="AM175" s="38" t="s">
        <v>1215</v>
      </c>
      <c r="AN175" s="639" t="s">
        <v>795</v>
      </c>
      <c r="AO175" s="639" t="s">
        <v>1283</v>
      </c>
      <c r="AP175" s="226" t="s">
        <v>1284</v>
      </c>
      <c r="AQ175" s="226" t="s">
        <v>1285</v>
      </c>
      <c r="AR175" s="640" t="s">
        <v>1408</v>
      </c>
      <c r="AS175" s="917" t="s">
        <v>1409</v>
      </c>
      <c r="AT175" s="903" t="s">
        <v>1408</v>
      </c>
      <c r="AU175" s="903" t="s">
        <v>1409</v>
      </c>
      <c r="AV175" s="903" t="s">
        <v>795</v>
      </c>
      <c r="AW175" s="902" t="s">
        <v>1517</v>
      </c>
      <c r="BA175" s="129"/>
      <c r="BB175" s="130"/>
      <c r="BC175" s="129"/>
      <c r="BD175" s="155"/>
      <c r="BE175" s="132"/>
      <c r="BF175" s="158"/>
      <c r="BG175" s="132"/>
      <c r="BH175" s="158"/>
      <c r="BI175" s="64"/>
      <c r="BJ175" s="155"/>
      <c r="BK175" s="132"/>
      <c r="BL175" s="158"/>
      <c r="BM175" s="132"/>
      <c r="BN175" s="158"/>
      <c r="BO175" s="159"/>
      <c r="BP175" s="158"/>
      <c r="BQ175" s="132"/>
      <c r="BR175" s="158"/>
      <c r="BS175" s="64"/>
      <c r="BT175" s="158"/>
      <c r="BU175" s="159"/>
      <c r="BV175" s="158"/>
      <c r="BW175" s="132"/>
      <c r="BX175" s="158"/>
      <c r="BY175" s="64"/>
      <c r="BZ175" s="158"/>
      <c r="CA175" s="64"/>
      <c r="CB175" s="156">
        <f>+BE175+BG175+BI175+BK175+BM175+BO175+BQ175+BS175+BU175+BW175+BY175+CA175</f>
        <v>0</v>
      </c>
      <c r="CC175" s="128" t="e">
        <f>+CB175/BA175*100</f>
        <v>#DIV/0!</v>
      </c>
      <c r="CF175" s="157"/>
      <c r="CG175" s="157"/>
    </row>
    <row r="176" spans="1:88" ht="38.25" customHeight="1" thickBot="1">
      <c r="A176" s="1002"/>
      <c r="B176" s="1046"/>
      <c r="C176" s="1063" t="s">
        <v>718</v>
      </c>
      <c r="D176" s="681" t="s">
        <v>221</v>
      </c>
      <c r="E176" s="682"/>
      <c r="F176" s="671">
        <f>+'[1]UE409 (2)'!F176</f>
        <v>39</v>
      </c>
      <c r="G176" s="671">
        <f>+'[1]UE409 (2)'!G176</f>
        <v>39</v>
      </c>
      <c r="H176" s="671">
        <f>+'[1]UE409 (2)'!H176</f>
        <v>39</v>
      </c>
      <c r="I176" s="671">
        <f>+'[1]UE409 (2)'!I176</f>
        <v>39</v>
      </c>
      <c r="J176" s="767">
        <f t="shared" ref="J176:T176" si="56">+J177</f>
        <v>0</v>
      </c>
      <c r="K176" s="767">
        <f t="shared" si="56"/>
        <v>2</v>
      </c>
      <c r="L176" s="767">
        <f t="shared" si="56"/>
        <v>0</v>
      </c>
      <c r="M176" s="767">
        <f t="shared" si="56"/>
        <v>1</v>
      </c>
      <c r="N176" s="767">
        <f t="shared" si="56"/>
        <v>2</v>
      </c>
      <c r="O176" s="767">
        <f t="shared" si="56"/>
        <v>0</v>
      </c>
      <c r="P176" s="767">
        <f t="shared" si="56"/>
        <v>2</v>
      </c>
      <c r="Q176" s="767">
        <f t="shared" si="56"/>
        <v>5</v>
      </c>
      <c r="R176" s="767">
        <f t="shared" si="56"/>
        <v>0</v>
      </c>
      <c r="S176" s="767">
        <f t="shared" si="56"/>
        <v>0</v>
      </c>
      <c r="T176" s="767">
        <f t="shared" si="56"/>
        <v>1</v>
      </c>
      <c r="U176" s="767">
        <v>5</v>
      </c>
      <c r="V176" s="888">
        <f t="shared" si="44"/>
        <v>18</v>
      </c>
      <c r="W176" s="895">
        <f t="shared" si="45"/>
        <v>46.153846153846153</v>
      </c>
      <c r="Y176" s="13">
        <f t="shared" si="42"/>
        <v>19.5</v>
      </c>
      <c r="Z176" s="639"/>
      <c r="AA176" s="639"/>
      <c r="AB176" s="38"/>
      <c r="AC176" s="38"/>
      <c r="AD176" s="34"/>
      <c r="AE176" s="34"/>
      <c r="AF176" s="38"/>
      <c r="AG176" s="38"/>
      <c r="AH176" s="38"/>
      <c r="AI176" s="38"/>
      <c r="AJ176" s="835"/>
      <c r="AK176" s="836"/>
      <c r="AL176" s="38"/>
      <c r="AM176" s="38"/>
      <c r="AN176" s="639"/>
      <c r="AO176" s="639"/>
      <c r="AP176" s="226"/>
      <c r="AQ176" s="226"/>
      <c r="AR176" s="640"/>
      <c r="AS176" s="917"/>
      <c r="AT176" s="902"/>
      <c r="AU176" s="902"/>
      <c r="AV176" s="902"/>
      <c r="AW176" s="902"/>
      <c r="BA176" s="129">
        <f>+BC176+BD176+BF176+BH176+BJ176+BL176+BN176+BP176+BR176+BT176+BV176+BX176+BZ176</f>
        <v>0</v>
      </c>
      <c r="BB176" s="130">
        <f>+BE176+BG176+BI176+BK176+BM176+BO176+BQ176+BS176+BU176+BW176+BY176+CA176</f>
        <v>0</v>
      </c>
      <c r="BC176" s="77">
        <v>0</v>
      </c>
      <c r="BD176" s="155">
        <v>0</v>
      </c>
      <c r="BE176" s="132">
        <v>0</v>
      </c>
      <c r="BF176" s="158">
        <v>0</v>
      </c>
      <c r="BG176" s="132">
        <v>0</v>
      </c>
      <c r="BH176" s="158">
        <v>0</v>
      </c>
      <c r="BI176" s="64">
        <v>0</v>
      </c>
      <c r="BJ176" s="155">
        <v>0</v>
      </c>
      <c r="BK176" s="132">
        <v>0</v>
      </c>
      <c r="BL176" s="158">
        <v>0</v>
      </c>
      <c r="BM176" s="800">
        <v>0</v>
      </c>
      <c r="BN176" s="158">
        <v>0</v>
      </c>
      <c r="BO176" s="823">
        <v>0</v>
      </c>
      <c r="BP176" s="158">
        <v>0</v>
      </c>
      <c r="BQ176" s="132">
        <v>0</v>
      </c>
      <c r="BR176" s="158">
        <v>0</v>
      </c>
      <c r="BS176" s="64"/>
      <c r="BT176" s="158"/>
      <c r="BU176" s="159"/>
      <c r="BV176" s="158">
        <v>0</v>
      </c>
      <c r="BW176" s="132"/>
      <c r="BX176" s="158">
        <v>0</v>
      </c>
      <c r="BY176" s="64"/>
      <c r="BZ176" s="158">
        <v>0</v>
      </c>
      <c r="CA176" s="64">
        <v>0</v>
      </c>
      <c r="CB176" s="156">
        <f t="shared" si="46"/>
        <v>0</v>
      </c>
      <c r="CC176" s="128" t="e">
        <f t="shared" si="47"/>
        <v>#DIV/0!</v>
      </c>
      <c r="CF176" s="133">
        <f>+CI176-BA176</f>
        <v>0</v>
      </c>
      <c r="CG176" s="133">
        <f>+CJ176-BB176</f>
        <v>0</v>
      </c>
      <c r="CH176" s="160"/>
      <c r="CI176" s="133"/>
      <c r="CJ176" s="133"/>
    </row>
    <row r="177" spans="1:88" ht="38.25" customHeight="1" thickBot="1">
      <c r="A177" s="1002"/>
      <c r="B177" s="1046"/>
      <c r="C177" s="1064"/>
      <c r="D177" s="683" t="s">
        <v>719</v>
      </c>
      <c r="E177" s="18" t="s">
        <v>60</v>
      </c>
      <c r="F177" s="671">
        <f>+'[1]UE409 (2)'!F177</f>
        <v>39</v>
      </c>
      <c r="G177" s="671">
        <f>+'[1]UE409 (2)'!G177</f>
        <v>39</v>
      </c>
      <c r="H177" s="671">
        <f>+'[1]UE409 (2)'!H177</f>
        <v>39</v>
      </c>
      <c r="I177" s="671">
        <f>+'[1]UE409 (2)'!I177</f>
        <v>39</v>
      </c>
      <c r="J177" s="634">
        <v>0</v>
      </c>
      <c r="K177" s="91">
        <v>2</v>
      </c>
      <c r="L177" s="118">
        <v>0</v>
      </c>
      <c r="M177" s="91">
        <v>1</v>
      </c>
      <c r="N177" s="91">
        <v>2</v>
      </c>
      <c r="O177" s="424">
        <v>0</v>
      </c>
      <c r="P177" s="91">
        <v>2</v>
      </c>
      <c r="Q177" s="634">
        <v>5</v>
      </c>
      <c r="R177" s="91">
        <v>0</v>
      </c>
      <c r="S177" s="634">
        <v>0</v>
      </c>
      <c r="T177" s="91">
        <v>1</v>
      </c>
      <c r="U177" s="91">
        <v>5</v>
      </c>
      <c r="V177" s="888">
        <f t="shared" si="44"/>
        <v>18</v>
      </c>
      <c r="W177" s="895">
        <f t="shared" si="45"/>
        <v>46.153846153846153</v>
      </c>
      <c r="Y177" s="13">
        <f t="shared" si="42"/>
        <v>19.5</v>
      </c>
      <c r="Z177" s="638" t="s">
        <v>795</v>
      </c>
      <c r="AA177" s="639" t="s">
        <v>796</v>
      </c>
      <c r="AB177" s="38" t="s">
        <v>947</v>
      </c>
      <c r="AC177" s="38" t="s">
        <v>948</v>
      </c>
      <c r="AD177" s="34" t="s">
        <v>947</v>
      </c>
      <c r="AE177" s="34" t="s">
        <v>948</v>
      </c>
      <c r="AF177" s="38" t="s">
        <v>947</v>
      </c>
      <c r="AG177" s="38" t="s">
        <v>948</v>
      </c>
      <c r="AH177" s="38"/>
      <c r="AI177" s="38"/>
      <c r="AJ177" s="845" t="s">
        <v>1104</v>
      </c>
      <c r="AK177" s="846" t="s">
        <v>1105</v>
      </c>
      <c r="AL177" s="38" t="s">
        <v>1216</v>
      </c>
      <c r="AM177" s="38" t="s">
        <v>1217</v>
      </c>
      <c r="AN177" s="639" t="s">
        <v>1286</v>
      </c>
      <c r="AO177" s="639" t="s">
        <v>1287</v>
      </c>
      <c r="AP177" s="226" t="s">
        <v>1288</v>
      </c>
      <c r="AQ177" s="226" t="s">
        <v>1289</v>
      </c>
      <c r="AR177" s="640" t="s">
        <v>1449</v>
      </c>
      <c r="AS177" s="917" t="s">
        <v>1450</v>
      </c>
      <c r="AT177" s="902" t="s">
        <v>1410</v>
      </c>
      <c r="AU177" s="902" t="s">
        <v>1411</v>
      </c>
      <c r="AV177" s="902" t="s">
        <v>1518</v>
      </c>
      <c r="AW177" s="902" t="s">
        <v>1519</v>
      </c>
      <c r="BA177" s="129"/>
      <c r="BB177" s="130"/>
      <c r="BC177" s="129"/>
      <c r="BD177" s="155"/>
      <c r="BE177" s="132"/>
      <c r="BF177" s="158"/>
      <c r="BG177" s="132"/>
      <c r="BH177" s="158"/>
      <c r="BI177" s="64"/>
      <c r="BJ177" s="155"/>
      <c r="BK177" s="132"/>
      <c r="BL177" s="158"/>
      <c r="BM177" s="132"/>
      <c r="BN177" s="158"/>
      <c r="BO177" s="159"/>
      <c r="BP177" s="158"/>
      <c r="BQ177" s="132"/>
      <c r="BR177" s="158"/>
      <c r="BS177" s="64"/>
      <c r="BT177" s="158"/>
      <c r="BU177" s="159"/>
      <c r="BV177" s="158"/>
      <c r="BW177" s="132"/>
      <c r="BX177" s="158"/>
      <c r="BY177" s="64"/>
      <c r="BZ177" s="158"/>
      <c r="CA177" s="64"/>
      <c r="CB177" s="156">
        <f t="shared" si="46"/>
        <v>0</v>
      </c>
      <c r="CC177" s="128" t="e">
        <f t="shared" si="47"/>
        <v>#DIV/0!</v>
      </c>
      <c r="CF177" s="157"/>
      <c r="CG177" s="157"/>
    </row>
    <row r="178" spans="1:88" ht="60.75" customHeight="1" thickBot="1">
      <c r="A178" s="1002"/>
      <c r="B178" s="1046" t="s">
        <v>330</v>
      </c>
      <c r="C178" s="1069" t="s">
        <v>326</v>
      </c>
      <c r="D178" s="677" t="s">
        <v>221</v>
      </c>
      <c r="E178" s="678"/>
      <c r="F178" s="671">
        <f>+'[1]UE409 (2)'!F178</f>
        <v>1552</v>
      </c>
      <c r="G178" s="671">
        <f>+'[1]UE409 (2)'!G178</f>
        <v>1552</v>
      </c>
      <c r="H178" s="671">
        <f>+'[1]UE409 (2)'!H178</f>
        <v>1552</v>
      </c>
      <c r="I178" s="671">
        <f>+'[1]UE409 (2)'!I178</f>
        <v>1552</v>
      </c>
      <c r="J178" s="671">
        <f t="shared" ref="J178:T178" si="57">+J179</f>
        <v>0</v>
      </c>
      <c r="K178" s="671">
        <f t="shared" si="57"/>
        <v>0</v>
      </c>
      <c r="L178" s="671">
        <f t="shared" si="57"/>
        <v>0</v>
      </c>
      <c r="M178" s="671">
        <f t="shared" si="57"/>
        <v>0</v>
      </c>
      <c r="N178" s="671">
        <f t="shared" si="57"/>
        <v>25</v>
      </c>
      <c r="O178" s="671">
        <f t="shared" si="57"/>
        <v>0</v>
      </c>
      <c r="P178" s="671">
        <f t="shared" si="57"/>
        <v>3</v>
      </c>
      <c r="Q178" s="671">
        <f t="shared" si="57"/>
        <v>40</v>
      </c>
      <c r="R178" s="671">
        <f t="shared" si="57"/>
        <v>55</v>
      </c>
      <c r="S178" s="671">
        <f t="shared" si="57"/>
        <v>281</v>
      </c>
      <c r="T178" s="671">
        <f t="shared" si="57"/>
        <v>6</v>
      </c>
      <c r="U178" s="671">
        <v>27</v>
      </c>
      <c r="V178" s="888">
        <f t="shared" si="44"/>
        <v>437</v>
      </c>
      <c r="W178" s="895">
        <f t="shared" si="45"/>
        <v>28.157216494845361</v>
      </c>
      <c r="Y178" s="13">
        <f t="shared" si="42"/>
        <v>776</v>
      </c>
      <c r="Z178" s="639"/>
      <c r="AA178" s="639"/>
      <c r="AB178" s="38"/>
      <c r="AC178" s="38"/>
      <c r="AD178" s="34"/>
      <c r="AE178" s="34"/>
      <c r="AF178" s="38"/>
      <c r="AG178" s="38"/>
      <c r="AH178" s="38"/>
      <c r="AI178" s="38"/>
      <c r="AJ178" s="835"/>
      <c r="AK178" s="836"/>
      <c r="AL178" s="51"/>
      <c r="AM178" s="38"/>
      <c r="AN178" s="640"/>
      <c r="AO178" s="640"/>
      <c r="AP178" s="226"/>
      <c r="AQ178" s="226"/>
      <c r="AR178" s="640"/>
      <c r="AS178" s="917"/>
      <c r="AT178" s="902"/>
      <c r="AU178" s="902"/>
      <c r="AV178" s="902"/>
      <c r="AW178" s="902"/>
      <c r="BA178" s="77">
        <f>+BC178+BD178+BF178+BH178+BJ178+BL178+BN178+BP178+BR178+BT178+BV178+BX178+BZ178</f>
        <v>3200</v>
      </c>
      <c r="BB178" s="130">
        <f>+BE178+BG178+BI178+BK178+BM178+BO178+BQ178+BS178+BU178+BW178+BY178+CA178</f>
        <v>3186</v>
      </c>
      <c r="BC178" s="129">
        <v>3200</v>
      </c>
      <c r="BD178" s="155">
        <v>0</v>
      </c>
      <c r="BE178" s="132">
        <v>0</v>
      </c>
      <c r="BF178" s="158">
        <v>0</v>
      </c>
      <c r="BG178" s="132">
        <v>0</v>
      </c>
      <c r="BH178" s="158">
        <v>0</v>
      </c>
      <c r="BI178" s="64">
        <v>0</v>
      </c>
      <c r="BJ178" s="155">
        <v>0</v>
      </c>
      <c r="BK178" s="132">
        <v>0</v>
      </c>
      <c r="BL178" s="158">
        <v>0</v>
      </c>
      <c r="BM178" s="800">
        <v>0</v>
      </c>
      <c r="BN178" s="158">
        <v>0</v>
      </c>
      <c r="BO178" s="823">
        <v>0</v>
      </c>
      <c r="BP178" s="158">
        <v>0</v>
      </c>
      <c r="BQ178" s="132">
        <v>0</v>
      </c>
      <c r="BR178" s="158">
        <v>0</v>
      </c>
      <c r="BS178" s="64"/>
      <c r="BT178" s="158"/>
      <c r="BU178" s="159"/>
      <c r="BV178" s="158">
        <v>0</v>
      </c>
      <c r="BW178" s="132"/>
      <c r="BX178" s="158">
        <v>0</v>
      </c>
      <c r="BY178" s="64"/>
      <c r="BZ178" s="158">
        <v>0</v>
      </c>
      <c r="CA178" s="64">
        <v>3186</v>
      </c>
      <c r="CB178" s="156">
        <f t="shared" si="46"/>
        <v>3186</v>
      </c>
      <c r="CC178" s="128">
        <f t="shared" si="47"/>
        <v>99.5625</v>
      </c>
      <c r="CF178" s="133">
        <f>+CI178-BA178</f>
        <v>0</v>
      </c>
      <c r="CG178" s="133">
        <f>+CJ178-BB178</f>
        <v>0</v>
      </c>
      <c r="CH178" s="160"/>
      <c r="CI178" s="133">
        <v>3200</v>
      </c>
      <c r="CJ178" s="133">
        <v>3186</v>
      </c>
    </row>
    <row r="179" spans="1:88" ht="51.75" customHeight="1" thickBot="1">
      <c r="A179" s="1002"/>
      <c r="B179" s="1046"/>
      <c r="C179" s="1070"/>
      <c r="D179" s="38" t="s">
        <v>445</v>
      </c>
      <c r="E179" s="44" t="s">
        <v>497</v>
      </c>
      <c r="F179" s="671">
        <f>+'[1]UE409 (2)'!F179</f>
        <v>1552</v>
      </c>
      <c r="G179" s="671">
        <f>+'[1]UE409 (2)'!G179</f>
        <v>1552</v>
      </c>
      <c r="H179" s="671">
        <f>+'[1]UE409 (2)'!H179</f>
        <v>1552</v>
      </c>
      <c r="I179" s="671">
        <f>+'[1]UE409 (2)'!I179</f>
        <v>1552</v>
      </c>
      <c r="J179" s="634">
        <v>0</v>
      </c>
      <c r="K179" s="91">
        <v>0</v>
      </c>
      <c r="L179" s="118">
        <v>0</v>
      </c>
      <c r="M179" s="91">
        <v>0</v>
      </c>
      <c r="N179" s="91">
        <v>25</v>
      </c>
      <c r="O179" s="424">
        <v>0</v>
      </c>
      <c r="P179" s="91">
        <v>3</v>
      </c>
      <c r="Q179" s="634">
        <v>40</v>
      </c>
      <c r="R179" s="91">
        <v>55</v>
      </c>
      <c r="S179" s="634">
        <v>281</v>
      </c>
      <c r="T179" s="91">
        <v>6</v>
      </c>
      <c r="U179" s="91">
        <v>27</v>
      </c>
      <c r="V179" s="888">
        <f t="shared" si="44"/>
        <v>437</v>
      </c>
      <c r="W179" s="895">
        <f t="shared" si="45"/>
        <v>28.157216494845361</v>
      </c>
      <c r="Y179" s="13">
        <f t="shared" si="42"/>
        <v>776</v>
      </c>
      <c r="Z179" s="755" t="s">
        <v>795</v>
      </c>
      <c r="AA179" s="755" t="s">
        <v>797</v>
      </c>
      <c r="AB179" s="44" t="s">
        <v>949</v>
      </c>
      <c r="AC179" s="44" t="s">
        <v>950</v>
      </c>
      <c r="AD179" s="25" t="s">
        <v>951</v>
      </c>
      <c r="AE179" s="25" t="s">
        <v>952</v>
      </c>
      <c r="AF179" s="44" t="s">
        <v>953</v>
      </c>
      <c r="AG179" s="44" t="s">
        <v>952</v>
      </c>
      <c r="AH179" s="44"/>
      <c r="AI179" s="44"/>
      <c r="AJ179" s="847" t="s">
        <v>1106</v>
      </c>
      <c r="AK179" s="837" t="s">
        <v>1107</v>
      </c>
      <c r="AL179" s="44" t="s">
        <v>1218</v>
      </c>
      <c r="AM179" s="44" t="s">
        <v>1219</v>
      </c>
      <c r="AN179" s="638" t="s">
        <v>1290</v>
      </c>
      <c r="AO179" s="638" t="s">
        <v>1291</v>
      </c>
      <c r="AP179" s="223" t="s">
        <v>1292</v>
      </c>
      <c r="AQ179" s="223" t="s">
        <v>1293</v>
      </c>
      <c r="AR179" s="224" t="s">
        <v>1451</v>
      </c>
      <c r="AS179" s="916" t="s">
        <v>1452</v>
      </c>
      <c r="AT179" s="903" t="s">
        <v>1412</v>
      </c>
      <c r="AU179" s="903" t="s">
        <v>1413</v>
      </c>
      <c r="AV179" s="903" t="s">
        <v>1520</v>
      </c>
      <c r="AW179" s="903" t="s">
        <v>1521</v>
      </c>
      <c r="BA179" s="129"/>
      <c r="BB179" s="130"/>
      <c r="BC179" s="129"/>
      <c r="BD179" s="155"/>
      <c r="BE179" s="132"/>
      <c r="BF179" s="158"/>
      <c r="BG179" s="132"/>
      <c r="BH179" s="158"/>
      <c r="BI179" s="64"/>
      <c r="BJ179" s="155"/>
      <c r="BK179" s="132"/>
      <c r="BL179" s="158"/>
      <c r="BM179" s="132"/>
      <c r="BN179" s="158"/>
      <c r="BO179" s="159"/>
      <c r="BP179" s="158"/>
      <c r="BQ179" s="132"/>
      <c r="BR179" s="158"/>
      <c r="BS179" s="64"/>
      <c r="BT179" s="158"/>
      <c r="BU179" s="159"/>
      <c r="BV179" s="158"/>
      <c r="BW179" s="132"/>
      <c r="BX179" s="158"/>
      <c r="BY179" s="64"/>
      <c r="BZ179" s="158"/>
      <c r="CA179" s="64"/>
      <c r="CB179" s="156">
        <f t="shared" si="46"/>
        <v>0</v>
      </c>
      <c r="CC179" s="128" t="e">
        <f t="shared" si="47"/>
        <v>#DIV/0!</v>
      </c>
      <c r="CD179" s="145"/>
      <c r="CF179" s="157"/>
      <c r="CG179" s="157"/>
    </row>
    <row r="180" spans="1:88" ht="51.75" customHeight="1" thickBot="1">
      <c r="A180" s="1002"/>
      <c r="B180" s="981" t="s">
        <v>561</v>
      </c>
      <c r="C180" s="944" t="s">
        <v>562</v>
      </c>
      <c r="D180" s="670" t="s">
        <v>221</v>
      </c>
      <c r="E180" s="670"/>
      <c r="F180" s="671">
        <f>+'[1]UE409 (2)'!F180</f>
        <v>13200</v>
      </c>
      <c r="G180" s="671">
        <f>+'[1]UE409 (2)'!G180</f>
        <v>11802</v>
      </c>
      <c r="H180" s="671">
        <f>+'[1]UE409 (2)'!H180</f>
        <v>12038</v>
      </c>
      <c r="I180" s="671">
        <f>+'[1]UE409 (2)'!I180</f>
        <v>12278</v>
      </c>
      <c r="J180" s="671">
        <f>+J181</f>
        <v>1611</v>
      </c>
      <c r="K180" s="671">
        <f t="shared" ref="K180:T180" si="58">+K181</f>
        <v>1671</v>
      </c>
      <c r="L180" s="671">
        <f t="shared" si="58"/>
        <v>914</v>
      </c>
      <c r="M180" s="671">
        <f t="shared" si="58"/>
        <v>844</v>
      </c>
      <c r="N180" s="671">
        <f t="shared" si="58"/>
        <v>913</v>
      </c>
      <c r="O180" s="671">
        <f t="shared" si="58"/>
        <v>1816</v>
      </c>
      <c r="P180" s="671">
        <f t="shared" si="58"/>
        <v>1500</v>
      </c>
      <c r="Q180" s="671">
        <f t="shared" si="58"/>
        <v>1111</v>
      </c>
      <c r="R180" s="671">
        <f t="shared" si="58"/>
        <v>1934</v>
      </c>
      <c r="S180" s="671">
        <f t="shared" si="58"/>
        <v>280</v>
      </c>
      <c r="T180" s="671">
        <f t="shared" si="58"/>
        <v>250</v>
      </c>
      <c r="U180" s="671">
        <v>600</v>
      </c>
      <c r="V180" s="888">
        <f t="shared" si="44"/>
        <v>13444</v>
      </c>
      <c r="W180" s="895">
        <f t="shared" si="45"/>
        <v>101.84848484848486</v>
      </c>
      <c r="Y180" s="867">
        <f t="shared" si="42"/>
        <v>6600</v>
      </c>
      <c r="Z180" s="758" t="s">
        <v>798</v>
      </c>
      <c r="AA180" s="760" t="s">
        <v>799</v>
      </c>
      <c r="AB180" s="38"/>
      <c r="AC180" s="38"/>
      <c r="AD180" s="34" t="s">
        <v>798</v>
      </c>
      <c r="AE180" s="34" t="s">
        <v>799</v>
      </c>
      <c r="AF180" s="38" t="s">
        <v>798</v>
      </c>
      <c r="AG180" s="38" t="s">
        <v>799</v>
      </c>
      <c r="AH180" s="38"/>
      <c r="AI180" s="38"/>
      <c r="AJ180" s="835"/>
      <c r="AK180" s="836"/>
      <c r="AL180" s="38"/>
      <c r="AM180" s="38"/>
      <c r="AN180" s="639"/>
      <c r="AO180" s="639"/>
      <c r="AP180" s="38"/>
      <c r="AQ180" s="38"/>
      <c r="AR180" s="639"/>
      <c r="AS180" s="919"/>
      <c r="AT180" s="904"/>
      <c r="AU180" s="904"/>
      <c r="AV180" s="904"/>
      <c r="AW180" s="904"/>
      <c r="BA180" s="129">
        <f>+BC180+BD180+BF180+BH180+BJ180+BL180+BN180+BP180+BR180+BT180+BV180+BX180+BZ180</f>
        <v>42001</v>
      </c>
      <c r="BB180" s="130">
        <f>+BE180+BG180+BI180+BK180+BM180+BO180+BQ180+BS180+BU180+BW180+BY180+CA180</f>
        <v>41963</v>
      </c>
      <c r="BC180" s="129">
        <v>0</v>
      </c>
      <c r="BD180" s="155">
        <v>0</v>
      </c>
      <c r="BE180" s="132">
        <v>0</v>
      </c>
      <c r="BF180" s="158">
        <v>0</v>
      </c>
      <c r="BG180" s="132">
        <v>0</v>
      </c>
      <c r="BH180" s="158">
        <v>0</v>
      </c>
      <c r="BI180" s="64">
        <v>0</v>
      </c>
      <c r="BJ180" s="155">
        <v>42001</v>
      </c>
      <c r="BK180" s="132">
        <v>0</v>
      </c>
      <c r="BL180" s="158">
        <v>0</v>
      </c>
      <c r="BM180" s="800">
        <v>0</v>
      </c>
      <c r="BN180" s="158">
        <v>0</v>
      </c>
      <c r="BO180" s="823">
        <v>0</v>
      </c>
      <c r="BP180" s="158">
        <v>0</v>
      </c>
      <c r="BQ180" s="132">
        <v>0</v>
      </c>
      <c r="BR180" s="158">
        <v>0</v>
      </c>
      <c r="BS180" s="64"/>
      <c r="BT180" s="158"/>
      <c r="BU180" s="159"/>
      <c r="BV180" s="158">
        <v>0</v>
      </c>
      <c r="BW180" s="132"/>
      <c r="BX180" s="158">
        <v>0</v>
      </c>
      <c r="BY180" s="64"/>
      <c r="BZ180" s="158">
        <v>0</v>
      </c>
      <c r="CA180" s="64">
        <v>41963</v>
      </c>
      <c r="CB180" s="156">
        <f t="shared" si="46"/>
        <v>41963</v>
      </c>
      <c r="CC180" s="128">
        <f t="shared" si="47"/>
        <v>99.909525963667534</v>
      </c>
      <c r="CF180" s="133">
        <f>+CI180-BA180</f>
        <v>0</v>
      </c>
      <c r="CG180" s="133">
        <f>+CJ180-BB180</f>
        <v>0</v>
      </c>
      <c r="CH180" s="160"/>
      <c r="CI180" s="133">
        <v>42001</v>
      </c>
      <c r="CJ180" s="133">
        <v>41963</v>
      </c>
    </row>
    <row r="181" spans="1:88" ht="51.75" customHeight="1" thickBot="1">
      <c r="A181" s="1002"/>
      <c r="B181" s="982"/>
      <c r="C181" s="944"/>
      <c r="D181" s="44" t="s">
        <v>563</v>
      </c>
      <c r="E181" s="9" t="s">
        <v>245</v>
      </c>
      <c r="F181" s="788">
        <f>+'[1]UE409 (2)'!F181</f>
        <v>13200</v>
      </c>
      <c r="G181" s="671">
        <f>+'[1]UE409 (2)'!G181</f>
        <v>11802</v>
      </c>
      <c r="H181" s="671">
        <f>+'[1]UE409 (2)'!H181</f>
        <v>12038</v>
      </c>
      <c r="I181" s="671">
        <f>+'[1]UE409 (2)'!I181</f>
        <v>12278</v>
      </c>
      <c r="J181" s="634">
        <v>1611</v>
      </c>
      <c r="K181" s="91">
        <v>1671</v>
      </c>
      <c r="L181" s="118">
        <v>914</v>
      </c>
      <c r="M181" s="91">
        <v>844</v>
      </c>
      <c r="N181" s="91">
        <v>913</v>
      </c>
      <c r="O181" s="424">
        <v>1816</v>
      </c>
      <c r="P181" s="91">
        <v>1500</v>
      </c>
      <c r="Q181" s="664">
        <v>1111</v>
      </c>
      <c r="R181" s="91">
        <v>1934</v>
      </c>
      <c r="S181" s="664">
        <v>280</v>
      </c>
      <c r="T181" s="91">
        <v>250</v>
      </c>
      <c r="U181" s="91">
        <v>600</v>
      </c>
      <c r="V181" s="888">
        <f t="shared" si="44"/>
        <v>13444</v>
      </c>
      <c r="W181" s="895">
        <f t="shared" si="45"/>
        <v>101.84848484848486</v>
      </c>
      <c r="X181" s="789" t="s">
        <v>1055</v>
      </c>
      <c r="Y181" s="13">
        <f t="shared" si="42"/>
        <v>6600</v>
      </c>
      <c r="Z181" s="759"/>
      <c r="AA181" s="761"/>
      <c r="AB181" s="38" t="s">
        <v>798</v>
      </c>
      <c r="AC181" s="38" t="s">
        <v>799</v>
      </c>
      <c r="AD181" s="34"/>
      <c r="AE181" s="34"/>
      <c r="AF181" s="38"/>
      <c r="AG181" s="38"/>
      <c r="AH181" s="38"/>
      <c r="AI181" s="38"/>
      <c r="AJ181" s="848" t="s">
        <v>798</v>
      </c>
      <c r="AK181" s="838" t="s">
        <v>799</v>
      </c>
      <c r="AL181" s="38" t="s">
        <v>798</v>
      </c>
      <c r="AM181" s="38" t="s">
        <v>799</v>
      </c>
      <c r="AN181" s="639" t="s">
        <v>798</v>
      </c>
      <c r="AO181" s="639" t="s">
        <v>799</v>
      </c>
      <c r="AP181" s="38" t="s">
        <v>798</v>
      </c>
      <c r="AQ181" s="38" t="s">
        <v>799</v>
      </c>
      <c r="AR181" s="639" t="s">
        <v>798</v>
      </c>
      <c r="AS181" s="919" t="s">
        <v>799</v>
      </c>
      <c r="AT181" s="904" t="s">
        <v>798</v>
      </c>
      <c r="AU181" s="904" t="s">
        <v>799</v>
      </c>
      <c r="AV181" s="904" t="s">
        <v>798</v>
      </c>
      <c r="AW181" s="904"/>
      <c r="BA181" s="129"/>
      <c r="BB181" s="130"/>
      <c r="BC181" s="129"/>
      <c r="BD181" s="155"/>
      <c r="BE181" s="132"/>
      <c r="BF181" s="158"/>
      <c r="BG181" s="132"/>
      <c r="BH181" s="158"/>
      <c r="BI181" s="64"/>
      <c r="BJ181" s="155"/>
      <c r="BK181" s="132"/>
      <c r="BL181" s="158"/>
      <c r="BM181" s="132"/>
      <c r="BN181" s="158"/>
      <c r="BO181" s="159"/>
      <c r="BP181" s="158"/>
      <c r="BQ181" s="132"/>
      <c r="BR181" s="158"/>
      <c r="BS181" s="64"/>
      <c r="BT181" s="158"/>
      <c r="BU181" s="159"/>
      <c r="BV181" s="158"/>
      <c r="BW181" s="132"/>
      <c r="BX181" s="158"/>
      <c r="BY181" s="64"/>
      <c r="BZ181" s="158"/>
      <c r="CA181" s="64"/>
      <c r="CB181" s="156">
        <f t="shared" si="46"/>
        <v>0</v>
      </c>
      <c r="CC181" s="128" t="e">
        <f t="shared" si="47"/>
        <v>#DIV/0!</v>
      </c>
      <c r="CF181" s="157"/>
      <c r="CG181" s="157"/>
    </row>
    <row r="182" spans="1:88" ht="51.75" customHeight="1" thickBot="1">
      <c r="A182" s="1002"/>
      <c r="B182" s="982"/>
      <c r="C182" s="1010" t="s">
        <v>1036</v>
      </c>
      <c r="D182" s="662" t="s">
        <v>221</v>
      </c>
      <c r="E182" s="662"/>
      <c r="F182" s="671">
        <f>+'[1]UE409 (2)'!F182</f>
        <v>2</v>
      </c>
      <c r="G182" s="671">
        <f>+'[1]UE409 (2)'!G182</f>
        <v>12</v>
      </c>
      <c r="H182" s="671">
        <f>+'[1]UE409 (2)'!H182</f>
        <v>12</v>
      </c>
      <c r="I182" s="671">
        <f>+'[1]UE409 (2)'!I182</f>
        <v>12</v>
      </c>
      <c r="J182" s="671">
        <f>+J183</f>
        <v>0</v>
      </c>
      <c r="K182" s="671">
        <f t="shared" ref="K182:T182" si="59">+K183</f>
        <v>0</v>
      </c>
      <c r="L182" s="671">
        <f t="shared" si="59"/>
        <v>0</v>
      </c>
      <c r="M182" s="671">
        <f t="shared" si="59"/>
        <v>0</v>
      </c>
      <c r="N182" s="671">
        <f t="shared" si="59"/>
        <v>0</v>
      </c>
      <c r="O182" s="671">
        <f t="shared" si="59"/>
        <v>1</v>
      </c>
      <c r="P182" s="671">
        <f t="shared" si="59"/>
        <v>0</v>
      </c>
      <c r="Q182" s="671">
        <f t="shared" si="59"/>
        <v>0</v>
      </c>
      <c r="R182" s="671">
        <f t="shared" si="59"/>
        <v>0</v>
      </c>
      <c r="S182" s="671">
        <f t="shared" si="59"/>
        <v>0</v>
      </c>
      <c r="T182" s="671">
        <f t="shared" si="59"/>
        <v>0</v>
      </c>
      <c r="U182" s="671">
        <v>0</v>
      </c>
      <c r="V182" s="888">
        <f t="shared" si="44"/>
        <v>1</v>
      </c>
      <c r="W182" s="895">
        <f t="shared" si="45"/>
        <v>50</v>
      </c>
      <c r="X182" s="790" t="s">
        <v>1056</v>
      </c>
      <c r="Y182" s="13">
        <f t="shared" si="42"/>
        <v>1</v>
      </c>
      <c r="Z182" s="759"/>
      <c r="AA182" s="783"/>
      <c r="AB182" s="38"/>
      <c r="AC182" s="38"/>
      <c r="AD182" s="34"/>
      <c r="AE182" s="34"/>
      <c r="AF182" s="38"/>
      <c r="AG182" s="38"/>
      <c r="AH182" s="38"/>
      <c r="AI182" s="38"/>
      <c r="AJ182" s="835"/>
      <c r="AK182" s="836"/>
      <c r="AL182" s="38"/>
      <c r="AM182" s="38"/>
      <c r="AN182" s="639"/>
      <c r="AO182" s="639"/>
      <c r="AP182" s="38"/>
      <c r="AQ182" s="38"/>
      <c r="AR182" s="639"/>
      <c r="AS182" s="919"/>
      <c r="AT182" s="904"/>
      <c r="AU182" s="904"/>
      <c r="AV182" s="904"/>
      <c r="AW182" s="904"/>
      <c r="BA182" s="750">
        <f>+BC182+BD182+BF182+BH182+BJ182+BL182+BN182+BP182+BR182+BT182+BV182+BX182+BZ182</f>
        <v>4000</v>
      </c>
      <c r="BB182" s="748">
        <f>+BE182+BG182+BI182+BK182+BM182+BO182+BQ182+BS182+BU182+BW182+BY182+CA182</f>
        <v>3900</v>
      </c>
      <c r="BC182" s="750">
        <v>0</v>
      </c>
      <c r="BD182" s="155">
        <v>0</v>
      </c>
      <c r="BE182" s="132">
        <v>0</v>
      </c>
      <c r="BF182" s="158">
        <v>0</v>
      </c>
      <c r="BG182" s="132">
        <v>0</v>
      </c>
      <c r="BH182" s="158">
        <v>0</v>
      </c>
      <c r="BI182" s="64">
        <v>0</v>
      </c>
      <c r="BJ182" s="155">
        <v>0</v>
      </c>
      <c r="BK182" s="132">
        <v>0</v>
      </c>
      <c r="BL182" s="815">
        <v>4000</v>
      </c>
      <c r="BM182" s="800">
        <v>0</v>
      </c>
      <c r="BN182" s="158">
        <v>0</v>
      </c>
      <c r="BO182" s="823">
        <v>3900</v>
      </c>
      <c r="BP182" s="158">
        <v>0</v>
      </c>
      <c r="BQ182" s="132">
        <v>0</v>
      </c>
      <c r="BR182" s="158">
        <v>0</v>
      </c>
      <c r="BS182" s="64"/>
      <c r="BT182" s="158"/>
      <c r="BU182" s="159"/>
      <c r="BV182" s="158">
        <v>0</v>
      </c>
      <c r="BW182" s="132"/>
      <c r="BX182" s="158">
        <v>0</v>
      </c>
      <c r="BY182" s="64"/>
      <c r="BZ182" s="158">
        <v>0</v>
      </c>
      <c r="CA182" s="64">
        <v>0</v>
      </c>
      <c r="CB182" s="156">
        <f>+BE182+BG182+BI182+BK182+BM182+BO182+BQ182+BS182+BU182+BW182+BY182+CA182</f>
        <v>3900</v>
      </c>
      <c r="CC182" s="128">
        <f>+CB182/BA182*100</f>
        <v>97.5</v>
      </c>
      <c r="CF182" s="751">
        <f>+CI182-BA182</f>
        <v>0</v>
      </c>
      <c r="CG182" s="751">
        <f>+CJ182-BB182</f>
        <v>0</v>
      </c>
      <c r="CH182" s="770"/>
      <c r="CI182" s="751">
        <v>4000</v>
      </c>
      <c r="CJ182" s="751">
        <v>3900</v>
      </c>
    </row>
    <row r="183" spans="1:88" ht="51.75" customHeight="1" thickBot="1">
      <c r="A183" s="1002"/>
      <c r="B183" s="983"/>
      <c r="C183" s="1010"/>
      <c r="D183" s="44" t="s">
        <v>1050</v>
      </c>
      <c r="E183" s="44" t="s">
        <v>242</v>
      </c>
      <c r="F183" s="788">
        <f>+'[1]UE409 (2)'!F183</f>
        <v>2</v>
      </c>
      <c r="G183" s="671">
        <f>+'[1]UE409 (2)'!G183</f>
        <v>12</v>
      </c>
      <c r="H183" s="671">
        <f>+'[1]UE409 (2)'!H183</f>
        <v>12</v>
      </c>
      <c r="I183" s="671">
        <f>+'[1]UE409 (2)'!I183</f>
        <v>12</v>
      </c>
      <c r="J183" s="634">
        <v>0</v>
      </c>
      <c r="K183" s="634">
        <v>0</v>
      </c>
      <c r="L183" s="634">
        <v>0</v>
      </c>
      <c r="M183" s="634">
        <v>0</v>
      </c>
      <c r="N183" s="634"/>
      <c r="O183" s="680">
        <v>1</v>
      </c>
      <c r="P183" s="91">
        <v>0</v>
      </c>
      <c r="Q183" s="664">
        <v>0</v>
      </c>
      <c r="R183" s="91">
        <v>0</v>
      </c>
      <c r="S183" s="664">
        <v>0</v>
      </c>
      <c r="T183" s="91">
        <v>0</v>
      </c>
      <c r="U183" s="91">
        <v>0</v>
      </c>
      <c r="V183" s="888">
        <f t="shared" si="44"/>
        <v>1</v>
      </c>
      <c r="W183" s="895">
        <f t="shared" si="45"/>
        <v>50</v>
      </c>
      <c r="X183" s="790" t="s">
        <v>1056</v>
      </c>
      <c r="Y183" s="13">
        <f t="shared" si="42"/>
        <v>1</v>
      </c>
      <c r="Z183" s="759"/>
      <c r="AA183" s="783"/>
      <c r="AB183" s="38"/>
      <c r="AC183" s="38"/>
      <c r="AD183" s="34"/>
      <c r="AE183" s="34"/>
      <c r="AF183" s="38"/>
      <c r="AG183" s="38"/>
      <c r="AH183" s="38"/>
      <c r="AI183" s="38"/>
      <c r="AJ183" s="849" t="s">
        <v>1108</v>
      </c>
      <c r="AK183" s="851" t="s">
        <v>1109</v>
      </c>
      <c r="AL183" s="38" t="s">
        <v>1108</v>
      </c>
      <c r="AM183" s="38" t="s">
        <v>1109</v>
      </c>
      <c r="AN183" s="639" t="s">
        <v>1108</v>
      </c>
      <c r="AO183" s="639" t="s">
        <v>1109</v>
      </c>
      <c r="AP183" s="38" t="s">
        <v>1108</v>
      </c>
      <c r="AQ183" s="38" t="s">
        <v>1109</v>
      </c>
      <c r="AR183" s="639" t="s">
        <v>1108</v>
      </c>
      <c r="AS183" s="919" t="s">
        <v>1109</v>
      </c>
      <c r="AT183" s="905" t="s">
        <v>1108</v>
      </c>
      <c r="AU183" s="905" t="s">
        <v>1109</v>
      </c>
      <c r="AV183" s="905" t="s">
        <v>1108</v>
      </c>
      <c r="AW183" s="906"/>
      <c r="BA183" s="129"/>
      <c r="BB183" s="130"/>
      <c r="BC183" s="129"/>
      <c r="BD183" s="155"/>
      <c r="BE183" s="132"/>
      <c r="BF183" s="158"/>
      <c r="BG183" s="132"/>
      <c r="BH183" s="158"/>
      <c r="BI183" s="64"/>
      <c r="BJ183" s="155"/>
      <c r="BK183" s="132"/>
      <c r="BL183" s="158"/>
      <c r="BM183" s="132"/>
      <c r="BN183" s="158"/>
      <c r="BO183" s="159"/>
      <c r="BP183" s="158"/>
      <c r="BQ183" s="132"/>
      <c r="BR183" s="158"/>
      <c r="BS183" s="64"/>
      <c r="BT183" s="158"/>
      <c r="BU183" s="159"/>
      <c r="BV183" s="158"/>
      <c r="BW183" s="132"/>
      <c r="BX183" s="158"/>
      <c r="BY183" s="64"/>
      <c r="BZ183" s="158"/>
      <c r="CA183" s="64"/>
      <c r="CB183" s="156"/>
      <c r="CC183" s="128"/>
      <c r="CF183" s="157"/>
      <c r="CG183" s="157"/>
    </row>
    <row r="184" spans="1:88" ht="52.5" customHeight="1" thickBot="1">
      <c r="A184" s="1002"/>
      <c r="B184" s="1046" t="s">
        <v>327</v>
      </c>
      <c r="C184" s="1095" t="s">
        <v>337</v>
      </c>
      <c r="D184" s="677" t="s">
        <v>221</v>
      </c>
      <c r="E184" s="678"/>
      <c r="F184" s="671">
        <f>+'[1]UE409 (2)'!F184</f>
        <v>19613</v>
      </c>
      <c r="G184" s="671">
        <f>+'[1]UE409 (2)'!G184</f>
        <v>17357</v>
      </c>
      <c r="H184" s="671">
        <f>+'[1]UE409 (2)'!H184</f>
        <v>17704</v>
      </c>
      <c r="I184" s="671">
        <f>+'[1]UE409 (2)'!I184</f>
        <v>18058</v>
      </c>
      <c r="J184" s="671">
        <f t="shared" ref="J184:T184" si="60">+J186</f>
        <v>1766</v>
      </c>
      <c r="K184" s="671">
        <f t="shared" si="60"/>
        <v>1820</v>
      </c>
      <c r="L184" s="671">
        <f t="shared" si="60"/>
        <v>1329</v>
      </c>
      <c r="M184" s="671">
        <f t="shared" si="60"/>
        <v>2533</v>
      </c>
      <c r="N184" s="671">
        <f t="shared" si="60"/>
        <v>1800</v>
      </c>
      <c r="O184" s="671">
        <f t="shared" si="60"/>
        <v>2329</v>
      </c>
      <c r="P184" s="671">
        <f t="shared" si="60"/>
        <v>1491</v>
      </c>
      <c r="Q184" s="671">
        <f t="shared" si="60"/>
        <v>1345</v>
      </c>
      <c r="R184" s="671">
        <f t="shared" si="60"/>
        <v>1628</v>
      </c>
      <c r="S184" s="671">
        <f t="shared" si="60"/>
        <v>1409</v>
      </c>
      <c r="T184" s="671">
        <f t="shared" si="60"/>
        <v>1274</v>
      </c>
      <c r="U184" s="671">
        <v>1103</v>
      </c>
      <c r="V184" s="888">
        <f t="shared" si="44"/>
        <v>19827</v>
      </c>
      <c r="W184" s="895">
        <f t="shared" si="45"/>
        <v>101.09111303727121</v>
      </c>
      <c r="Y184" s="867">
        <f t="shared" si="42"/>
        <v>9806.5</v>
      </c>
      <c r="Z184" s="734"/>
      <c r="AA184" s="734"/>
      <c r="AB184" s="253"/>
      <c r="AC184" s="254"/>
      <c r="AD184" s="411"/>
      <c r="AE184" s="412"/>
      <c r="AF184" s="253"/>
      <c r="AG184" s="254"/>
      <c r="AH184" s="253"/>
      <c r="AI184" s="254"/>
      <c r="AJ184" s="852"/>
      <c r="AK184" s="853"/>
      <c r="AL184" s="253"/>
      <c r="AM184" s="254"/>
      <c r="AN184" s="641"/>
      <c r="AO184" s="642"/>
      <c r="AP184" s="253"/>
      <c r="AQ184" s="254"/>
      <c r="AR184" s="708"/>
      <c r="AS184" s="920"/>
      <c r="AT184" s="906"/>
      <c r="AU184" s="906"/>
      <c r="AV184" s="906"/>
      <c r="AW184" s="906"/>
      <c r="BA184" s="77">
        <f>+BC184+BD184+BF184+BH184+BJ184+BL184+BN184+BP184+BR184+BT184+BV184+BX184+BZ184</f>
        <v>3553189</v>
      </c>
      <c r="BB184" s="130">
        <f>+BE184+BG184+BI184+BK184+BM184+BO184+BQ184+BS184+BU184+BW184+BY184+CA184</f>
        <v>3552519</v>
      </c>
      <c r="BC184" s="129">
        <v>2922424</v>
      </c>
      <c r="BD184" s="155">
        <v>17144</v>
      </c>
      <c r="BE184" s="132">
        <v>181994.47</v>
      </c>
      <c r="BF184" s="158">
        <v>629415</v>
      </c>
      <c r="BG184" s="132">
        <v>278324.65000000002</v>
      </c>
      <c r="BH184" s="158">
        <v>4531</v>
      </c>
      <c r="BI184" s="64">
        <v>297854.36</v>
      </c>
      <c r="BJ184" s="155">
        <v>0</v>
      </c>
      <c r="BK184" s="132">
        <v>301919.96999999997</v>
      </c>
      <c r="BL184" s="158">
        <v>0</v>
      </c>
      <c r="BM184" s="800">
        <v>295071.16000000015</v>
      </c>
      <c r="BN184" s="158">
        <v>0</v>
      </c>
      <c r="BO184" s="823">
        <v>301619.81000000006</v>
      </c>
      <c r="BP184" s="158">
        <v>0</v>
      </c>
      <c r="BQ184" s="132">
        <v>4460.9199999999255</v>
      </c>
      <c r="BR184" s="158">
        <v>0</v>
      </c>
      <c r="BS184" s="64"/>
      <c r="BT184" s="158"/>
      <c r="BU184" s="159"/>
      <c r="BV184" s="883">
        <v>-20325</v>
      </c>
      <c r="BW184" s="132"/>
      <c r="BX184" s="158">
        <v>0</v>
      </c>
      <c r="BY184" s="64"/>
      <c r="BZ184" s="158">
        <v>0</v>
      </c>
      <c r="CA184" s="64">
        <v>1891273.66</v>
      </c>
      <c r="CB184" s="156">
        <f t="shared" si="46"/>
        <v>3552519</v>
      </c>
      <c r="CC184" s="128">
        <f t="shared" si="47"/>
        <v>99.981143699364154</v>
      </c>
      <c r="CF184" s="133">
        <f>+CI184-BA184</f>
        <v>0</v>
      </c>
      <c r="CG184" s="133">
        <f>+CJ184-BB184</f>
        <v>0</v>
      </c>
      <c r="CH184" s="160"/>
      <c r="CI184" s="133">
        <v>3553189</v>
      </c>
      <c r="CJ184" s="133">
        <v>3552519</v>
      </c>
    </row>
    <row r="185" spans="1:88" ht="52.5" customHeight="1" thickBot="1">
      <c r="A185" s="1002"/>
      <c r="B185" s="1046"/>
      <c r="C185" s="1096"/>
      <c r="D185" s="408" t="s">
        <v>559</v>
      </c>
      <c r="E185" s="138" t="s">
        <v>363</v>
      </c>
      <c r="F185" s="671">
        <f>+'[1]UE409 (2)'!F185</f>
        <v>29913</v>
      </c>
      <c r="G185" s="671">
        <f>+'[1]UE409 (2)'!G185</f>
        <v>29913</v>
      </c>
      <c r="H185" s="671">
        <f>+'[1]UE409 (2)'!H185</f>
        <v>30511</v>
      </c>
      <c r="I185" s="671">
        <f>+'[1]UE409 (2)'!I185</f>
        <v>31121</v>
      </c>
      <c r="J185" s="635">
        <v>2513</v>
      </c>
      <c r="K185" s="80">
        <v>2548</v>
      </c>
      <c r="L185" s="110">
        <v>3076</v>
      </c>
      <c r="M185" s="80">
        <v>3254</v>
      </c>
      <c r="N185" s="80">
        <v>2908</v>
      </c>
      <c r="O185" s="430">
        <v>3377</v>
      </c>
      <c r="P185" s="80">
        <v>2440</v>
      </c>
      <c r="Q185" s="635">
        <v>2122</v>
      </c>
      <c r="R185" s="80">
        <v>2368</v>
      </c>
      <c r="S185" s="635">
        <v>1618</v>
      </c>
      <c r="T185" s="80">
        <v>1539</v>
      </c>
      <c r="U185" s="80">
        <v>1347</v>
      </c>
      <c r="V185" s="888">
        <f t="shared" si="44"/>
        <v>29110</v>
      </c>
      <c r="W185" s="895">
        <f t="shared" si="45"/>
        <v>97.315548423762237</v>
      </c>
      <c r="Y185" s="13">
        <f t="shared" si="42"/>
        <v>14956.5</v>
      </c>
      <c r="Z185" s="734" t="s">
        <v>954</v>
      </c>
      <c r="AA185" s="734" t="s">
        <v>800</v>
      </c>
      <c r="AB185" s="51" t="s">
        <v>955</v>
      </c>
      <c r="AC185" s="51" t="s">
        <v>800</v>
      </c>
      <c r="AD185" s="709" t="s">
        <v>954</v>
      </c>
      <c r="AE185" s="709" t="s">
        <v>800</v>
      </c>
      <c r="AF185" s="51" t="s">
        <v>955</v>
      </c>
      <c r="AG185" s="51" t="s">
        <v>800</v>
      </c>
      <c r="AH185" s="51"/>
      <c r="AI185" s="51"/>
      <c r="AJ185" s="848" t="s">
        <v>955</v>
      </c>
      <c r="AK185" s="838" t="s">
        <v>800</v>
      </c>
      <c r="AL185" s="51" t="s">
        <v>955</v>
      </c>
      <c r="AM185" s="51" t="s">
        <v>800</v>
      </c>
      <c r="AN185" s="639" t="s">
        <v>955</v>
      </c>
      <c r="AO185" s="639" t="s">
        <v>800</v>
      </c>
      <c r="AP185" s="51" t="s">
        <v>955</v>
      </c>
      <c r="AQ185" s="51" t="s">
        <v>800</v>
      </c>
      <c r="AR185" s="708" t="s">
        <v>955</v>
      </c>
      <c r="AS185" s="920" t="s">
        <v>1453</v>
      </c>
      <c r="AT185" s="904" t="s">
        <v>955</v>
      </c>
      <c r="AU185" s="904" t="s">
        <v>1414</v>
      </c>
      <c r="AV185" s="904" t="s">
        <v>955</v>
      </c>
      <c r="AW185" s="904"/>
      <c r="BA185" s="129"/>
      <c r="BB185" s="130"/>
      <c r="BC185" s="129"/>
      <c r="BD185" s="155"/>
      <c r="BE185" s="132"/>
      <c r="BF185" s="158"/>
      <c r="BG185" s="132"/>
      <c r="BH185" s="158"/>
      <c r="BI185" s="64"/>
      <c r="BJ185" s="155"/>
      <c r="BK185" s="132"/>
      <c r="BL185" s="158"/>
      <c r="BM185" s="132"/>
      <c r="BN185" s="158"/>
      <c r="BO185" s="159"/>
      <c r="BP185" s="158"/>
      <c r="BQ185" s="132"/>
      <c r="BR185" s="158"/>
      <c r="BS185" s="64"/>
      <c r="BT185" s="158"/>
      <c r="BU185" s="159"/>
      <c r="BV185" s="158"/>
      <c r="BW185" s="132"/>
      <c r="BX185" s="158"/>
      <c r="BY185" s="64"/>
      <c r="BZ185" s="158"/>
      <c r="CA185" s="64"/>
      <c r="CB185" s="156">
        <f t="shared" si="46"/>
        <v>0</v>
      </c>
      <c r="CC185" s="128" t="e">
        <f t="shared" si="47"/>
        <v>#DIV/0!</v>
      </c>
      <c r="CF185" s="157"/>
      <c r="CG185" s="157"/>
    </row>
    <row r="186" spans="1:88" ht="37.5" customHeight="1" thickBot="1">
      <c r="A186" s="1002"/>
      <c r="B186" s="1046"/>
      <c r="C186" s="1096"/>
      <c r="D186" s="34" t="s">
        <v>446</v>
      </c>
      <c r="E186" s="18" t="s">
        <v>33</v>
      </c>
      <c r="F186" s="788">
        <f>+'[1]UE409 (2)'!F186</f>
        <v>19613</v>
      </c>
      <c r="G186" s="671">
        <f>+'[1]UE409 (2)'!G186</f>
        <v>17357</v>
      </c>
      <c r="H186" s="671">
        <f>+'[1]UE409 (2)'!H186</f>
        <v>17704</v>
      </c>
      <c r="I186" s="671">
        <f>+'[1]UE409 (2)'!I186</f>
        <v>18058</v>
      </c>
      <c r="J186" s="635">
        <v>1766</v>
      </c>
      <c r="K186" s="80">
        <v>1820</v>
      </c>
      <c r="L186" s="110">
        <v>1329</v>
      </c>
      <c r="M186" s="80">
        <v>2533</v>
      </c>
      <c r="N186" s="80">
        <v>1800</v>
      </c>
      <c r="O186" s="430">
        <v>2329</v>
      </c>
      <c r="P186" s="80">
        <v>1491</v>
      </c>
      <c r="Q186" s="635">
        <v>1345</v>
      </c>
      <c r="R186" s="80">
        <v>1628</v>
      </c>
      <c r="S186" s="634">
        <v>1409</v>
      </c>
      <c r="T186" s="80">
        <v>1274</v>
      </c>
      <c r="U186" s="80">
        <v>1103</v>
      </c>
      <c r="V186" s="888">
        <f t="shared" si="44"/>
        <v>19827</v>
      </c>
      <c r="W186" s="895">
        <f t="shared" si="45"/>
        <v>101.09111303727121</v>
      </c>
      <c r="X186" s="789" t="s">
        <v>1055</v>
      </c>
      <c r="Y186" s="13">
        <f t="shared" si="42"/>
        <v>9806.5</v>
      </c>
      <c r="Z186" s="734" t="s">
        <v>801</v>
      </c>
      <c r="AA186" s="734" t="s">
        <v>799</v>
      </c>
      <c r="AB186" s="51" t="s">
        <v>798</v>
      </c>
      <c r="AC186" s="51" t="s">
        <v>956</v>
      </c>
      <c r="AD186" s="709" t="s">
        <v>801</v>
      </c>
      <c r="AE186" s="709" t="s">
        <v>799</v>
      </c>
      <c r="AF186" s="51" t="s">
        <v>798</v>
      </c>
      <c r="AG186" s="51" t="s">
        <v>956</v>
      </c>
      <c r="AH186" s="51"/>
      <c r="AI186" s="51"/>
      <c r="AJ186" s="848" t="s">
        <v>798</v>
      </c>
      <c r="AK186" s="838" t="s">
        <v>956</v>
      </c>
      <c r="AL186" s="51" t="s">
        <v>798</v>
      </c>
      <c r="AM186" s="51" t="s">
        <v>956</v>
      </c>
      <c r="AN186" s="639" t="s">
        <v>798</v>
      </c>
      <c r="AO186" s="639" t="s">
        <v>956</v>
      </c>
      <c r="AP186" s="255" t="s">
        <v>798</v>
      </c>
      <c r="AQ186" s="51" t="s">
        <v>956</v>
      </c>
      <c r="AR186" s="710" t="s">
        <v>798</v>
      </c>
      <c r="AS186" s="920" t="s">
        <v>1454</v>
      </c>
      <c r="AT186" s="904" t="s">
        <v>798</v>
      </c>
      <c r="AU186" s="904" t="s">
        <v>1415</v>
      </c>
      <c r="AV186" s="904" t="s">
        <v>798</v>
      </c>
      <c r="AW186" s="904"/>
      <c r="BA186" s="129"/>
      <c r="BB186" s="130"/>
      <c r="BC186" s="129"/>
      <c r="BD186" s="155"/>
      <c r="BE186" s="132"/>
      <c r="BF186" s="158"/>
      <c r="BG186" s="132"/>
      <c r="BH186" s="158"/>
      <c r="BI186" s="64"/>
      <c r="BJ186" s="155"/>
      <c r="BK186" s="132"/>
      <c r="BL186" s="158"/>
      <c r="BM186" s="132"/>
      <c r="BN186" s="158"/>
      <c r="BO186" s="159"/>
      <c r="BP186" s="158"/>
      <c r="BQ186" s="132"/>
      <c r="BR186" s="158"/>
      <c r="BS186" s="64"/>
      <c r="BT186" s="158"/>
      <c r="BU186" s="159"/>
      <c r="BV186" s="158"/>
      <c r="BW186" s="132"/>
      <c r="BX186" s="158"/>
      <c r="BY186" s="64"/>
      <c r="BZ186" s="158"/>
      <c r="CA186" s="64"/>
      <c r="CB186" s="156">
        <f t="shared" si="46"/>
        <v>0</v>
      </c>
      <c r="CC186" s="128" t="e">
        <f t="shared" si="47"/>
        <v>#DIV/0!</v>
      </c>
      <c r="CF186" s="157"/>
      <c r="CG186" s="157"/>
    </row>
    <row r="187" spans="1:88" ht="35.25" customHeight="1" thickBot="1">
      <c r="A187" s="1002"/>
      <c r="B187" s="1151" t="s">
        <v>159</v>
      </c>
      <c r="C187" s="1082" t="s">
        <v>160</v>
      </c>
      <c r="D187" s="1101" t="s">
        <v>18</v>
      </c>
      <c r="E187" s="1102"/>
      <c r="F187" s="671">
        <f>+'[1]UE409 (2)'!F187</f>
        <v>871</v>
      </c>
      <c r="G187" s="671">
        <f>+'[1]UE409 (2)'!G187</f>
        <v>726</v>
      </c>
      <c r="H187" s="671">
        <f>+'[1]UE409 (2)'!H187</f>
        <v>740</v>
      </c>
      <c r="I187" s="671">
        <f>+'[1]UE409 (2)'!I187</f>
        <v>755</v>
      </c>
      <c r="J187" s="671">
        <f t="shared" ref="J187:T187" si="61">+J189</f>
        <v>55</v>
      </c>
      <c r="K187" s="671">
        <f t="shared" si="61"/>
        <v>80</v>
      </c>
      <c r="L187" s="671">
        <f t="shared" si="61"/>
        <v>62</v>
      </c>
      <c r="M187" s="671">
        <f t="shared" si="61"/>
        <v>177</v>
      </c>
      <c r="N187" s="671">
        <f t="shared" si="61"/>
        <v>96</v>
      </c>
      <c r="O187" s="671">
        <f t="shared" si="61"/>
        <v>89</v>
      </c>
      <c r="P187" s="671">
        <f t="shared" si="61"/>
        <v>52</v>
      </c>
      <c r="Q187" s="671">
        <f t="shared" si="61"/>
        <v>43</v>
      </c>
      <c r="R187" s="671">
        <f t="shared" si="61"/>
        <v>61</v>
      </c>
      <c r="S187" s="671">
        <f t="shared" si="61"/>
        <v>72</v>
      </c>
      <c r="T187" s="671">
        <f t="shared" si="61"/>
        <v>60</v>
      </c>
      <c r="U187" s="671">
        <v>37</v>
      </c>
      <c r="V187" s="888">
        <f t="shared" si="44"/>
        <v>884</v>
      </c>
      <c r="W187" s="895">
        <f t="shared" si="45"/>
        <v>101.49253731343283</v>
      </c>
      <c r="X187" s="39"/>
      <c r="Y187" s="13">
        <f t="shared" si="42"/>
        <v>435.5</v>
      </c>
      <c r="Z187" s="734"/>
      <c r="AA187" s="734"/>
      <c r="AB187" s="51"/>
      <c r="AC187" s="51"/>
      <c r="AD187" s="709"/>
      <c r="AE187" s="709"/>
      <c r="AF187" s="51"/>
      <c r="AG187" s="51"/>
      <c r="AH187" s="51"/>
      <c r="AI187" s="51"/>
      <c r="AJ187" s="835"/>
      <c r="AK187" s="836"/>
      <c r="AL187" s="51"/>
      <c r="AM187" s="51"/>
      <c r="AN187" s="639"/>
      <c r="AO187" s="639"/>
      <c r="AP187" s="51"/>
      <c r="AQ187" s="51"/>
      <c r="AR187" s="639"/>
      <c r="AS187" s="919"/>
      <c r="AT187" s="904"/>
      <c r="AU187" s="904"/>
      <c r="AV187" s="904"/>
      <c r="AW187" s="904"/>
      <c r="AX187" s="39"/>
      <c r="BA187" s="129">
        <f>+BC187+BD187+BF187+BH187+BJ187+BL187+BN187+BP187+BR187+BT187+BV187+BX187+BZ187</f>
        <v>0</v>
      </c>
      <c r="BB187" s="130">
        <f>+BE187+BG187+BI187+BK187+BM187+BO187+BQ187+BS187+BU187+BW187+BY187+CA187</f>
        <v>0</v>
      </c>
      <c r="BC187" s="129">
        <v>0</v>
      </c>
      <c r="BD187" s="155">
        <v>0</v>
      </c>
      <c r="BE187" s="132">
        <v>0</v>
      </c>
      <c r="BF187" s="158">
        <v>0</v>
      </c>
      <c r="BG187" s="132">
        <v>0</v>
      </c>
      <c r="BH187" s="158">
        <v>0</v>
      </c>
      <c r="BI187" s="64">
        <v>0</v>
      </c>
      <c r="BJ187" s="155">
        <v>0</v>
      </c>
      <c r="BK187" s="132">
        <v>0</v>
      </c>
      <c r="BL187" s="158">
        <v>0</v>
      </c>
      <c r="BM187" s="800">
        <v>0</v>
      </c>
      <c r="BN187" s="158">
        <v>0</v>
      </c>
      <c r="BO187" s="823">
        <v>0</v>
      </c>
      <c r="BP187" s="158">
        <v>0</v>
      </c>
      <c r="BQ187" s="132">
        <v>0</v>
      </c>
      <c r="BR187" s="158">
        <v>0</v>
      </c>
      <c r="BS187" s="64"/>
      <c r="BT187" s="158"/>
      <c r="BU187" s="159"/>
      <c r="BV187" s="158">
        <v>0</v>
      </c>
      <c r="BW187" s="132"/>
      <c r="BX187" s="158">
        <v>0</v>
      </c>
      <c r="BY187" s="64"/>
      <c r="BZ187" s="158">
        <v>0</v>
      </c>
      <c r="CA187" s="64">
        <v>0</v>
      </c>
      <c r="CB187" s="156">
        <f t="shared" si="46"/>
        <v>0</v>
      </c>
      <c r="CC187" s="128" t="e">
        <f t="shared" si="47"/>
        <v>#DIV/0!</v>
      </c>
      <c r="CF187" s="133">
        <f>+CI187-BA187</f>
        <v>0</v>
      </c>
      <c r="CG187" s="133">
        <f>+CJ187-BB187</f>
        <v>0</v>
      </c>
      <c r="CH187" s="160"/>
      <c r="CI187" s="133"/>
      <c r="CJ187" s="133"/>
    </row>
    <row r="188" spans="1:88" ht="35.25" customHeight="1" thickBot="1">
      <c r="A188" s="1002"/>
      <c r="B188" s="1151"/>
      <c r="C188" s="1083"/>
      <c r="D188" s="44" t="s">
        <v>560</v>
      </c>
      <c r="E188" s="56" t="s">
        <v>363</v>
      </c>
      <c r="F188" s="671">
        <f>+'[1]UE409 (2)'!F188</f>
        <v>53790</v>
      </c>
      <c r="G188" s="671">
        <f>+'[1]UE409 (2)'!G188</f>
        <v>31260</v>
      </c>
      <c r="H188" s="671">
        <f>+'[1]UE409 (2)'!H188</f>
        <v>31264</v>
      </c>
      <c r="I188" s="671">
        <f>+'[1]UE409 (2)'!I188</f>
        <v>31264</v>
      </c>
      <c r="J188" s="637">
        <v>779</v>
      </c>
      <c r="K188" s="106">
        <v>1157</v>
      </c>
      <c r="L188" s="410">
        <v>1629</v>
      </c>
      <c r="M188" s="106">
        <v>5885</v>
      </c>
      <c r="N188" s="106">
        <v>6160</v>
      </c>
      <c r="O188" s="432">
        <v>6317</v>
      </c>
      <c r="P188" s="106">
        <v>4185</v>
      </c>
      <c r="Q188" s="870">
        <v>3717</v>
      </c>
      <c r="R188" s="106">
        <v>4788</v>
      </c>
      <c r="S188" s="665">
        <v>3107</v>
      </c>
      <c r="T188" s="106">
        <v>2574</v>
      </c>
      <c r="U188" s="106">
        <v>631</v>
      </c>
      <c r="V188" s="888">
        <f t="shared" si="44"/>
        <v>40929</v>
      </c>
      <c r="W188" s="895">
        <f t="shared" si="45"/>
        <v>76.090351366424997</v>
      </c>
      <c r="X188" s="39"/>
      <c r="Y188" s="13">
        <f t="shared" si="42"/>
        <v>26895</v>
      </c>
      <c r="Z188" s="734" t="s">
        <v>957</v>
      </c>
      <c r="AA188" s="734" t="s">
        <v>958</v>
      </c>
      <c r="AB188" s="51" t="s">
        <v>959</v>
      </c>
      <c r="AC188" s="51" t="s">
        <v>960</v>
      </c>
      <c r="AD188" s="709" t="s">
        <v>957</v>
      </c>
      <c r="AE188" s="709" t="s">
        <v>958</v>
      </c>
      <c r="AF188" s="51" t="s">
        <v>961</v>
      </c>
      <c r="AG188" s="51" t="s">
        <v>962</v>
      </c>
      <c r="AH188" s="51"/>
      <c r="AI188" s="51"/>
      <c r="AJ188" s="848" t="s">
        <v>961</v>
      </c>
      <c r="AK188" s="838" t="s">
        <v>962</v>
      </c>
      <c r="AL188" s="51" t="s">
        <v>961</v>
      </c>
      <c r="AM188" s="51" t="s">
        <v>962</v>
      </c>
      <c r="AN188" s="639" t="s">
        <v>961</v>
      </c>
      <c r="AO188" s="639" t="s">
        <v>1294</v>
      </c>
      <c r="AP188" s="51" t="s">
        <v>961</v>
      </c>
      <c r="AQ188" s="51" t="s">
        <v>1294</v>
      </c>
      <c r="AR188" s="708" t="s">
        <v>961</v>
      </c>
      <c r="AS188" s="920" t="s">
        <v>1294</v>
      </c>
      <c r="AT188" s="904" t="s">
        <v>961</v>
      </c>
      <c r="AU188" s="904" t="s">
        <v>1294</v>
      </c>
      <c r="AV188" s="904" t="s">
        <v>961</v>
      </c>
      <c r="AW188" s="904"/>
      <c r="AX188" s="39"/>
      <c r="BA188" s="129"/>
      <c r="BB188" s="130"/>
      <c r="BC188" s="129"/>
      <c r="BD188" s="155"/>
      <c r="BE188" s="132"/>
      <c r="BF188" s="158"/>
      <c r="BG188" s="132"/>
      <c r="BH188" s="158"/>
      <c r="BI188" s="64"/>
      <c r="BJ188" s="155"/>
      <c r="BK188" s="132"/>
      <c r="BL188" s="158"/>
      <c r="BM188" s="132"/>
      <c r="BN188" s="158"/>
      <c r="BO188" s="159"/>
      <c r="BP188" s="158"/>
      <c r="BQ188" s="132"/>
      <c r="BR188" s="158"/>
      <c r="BS188" s="64"/>
      <c r="BT188" s="158"/>
      <c r="BU188" s="159"/>
      <c r="BV188" s="158"/>
      <c r="BW188" s="132"/>
      <c r="BX188" s="158"/>
      <c r="BY188" s="64"/>
      <c r="BZ188" s="158"/>
      <c r="CA188" s="64"/>
      <c r="CB188" s="156">
        <f t="shared" si="46"/>
        <v>0</v>
      </c>
      <c r="CC188" s="128" t="e">
        <f t="shared" si="47"/>
        <v>#DIV/0!</v>
      </c>
      <c r="CF188" s="157"/>
      <c r="CG188" s="157"/>
    </row>
    <row r="189" spans="1:88" ht="45" customHeight="1" thickBot="1">
      <c r="A189" s="1002"/>
      <c r="B189" s="1151"/>
      <c r="C189" s="1100"/>
      <c r="D189" s="34" t="s">
        <v>161</v>
      </c>
      <c r="E189" s="44" t="s">
        <v>469</v>
      </c>
      <c r="F189" s="788">
        <f>+'[1]UE409 (2)'!F189</f>
        <v>871</v>
      </c>
      <c r="G189" s="671">
        <f>+'[1]UE409 (2)'!G189</f>
        <v>726</v>
      </c>
      <c r="H189" s="671">
        <f>+'[1]UE409 (2)'!H189</f>
        <v>740</v>
      </c>
      <c r="I189" s="671">
        <f>+'[1]UE409 (2)'!I189</f>
        <v>755</v>
      </c>
      <c r="J189" s="637">
        <v>55</v>
      </c>
      <c r="K189" s="106">
        <v>80</v>
      </c>
      <c r="L189" s="410">
        <v>62</v>
      </c>
      <c r="M189" s="106">
        <v>177</v>
      </c>
      <c r="N189" s="106">
        <v>96</v>
      </c>
      <c r="O189" s="432">
        <v>89</v>
      </c>
      <c r="P189" s="106">
        <v>52</v>
      </c>
      <c r="Q189" s="637">
        <v>43</v>
      </c>
      <c r="R189" s="106">
        <v>61</v>
      </c>
      <c r="S189" s="637">
        <v>72</v>
      </c>
      <c r="T189" s="106">
        <v>60</v>
      </c>
      <c r="U189" s="106">
        <v>37</v>
      </c>
      <c r="V189" s="888">
        <f t="shared" si="44"/>
        <v>884</v>
      </c>
      <c r="W189" s="895">
        <f t="shared" si="45"/>
        <v>101.49253731343283</v>
      </c>
      <c r="X189" s="789" t="s">
        <v>1055</v>
      </c>
      <c r="Y189" s="13">
        <f t="shared" si="42"/>
        <v>435.5</v>
      </c>
      <c r="Z189" s="734" t="s">
        <v>802</v>
      </c>
      <c r="AA189" s="734" t="s">
        <v>803</v>
      </c>
      <c r="AB189" s="51" t="s">
        <v>963</v>
      </c>
      <c r="AC189" s="51" t="s">
        <v>803</v>
      </c>
      <c r="AD189" s="709" t="s">
        <v>802</v>
      </c>
      <c r="AE189" s="709" t="s">
        <v>803</v>
      </c>
      <c r="AF189" s="51" t="s">
        <v>963</v>
      </c>
      <c r="AG189" s="51" t="s">
        <v>803</v>
      </c>
      <c r="AH189" s="51"/>
      <c r="AI189" s="51"/>
      <c r="AJ189" s="848" t="s">
        <v>963</v>
      </c>
      <c r="AK189" s="838" t="s">
        <v>803</v>
      </c>
      <c r="AL189" s="51" t="s">
        <v>963</v>
      </c>
      <c r="AM189" s="51" t="s">
        <v>803</v>
      </c>
      <c r="AN189" s="639" t="s">
        <v>963</v>
      </c>
      <c r="AO189" s="639" t="s">
        <v>803</v>
      </c>
      <c r="AP189" s="51" t="s">
        <v>963</v>
      </c>
      <c r="AQ189" s="51" t="s">
        <v>803</v>
      </c>
      <c r="AR189" s="708" t="s">
        <v>963</v>
      </c>
      <c r="AS189" s="919" t="s">
        <v>803</v>
      </c>
      <c r="AT189" s="904" t="s">
        <v>963</v>
      </c>
      <c r="AU189" s="904" t="s">
        <v>803</v>
      </c>
      <c r="AV189" s="904"/>
      <c r="AW189" s="904"/>
      <c r="AX189" s="24"/>
      <c r="BA189" s="129"/>
      <c r="BB189" s="130"/>
      <c r="BC189" s="129"/>
      <c r="BD189" s="155"/>
      <c r="BE189" s="132"/>
      <c r="BF189" s="158"/>
      <c r="BG189" s="132"/>
      <c r="BH189" s="158"/>
      <c r="BI189" s="64"/>
      <c r="BJ189" s="155"/>
      <c r="BK189" s="132"/>
      <c r="BL189" s="158"/>
      <c r="BM189" s="132"/>
      <c r="BN189" s="158"/>
      <c r="BO189" s="159"/>
      <c r="BP189" s="158"/>
      <c r="BQ189" s="132"/>
      <c r="BR189" s="158"/>
      <c r="BS189" s="64"/>
      <c r="BT189" s="158"/>
      <c r="BU189" s="159"/>
      <c r="BV189" s="158"/>
      <c r="BW189" s="132"/>
      <c r="BX189" s="158"/>
      <c r="BY189" s="64"/>
      <c r="BZ189" s="158"/>
      <c r="CA189" s="64"/>
      <c r="CB189" s="156">
        <f t="shared" si="46"/>
        <v>0</v>
      </c>
      <c r="CC189" s="128" t="e">
        <f t="shared" si="47"/>
        <v>#DIV/0!</v>
      </c>
      <c r="CF189" s="157"/>
      <c r="CG189" s="157"/>
    </row>
    <row r="190" spans="1:88" ht="45" customHeight="1" thickBot="1">
      <c r="A190" s="1002"/>
      <c r="B190" s="945" t="s">
        <v>564</v>
      </c>
      <c r="C190" s="945" t="s">
        <v>565</v>
      </c>
      <c r="D190" s="670" t="s">
        <v>221</v>
      </c>
      <c r="E190" s="679"/>
      <c r="F190" s="671">
        <f>+'[1]UE409 (2)'!F190</f>
        <v>1129</v>
      </c>
      <c r="G190" s="671">
        <f>+'[1]UE409 (2)'!G190</f>
        <v>1129</v>
      </c>
      <c r="H190" s="671">
        <f>+'[1]UE409 (2)'!H190</f>
        <v>1152</v>
      </c>
      <c r="I190" s="671">
        <f>+'[1]UE409 (2)'!I190</f>
        <v>1175</v>
      </c>
      <c r="J190" s="671">
        <f t="shared" ref="J190:T190" si="62">+J191</f>
        <v>0</v>
      </c>
      <c r="K190" s="671">
        <f t="shared" si="62"/>
        <v>258</v>
      </c>
      <c r="L190" s="671">
        <f t="shared" si="62"/>
        <v>0</v>
      </c>
      <c r="M190" s="671">
        <f t="shared" si="62"/>
        <v>224</v>
      </c>
      <c r="N190" s="671">
        <f t="shared" si="62"/>
        <v>337</v>
      </c>
      <c r="O190" s="671">
        <f t="shared" si="62"/>
        <v>91</v>
      </c>
      <c r="P190" s="671">
        <f t="shared" si="62"/>
        <v>4</v>
      </c>
      <c r="Q190" s="671">
        <f t="shared" si="62"/>
        <v>152</v>
      </c>
      <c r="R190" s="671">
        <f t="shared" si="62"/>
        <v>10</v>
      </c>
      <c r="S190" s="671">
        <f t="shared" si="62"/>
        <v>5</v>
      </c>
      <c r="T190" s="671">
        <f t="shared" si="62"/>
        <v>30</v>
      </c>
      <c r="U190" s="671">
        <v>70</v>
      </c>
      <c r="V190" s="888">
        <f t="shared" si="44"/>
        <v>1181</v>
      </c>
      <c r="W190" s="895">
        <f t="shared" si="45"/>
        <v>104.6058458813109</v>
      </c>
      <c r="X190" s="24"/>
      <c r="Y190" s="13">
        <f t="shared" si="42"/>
        <v>564.5</v>
      </c>
      <c r="Z190" s="758" t="s">
        <v>804</v>
      </c>
      <c r="AA190" s="760" t="s">
        <v>805</v>
      </c>
      <c r="AB190" s="233"/>
      <c r="AC190" s="38"/>
      <c r="AD190" s="712"/>
      <c r="AE190" s="34"/>
      <c r="AF190" s="233"/>
      <c r="AG190" s="38"/>
      <c r="AH190" s="233"/>
      <c r="AI190" s="38"/>
      <c r="AJ190" s="835"/>
      <c r="AK190" s="836"/>
      <c r="AL190" s="233"/>
      <c r="AM190" s="38"/>
      <c r="AN190" s="640"/>
      <c r="AO190" s="639"/>
      <c r="AP190" s="233"/>
      <c r="AQ190" s="38"/>
      <c r="AR190" s="640"/>
      <c r="AS190" s="919"/>
      <c r="AT190" s="904"/>
      <c r="AU190" s="904"/>
      <c r="AV190" s="904"/>
      <c r="AW190" s="904"/>
      <c r="AX190" s="24"/>
      <c r="BA190" s="129">
        <f>+BC190+BD190+BF190+BH190+BJ190+BL190+BN190+BP190+BR190+BT190+BV190+BX190+BZ190</f>
        <v>0</v>
      </c>
      <c r="BB190" s="130">
        <f>+BE190+BG190+BI190+BK190+BM190+BO190+BQ190+BS190+BU190+BW190+BY190+CA190</f>
        <v>0</v>
      </c>
      <c r="BC190" s="129">
        <v>0</v>
      </c>
      <c r="BD190" s="155">
        <v>0</v>
      </c>
      <c r="BE190" s="132">
        <v>0</v>
      </c>
      <c r="BF190" s="158">
        <v>0</v>
      </c>
      <c r="BG190" s="132">
        <v>0</v>
      </c>
      <c r="BH190" s="158">
        <v>0</v>
      </c>
      <c r="BI190" s="64">
        <v>0</v>
      </c>
      <c r="BJ190" s="155">
        <v>0</v>
      </c>
      <c r="BK190" s="132">
        <v>0</v>
      </c>
      <c r="BL190" s="158">
        <v>0</v>
      </c>
      <c r="BM190" s="800">
        <v>0</v>
      </c>
      <c r="BN190" s="158">
        <v>0</v>
      </c>
      <c r="BO190" s="823">
        <v>0</v>
      </c>
      <c r="BP190" s="158">
        <v>0</v>
      </c>
      <c r="BQ190" s="132">
        <v>0</v>
      </c>
      <c r="BR190" s="158">
        <v>0</v>
      </c>
      <c r="BS190" s="64"/>
      <c r="BT190" s="158"/>
      <c r="BU190" s="159"/>
      <c r="BV190" s="158">
        <v>0</v>
      </c>
      <c r="BW190" s="132"/>
      <c r="BX190" s="158">
        <v>0</v>
      </c>
      <c r="BY190" s="64"/>
      <c r="BZ190" s="158">
        <v>0</v>
      </c>
      <c r="CA190" s="64">
        <v>0</v>
      </c>
      <c r="CB190" s="156">
        <f t="shared" si="46"/>
        <v>0</v>
      </c>
      <c r="CC190" s="128" t="e">
        <f t="shared" si="47"/>
        <v>#DIV/0!</v>
      </c>
      <c r="CF190" s="133">
        <f>+CI190-BA190</f>
        <v>0</v>
      </c>
      <c r="CG190" s="133">
        <f>+CJ190-BB190</f>
        <v>0</v>
      </c>
      <c r="CH190" s="160"/>
      <c r="CI190" s="133"/>
      <c r="CJ190" s="133"/>
    </row>
    <row r="191" spans="1:88" ht="66.75" customHeight="1" thickBot="1">
      <c r="A191" s="1002"/>
      <c r="B191" s="945"/>
      <c r="C191" s="945"/>
      <c r="D191" s="668" t="s">
        <v>566</v>
      </c>
      <c r="E191" s="9" t="s">
        <v>245</v>
      </c>
      <c r="F191" s="671">
        <f>+'[1]UE409 (2)'!F191</f>
        <v>1129</v>
      </c>
      <c r="G191" s="671">
        <f>+'[1]UE409 (2)'!G191</f>
        <v>1129</v>
      </c>
      <c r="H191" s="671">
        <f>+'[1]UE409 (2)'!H191</f>
        <v>1152</v>
      </c>
      <c r="I191" s="671">
        <f>+'[1]UE409 (2)'!I191</f>
        <v>1175</v>
      </c>
      <c r="J191" s="634">
        <v>0</v>
      </c>
      <c r="K191" s="91">
        <v>258</v>
      </c>
      <c r="L191" s="118">
        <v>0</v>
      </c>
      <c r="M191" s="91">
        <v>224</v>
      </c>
      <c r="N191" s="91">
        <v>337</v>
      </c>
      <c r="O191" s="424">
        <v>91</v>
      </c>
      <c r="P191" s="91">
        <v>4</v>
      </c>
      <c r="Q191" s="634">
        <v>152</v>
      </c>
      <c r="R191" s="91">
        <v>10</v>
      </c>
      <c r="S191" s="634">
        <v>5</v>
      </c>
      <c r="T191" s="91">
        <v>30</v>
      </c>
      <c r="U191" s="91">
        <v>70</v>
      </c>
      <c r="V191" s="888">
        <f t="shared" si="44"/>
        <v>1181</v>
      </c>
      <c r="W191" s="895">
        <f t="shared" si="45"/>
        <v>104.6058458813109</v>
      </c>
      <c r="Y191" s="13">
        <f t="shared" si="42"/>
        <v>564.5</v>
      </c>
      <c r="Z191" s="759"/>
      <c r="AA191" s="761"/>
      <c r="AB191" s="233" t="s">
        <v>964</v>
      </c>
      <c r="AC191" s="38" t="s">
        <v>805</v>
      </c>
      <c r="AD191" s="712" t="s">
        <v>804</v>
      </c>
      <c r="AE191" s="34" t="s">
        <v>805</v>
      </c>
      <c r="AF191" s="233" t="s">
        <v>964</v>
      </c>
      <c r="AG191" s="38" t="s">
        <v>805</v>
      </c>
      <c r="AH191" s="233"/>
      <c r="AI191" s="38"/>
      <c r="AJ191" s="848" t="s">
        <v>964</v>
      </c>
      <c r="AK191" s="838" t="s">
        <v>805</v>
      </c>
      <c r="AL191" s="233" t="s">
        <v>964</v>
      </c>
      <c r="AM191" s="38" t="s">
        <v>805</v>
      </c>
      <c r="AN191" s="640" t="s">
        <v>964</v>
      </c>
      <c r="AO191" s="639" t="s">
        <v>805</v>
      </c>
      <c r="AP191" s="233" t="s">
        <v>964</v>
      </c>
      <c r="AQ191" s="38" t="s">
        <v>805</v>
      </c>
      <c r="AR191" s="640" t="s">
        <v>964</v>
      </c>
      <c r="AS191" s="919" t="s">
        <v>805</v>
      </c>
      <c r="AT191" s="904" t="s">
        <v>964</v>
      </c>
      <c r="AU191" s="904" t="s">
        <v>805</v>
      </c>
      <c r="AV191" s="904"/>
      <c r="AW191" s="904"/>
      <c r="AX191" s="24"/>
      <c r="BA191" s="129"/>
      <c r="BB191" s="130"/>
      <c r="BC191" s="129"/>
      <c r="BD191" s="155"/>
      <c r="BE191" s="132"/>
      <c r="BF191" s="158"/>
      <c r="BG191" s="132"/>
      <c r="BH191" s="158"/>
      <c r="BI191" s="64"/>
      <c r="BJ191" s="155"/>
      <c r="BK191" s="132"/>
      <c r="BL191" s="158"/>
      <c r="BM191" s="132"/>
      <c r="BN191" s="158"/>
      <c r="BO191" s="159"/>
      <c r="BP191" s="158"/>
      <c r="BQ191" s="132"/>
      <c r="BR191" s="158"/>
      <c r="BS191" s="64"/>
      <c r="BT191" s="158"/>
      <c r="BU191" s="159"/>
      <c r="BV191" s="158"/>
      <c r="BW191" s="132"/>
      <c r="BX191" s="158"/>
      <c r="BY191" s="64"/>
      <c r="BZ191" s="158"/>
      <c r="CA191" s="64"/>
      <c r="CB191" s="156">
        <f t="shared" si="46"/>
        <v>0</v>
      </c>
      <c r="CC191" s="128" t="e">
        <f t="shared" si="47"/>
        <v>#DIV/0!</v>
      </c>
      <c r="CF191" s="157"/>
      <c r="CG191" s="157"/>
    </row>
    <row r="192" spans="1:88" ht="44.25" customHeight="1" thickBot="1">
      <c r="A192" s="1002"/>
      <c r="B192" s="1046" t="s">
        <v>333</v>
      </c>
      <c r="C192" s="1069" t="s">
        <v>338</v>
      </c>
      <c r="D192" s="677" t="s">
        <v>221</v>
      </c>
      <c r="E192" s="678"/>
      <c r="F192" s="671">
        <f>+'[1]UE409 (2)'!F192</f>
        <v>9586</v>
      </c>
      <c r="G192" s="671">
        <f>+'[1]UE409 (2)'!G192</f>
        <v>9586</v>
      </c>
      <c r="H192" s="671">
        <f>+'[1]UE409 (2)'!H192</f>
        <v>9778</v>
      </c>
      <c r="I192" s="671">
        <f>+'[1]UE409 (2)'!I192</f>
        <v>9974</v>
      </c>
      <c r="J192" s="671">
        <f t="shared" ref="J192:T192" si="63">+J193</f>
        <v>691</v>
      </c>
      <c r="K192" s="671">
        <f t="shared" si="63"/>
        <v>858</v>
      </c>
      <c r="L192" s="671">
        <f t="shared" si="63"/>
        <v>1134</v>
      </c>
      <c r="M192" s="671">
        <f t="shared" si="63"/>
        <v>1179</v>
      </c>
      <c r="N192" s="671">
        <f t="shared" si="63"/>
        <v>951</v>
      </c>
      <c r="O192" s="671">
        <f t="shared" si="63"/>
        <v>937</v>
      </c>
      <c r="P192" s="671">
        <f t="shared" si="63"/>
        <v>1012</v>
      </c>
      <c r="Q192" s="671">
        <f t="shared" si="63"/>
        <v>948</v>
      </c>
      <c r="R192" s="671">
        <f t="shared" si="63"/>
        <v>900</v>
      </c>
      <c r="S192" s="671">
        <f t="shared" si="63"/>
        <v>680</v>
      </c>
      <c r="T192" s="671">
        <f t="shared" si="63"/>
        <v>150</v>
      </c>
      <c r="U192" s="671">
        <v>150</v>
      </c>
      <c r="V192" s="888">
        <f t="shared" si="44"/>
        <v>9590</v>
      </c>
      <c r="W192" s="895">
        <f t="shared" si="45"/>
        <v>100.04172751929899</v>
      </c>
      <c r="Y192" s="13">
        <f t="shared" si="42"/>
        <v>4793</v>
      </c>
      <c r="Z192" s="758" t="s">
        <v>806</v>
      </c>
      <c r="AA192" s="760" t="s">
        <v>807</v>
      </c>
      <c r="AB192" s="51"/>
      <c r="AC192" s="51"/>
      <c r="AD192" s="709"/>
      <c r="AE192" s="709"/>
      <c r="AF192" s="51"/>
      <c r="AG192" s="51"/>
      <c r="AH192" s="51"/>
      <c r="AI192" s="51"/>
      <c r="AJ192" s="835"/>
      <c r="AK192" s="836"/>
      <c r="AL192" s="51" t="s">
        <v>806</v>
      </c>
      <c r="AM192" s="51" t="s">
        <v>807</v>
      </c>
      <c r="AN192" s="639"/>
      <c r="AO192" s="639"/>
      <c r="AP192" s="51"/>
      <c r="AQ192" s="51"/>
      <c r="AR192" s="639"/>
      <c r="AS192" s="919"/>
      <c r="AT192" s="904"/>
      <c r="AU192" s="904"/>
      <c r="AV192" s="904"/>
      <c r="AW192" s="904"/>
      <c r="BA192" s="129">
        <f>+BC192+BD192+BF192+BH192+BJ192+BL192+BN192+BP192+BR192+BT192+BV192+BX192+BZ192</f>
        <v>0</v>
      </c>
      <c r="BB192" s="130">
        <f>+BE192+BG192+BI192+BK192+BM192+BO192+BQ192+BS192+BU192+BW192+BY192+CA192</f>
        <v>0</v>
      </c>
      <c r="BC192" s="129">
        <v>0</v>
      </c>
      <c r="BD192" s="155">
        <v>0</v>
      </c>
      <c r="BE192" s="132">
        <v>0</v>
      </c>
      <c r="BF192" s="158">
        <v>0</v>
      </c>
      <c r="BG192" s="132">
        <v>0</v>
      </c>
      <c r="BH192" s="158">
        <v>0</v>
      </c>
      <c r="BI192" s="64">
        <v>0</v>
      </c>
      <c r="BJ192" s="155">
        <v>0</v>
      </c>
      <c r="BK192" s="132">
        <v>0</v>
      </c>
      <c r="BL192" s="158">
        <v>0</v>
      </c>
      <c r="BM192" s="800">
        <v>0</v>
      </c>
      <c r="BN192" s="158">
        <v>0</v>
      </c>
      <c r="BO192" s="823">
        <v>0</v>
      </c>
      <c r="BP192" s="158">
        <v>0</v>
      </c>
      <c r="BQ192" s="132">
        <v>0</v>
      </c>
      <c r="BR192" s="158">
        <v>0</v>
      </c>
      <c r="BS192" s="64"/>
      <c r="BT192" s="158"/>
      <c r="BU192" s="159"/>
      <c r="BV192" s="158">
        <v>0</v>
      </c>
      <c r="BW192" s="132"/>
      <c r="BX192" s="158">
        <v>0</v>
      </c>
      <c r="BY192" s="64"/>
      <c r="BZ192" s="158">
        <v>0</v>
      </c>
      <c r="CA192" s="64">
        <v>0</v>
      </c>
      <c r="CB192" s="156">
        <f t="shared" si="46"/>
        <v>0</v>
      </c>
      <c r="CC192" s="128" t="e">
        <f t="shared" si="47"/>
        <v>#DIV/0!</v>
      </c>
      <c r="CF192" s="133">
        <f>+CI192-BA192</f>
        <v>0</v>
      </c>
      <c r="CG192" s="133">
        <f>+CJ192-BB192</f>
        <v>0</v>
      </c>
      <c r="CH192" s="160"/>
      <c r="CI192" s="133"/>
      <c r="CJ192" s="133"/>
    </row>
    <row r="193" spans="1:88" ht="51.75" customHeight="1" thickBot="1">
      <c r="A193" s="1002"/>
      <c r="B193" s="1046"/>
      <c r="C193" s="1146"/>
      <c r="D193" s="11" t="s">
        <v>447</v>
      </c>
      <c r="E193" s="44" t="s">
        <v>471</v>
      </c>
      <c r="F193" s="671">
        <f>+'[1]UE409 (2)'!F193</f>
        <v>9586</v>
      </c>
      <c r="G193" s="671">
        <f>+'[1]UE409 (2)'!G193</f>
        <v>9586</v>
      </c>
      <c r="H193" s="671">
        <f>+'[1]UE409 (2)'!H193</f>
        <v>9778</v>
      </c>
      <c r="I193" s="671">
        <f>+'[1]UE409 (2)'!I193</f>
        <v>9974</v>
      </c>
      <c r="J193" s="634">
        <v>691</v>
      </c>
      <c r="K193" s="80">
        <v>858</v>
      </c>
      <c r="L193" s="110">
        <v>1134</v>
      </c>
      <c r="M193" s="80">
        <v>1179</v>
      </c>
      <c r="N193" s="80">
        <v>951</v>
      </c>
      <c r="O193" s="693">
        <v>937</v>
      </c>
      <c r="P193" s="80">
        <v>1012</v>
      </c>
      <c r="Q193" s="634">
        <v>948</v>
      </c>
      <c r="R193" s="80">
        <v>900</v>
      </c>
      <c r="S193" s="664">
        <v>680</v>
      </c>
      <c r="T193" s="80">
        <v>150</v>
      </c>
      <c r="U193" s="80">
        <v>150</v>
      </c>
      <c r="V193" s="888">
        <f t="shared" si="44"/>
        <v>9590</v>
      </c>
      <c r="W193" s="895">
        <f t="shared" si="45"/>
        <v>100.04172751929899</v>
      </c>
      <c r="Y193" s="13">
        <f t="shared" si="42"/>
        <v>4793</v>
      </c>
      <c r="Z193" s="759"/>
      <c r="AA193" s="761"/>
      <c r="AB193" s="51" t="s">
        <v>806</v>
      </c>
      <c r="AC193" s="51" t="s">
        <v>807</v>
      </c>
      <c r="AD193" s="709" t="s">
        <v>806</v>
      </c>
      <c r="AE193" s="709" t="s">
        <v>807</v>
      </c>
      <c r="AF193" s="51" t="s">
        <v>806</v>
      </c>
      <c r="AG193" s="51" t="s">
        <v>807</v>
      </c>
      <c r="AH193" s="51"/>
      <c r="AI193" s="51"/>
      <c r="AJ193" s="848" t="s">
        <v>806</v>
      </c>
      <c r="AK193" s="838" t="s">
        <v>807</v>
      </c>
      <c r="AL193" s="51"/>
      <c r="AM193" s="51"/>
      <c r="AN193" s="639" t="s">
        <v>806</v>
      </c>
      <c r="AO193" s="639" t="s">
        <v>807</v>
      </c>
      <c r="AP193" s="51" t="s">
        <v>806</v>
      </c>
      <c r="AQ193" s="51" t="s">
        <v>1295</v>
      </c>
      <c r="AR193" s="639" t="s">
        <v>806</v>
      </c>
      <c r="AS193" s="919" t="s">
        <v>1295</v>
      </c>
      <c r="AT193" s="904" t="s">
        <v>806</v>
      </c>
      <c r="AU193" s="904" t="s">
        <v>1416</v>
      </c>
      <c r="AV193" s="904"/>
      <c r="AW193" s="904"/>
      <c r="BA193" s="129"/>
      <c r="BB193" s="130"/>
      <c r="BC193" s="129"/>
      <c r="BD193" s="155"/>
      <c r="BE193" s="132"/>
      <c r="BF193" s="158"/>
      <c r="BG193" s="132"/>
      <c r="BH193" s="158"/>
      <c r="BI193" s="64"/>
      <c r="BJ193" s="155"/>
      <c r="BK193" s="132"/>
      <c r="BL193" s="158"/>
      <c r="BM193" s="132"/>
      <c r="BN193" s="158"/>
      <c r="BO193" s="159"/>
      <c r="BP193" s="158"/>
      <c r="BQ193" s="132"/>
      <c r="BR193" s="158"/>
      <c r="BS193" s="64"/>
      <c r="BT193" s="158"/>
      <c r="BU193" s="159"/>
      <c r="BV193" s="158"/>
      <c r="BW193" s="132"/>
      <c r="BX193" s="158"/>
      <c r="BY193" s="64"/>
      <c r="BZ193" s="158"/>
      <c r="CA193" s="64"/>
      <c r="CB193" s="156">
        <f t="shared" si="46"/>
        <v>0</v>
      </c>
      <c r="CC193" s="128" t="e">
        <f t="shared" si="47"/>
        <v>#DIV/0!</v>
      </c>
      <c r="CF193" s="157"/>
      <c r="CG193" s="157"/>
    </row>
    <row r="194" spans="1:88" ht="51.75" customHeight="1" thickBot="1">
      <c r="A194" s="1002"/>
      <c r="B194" s="1041" t="s">
        <v>720</v>
      </c>
      <c r="C194" s="1099" t="s">
        <v>721</v>
      </c>
      <c r="D194" s="681" t="s">
        <v>221</v>
      </c>
      <c r="E194" s="682"/>
      <c r="F194" s="671">
        <f>+'[1]UE409 (2)'!F194</f>
        <v>313</v>
      </c>
      <c r="G194" s="671">
        <f>+'[1]UE409 (2)'!G194</f>
        <v>313</v>
      </c>
      <c r="H194" s="671">
        <f>+'[1]UE409 (2)'!H194</f>
        <v>393</v>
      </c>
      <c r="I194" s="671">
        <f>+'[1]UE409 (2)'!I194</f>
        <v>493</v>
      </c>
      <c r="J194" s="671">
        <f t="shared" ref="J194:T194" si="64">+J195</f>
        <v>31</v>
      </c>
      <c r="K194" s="671">
        <f t="shared" si="64"/>
        <v>21</v>
      </c>
      <c r="L194" s="671">
        <f t="shared" si="64"/>
        <v>9</v>
      </c>
      <c r="M194" s="671">
        <f t="shared" si="64"/>
        <v>19</v>
      </c>
      <c r="N194" s="671">
        <f t="shared" si="64"/>
        <v>23</v>
      </c>
      <c r="O194" s="671">
        <f t="shared" si="64"/>
        <v>18</v>
      </c>
      <c r="P194" s="671">
        <f t="shared" si="64"/>
        <v>11</v>
      </c>
      <c r="Q194" s="671">
        <f t="shared" si="64"/>
        <v>14</v>
      </c>
      <c r="R194" s="671">
        <f t="shared" si="64"/>
        <v>16</v>
      </c>
      <c r="S194" s="671">
        <f t="shared" si="64"/>
        <v>9</v>
      </c>
      <c r="T194" s="671">
        <f t="shared" si="64"/>
        <v>8</v>
      </c>
      <c r="U194" s="671">
        <v>11</v>
      </c>
      <c r="V194" s="888">
        <f t="shared" si="44"/>
        <v>190</v>
      </c>
      <c r="W194" s="895">
        <f t="shared" si="45"/>
        <v>60.70287539936102</v>
      </c>
      <c r="Y194" s="13">
        <f t="shared" si="42"/>
        <v>156.5</v>
      </c>
      <c r="Z194" s="734"/>
      <c r="AA194" s="734"/>
      <c r="AB194" s="12"/>
      <c r="AC194" s="12"/>
      <c r="AD194" s="711"/>
      <c r="AE194" s="711"/>
      <c r="AF194" s="12"/>
      <c r="AG194" s="12"/>
      <c r="AH194" s="12"/>
      <c r="AI194" s="12"/>
      <c r="AJ194" s="835"/>
      <c r="AK194" s="836"/>
      <c r="AL194" s="12"/>
      <c r="AM194" s="12"/>
      <c r="AN194" s="638"/>
      <c r="AO194" s="638"/>
      <c r="AP194" s="12"/>
      <c r="AQ194" s="12"/>
      <c r="AR194" s="639"/>
      <c r="AS194" s="919"/>
      <c r="AT194" s="904"/>
      <c r="AU194" s="904"/>
      <c r="AV194" s="904"/>
      <c r="AW194" s="904"/>
      <c r="BA194" s="129">
        <f>+BC194+BD194+BF194+BH194+BJ194+BL194+BN194+BP194+BR194+BT194+BV194+BX194+BZ194</f>
        <v>540</v>
      </c>
      <c r="BB194" s="130">
        <f>+BE194+BG194+BI194+BK194+BM194+BO194+BQ194+BS194+BU194+BW194+BY194+CA194</f>
        <v>522</v>
      </c>
      <c r="BC194" s="129">
        <v>0</v>
      </c>
      <c r="BD194" s="155">
        <v>0</v>
      </c>
      <c r="BE194" s="132">
        <v>0</v>
      </c>
      <c r="BF194" s="158">
        <v>0</v>
      </c>
      <c r="BG194" s="132">
        <v>0</v>
      </c>
      <c r="BH194" s="158">
        <v>0</v>
      </c>
      <c r="BI194" s="64">
        <v>0</v>
      </c>
      <c r="BJ194" s="155">
        <v>540</v>
      </c>
      <c r="BK194" s="132">
        <v>0</v>
      </c>
      <c r="BL194" s="158">
        <v>0</v>
      </c>
      <c r="BM194" s="800">
        <v>0</v>
      </c>
      <c r="BN194" s="158">
        <v>0</v>
      </c>
      <c r="BO194" s="823">
        <v>0</v>
      </c>
      <c r="BP194" s="158">
        <v>0</v>
      </c>
      <c r="BQ194" s="132">
        <v>0</v>
      </c>
      <c r="BR194" s="158">
        <v>0</v>
      </c>
      <c r="BS194" s="64"/>
      <c r="BT194" s="158"/>
      <c r="BU194" s="159"/>
      <c r="BV194" s="158">
        <v>0</v>
      </c>
      <c r="BW194" s="132"/>
      <c r="BX194" s="158">
        <v>0</v>
      </c>
      <c r="BY194" s="64"/>
      <c r="BZ194" s="158">
        <v>0</v>
      </c>
      <c r="CA194" s="64">
        <v>522</v>
      </c>
      <c r="CB194" s="156">
        <f t="shared" ref="CB194:CB199" si="65">+BE194+BG194+BI194+BK194+BM194+BO194+BQ194+BS194+BU194+BW194+BY194+CA194</f>
        <v>522</v>
      </c>
      <c r="CC194" s="128">
        <f t="shared" ref="CC194:CC199" si="66">+CB194/BA194*100</f>
        <v>96.666666666666671</v>
      </c>
      <c r="CF194" s="133">
        <f>+CI194-BA194</f>
        <v>0</v>
      </c>
      <c r="CG194" s="133">
        <f>+CJ194-BB194</f>
        <v>0</v>
      </c>
      <c r="CH194" s="160"/>
      <c r="CI194" s="133">
        <v>540</v>
      </c>
      <c r="CJ194" s="133">
        <v>522</v>
      </c>
    </row>
    <row r="195" spans="1:88" ht="51.75" customHeight="1" thickBot="1">
      <c r="A195" s="1002"/>
      <c r="B195" s="1042"/>
      <c r="C195" s="1099"/>
      <c r="D195" s="48" t="s">
        <v>722</v>
      </c>
      <c r="E195" s="18" t="s">
        <v>60</v>
      </c>
      <c r="F195" s="671">
        <f>+'[1]UE409 (2)'!F195</f>
        <v>313</v>
      </c>
      <c r="G195" s="671">
        <f>+'[1]UE409 (2)'!G195</f>
        <v>313</v>
      </c>
      <c r="H195" s="671">
        <f>+'[1]UE409 (2)'!H195</f>
        <v>393</v>
      </c>
      <c r="I195" s="671">
        <f>+'[1]UE409 (2)'!I195</f>
        <v>493</v>
      </c>
      <c r="J195" s="634">
        <v>31</v>
      </c>
      <c r="K195" s="80">
        <v>21</v>
      </c>
      <c r="L195" s="110">
        <v>9</v>
      </c>
      <c r="M195" s="80">
        <v>19</v>
      </c>
      <c r="N195" s="80">
        <v>23</v>
      </c>
      <c r="O195" s="693">
        <v>18</v>
      </c>
      <c r="P195" s="80">
        <v>11</v>
      </c>
      <c r="Q195" s="634">
        <v>14</v>
      </c>
      <c r="R195" s="80">
        <v>16</v>
      </c>
      <c r="S195" s="664">
        <v>9</v>
      </c>
      <c r="T195" s="80">
        <v>8</v>
      </c>
      <c r="U195" s="80">
        <v>11</v>
      </c>
      <c r="V195" s="888">
        <f t="shared" si="44"/>
        <v>190</v>
      </c>
      <c r="W195" s="895">
        <f t="shared" si="45"/>
        <v>60.70287539936102</v>
      </c>
      <c r="Y195" s="13">
        <f t="shared" si="42"/>
        <v>156.5</v>
      </c>
      <c r="Z195" s="734" t="s">
        <v>965</v>
      </c>
      <c r="AA195" s="734" t="s">
        <v>808</v>
      </c>
      <c r="AB195" s="12" t="s">
        <v>966</v>
      </c>
      <c r="AC195" s="12" t="s">
        <v>967</v>
      </c>
      <c r="AD195" s="711" t="s">
        <v>965</v>
      </c>
      <c r="AE195" s="711" t="s">
        <v>808</v>
      </c>
      <c r="AF195" s="12" t="s">
        <v>966</v>
      </c>
      <c r="AG195" s="12" t="s">
        <v>967</v>
      </c>
      <c r="AH195" s="12"/>
      <c r="AI195" s="12"/>
      <c r="AJ195" s="848" t="s">
        <v>1110</v>
      </c>
      <c r="AK195" s="838" t="s">
        <v>967</v>
      </c>
      <c r="AL195" s="12" t="s">
        <v>1110</v>
      </c>
      <c r="AM195" s="12" t="s">
        <v>967</v>
      </c>
      <c r="AN195" s="638" t="s">
        <v>1110</v>
      </c>
      <c r="AO195" s="638" t="s">
        <v>967</v>
      </c>
      <c r="AP195" s="12" t="s">
        <v>1110</v>
      </c>
      <c r="AQ195" s="12" t="s">
        <v>967</v>
      </c>
      <c r="AR195" s="639" t="s">
        <v>1455</v>
      </c>
      <c r="AS195" s="919" t="s">
        <v>967</v>
      </c>
      <c r="AT195" s="904" t="s">
        <v>1417</v>
      </c>
      <c r="AU195" s="904" t="s">
        <v>967</v>
      </c>
      <c r="AV195" s="904" t="s">
        <v>1417</v>
      </c>
      <c r="AW195" s="904"/>
      <c r="BA195" s="129"/>
      <c r="BB195" s="130"/>
      <c r="BC195" s="129"/>
      <c r="BD195" s="155"/>
      <c r="BE195" s="132"/>
      <c r="BF195" s="158"/>
      <c r="BG195" s="132"/>
      <c r="BH195" s="158"/>
      <c r="BI195" s="64"/>
      <c r="BJ195" s="155"/>
      <c r="BK195" s="132"/>
      <c r="BL195" s="158"/>
      <c r="BM195" s="132"/>
      <c r="BN195" s="158"/>
      <c r="BO195" s="159"/>
      <c r="BP195" s="158"/>
      <c r="BQ195" s="132"/>
      <c r="BR195" s="158"/>
      <c r="BS195" s="64"/>
      <c r="BT195" s="158"/>
      <c r="BU195" s="159"/>
      <c r="BV195" s="158"/>
      <c r="BW195" s="132"/>
      <c r="BX195" s="158"/>
      <c r="BY195" s="64"/>
      <c r="BZ195" s="158"/>
      <c r="CA195" s="64"/>
      <c r="CB195" s="156">
        <f t="shared" si="65"/>
        <v>0</v>
      </c>
      <c r="CC195" s="128" t="e">
        <f t="shared" si="66"/>
        <v>#DIV/0!</v>
      </c>
      <c r="CF195" s="157"/>
      <c r="CG195" s="157"/>
    </row>
    <row r="196" spans="1:88" ht="51.75" customHeight="1" thickBot="1">
      <c r="A196" s="1002"/>
      <c r="B196" s="1041" t="s">
        <v>723</v>
      </c>
      <c r="C196" s="1063" t="s">
        <v>724</v>
      </c>
      <c r="D196" s="681" t="s">
        <v>221</v>
      </c>
      <c r="E196" s="682"/>
      <c r="F196" s="671">
        <f>+'[1]UE409 (2)'!F196</f>
        <v>5</v>
      </c>
      <c r="G196" s="671">
        <f>+'[1]UE409 (2)'!G196</f>
        <v>4</v>
      </c>
      <c r="H196" s="671">
        <f>+'[1]UE409 (2)'!H196</f>
        <v>4</v>
      </c>
      <c r="I196" s="671">
        <f>+'[1]UE409 (2)'!I196</f>
        <v>4</v>
      </c>
      <c r="J196" s="671">
        <f>+J197</f>
        <v>2</v>
      </c>
      <c r="K196" s="671">
        <f t="shared" ref="K196:T196" si="67">+K197</f>
        <v>0</v>
      </c>
      <c r="L196" s="671">
        <f t="shared" si="67"/>
        <v>0</v>
      </c>
      <c r="M196" s="671">
        <f t="shared" si="67"/>
        <v>1</v>
      </c>
      <c r="N196" s="671">
        <f t="shared" si="67"/>
        <v>0</v>
      </c>
      <c r="O196" s="671">
        <f t="shared" si="67"/>
        <v>0</v>
      </c>
      <c r="P196" s="671">
        <f t="shared" si="67"/>
        <v>1</v>
      </c>
      <c r="Q196" s="671">
        <f t="shared" si="67"/>
        <v>0</v>
      </c>
      <c r="R196" s="671">
        <f t="shared" si="67"/>
        <v>0</v>
      </c>
      <c r="S196" s="671">
        <f t="shared" si="67"/>
        <v>0</v>
      </c>
      <c r="T196" s="671">
        <f t="shared" si="67"/>
        <v>0</v>
      </c>
      <c r="U196" s="671">
        <v>0</v>
      </c>
      <c r="V196" s="888">
        <f t="shared" si="44"/>
        <v>4</v>
      </c>
      <c r="W196" s="895">
        <f t="shared" si="45"/>
        <v>80</v>
      </c>
      <c r="Y196" s="13">
        <f t="shared" si="42"/>
        <v>2.5</v>
      </c>
      <c r="Z196" s="734"/>
      <c r="AA196" s="734"/>
      <c r="AB196" s="12"/>
      <c r="AC196" s="12"/>
      <c r="AD196" s="711"/>
      <c r="AE196" s="711"/>
      <c r="AF196" s="12"/>
      <c r="AG196" s="12"/>
      <c r="AH196" s="12"/>
      <c r="AI196" s="12"/>
      <c r="AJ196" s="835"/>
      <c r="AK196" s="836"/>
      <c r="AL196" s="12"/>
      <c r="AM196" s="12"/>
      <c r="AN196" s="638"/>
      <c r="AO196" s="638"/>
      <c r="AP196" s="12"/>
      <c r="AQ196" s="12"/>
      <c r="AR196" s="639"/>
      <c r="AS196" s="919"/>
      <c r="AT196" s="904"/>
      <c r="AU196" s="904"/>
      <c r="AV196" s="904"/>
      <c r="AW196" s="904"/>
      <c r="BA196" s="129">
        <f>+BC196+BD196+BF196+BH196+BJ196+BL196+BN196+BP196+BR196+BT196+BV196+BX196+BZ196</f>
        <v>0</v>
      </c>
      <c r="BB196" s="130">
        <f>+BE196+BG196+BI196+BK196+BM196+BO196+BQ196+BS196+BU196+BW196+BY196+CA196</f>
        <v>0</v>
      </c>
      <c r="BC196" s="129">
        <v>0</v>
      </c>
      <c r="BD196" s="155">
        <v>0</v>
      </c>
      <c r="BE196" s="132">
        <v>0</v>
      </c>
      <c r="BF196" s="158">
        <v>0</v>
      </c>
      <c r="BG196" s="132">
        <v>0</v>
      </c>
      <c r="BH196" s="158">
        <v>0</v>
      </c>
      <c r="BI196" s="64">
        <v>0</v>
      </c>
      <c r="BJ196" s="155">
        <v>0</v>
      </c>
      <c r="BK196" s="132">
        <v>0</v>
      </c>
      <c r="BL196" s="158">
        <v>0</v>
      </c>
      <c r="BM196" s="800">
        <v>0</v>
      </c>
      <c r="BN196" s="158">
        <v>0</v>
      </c>
      <c r="BO196" s="823">
        <v>0</v>
      </c>
      <c r="BP196" s="158">
        <v>0</v>
      </c>
      <c r="BQ196" s="132">
        <v>0</v>
      </c>
      <c r="BR196" s="158">
        <v>0</v>
      </c>
      <c r="BS196" s="64"/>
      <c r="BT196" s="158"/>
      <c r="BU196" s="159"/>
      <c r="BV196" s="158">
        <v>0</v>
      </c>
      <c r="BW196" s="132"/>
      <c r="BX196" s="158">
        <v>0</v>
      </c>
      <c r="BY196" s="64"/>
      <c r="BZ196" s="158">
        <v>0</v>
      </c>
      <c r="CA196" s="64">
        <v>0</v>
      </c>
      <c r="CB196" s="156">
        <f t="shared" si="65"/>
        <v>0</v>
      </c>
      <c r="CC196" s="128" t="e">
        <f t="shared" si="66"/>
        <v>#DIV/0!</v>
      </c>
      <c r="CF196" s="133">
        <f>+CI196-BA196</f>
        <v>0</v>
      </c>
      <c r="CG196" s="133">
        <f>+CJ196-BB196</f>
        <v>0</v>
      </c>
      <c r="CH196" s="160"/>
      <c r="CI196" s="133"/>
      <c r="CJ196" s="133"/>
    </row>
    <row r="197" spans="1:88" ht="51.75" customHeight="1">
      <c r="A197" s="1002"/>
      <c r="B197" s="1080"/>
      <c r="C197" s="1081"/>
      <c r="D197" s="38" t="s">
        <v>725</v>
      </c>
      <c r="E197" s="18" t="s">
        <v>726</v>
      </c>
      <c r="F197" s="788">
        <f>+'[1]UE409 (2)'!F197</f>
        <v>5</v>
      </c>
      <c r="G197" s="671">
        <f>+'[1]UE409 (2)'!G197</f>
        <v>4</v>
      </c>
      <c r="H197" s="671">
        <f>+'[1]UE409 (2)'!H197</f>
        <v>4</v>
      </c>
      <c r="I197" s="671">
        <f>+'[1]UE409 (2)'!I197</f>
        <v>4</v>
      </c>
      <c r="J197" s="634">
        <v>2</v>
      </c>
      <c r="K197" s="80">
        <v>0</v>
      </c>
      <c r="L197" s="110">
        <v>0</v>
      </c>
      <c r="M197" s="80">
        <v>1</v>
      </c>
      <c r="N197" s="80">
        <v>0</v>
      </c>
      <c r="O197" s="693">
        <v>0</v>
      </c>
      <c r="P197" s="80">
        <v>1</v>
      </c>
      <c r="Q197" s="634">
        <v>0</v>
      </c>
      <c r="R197" s="80">
        <v>0</v>
      </c>
      <c r="S197" s="664">
        <v>0</v>
      </c>
      <c r="T197" s="80">
        <v>0</v>
      </c>
      <c r="U197" s="80">
        <v>0</v>
      </c>
      <c r="V197" s="888">
        <f t="shared" si="44"/>
        <v>4</v>
      </c>
      <c r="W197" s="895">
        <f t="shared" si="45"/>
        <v>80</v>
      </c>
      <c r="X197" s="789" t="s">
        <v>1055</v>
      </c>
      <c r="Y197" s="13">
        <f t="shared" si="42"/>
        <v>2.5</v>
      </c>
      <c r="Z197" s="758" t="s">
        <v>809</v>
      </c>
      <c r="AA197" s="760" t="s">
        <v>810</v>
      </c>
      <c r="AB197" s="12" t="s">
        <v>968</v>
      </c>
      <c r="AC197" s="12" t="s">
        <v>810</v>
      </c>
      <c r="AD197" s="711" t="s">
        <v>809</v>
      </c>
      <c r="AE197" s="711" t="s">
        <v>810</v>
      </c>
      <c r="AF197" s="12" t="s">
        <v>968</v>
      </c>
      <c r="AG197" s="12" t="s">
        <v>810</v>
      </c>
      <c r="AH197" s="12"/>
      <c r="AI197" s="12"/>
      <c r="AJ197" s="854" t="s">
        <v>968</v>
      </c>
      <c r="AK197" s="855" t="s">
        <v>810</v>
      </c>
      <c r="AL197" s="12" t="s">
        <v>968</v>
      </c>
      <c r="AM197" s="12" t="s">
        <v>810</v>
      </c>
      <c r="AN197" s="638" t="s">
        <v>968</v>
      </c>
      <c r="AO197" s="638" t="s">
        <v>810</v>
      </c>
      <c r="AP197" s="12" t="s">
        <v>968</v>
      </c>
      <c r="AQ197" s="12" t="s">
        <v>810</v>
      </c>
      <c r="AR197" s="639" t="s">
        <v>968</v>
      </c>
      <c r="AS197" s="919" t="s">
        <v>810</v>
      </c>
      <c r="AT197" s="904" t="s">
        <v>968</v>
      </c>
      <c r="AU197" s="904" t="s">
        <v>810</v>
      </c>
      <c r="AV197" s="904" t="s">
        <v>968</v>
      </c>
      <c r="AW197" s="904"/>
      <c r="BA197" s="129"/>
      <c r="BB197" s="130"/>
      <c r="BC197" s="129"/>
      <c r="BD197" s="155"/>
      <c r="BE197" s="132"/>
      <c r="BF197" s="158"/>
      <c r="BG197" s="132"/>
      <c r="BH197" s="158"/>
      <c r="BI197" s="64"/>
      <c r="BJ197" s="155"/>
      <c r="BK197" s="132"/>
      <c r="BL197" s="158"/>
      <c r="BM197" s="132"/>
      <c r="BN197" s="158"/>
      <c r="BO197" s="159"/>
      <c r="BP197" s="158"/>
      <c r="BQ197" s="132"/>
      <c r="BR197" s="158"/>
      <c r="BS197" s="64"/>
      <c r="BT197" s="158"/>
      <c r="BU197" s="159"/>
      <c r="BV197" s="158"/>
      <c r="BW197" s="132"/>
      <c r="BX197" s="158"/>
      <c r="BY197" s="64"/>
      <c r="BZ197" s="158"/>
      <c r="CA197" s="64"/>
      <c r="CB197" s="156">
        <f t="shared" si="65"/>
        <v>0</v>
      </c>
      <c r="CC197" s="128" t="e">
        <f t="shared" si="66"/>
        <v>#DIV/0!</v>
      </c>
      <c r="CF197" s="157"/>
      <c r="CG197" s="157"/>
    </row>
    <row r="198" spans="1:88" ht="51.75" customHeight="1" thickBot="1">
      <c r="A198" s="1002"/>
      <c r="B198" s="1042"/>
      <c r="C198" s="1064"/>
      <c r="D198" s="20" t="s">
        <v>727</v>
      </c>
      <c r="E198" s="791" t="s">
        <v>728</v>
      </c>
      <c r="F198" s="788">
        <f>+'[1]UE409 (2)'!F198</f>
        <v>4</v>
      </c>
      <c r="G198" s="671">
        <f>+'[1]UE409 (2)'!G198</f>
        <v>4</v>
      </c>
      <c r="H198" s="671">
        <f>+'[1]UE409 (2)'!H198</f>
        <v>4</v>
      </c>
      <c r="I198" s="671">
        <f>+'[1]UE409 (2)'!I198</f>
        <v>4</v>
      </c>
      <c r="J198" s="634">
        <v>0</v>
      </c>
      <c r="K198" s="80">
        <v>0</v>
      </c>
      <c r="L198" s="110">
        <v>0</v>
      </c>
      <c r="M198" s="80">
        <v>0</v>
      </c>
      <c r="N198" s="80">
        <v>0</v>
      </c>
      <c r="O198" s="693">
        <v>0</v>
      </c>
      <c r="P198" s="80">
        <v>0</v>
      </c>
      <c r="Q198" s="634">
        <v>0</v>
      </c>
      <c r="R198" s="80">
        <v>0</v>
      </c>
      <c r="S198" s="664">
        <v>0</v>
      </c>
      <c r="T198" s="80">
        <v>0</v>
      </c>
      <c r="U198" s="80">
        <v>0</v>
      </c>
      <c r="V198" s="888">
        <f t="shared" si="44"/>
        <v>0</v>
      </c>
      <c r="W198" s="895">
        <f t="shared" si="45"/>
        <v>0</v>
      </c>
      <c r="X198" s="792" t="s">
        <v>1029</v>
      </c>
      <c r="Y198" s="13">
        <f t="shared" si="42"/>
        <v>2</v>
      </c>
      <c r="Z198" s="759"/>
      <c r="AA198" s="761"/>
      <c r="AB198" s="12"/>
      <c r="AC198" s="12"/>
      <c r="AD198" s="711"/>
      <c r="AE198" s="711"/>
      <c r="AF198" s="12"/>
      <c r="AG198" s="12"/>
      <c r="AH198" s="12"/>
      <c r="AI198" s="12"/>
      <c r="AJ198" s="848" t="s">
        <v>1111</v>
      </c>
      <c r="AK198" s="838"/>
      <c r="AL198" s="12" t="s">
        <v>1111</v>
      </c>
      <c r="AM198" s="12"/>
      <c r="AN198" s="638" t="s">
        <v>1111</v>
      </c>
      <c r="AO198" s="638"/>
      <c r="AP198" s="12" t="s">
        <v>1111</v>
      </c>
      <c r="AQ198" s="12"/>
      <c r="AR198" s="639" t="s">
        <v>1111</v>
      </c>
      <c r="AS198" s="919"/>
      <c r="AT198" s="904" t="s">
        <v>1111</v>
      </c>
      <c r="AU198" s="904"/>
      <c r="AV198" s="904" t="s">
        <v>1111</v>
      </c>
      <c r="AW198" s="904"/>
      <c r="BA198" s="129"/>
      <c r="BB198" s="130"/>
      <c r="BC198" s="129"/>
      <c r="BD198" s="155"/>
      <c r="BE198" s="132"/>
      <c r="BF198" s="158"/>
      <c r="BG198" s="132"/>
      <c r="BH198" s="158"/>
      <c r="BI198" s="64"/>
      <c r="BJ198" s="155"/>
      <c r="BK198" s="132"/>
      <c r="BL198" s="158"/>
      <c r="BM198" s="132"/>
      <c r="BN198" s="158"/>
      <c r="BO198" s="159"/>
      <c r="BP198" s="158"/>
      <c r="BQ198" s="132"/>
      <c r="BR198" s="158"/>
      <c r="BS198" s="64"/>
      <c r="BT198" s="158"/>
      <c r="BU198" s="159"/>
      <c r="BV198" s="158"/>
      <c r="BW198" s="132"/>
      <c r="BX198" s="158"/>
      <c r="BY198" s="64"/>
      <c r="BZ198" s="158"/>
      <c r="CA198" s="64"/>
      <c r="CB198" s="156">
        <f t="shared" si="65"/>
        <v>0</v>
      </c>
      <c r="CC198" s="128" t="e">
        <f t="shared" si="66"/>
        <v>#DIV/0!</v>
      </c>
      <c r="CF198" s="157"/>
      <c r="CG198" s="157"/>
    </row>
    <row r="199" spans="1:88" ht="51.75" customHeight="1" thickBot="1">
      <c r="A199" s="1002"/>
      <c r="B199" s="1053" t="s">
        <v>1037</v>
      </c>
      <c r="C199" s="1066" t="s">
        <v>1038</v>
      </c>
      <c r="D199" s="681" t="s">
        <v>221</v>
      </c>
      <c r="E199" s="682"/>
      <c r="F199" s="671">
        <f>+'[1]UE409 (2)'!F199</f>
        <v>2</v>
      </c>
      <c r="G199" s="671">
        <f>+'[1]UE409 (2)'!G199</f>
        <v>12</v>
      </c>
      <c r="H199" s="671">
        <f>+'[1]UE409 (2)'!H199</f>
        <v>12</v>
      </c>
      <c r="I199" s="671">
        <f>+'[1]UE409 (2)'!I199</f>
        <v>12</v>
      </c>
      <c r="J199" s="671">
        <f>+J200</f>
        <v>0</v>
      </c>
      <c r="K199" s="671">
        <f t="shared" ref="K199:U199" si="68">+K200</f>
        <v>0</v>
      </c>
      <c r="L199" s="671">
        <f t="shared" si="68"/>
        <v>0</v>
      </c>
      <c r="M199" s="671">
        <f t="shared" si="68"/>
        <v>0</v>
      </c>
      <c r="N199" s="671">
        <f t="shared" si="68"/>
        <v>0</v>
      </c>
      <c r="O199" s="671">
        <f t="shared" si="68"/>
        <v>1</v>
      </c>
      <c r="P199" s="671">
        <f t="shared" si="68"/>
        <v>0</v>
      </c>
      <c r="Q199" s="671">
        <f t="shared" si="68"/>
        <v>0</v>
      </c>
      <c r="R199" s="671">
        <f t="shared" si="68"/>
        <v>0</v>
      </c>
      <c r="S199" s="671">
        <f t="shared" si="68"/>
        <v>0</v>
      </c>
      <c r="T199" s="671">
        <f t="shared" si="68"/>
        <v>1</v>
      </c>
      <c r="U199" s="671">
        <f t="shared" si="68"/>
        <v>0</v>
      </c>
      <c r="V199" s="888">
        <f t="shared" si="44"/>
        <v>2</v>
      </c>
      <c r="W199" s="895">
        <f t="shared" si="45"/>
        <v>100</v>
      </c>
      <c r="X199" s="790" t="s">
        <v>1056</v>
      </c>
      <c r="Y199" s="13">
        <f t="shared" si="42"/>
        <v>1</v>
      </c>
      <c r="Z199" s="784"/>
      <c r="AA199" s="785"/>
      <c r="AB199" s="12"/>
      <c r="AC199" s="12"/>
      <c r="AD199" s="711"/>
      <c r="AE199" s="711"/>
      <c r="AF199" s="12"/>
      <c r="AG199" s="12"/>
      <c r="AH199" s="12"/>
      <c r="AI199" s="12"/>
      <c r="AJ199" s="835"/>
      <c r="AK199" s="836"/>
      <c r="AL199" s="12"/>
      <c r="AM199" s="12"/>
      <c r="AN199" s="638"/>
      <c r="AO199" s="638"/>
      <c r="AP199" s="12"/>
      <c r="AQ199" s="12"/>
      <c r="AR199" s="639"/>
      <c r="AS199" s="919"/>
      <c r="AT199" s="904"/>
      <c r="AU199" s="904"/>
      <c r="AV199" s="904"/>
      <c r="AW199" s="904"/>
      <c r="BA199" s="750">
        <f>+BC199+BD199+BF199+BH199+BJ199+BL199+BN199+BP199+BR199+BT199+BV199+BX199+BZ199</f>
        <v>80308</v>
      </c>
      <c r="BB199" s="748">
        <f>+BE199+BG199+BI199+BK199+BM199+BO199+BQ199+BS199+BU199+BW199+BY199+CA199</f>
        <v>80305</v>
      </c>
      <c r="BC199" s="750">
        <v>0</v>
      </c>
      <c r="BD199" s="155">
        <v>0</v>
      </c>
      <c r="BE199" s="132">
        <v>0</v>
      </c>
      <c r="BF199" s="158">
        <v>0</v>
      </c>
      <c r="BG199" s="132">
        <v>0</v>
      </c>
      <c r="BH199" s="158">
        <v>0</v>
      </c>
      <c r="BI199" s="64">
        <v>0</v>
      </c>
      <c r="BJ199" s="155">
        <v>0</v>
      </c>
      <c r="BK199" s="132">
        <v>0</v>
      </c>
      <c r="BL199" s="815">
        <v>80308</v>
      </c>
      <c r="BM199" s="800">
        <v>0</v>
      </c>
      <c r="BN199" s="158">
        <v>0</v>
      </c>
      <c r="BO199" s="823">
        <v>1500</v>
      </c>
      <c r="BP199" s="158">
        <v>0</v>
      </c>
      <c r="BQ199" s="132">
        <v>13738</v>
      </c>
      <c r="BR199" s="158">
        <v>0</v>
      </c>
      <c r="BS199" s="64"/>
      <c r="BT199" s="158"/>
      <c r="BU199" s="159"/>
      <c r="BV199" s="158">
        <v>0</v>
      </c>
      <c r="BW199" s="132"/>
      <c r="BX199" s="158">
        <v>0</v>
      </c>
      <c r="BY199" s="64"/>
      <c r="BZ199" s="158">
        <v>0</v>
      </c>
      <c r="CA199" s="64">
        <v>65067</v>
      </c>
      <c r="CB199" s="156">
        <f t="shared" si="65"/>
        <v>80305</v>
      </c>
      <c r="CC199" s="128">
        <f t="shared" si="66"/>
        <v>99.996264382128814</v>
      </c>
      <c r="CF199" s="751">
        <f>+CI199-BA199</f>
        <v>0</v>
      </c>
      <c r="CG199" s="751">
        <f>+CJ199-BB199</f>
        <v>0</v>
      </c>
      <c r="CH199" s="770"/>
      <c r="CI199" s="751">
        <v>80308</v>
      </c>
      <c r="CJ199" s="751">
        <v>80305</v>
      </c>
    </row>
    <row r="200" spans="1:88" ht="51.75" customHeight="1" thickBot="1">
      <c r="A200" s="1002"/>
      <c r="B200" s="1054"/>
      <c r="C200" s="1066"/>
      <c r="D200" s="48" t="s">
        <v>1051</v>
      </c>
      <c r="E200" s="44" t="s">
        <v>242</v>
      </c>
      <c r="F200" s="671">
        <f>+'[1]UE409 (2)'!F200</f>
        <v>2</v>
      </c>
      <c r="G200" s="671">
        <f>+'[1]UE409 (2)'!G200</f>
        <v>12</v>
      </c>
      <c r="H200" s="671">
        <f>+'[1]UE409 (2)'!H200</f>
        <v>12</v>
      </c>
      <c r="I200" s="671">
        <f>+'[1]UE409 (2)'!I200</f>
        <v>12</v>
      </c>
      <c r="J200" s="634">
        <v>0</v>
      </c>
      <c r="K200" s="634">
        <v>0</v>
      </c>
      <c r="L200" s="634">
        <v>0</v>
      </c>
      <c r="M200" s="634">
        <v>0</v>
      </c>
      <c r="N200" s="634"/>
      <c r="O200" s="693">
        <v>1</v>
      </c>
      <c r="P200" s="80">
        <v>0</v>
      </c>
      <c r="Q200" s="634">
        <v>0</v>
      </c>
      <c r="R200" s="80">
        <v>0</v>
      </c>
      <c r="S200" s="80">
        <v>0</v>
      </c>
      <c r="T200" s="80">
        <v>1</v>
      </c>
      <c r="U200" s="80">
        <v>0</v>
      </c>
      <c r="V200" s="888">
        <f t="shared" si="44"/>
        <v>2</v>
      </c>
      <c r="W200" s="895">
        <f t="shared" si="45"/>
        <v>100</v>
      </c>
      <c r="X200" s="790" t="s">
        <v>1056</v>
      </c>
      <c r="Y200" s="13">
        <f t="shared" si="42"/>
        <v>1</v>
      </c>
      <c r="Z200" s="784"/>
      <c r="AA200" s="785"/>
      <c r="AB200" s="12"/>
      <c r="AC200" s="12"/>
      <c r="AD200" s="711"/>
      <c r="AE200" s="711"/>
      <c r="AF200" s="12"/>
      <c r="AG200" s="12"/>
      <c r="AH200" s="12"/>
      <c r="AI200" s="12"/>
      <c r="AJ200" s="835"/>
      <c r="AK200" s="836"/>
      <c r="AL200" s="12"/>
      <c r="AM200" s="12"/>
      <c r="AN200" s="638"/>
      <c r="AO200" s="638"/>
      <c r="AP200" s="12"/>
      <c r="AQ200" s="12"/>
      <c r="AR200" s="639"/>
      <c r="AS200" s="919"/>
      <c r="AT200" s="904"/>
      <c r="AU200" s="904"/>
      <c r="AV200" s="904"/>
      <c r="AW200" s="904"/>
      <c r="BA200" s="129"/>
      <c r="BB200" s="130"/>
      <c r="BC200" s="129"/>
      <c r="BD200" s="155"/>
      <c r="BE200" s="132"/>
      <c r="BF200" s="158"/>
      <c r="BG200" s="132"/>
      <c r="BH200" s="158"/>
      <c r="BI200" s="64"/>
      <c r="BJ200" s="155"/>
      <c r="BK200" s="132"/>
      <c r="BL200" s="158"/>
      <c r="BM200" s="132"/>
      <c r="BN200" s="158"/>
      <c r="BO200" s="159"/>
      <c r="BP200" s="158"/>
      <c r="BQ200" s="132"/>
      <c r="BR200" s="158"/>
      <c r="BS200" s="64"/>
      <c r="BT200" s="158"/>
      <c r="BU200" s="159"/>
      <c r="BV200" s="158"/>
      <c r="BW200" s="132"/>
      <c r="BX200" s="158"/>
      <c r="BY200" s="64"/>
      <c r="BZ200" s="158"/>
      <c r="CA200" s="64"/>
      <c r="CB200" s="156"/>
      <c r="CC200" s="128"/>
      <c r="CF200" s="157"/>
      <c r="CG200" s="157"/>
    </row>
    <row r="201" spans="1:88" ht="54.75" customHeight="1" thickBot="1">
      <c r="A201" s="1002"/>
      <c r="B201" s="945" t="s">
        <v>332</v>
      </c>
      <c r="C201" s="1082" t="s">
        <v>339</v>
      </c>
      <c r="D201" s="677" t="s">
        <v>221</v>
      </c>
      <c r="E201" s="678"/>
      <c r="F201" s="671">
        <f>+'[1]UE409 (2)'!F201</f>
        <v>72</v>
      </c>
      <c r="G201" s="671">
        <f>+'[1]UE409 (2)'!G201</f>
        <v>72</v>
      </c>
      <c r="H201" s="671">
        <f>+'[1]UE409 (2)'!H201</f>
        <v>73</v>
      </c>
      <c r="I201" s="671">
        <f>+'[1]UE409 (2)'!I201</f>
        <v>75</v>
      </c>
      <c r="J201" s="671">
        <f t="shared" ref="J201:T201" si="69">+J202</f>
        <v>4</v>
      </c>
      <c r="K201" s="671">
        <f t="shared" si="69"/>
        <v>2</v>
      </c>
      <c r="L201" s="671">
        <f t="shared" si="69"/>
        <v>4</v>
      </c>
      <c r="M201" s="671">
        <f t="shared" si="69"/>
        <v>3</v>
      </c>
      <c r="N201" s="671">
        <f t="shared" si="69"/>
        <v>3</v>
      </c>
      <c r="O201" s="671">
        <f t="shared" si="69"/>
        <v>10</v>
      </c>
      <c r="P201" s="671">
        <f t="shared" si="69"/>
        <v>5</v>
      </c>
      <c r="Q201" s="671">
        <f t="shared" si="69"/>
        <v>12</v>
      </c>
      <c r="R201" s="671">
        <f t="shared" si="69"/>
        <v>8</v>
      </c>
      <c r="S201" s="671">
        <f t="shared" si="69"/>
        <v>13</v>
      </c>
      <c r="T201" s="671">
        <f t="shared" si="69"/>
        <v>5</v>
      </c>
      <c r="U201" s="671">
        <v>3</v>
      </c>
      <c r="V201" s="888">
        <f t="shared" si="44"/>
        <v>72</v>
      </c>
      <c r="W201" s="895">
        <f t="shared" si="45"/>
        <v>100</v>
      </c>
      <c r="Y201" s="13">
        <f t="shared" si="42"/>
        <v>36</v>
      </c>
      <c r="Z201" s="758" t="s">
        <v>969</v>
      </c>
      <c r="AA201" s="760" t="s">
        <v>811</v>
      </c>
      <c r="AB201" s="51"/>
      <c r="AC201" s="51"/>
      <c r="AD201" s="709"/>
      <c r="AE201" s="709"/>
      <c r="AF201" s="51"/>
      <c r="AG201" s="51"/>
      <c r="AH201" s="51"/>
      <c r="AI201" s="51"/>
      <c r="AJ201" s="848" t="s">
        <v>969</v>
      </c>
      <c r="AK201" s="838" t="s">
        <v>811</v>
      </c>
      <c r="AL201" s="51" t="s">
        <v>969</v>
      </c>
      <c r="AM201" s="51" t="s">
        <v>811</v>
      </c>
      <c r="AN201" s="639" t="s">
        <v>969</v>
      </c>
      <c r="AO201" s="639" t="s">
        <v>811</v>
      </c>
      <c r="AP201" s="51" t="s">
        <v>969</v>
      </c>
      <c r="AQ201" s="51" t="s">
        <v>1296</v>
      </c>
      <c r="AR201" s="639" t="s">
        <v>969</v>
      </c>
      <c r="AS201" s="919" t="s">
        <v>1296</v>
      </c>
      <c r="AT201" s="904" t="s">
        <v>969</v>
      </c>
      <c r="AU201" s="904" t="s">
        <v>1296</v>
      </c>
      <c r="AV201" s="904" t="s">
        <v>969</v>
      </c>
      <c r="AW201" s="904"/>
      <c r="AY201" s="135" t="s">
        <v>18</v>
      </c>
      <c r="AZ201" s="136">
        <f>SUM(BA154:BA201)</f>
        <v>11080275</v>
      </c>
      <c r="BA201" s="129">
        <f>+BC201+BD201+BF201+BH201+BJ201+BL201+BN201+BP201+BR201+BT201+BV201+BX201+BZ201</f>
        <v>0</v>
      </c>
      <c r="BB201" s="130">
        <f>+BE201+BG201+BI201+BK201+BM201+BO201+BQ201+BS201+BU201+BW201+BY201+CA201</f>
        <v>0</v>
      </c>
      <c r="BC201" s="129">
        <v>0</v>
      </c>
      <c r="BD201" s="155">
        <v>0</v>
      </c>
      <c r="BE201" s="132">
        <v>0</v>
      </c>
      <c r="BF201" s="158">
        <v>0</v>
      </c>
      <c r="BG201" s="132">
        <v>0</v>
      </c>
      <c r="BH201" s="158">
        <v>0</v>
      </c>
      <c r="BI201" s="64">
        <v>0</v>
      </c>
      <c r="BJ201" s="155">
        <v>0</v>
      </c>
      <c r="BK201" s="132">
        <v>0</v>
      </c>
      <c r="BL201" s="158">
        <v>0</v>
      </c>
      <c r="BM201" s="800">
        <v>0</v>
      </c>
      <c r="BN201" s="158">
        <v>0</v>
      </c>
      <c r="BO201" s="823">
        <v>0</v>
      </c>
      <c r="BP201" s="158">
        <v>0</v>
      </c>
      <c r="BQ201" s="132">
        <v>0</v>
      </c>
      <c r="BR201" s="158">
        <v>0</v>
      </c>
      <c r="BS201" s="64"/>
      <c r="BT201" s="158"/>
      <c r="BU201" s="159"/>
      <c r="BV201" s="158">
        <v>0</v>
      </c>
      <c r="BW201" s="132"/>
      <c r="BX201" s="158">
        <v>0</v>
      </c>
      <c r="BY201" s="64"/>
      <c r="BZ201" s="158">
        <v>0</v>
      </c>
      <c r="CA201" s="64">
        <v>0</v>
      </c>
      <c r="CB201" s="156">
        <f t="shared" si="46"/>
        <v>0</v>
      </c>
      <c r="CC201" s="128" t="e">
        <f t="shared" si="47"/>
        <v>#DIV/0!</v>
      </c>
      <c r="CF201" s="133">
        <f>+CI201-BA201</f>
        <v>0</v>
      </c>
      <c r="CG201" s="133">
        <f>+CJ201-BB201</f>
        <v>0</v>
      </c>
      <c r="CH201" s="160"/>
      <c r="CI201" s="133"/>
      <c r="CJ201" s="133"/>
    </row>
    <row r="202" spans="1:88" ht="54" customHeight="1" thickBot="1">
      <c r="A202" s="1002"/>
      <c r="B202" s="945"/>
      <c r="C202" s="1083"/>
      <c r="D202" s="38" t="s">
        <v>449</v>
      </c>
      <c r="E202" s="9" t="s">
        <v>328</v>
      </c>
      <c r="F202" s="671">
        <f>+'[1]UE409 (2)'!F202</f>
        <v>72</v>
      </c>
      <c r="G202" s="671">
        <f>+'[1]UE409 (2)'!G202</f>
        <v>72</v>
      </c>
      <c r="H202" s="671">
        <f>+'[1]UE409 (2)'!H202</f>
        <v>73</v>
      </c>
      <c r="I202" s="671">
        <f>+'[1]UE409 (2)'!I202</f>
        <v>75</v>
      </c>
      <c r="J202" s="634">
        <v>4</v>
      </c>
      <c r="K202" s="91">
        <v>2</v>
      </c>
      <c r="L202" s="118">
        <v>4</v>
      </c>
      <c r="M202" s="91">
        <v>3</v>
      </c>
      <c r="N202" s="91">
        <v>3</v>
      </c>
      <c r="O202" s="424">
        <v>10</v>
      </c>
      <c r="P202" s="91">
        <v>5</v>
      </c>
      <c r="Q202" s="634">
        <v>12</v>
      </c>
      <c r="R202" s="91">
        <v>8</v>
      </c>
      <c r="S202" s="634">
        <v>13</v>
      </c>
      <c r="T202" s="91">
        <v>5</v>
      </c>
      <c r="U202" s="91">
        <v>3</v>
      </c>
      <c r="V202" s="888">
        <f t="shared" si="44"/>
        <v>72</v>
      </c>
      <c r="W202" s="895">
        <f t="shared" si="45"/>
        <v>100</v>
      </c>
      <c r="Y202" s="13">
        <f t="shared" si="42"/>
        <v>36</v>
      </c>
      <c r="Z202" s="759"/>
      <c r="AA202" s="761"/>
      <c r="AB202" s="51" t="s">
        <v>969</v>
      </c>
      <c r="AC202" s="51" t="s">
        <v>811</v>
      </c>
      <c r="AD202" s="709" t="s">
        <v>969</v>
      </c>
      <c r="AE202" s="709" t="s">
        <v>811</v>
      </c>
      <c r="AF202" s="51" t="s">
        <v>969</v>
      </c>
      <c r="AG202" s="51" t="s">
        <v>811</v>
      </c>
      <c r="AH202" s="51"/>
      <c r="AI202" s="51"/>
      <c r="AJ202" s="835"/>
      <c r="AK202" s="836"/>
      <c r="AL202" s="51"/>
      <c r="AM202" s="51"/>
      <c r="AN202" s="639"/>
      <c r="AO202" s="639"/>
      <c r="AP202" s="51"/>
      <c r="AQ202" s="51"/>
      <c r="AR202" s="639"/>
      <c r="AS202" s="919"/>
      <c r="AT202" s="904"/>
      <c r="AU202" s="904"/>
      <c r="AV202" s="904"/>
      <c r="AW202" s="904"/>
      <c r="AY202" s="177" t="s">
        <v>573</v>
      </c>
      <c r="AZ202" s="176">
        <f>SUM(BB154:BB201)</f>
        <v>11071299</v>
      </c>
      <c r="BA202" s="129"/>
      <c r="BB202" s="130"/>
      <c r="BC202" s="129"/>
      <c r="BD202" s="155"/>
      <c r="BE202" s="132"/>
      <c r="BF202" s="158"/>
      <c r="BG202" s="132"/>
      <c r="BH202" s="158"/>
      <c r="BI202" s="64"/>
      <c r="BJ202" s="155"/>
      <c r="BK202" s="132"/>
      <c r="BL202" s="158"/>
      <c r="BM202" s="132"/>
      <c r="BN202" s="158"/>
      <c r="BO202" s="159"/>
      <c r="BP202" s="158"/>
      <c r="BQ202" s="64"/>
      <c r="BR202" s="158"/>
      <c r="BS202" s="64"/>
      <c r="BT202" s="158"/>
      <c r="BU202" s="159"/>
      <c r="BV202" s="158"/>
      <c r="BW202" s="132"/>
      <c r="BX202" s="158"/>
      <c r="BY202" s="64"/>
      <c r="BZ202" s="158"/>
      <c r="CA202" s="64"/>
      <c r="CB202" s="156">
        <f t="shared" si="46"/>
        <v>0</v>
      </c>
      <c r="CC202" s="128" t="e">
        <f t="shared" si="47"/>
        <v>#DIV/0!</v>
      </c>
      <c r="CF202" s="157"/>
      <c r="CG202" s="157"/>
    </row>
    <row r="203" spans="1:88" ht="40.5" customHeight="1">
      <c r="A203" s="1007" t="s">
        <v>509</v>
      </c>
      <c r="B203" s="1008"/>
      <c r="C203" s="1008"/>
      <c r="D203" s="1008"/>
      <c r="E203" s="1008"/>
      <c r="F203" s="1009"/>
      <c r="G203" s="107"/>
      <c r="H203" s="108"/>
      <c r="I203" s="108"/>
      <c r="J203" s="109"/>
      <c r="K203" s="109"/>
      <c r="L203" s="109"/>
      <c r="M203" s="109"/>
      <c r="N203" s="109"/>
      <c r="O203" s="109"/>
      <c r="P203" s="109"/>
      <c r="Q203" s="109"/>
      <c r="R203" s="109"/>
      <c r="S203" s="109"/>
      <c r="T203" s="109"/>
      <c r="U203" s="109"/>
      <c r="Y203" s="13">
        <f t="shared" si="42"/>
        <v>0</v>
      </c>
      <c r="Z203" s="73"/>
      <c r="AA203" s="256"/>
      <c r="AB203" s="73"/>
      <c r="AC203" s="73"/>
      <c r="AD203" s="257"/>
      <c r="AE203" s="257"/>
      <c r="AF203" s="257"/>
      <c r="AG203" s="257"/>
      <c r="AH203" s="258"/>
      <c r="AI203" s="227"/>
      <c r="AJ203" s="840"/>
      <c r="AK203" s="840"/>
      <c r="AL203" s="259"/>
      <c r="AM203" s="259"/>
      <c r="AN203" s="258"/>
      <c r="AO203" s="258"/>
      <c r="AP203" s="260"/>
      <c r="AQ203" s="260"/>
      <c r="AR203" s="260"/>
      <c r="AS203" s="260"/>
      <c r="AT203" s="260"/>
      <c r="AU203" s="260"/>
      <c r="AV203" s="258"/>
      <c r="AW203" s="227"/>
      <c r="CF203" s="157"/>
      <c r="CG203" s="157"/>
    </row>
    <row r="204" spans="1:88">
      <c r="A204" s="14"/>
      <c r="B204" s="10"/>
      <c r="C204" s="14"/>
      <c r="D204" s="14"/>
      <c r="E204" s="15"/>
      <c r="F204" s="96"/>
      <c r="G204" s="97"/>
      <c r="H204" s="97"/>
      <c r="I204" s="97"/>
      <c r="J204" s="98"/>
      <c r="K204" s="98"/>
      <c r="L204" s="98"/>
      <c r="M204" s="98"/>
      <c r="N204" s="98"/>
      <c r="O204" s="98"/>
      <c r="P204" s="98"/>
      <c r="Q204" s="98"/>
      <c r="R204" s="98"/>
      <c r="S204" s="98"/>
      <c r="T204" s="98"/>
      <c r="U204" s="98"/>
      <c r="Y204" s="13">
        <f t="shared" si="42"/>
        <v>0</v>
      </c>
      <c r="Z204" s="73"/>
      <c r="AA204" s="256"/>
      <c r="AB204" s="73"/>
      <c r="AC204" s="73"/>
      <c r="AD204" s="257"/>
      <c r="AE204" s="257"/>
      <c r="AF204" s="257"/>
      <c r="AG204" s="257"/>
      <c r="AH204" s="258"/>
      <c r="AI204" s="227"/>
      <c r="AJ204" s="840"/>
      <c r="AK204" s="840"/>
      <c r="AL204" s="259"/>
      <c r="AM204" s="259"/>
      <c r="AN204" s="258"/>
      <c r="AO204" s="258"/>
      <c r="AP204" s="260"/>
      <c r="AQ204" s="260"/>
      <c r="AR204" s="260"/>
      <c r="AS204" s="260"/>
      <c r="AT204" s="260"/>
      <c r="AU204" s="260"/>
      <c r="AV204" s="258"/>
      <c r="AW204" s="227"/>
      <c r="CF204" s="157"/>
      <c r="CG204" s="157"/>
    </row>
    <row r="205" spans="1:88" ht="18.75" customHeight="1">
      <c r="A205" s="14"/>
      <c r="B205" s="10"/>
      <c r="C205" s="14"/>
      <c r="D205" s="14"/>
      <c r="E205" s="15"/>
      <c r="F205" s="96"/>
      <c r="G205" s="97"/>
      <c r="H205" s="97"/>
      <c r="I205" s="97"/>
      <c r="J205" s="98"/>
      <c r="K205" s="98"/>
      <c r="L205" s="98"/>
      <c r="M205" s="98"/>
      <c r="N205" s="98"/>
      <c r="O205" s="98"/>
      <c r="P205" s="98"/>
      <c r="Q205" s="98"/>
      <c r="R205" s="98"/>
      <c r="S205" s="98"/>
      <c r="T205" s="98"/>
      <c r="U205" s="98"/>
      <c r="Y205" s="13">
        <f t="shared" si="42"/>
        <v>0</v>
      </c>
      <c r="AJ205" s="856"/>
      <c r="AK205" s="856"/>
      <c r="CF205" s="157"/>
      <c r="CG205" s="157"/>
    </row>
    <row r="206" spans="1:88">
      <c r="A206" s="14"/>
      <c r="B206" s="10"/>
      <c r="C206" s="14"/>
      <c r="D206" s="14"/>
      <c r="E206" s="15"/>
      <c r="F206" s="96"/>
      <c r="G206" s="97"/>
      <c r="H206" s="97"/>
      <c r="I206" s="97"/>
      <c r="J206" s="98"/>
      <c r="K206" s="98"/>
      <c r="L206" s="98"/>
      <c r="M206" s="98"/>
      <c r="N206" s="98"/>
      <c r="O206" s="98"/>
      <c r="P206" s="98"/>
      <c r="Q206" s="98"/>
      <c r="R206" s="98"/>
      <c r="S206" s="98"/>
      <c r="T206" s="98"/>
      <c r="U206" s="98"/>
      <c r="Y206" s="13">
        <f t="shared" si="42"/>
        <v>0</v>
      </c>
      <c r="AJ206" s="856"/>
      <c r="AK206" s="856"/>
      <c r="CF206" s="157"/>
      <c r="CG206" s="157"/>
    </row>
    <row r="207" spans="1:88">
      <c r="A207" s="14"/>
      <c r="B207" s="10"/>
      <c r="C207" s="14"/>
      <c r="D207" s="14"/>
      <c r="E207" s="15"/>
      <c r="F207" s="96"/>
      <c r="G207" s="97"/>
      <c r="H207" s="97"/>
      <c r="I207" s="97"/>
      <c r="J207" s="98"/>
      <c r="K207" s="98"/>
      <c r="L207" s="98"/>
      <c r="M207" s="98"/>
      <c r="N207" s="98"/>
      <c r="O207" s="98"/>
      <c r="P207" s="98"/>
      <c r="Q207" s="98"/>
      <c r="R207" s="98"/>
      <c r="S207" s="98"/>
      <c r="T207" s="98"/>
      <c r="U207" s="98"/>
      <c r="Y207" s="13">
        <f t="shared" si="42"/>
        <v>0</v>
      </c>
      <c r="Z207" s="70"/>
      <c r="AA207" s="70"/>
      <c r="AB207" s="70"/>
      <c r="AC207" s="70"/>
      <c r="AD207" s="70"/>
      <c r="AE207" s="70"/>
      <c r="AF207" s="70"/>
      <c r="AG207" s="70"/>
      <c r="AH207" s="70"/>
      <c r="AI207" s="70"/>
      <c r="AJ207" s="840"/>
      <c r="AK207" s="840"/>
      <c r="AL207" s="70"/>
      <c r="AM207" s="70"/>
      <c r="AN207" s="70"/>
      <c r="AO207" s="70"/>
      <c r="AP207" s="70"/>
      <c r="AQ207" s="70"/>
      <c r="AR207" s="70"/>
      <c r="AS207" s="70"/>
      <c r="AT207" s="227"/>
      <c r="AU207" s="227"/>
      <c r="AV207" s="227"/>
      <c r="AW207" s="227"/>
      <c r="CF207" s="157"/>
      <c r="CG207" s="157"/>
    </row>
    <row r="208" spans="1:88">
      <c r="A208" s="14"/>
      <c r="B208" s="10"/>
      <c r="C208" s="14"/>
      <c r="D208" s="14"/>
      <c r="E208" s="15"/>
      <c r="F208" s="96"/>
      <c r="G208" s="97"/>
      <c r="H208" s="97"/>
      <c r="I208" s="97"/>
      <c r="J208" s="98"/>
      <c r="K208" s="98"/>
      <c r="L208" s="98"/>
      <c r="M208" s="98"/>
      <c r="N208" s="98"/>
      <c r="O208" s="98"/>
      <c r="P208" s="98"/>
      <c r="Q208" s="98"/>
      <c r="R208" s="98"/>
      <c r="S208" s="98"/>
      <c r="T208" s="98"/>
      <c r="U208" s="98"/>
      <c r="Y208" s="13">
        <f t="shared" si="42"/>
        <v>0</v>
      </c>
      <c r="Z208" s="70"/>
      <c r="AA208" s="70"/>
      <c r="AB208" s="70"/>
      <c r="AC208" s="70"/>
      <c r="AD208" s="70"/>
      <c r="AE208" s="70"/>
      <c r="AF208" s="70"/>
      <c r="AG208" s="70"/>
      <c r="AH208" s="70"/>
      <c r="AI208" s="70"/>
      <c r="AJ208" s="840"/>
      <c r="AK208" s="840"/>
      <c r="AL208" s="70"/>
      <c r="AM208" s="70"/>
      <c r="AN208" s="70"/>
      <c r="AO208" s="70"/>
      <c r="AP208" s="70"/>
      <c r="AQ208" s="70"/>
      <c r="AR208" s="70"/>
      <c r="AS208" s="70"/>
      <c r="AT208" s="227"/>
      <c r="AU208" s="227"/>
      <c r="AV208" s="227"/>
      <c r="AW208" s="227"/>
      <c r="CF208" s="157"/>
      <c r="CG208" s="157"/>
    </row>
    <row r="209" spans="1:88" ht="27.75" customHeight="1">
      <c r="A209" s="16" t="s">
        <v>9</v>
      </c>
      <c r="B209" s="1002" t="s">
        <v>10</v>
      </c>
      <c r="C209" s="1002"/>
      <c r="D209" s="1002"/>
      <c r="E209" s="1002"/>
      <c r="F209" s="1002"/>
      <c r="G209" s="1002"/>
      <c r="H209" s="1002"/>
      <c r="I209" s="104"/>
      <c r="J209" s="105"/>
      <c r="K209" s="105"/>
      <c r="L209" s="105"/>
      <c r="M209" s="105"/>
      <c r="N209" s="105"/>
      <c r="O209" s="105"/>
      <c r="P209" s="105"/>
      <c r="Q209" s="105"/>
      <c r="R209" s="105"/>
      <c r="S209" s="105"/>
      <c r="T209" s="105"/>
      <c r="U209" s="105"/>
      <c r="Y209" s="13">
        <f t="shared" si="42"/>
        <v>0</v>
      </c>
      <c r="Z209" s="70"/>
      <c r="AA209" s="70"/>
      <c r="AB209" s="70"/>
      <c r="AC209" s="70"/>
      <c r="AD209" s="70"/>
      <c r="AE209" s="70"/>
      <c r="AF209" s="70"/>
      <c r="AG209" s="70"/>
      <c r="AH209" s="70"/>
      <c r="AI209" s="70"/>
      <c r="AJ209" s="840"/>
      <c r="AK209" s="840"/>
      <c r="AL209" s="70"/>
      <c r="AM209" s="70"/>
      <c r="AN209" s="70"/>
      <c r="AO209" s="70"/>
      <c r="AP209" s="70"/>
      <c r="AQ209" s="70"/>
      <c r="AR209" s="70"/>
      <c r="AS209" s="70"/>
      <c r="AT209" s="227"/>
      <c r="AU209" s="227"/>
      <c r="AV209" s="227"/>
      <c r="AW209" s="227"/>
      <c r="BA209" s="204"/>
      <c r="BB209" s="205"/>
      <c r="BC209" s="204"/>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F209" s="157"/>
      <c r="CG209" s="157"/>
    </row>
    <row r="210" spans="1:88" ht="27.75" customHeight="1" thickBot="1">
      <c r="A210" s="14"/>
      <c r="B210" s="669" t="s">
        <v>147</v>
      </c>
      <c r="C210" s="1000" t="s">
        <v>148</v>
      </c>
      <c r="D210" s="1000"/>
      <c r="E210" s="1000"/>
      <c r="F210" s="1000"/>
      <c r="G210" s="1000"/>
      <c r="H210" s="1000"/>
      <c r="I210" s="99"/>
      <c r="J210" s="100"/>
      <c r="K210" s="100"/>
      <c r="L210" s="100"/>
      <c r="M210" s="100"/>
      <c r="N210" s="100"/>
      <c r="O210" s="100"/>
      <c r="P210" s="100"/>
      <c r="Q210" s="100"/>
      <c r="R210" s="100"/>
      <c r="S210" s="100"/>
      <c r="T210" s="100"/>
      <c r="U210" s="100"/>
      <c r="V210" s="93"/>
      <c r="W210" s="93"/>
      <c r="Y210" s="13">
        <f t="shared" ref="Y210:Y273" si="70">+F210/2</f>
        <v>0</v>
      </c>
      <c r="Z210" s="70"/>
      <c r="AA210" s="70"/>
      <c r="AB210" s="70"/>
      <c r="AC210" s="70"/>
      <c r="AD210" s="70"/>
      <c r="AE210" s="70"/>
      <c r="AF210" s="70"/>
      <c r="AG210" s="70"/>
      <c r="AH210" s="70"/>
      <c r="AI210" s="70"/>
      <c r="AJ210" s="841"/>
      <c r="AK210" s="841"/>
      <c r="AL210" s="70"/>
      <c r="AM210" s="70"/>
      <c r="AN210" s="70"/>
      <c r="AO210" s="70"/>
      <c r="AP210" s="70"/>
      <c r="AQ210" s="70"/>
      <c r="AR210" s="70"/>
      <c r="AS210" s="70"/>
      <c r="AT210" s="227"/>
      <c r="AU210" s="227"/>
      <c r="AV210" s="227"/>
      <c r="AW210" s="227"/>
      <c r="BA210" s="62"/>
      <c r="BB210" s="206"/>
      <c r="BC210" s="62"/>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F210" s="157"/>
      <c r="CG210" s="157"/>
    </row>
    <row r="211" spans="1:88" ht="21.75" customHeight="1" thickBot="1">
      <c r="A211" s="975" t="s">
        <v>13</v>
      </c>
      <c r="B211" s="981" t="s">
        <v>14</v>
      </c>
      <c r="C211" s="981" t="s">
        <v>15</v>
      </c>
      <c r="D211" s="997" t="s">
        <v>16</v>
      </c>
      <c r="E211" s="1001" t="s">
        <v>17</v>
      </c>
      <c r="F211" s="1011" t="s">
        <v>709</v>
      </c>
      <c r="G211" s="994" t="s">
        <v>214</v>
      </c>
      <c r="H211" s="1005"/>
      <c r="I211" s="1005"/>
      <c r="J211" s="996" t="s">
        <v>710</v>
      </c>
      <c r="K211" s="996"/>
      <c r="L211" s="996"/>
      <c r="M211" s="996"/>
      <c r="N211" s="996"/>
      <c r="O211" s="996"/>
      <c r="P211" s="996"/>
      <c r="Q211" s="996"/>
      <c r="R211" s="996"/>
      <c r="S211" s="996"/>
      <c r="T211" s="996"/>
      <c r="U211" s="996"/>
      <c r="V211" s="952" t="s">
        <v>712</v>
      </c>
      <c r="W211" s="955" t="s">
        <v>577</v>
      </c>
      <c r="Y211" s="13" t="e">
        <f t="shared" si="70"/>
        <v>#VALUE!</v>
      </c>
      <c r="Z211" s="221"/>
      <c r="AA211" s="222"/>
      <c r="AB211" s="221"/>
      <c r="AC211" s="222"/>
      <c r="AD211" s="221"/>
      <c r="AE211" s="222"/>
      <c r="AF211" s="221"/>
      <c r="AG211" s="222"/>
      <c r="AH211" s="221"/>
      <c r="AI211" s="222"/>
      <c r="AJ211" s="857"/>
      <c r="AK211" s="834"/>
      <c r="AL211" s="221"/>
      <c r="AM211" s="222"/>
      <c r="AN211" s="221"/>
      <c r="AO211" s="222"/>
      <c r="AP211" s="221"/>
      <c r="AQ211" s="222"/>
      <c r="AR211" s="221"/>
      <c r="AS211" s="222"/>
      <c r="AT211" s="221"/>
      <c r="AU211" s="222"/>
      <c r="AV211" s="221"/>
      <c r="AW211" s="222"/>
      <c r="BA211" s="1074" t="s">
        <v>763</v>
      </c>
      <c r="BB211" s="119"/>
      <c r="BC211" s="1074" t="s">
        <v>763</v>
      </c>
      <c r="BD211" s="1108" t="s">
        <v>530</v>
      </c>
      <c r="BE211" s="1112"/>
      <c r="BF211" s="1112"/>
      <c r="BG211" s="1112"/>
      <c r="BH211" s="1112"/>
      <c r="BI211" s="1112"/>
      <c r="BJ211" s="1112"/>
      <c r="BK211" s="1112"/>
      <c r="BL211" s="1112"/>
      <c r="BM211" s="1112"/>
      <c r="BN211" s="1112"/>
      <c r="BO211" s="1112"/>
      <c r="BP211" s="1112"/>
      <c r="BQ211" s="1112"/>
      <c r="BR211" s="1112"/>
      <c r="BS211" s="1112"/>
      <c r="BT211" s="1112"/>
      <c r="BU211" s="1112"/>
      <c r="BV211" s="1112"/>
      <c r="BW211" s="1112"/>
      <c r="BX211" s="1112"/>
      <c r="BY211" s="1112"/>
      <c r="BZ211" s="1109"/>
      <c r="CA211" s="120"/>
      <c r="CB211" s="121"/>
      <c r="CC211" s="121"/>
      <c r="CF211" s="157"/>
      <c r="CG211" s="157"/>
    </row>
    <row r="212" spans="1:88" ht="27.75" customHeight="1">
      <c r="A212" s="976"/>
      <c r="B212" s="982"/>
      <c r="C212" s="982"/>
      <c r="D212" s="998"/>
      <c r="E212" s="1002"/>
      <c r="F212" s="1012"/>
      <c r="G212" s="993" t="s">
        <v>713</v>
      </c>
      <c r="H212" s="993"/>
      <c r="I212" s="994"/>
      <c r="J212" s="996" t="s">
        <v>711</v>
      </c>
      <c r="K212" s="996"/>
      <c r="L212" s="996"/>
      <c r="M212" s="996"/>
      <c r="N212" s="996"/>
      <c r="O212" s="996"/>
      <c r="P212" s="996"/>
      <c r="Q212" s="996"/>
      <c r="R212" s="996"/>
      <c r="S212" s="996"/>
      <c r="T212" s="996"/>
      <c r="U212" s="996"/>
      <c r="V212" s="953"/>
      <c r="W212" s="956"/>
      <c r="Y212" s="13">
        <f t="shared" si="70"/>
        <v>0</v>
      </c>
      <c r="Z212" s="1026"/>
      <c r="AA212" s="1026"/>
      <c r="AB212" s="1026"/>
      <c r="AC212" s="1026"/>
      <c r="AD212" s="1026"/>
      <c r="AE212" s="1026"/>
      <c r="AF212" s="1026"/>
      <c r="AG212" s="1026"/>
      <c r="AH212" s="1026"/>
      <c r="AI212" s="1026"/>
      <c r="AJ212" s="858"/>
      <c r="AK212" s="859"/>
      <c r="AL212" s="1026"/>
      <c r="AM212" s="1026"/>
      <c r="AN212" s="1026"/>
      <c r="AO212" s="1026"/>
      <c r="AP212" s="1026"/>
      <c r="AQ212" s="1026"/>
      <c r="AR212" s="1026"/>
      <c r="AS212" s="1026"/>
      <c r="AT212" s="1026"/>
      <c r="AU212" s="1026"/>
      <c r="AV212" s="1026"/>
      <c r="AW212" s="1026"/>
      <c r="BA212" s="1075"/>
      <c r="BB212" s="124"/>
      <c r="BC212" s="1075"/>
      <c r="BD212" s="1108" t="s">
        <v>518</v>
      </c>
      <c r="BE212" s="1109"/>
      <c r="BF212" s="1108" t="s">
        <v>519</v>
      </c>
      <c r="BG212" s="1109"/>
      <c r="BH212" s="1108" t="s">
        <v>520</v>
      </c>
      <c r="BI212" s="1109"/>
      <c r="BJ212" s="1108" t="s">
        <v>521</v>
      </c>
      <c r="BK212" s="1109"/>
      <c r="BL212" s="1108" t="s">
        <v>522</v>
      </c>
      <c r="BM212" s="1109"/>
      <c r="BN212" s="1108" t="s">
        <v>523</v>
      </c>
      <c r="BO212" s="1109"/>
      <c r="BP212" s="1108" t="s">
        <v>524</v>
      </c>
      <c r="BQ212" s="1109"/>
      <c r="BR212" s="1108" t="s">
        <v>525</v>
      </c>
      <c r="BS212" s="1109"/>
      <c r="BT212" s="1108" t="s">
        <v>526</v>
      </c>
      <c r="BU212" s="1109"/>
      <c r="BV212" s="1108" t="s">
        <v>527</v>
      </c>
      <c r="BW212" s="1109"/>
      <c r="BX212" s="1108" t="s">
        <v>528</v>
      </c>
      <c r="BY212" s="1109"/>
      <c r="BZ212" s="1108" t="s">
        <v>529</v>
      </c>
      <c r="CA212" s="1109"/>
      <c r="CB212" s="1105" t="s">
        <v>764</v>
      </c>
      <c r="CC212" s="1106" t="s">
        <v>765</v>
      </c>
      <c r="CF212" s="157"/>
      <c r="CG212" s="157"/>
    </row>
    <row r="213" spans="1:88" ht="27" customHeight="1" thickBot="1">
      <c r="A213" s="976"/>
      <c r="B213" s="982"/>
      <c r="C213" s="982"/>
      <c r="D213" s="998"/>
      <c r="E213" s="1002"/>
      <c r="F213" s="1012"/>
      <c r="G213" s="978">
        <v>2024</v>
      </c>
      <c r="H213" s="978">
        <v>2025</v>
      </c>
      <c r="I213" s="978">
        <v>2026</v>
      </c>
      <c r="J213" s="660"/>
      <c r="K213" s="660"/>
      <c r="L213" s="660"/>
      <c r="M213" s="660"/>
      <c r="N213" s="660"/>
      <c r="O213" s="660"/>
      <c r="P213" s="660"/>
      <c r="Q213" s="660"/>
      <c r="R213" s="660"/>
      <c r="S213" s="660"/>
      <c r="T213" s="660"/>
      <c r="U213" s="660"/>
      <c r="V213" s="953"/>
      <c r="W213" s="956"/>
      <c r="Y213" s="13">
        <f t="shared" si="70"/>
        <v>0</v>
      </c>
      <c r="Z213" s="1032"/>
      <c r="AA213" s="1032"/>
      <c r="AB213" s="1032"/>
      <c r="AC213" s="1032"/>
      <c r="AD213" s="1032"/>
      <c r="AE213" s="1032"/>
      <c r="AF213" s="1032"/>
      <c r="AG213" s="1032"/>
      <c r="AH213" s="1032"/>
      <c r="AI213" s="1032"/>
      <c r="AJ213" s="833"/>
      <c r="AK213" s="834"/>
      <c r="AL213" s="1032"/>
      <c r="AM213" s="1032"/>
      <c r="AN213" s="1032"/>
      <c r="AO213" s="1032"/>
      <c r="AP213" s="1032"/>
      <c r="AQ213" s="1032"/>
      <c r="AR213" s="1032"/>
      <c r="AS213" s="1032"/>
      <c r="AT213" s="1032"/>
      <c r="AU213" s="1032"/>
      <c r="AV213" s="1032"/>
      <c r="AW213" s="1032"/>
      <c r="BA213" s="1075"/>
      <c r="BB213" s="124"/>
      <c r="BC213" s="1075"/>
      <c r="BD213" s="1110" t="s">
        <v>531</v>
      </c>
      <c r="BE213" s="1110" t="s">
        <v>532</v>
      </c>
      <c r="BF213" s="1110" t="s">
        <v>531</v>
      </c>
      <c r="BG213" s="1110" t="s">
        <v>532</v>
      </c>
      <c r="BH213" s="1110" t="s">
        <v>531</v>
      </c>
      <c r="BI213" s="1110" t="s">
        <v>532</v>
      </c>
      <c r="BJ213" s="1110" t="s">
        <v>531</v>
      </c>
      <c r="BK213" s="1110" t="s">
        <v>532</v>
      </c>
      <c r="BL213" s="1110" t="s">
        <v>531</v>
      </c>
      <c r="BM213" s="1110" t="s">
        <v>532</v>
      </c>
      <c r="BN213" s="1107" t="s">
        <v>531</v>
      </c>
      <c r="BO213" s="1110" t="s">
        <v>532</v>
      </c>
      <c r="BP213" s="1107" t="s">
        <v>531</v>
      </c>
      <c r="BQ213" s="1110" t="s">
        <v>532</v>
      </c>
      <c r="BR213" s="1107" t="s">
        <v>531</v>
      </c>
      <c r="BS213" s="1110" t="s">
        <v>532</v>
      </c>
      <c r="BT213" s="1107" t="s">
        <v>531</v>
      </c>
      <c r="BU213" s="1110" t="s">
        <v>532</v>
      </c>
      <c r="BV213" s="1107" t="s">
        <v>531</v>
      </c>
      <c r="BW213" s="1110" t="s">
        <v>532</v>
      </c>
      <c r="BX213" s="1107" t="s">
        <v>531</v>
      </c>
      <c r="BY213" s="1110" t="s">
        <v>532</v>
      </c>
      <c r="BZ213" s="1107" t="s">
        <v>531</v>
      </c>
      <c r="CA213" s="1110" t="s">
        <v>532</v>
      </c>
      <c r="CB213" s="1105"/>
      <c r="CC213" s="1106"/>
      <c r="CF213" s="157"/>
      <c r="CG213" s="157"/>
    </row>
    <row r="214" spans="1:88" ht="51" customHeight="1" thickBot="1">
      <c r="A214" s="977"/>
      <c r="B214" s="983"/>
      <c r="C214" s="983"/>
      <c r="D214" s="999"/>
      <c r="E214" s="1003"/>
      <c r="F214" s="1013"/>
      <c r="G214" s="979"/>
      <c r="H214" s="979"/>
      <c r="I214" s="979"/>
      <c r="J214" s="661" t="s">
        <v>399</v>
      </c>
      <c r="K214" s="661" t="s">
        <v>400</v>
      </c>
      <c r="L214" s="661" t="s">
        <v>401</v>
      </c>
      <c r="M214" s="661" t="s">
        <v>402</v>
      </c>
      <c r="N214" s="661" t="s">
        <v>403</v>
      </c>
      <c r="O214" s="661" t="s">
        <v>404</v>
      </c>
      <c r="P214" s="661" t="s">
        <v>405</v>
      </c>
      <c r="Q214" s="661" t="s">
        <v>406</v>
      </c>
      <c r="R214" s="661" t="s">
        <v>407</v>
      </c>
      <c r="S214" s="661" t="s">
        <v>408</v>
      </c>
      <c r="T214" s="661" t="s">
        <v>409</v>
      </c>
      <c r="U214" s="661" t="s">
        <v>410</v>
      </c>
      <c r="V214" s="954"/>
      <c r="W214" s="957"/>
      <c r="Y214" s="13">
        <f t="shared" si="70"/>
        <v>0</v>
      </c>
      <c r="Z214" s="1033"/>
      <c r="AA214" s="1033"/>
      <c r="AB214" s="1033"/>
      <c r="AC214" s="1033"/>
      <c r="AD214" s="1033"/>
      <c r="AE214" s="1033"/>
      <c r="AF214" s="1033"/>
      <c r="AG214" s="1033"/>
      <c r="AH214" s="1033"/>
      <c r="AI214" s="1033"/>
      <c r="AJ214" s="831" t="s">
        <v>588</v>
      </c>
      <c r="AK214" s="832" t="s">
        <v>589</v>
      </c>
      <c r="AL214" s="1033"/>
      <c r="AM214" s="1033"/>
      <c r="AN214" s="1033"/>
      <c r="AO214" s="1033"/>
      <c r="AP214" s="1033"/>
      <c r="AQ214" s="1033"/>
      <c r="AR214" s="1033"/>
      <c r="AS214" s="1033"/>
      <c r="AT214" s="1032"/>
      <c r="AU214" s="1032"/>
      <c r="AV214" s="1032"/>
      <c r="AW214" s="1032"/>
      <c r="BA214" s="1076"/>
      <c r="BB214" s="127"/>
      <c r="BC214" s="1076"/>
      <c r="BD214" s="1111"/>
      <c r="BE214" s="1111"/>
      <c r="BF214" s="1111"/>
      <c r="BG214" s="1111"/>
      <c r="BH214" s="1111"/>
      <c r="BI214" s="1111"/>
      <c r="BJ214" s="1111"/>
      <c r="BK214" s="1111"/>
      <c r="BL214" s="1111"/>
      <c r="BM214" s="1111"/>
      <c r="BN214" s="1107"/>
      <c r="BO214" s="1111"/>
      <c r="BP214" s="1107"/>
      <c r="BQ214" s="1111"/>
      <c r="BR214" s="1107"/>
      <c r="BS214" s="1111"/>
      <c r="BT214" s="1107"/>
      <c r="BU214" s="1111"/>
      <c r="BV214" s="1107"/>
      <c r="BW214" s="1111"/>
      <c r="BX214" s="1107"/>
      <c r="BY214" s="1111"/>
      <c r="BZ214" s="1107"/>
      <c r="CA214" s="1111"/>
      <c r="CB214" s="1105"/>
      <c r="CC214" s="1106"/>
      <c r="CF214" s="157"/>
      <c r="CG214" s="157"/>
    </row>
    <row r="215" spans="1:88" ht="54" customHeight="1" thickBot="1">
      <c r="A215" s="975" t="s">
        <v>498</v>
      </c>
      <c r="B215" s="1039" t="s">
        <v>240</v>
      </c>
      <c r="C215" s="1084" t="s">
        <v>342</v>
      </c>
      <c r="D215" s="677" t="s">
        <v>221</v>
      </c>
      <c r="E215" s="678"/>
      <c r="F215" s="671">
        <f>+'[1]UE409 (2)'!F215</f>
        <v>4</v>
      </c>
      <c r="G215" s="671">
        <f>+'[1]UE409 (2)'!G215</f>
        <v>4</v>
      </c>
      <c r="H215" s="671">
        <f>+'[1]UE409 (2)'!H215</f>
        <v>4</v>
      </c>
      <c r="I215" s="671">
        <f>+'[1]UE409 (2)'!I215</f>
        <v>4</v>
      </c>
      <c r="J215" s="671">
        <f>+J216</f>
        <v>1</v>
      </c>
      <c r="K215" s="671">
        <f t="shared" ref="K215:T215" si="71">+K216</f>
        <v>0</v>
      </c>
      <c r="L215" s="671">
        <f t="shared" si="71"/>
        <v>0</v>
      </c>
      <c r="M215" s="671">
        <f t="shared" si="71"/>
        <v>1</v>
      </c>
      <c r="N215" s="671">
        <f t="shared" si="71"/>
        <v>0</v>
      </c>
      <c r="O215" s="671">
        <f t="shared" si="71"/>
        <v>0</v>
      </c>
      <c r="P215" s="671">
        <f t="shared" si="71"/>
        <v>1</v>
      </c>
      <c r="Q215" s="671">
        <f t="shared" si="71"/>
        <v>0</v>
      </c>
      <c r="R215" s="671">
        <f t="shared" si="71"/>
        <v>0</v>
      </c>
      <c r="S215" s="671">
        <f t="shared" si="71"/>
        <v>1</v>
      </c>
      <c r="T215" s="671">
        <f t="shared" si="71"/>
        <v>0</v>
      </c>
      <c r="U215" s="671">
        <v>0</v>
      </c>
      <c r="V215" s="888">
        <f>SUM(J215:U215)</f>
        <v>4</v>
      </c>
      <c r="W215" s="895">
        <f>+V215/F215*100</f>
        <v>100</v>
      </c>
      <c r="Y215" s="13">
        <f t="shared" si="70"/>
        <v>2</v>
      </c>
      <c r="Z215" s="224"/>
      <c r="AA215" s="224"/>
      <c r="AB215" s="223"/>
      <c r="AC215" s="223"/>
      <c r="AD215" s="223"/>
      <c r="AE215" s="223"/>
      <c r="AF215" s="68"/>
      <c r="AG215" s="68"/>
      <c r="AH215" s="226"/>
      <c r="AI215" s="223"/>
      <c r="AJ215" s="835"/>
      <c r="AK215" s="836"/>
      <c r="AL215" s="223"/>
      <c r="AM215" s="223"/>
      <c r="AN215" s="223"/>
      <c r="AO215" s="223"/>
      <c r="AP215" s="223" t="s">
        <v>1297</v>
      </c>
      <c r="AQ215" s="223" t="s">
        <v>1298</v>
      </c>
      <c r="AR215" s="713"/>
      <c r="AS215" s="922"/>
      <c r="AT215" s="902"/>
      <c r="AU215" s="902"/>
      <c r="AV215" s="902"/>
      <c r="AW215" s="902"/>
      <c r="BA215" s="129">
        <f>+BC215+BD215+BF215+BH215+BJ215+BL215+BN215+BP215+BR215+BT215+BV215+BX215+BZ215</f>
        <v>23200</v>
      </c>
      <c r="BB215" s="130">
        <f>+BE215+BG215+BI215+BK215+BM215+BO215+BQ215+BS215+BU215+BW215+BY215+CA215</f>
        <v>23200</v>
      </c>
      <c r="BC215" s="129">
        <v>0</v>
      </c>
      <c r="BD215" s="155">
        <v>0</v>
      </c>
      <c r="BE215" s="132">
        <v>0</v>
      </c>
      <c r="BF215" s="131">
        <v>0</v>
      </c>
      <c r="BG215" s="132">
        <v>0</v>
      </c>
      <c r="BH215" s="131">
        <v>0</v>
      </c>
      <c r="BI215" s="132">
        <v>0</v>
      </c>
      <c r="BJ215" s="131">
        <v>23200</v>
      </c>
      <c r="BK215" s="132">
        <v>0</v>
      </c>
      <c r="BL215" s="131">
        <v>0</v>
      </c>
      <c r="BM215" s="798">
        <v>0</v>
      </c>
      <c r="BN215" s="131">
        <v>0</v>
      </c>
      <c r="BO215" s="796">
        <v>5800</v>
      </c>
      <c r="BP215" s="131">
        <v>0</v>
      </c>
      <c r="BQ215" s="132">
        <v>0</v>
      </c>
      <c r="BR215" s="131">
        <v>0</v>
      </c>
      <c r="BS215" s="65"/>
      <c r="BT215" s="131"/>
      <c r="BU215" s="132"/>
      <c r="BV215" s="131">
        <v>0</v>
      </c>
      <c r="BW215" s="65"/>
      <c r="BX215" s="131">
        <v>0</v>
      </c>
      <c r="BY215" s="65"/>
      <c r="BZ215" s="131">
        <v>0</v>
      </c>
      <c r="CA215" s="65">
        <v>17400</v>
      </c>
      <c r="CB215" s="156">
        <f>+BE215+BG215+BI215+BK215+BM215+BO215+BQ215+BS215+BU215+BW215+BY215+CA215</f>
        <v>23200</v>
      </c>
      <c r="CC215" s="128">
        <f>+CB215/BA215*100</f>
        <v>100</v>
      </c>
      <c r="CF215" s="133">
        <f>+CI215-BA215</f>
        <v>0</v>
      </c>
      <c r="CG215" s="133">
        <f>+CJ215-BB215</f>
        <v>0</v>
      </c>
      <c r="CH215" s="160"/>
      <c r="CI215" s="133">
        <v>23200</v>
      </c>
      <c r="CJ215" s="133">
        <v>23200</v>
      </c>
    </row>
    <row r="216" spans="1:88" ht="40.5" customHeight="1" thickBot="1">
      <c r="A216" s="976"/>
      <c r="B216" s="1040"/>
      <c r="C216" s="1085"/>
      <c r="D216" s="11" t="s">
        <v>163</v>
      </c>
      <c r="E216" s="9" t="s">
        <v>46</v>
      </c>
      <c r="F216" s="671">
        <f>+'[1]UE409 (2)'!F216</f>
        <v>4</v>
      </c>
      <c r="G216" s="671">
        <f>+'[1]UE409 (2)'!G216</f>
        <v>4</v>
      </c>
      <c r="H216" s="671">
        <f>+'[1]UE409 (2)'!H216</f>
        <v>4</v>
      </c>
      <c r="I216" s="671">
        <f>+'[1]UE409 (2)'!I216</f>
        <v>4</v>
      </c>
      <c r="J216" s="634">
        <v>1</v>
      </c>
      <c r="K216" s="91">
        <v>0</v>
      </c>
      <c r="L216" s="91">
        <v>0</v>
      </c>
      <c r="M216" s="91">
        <v>1</v>
      </c>
      <c r="N216" s="91">
        <v>0</v>
      </c>
      <c r="O216" s="91">
        <v>0</v>
      </c>
      <c r="P216" s="91">
        <v>1</v>
      </c>
      <c r="Q216" s="91">
        <v>0</v>
      </c>
      <c r="R216" s="91">
        <v>0</v>
      </c>
      <c r="S216" s="634">
        <v>1</v>
      </c>
      <c r="T216" s="91">
        <v>0</v>
      </c>
      <c r="U216" s="91">
        <v>0</v>
      </c>
      <c r="V216" s="888">
        <f t="shared" ref="V216:V236" si="72">SUM(J216:U216)</f>
        <v>4</v>
      </c>
      <c r="W216" s="895">
        <f t="shared" ref="W216:W236" si="73">+V216/F216*100</f>
        <v>100</v>
      </c>
      <c r="Y216" s="13">
        <f t="shared" si="70"/>
        <v>2</v>
      </c>
      <c r="Z216" s="224"/>
      <c r="AA216" s="735" t="s">
        <v>812</v>
      </c>
      <c r="AB216" s="223" t="s">
        <v>970</v>
      </c>
      <c r="AC216" s="223" t="s">
        <v>971</v>
      </c>
      <c r="AD216" s="223"/>
      <c r="AE216" s="12" t="s">
        <v>972</v>
      </c>
      <c r="AF216" s="715"/>
      <c r="AG216" s="715"/>
      <c r="AH216" s="226"/>
      <c r="AI216" s="223"/>
      <c r="AJ216" s="828" t="s">
        <v>795</v>
      </c>
      <c r="AK216" s="837" t="s">
        <v>1112</v>
      </c>
      <c r="AL216" s="223"/>
      <c r="AM216" s="223" t="s">
        <v>1112</v>
      </c>
      <c r="AN216" s="231" t="s">
        <v>1299</v>
      </c>
      <c r="AO216" s="223" t="s">
        <v>1112</v>
      </c>
      <c r="AP216" s="223"/>
      <c r="AQ216" s="223"/>
      <c r="AR216" s="713"/>
      <c r="AS216" s="922" t="s">
        <v>1418</v>
      </c>
      <c r="AT216" s="902"/>
      <c r="AU216" s="903" t="s">
        <v>1548</v>
      </c>
      <c r="AV216" s="902"/>
      <c r="AW216" s="902"/>
      <c r="BA216" s="129"/>
      <c r="BB216" s="130"/>
      <c r="BC216" s="129"/>
      <c r="BD216" s="155"/>
      <c r="BE216" s="132"/>
      <c r="BF216" s="131"/>
      <c r="BG216" s="132"/>
      <c r="BH216" s="131"/>
      <c r="BI216" s="132"/>
      <c r="BJ216" s="131"/>
      <c r="BK216" s="132"/>
      <c r="BL216" s="131"/>
      <c r="BM216" s="65"/>
      <c r="BN216" s="131"/>
      <c r="BO216" s="132"/>
      <c r="BP216" s="131"/>
      <c r="BQ216" s="132"/>
      <c r="BR216" s="131"/>
      <c r="BS216" s="65"/>
      <c r="BT216" s="131"/>
      <c r="BU216" s="132"/>
      <c r="BV216" s="131"/>
      <c r="BW216" s="65"/>
      <c r="BX216" s="131"/>
      <c r="BY216" s="65"/>
      <c r="BZ216" s="131"/>
      <c r="CA216" s="65"/>
      <c r="CB216" s="156">
        <f t="shared" ref="CB216:CB236" si="74">+BE216+BG216+BI216+BK216+BM216+BO216+BQ216+BS216+BU216+BW216+BY216+CA216</f>
        <v>0</v>
      </c>
      <c r="CC216" s="128" t="e">
        <f t="shared" ref="CC216:CC236" si="75">+CB216/BA216*100</f>
        <v>#DIV/0!</v>
      </c>
      <c r="CF216" s="157"/>
      <c r="CG216" s="157"/>
    </row>
    <row r="217" spans="1:88" ht="61.5" customHeight="1" thickBot="1">
      <c r="A217" s="976"/>
      <c r="B217" s="1053" t="s">
        <v>1039</v>
      </c>
      <c r="C217" s="1066" t="s">
        <v>1040</v>
      </c>
      <c r="D217" s="681" t="s">
        <v>221</v>
      </c>
      <c r="E217" s="682"/>
      <c r="F217" s="671">
        <f>+'[1]UE409 (2)'!F217</f>
        <v>47850</v>
      </c>
      <c r="G217" s="671">
        <f>+'[1]UE409 (2)'!G217</f>
        <v>47850</v>
      </c>
      <c r="H217" s="671">
        <f>+'[1]UE409 (2)'!H217</f>
        <v>47850</v>
      </c>
      <c r="I217" s="671">
        <f>+'[1]UE409 (2)'!I217</f>
        <v>47850</v>
      </c>
      <c r="J217" s="671">
        <f>+J218</f>
        <v>0</v>
      </c>
      <c r="K217" s="671">
        <f t="shared" ref="K217:T217" si="76">+K218</f>
        <v>0</v>
      </c>
      <c r="L217" s="671">
        <f t="shared" si="76"/>
        <v>0</v>
      </c>
      <c r="M217" s="671">
        <f t="shared" si="76"/>
        <v>0</v>
      </c>
      <c r="N217" s="671">
        <f t="shared" si="76"/>
        <v>11000</v>
      </c>
      <c r="O217" s="671">
        <f t="shared" si="76"/>
        <v>13850</v>
      </c>
      <c r="P217" s="671">
        <f t="shared" si="76"/>
        <v>4750</v>
      </c>
      <c r="Q217" s="671">
        <f t="shared" si="76"/>
        <v>2300</v>
      </c>
      <c r="R217" s="671">
        <f t="shared" si="76"/>
        <v>1200</v>
      </c>
      <c r="S217" s="671">
        <f t="shared" si="76"/>
        <v>1500</v>
      </c>
      <c r="T217" s="671">
        <f t="shared" si="76"/>
        <v>1200</v>
      </c>
      <c r="U217" s="671">
        <v>1500</v>
      </c>
      <c r="V217" s="888">
        <f t="shared" si="72"/>
        <v>37300</v>
      </c>
      <c r="W217" s="895">
        <f t="shared" si="73"/>
        <v>77.951933124346922</v>
      </c>
      <c r="X217" s="790" t="s">
        <v>1056</v>
      </c>
      <c r="Y217" s="867">
        <f t="shared" si="70"/>
        <v>23925</v>
      </c>
      <c r="Z217" s="224"/>
      <c r="AA217" s="735"/>
      <c r="AB217" s="223"/>
      <c r="AC217" s="223"/>
      <c r="AD217" s="223"/>
      <c r="AE217" s="12"/>
      <c r="AF217" s="715"/>
      <c r="AG217" s="715"/>
      <c r="AH217" s="226"/>
      <c r="AI217" s="223"/>
      <c r="AJ217" s="835"/>
      <c r="AK217" s="836"/>
      <c r="AL217" s="223"/>
      <c r="AM217" s="223"/>
      <c r="AN217" s="231"/>
      <c r="AO217" s="223"/>
      <c r="AP217" s="223"/>
      <c r="AQ217" s="223"/>
      <c r="AR217" s="713"/>
      <c r="AS217" s="922"/>
      <c r="AT217" s="902"/>
      <c r="AU217" s="902"/>
      <c r="AV217" s="902"/>
      <c r="AW217" s="902"/>
      <c r="BA217" s="750">
        <f>+BC217+BD217+BF217+BH217+BJ217+BL217+BN217+BP217+BR217+BT217+BV217+BX217+BZ217</f>
        <v>64250</v>
      </c>
      <c r="BB217" s="748">
        <f>+BE217+BG217+BI217+BK217+BM217+BO217+BQ217+BS217+BU217+BW217+BY217+CA217</f>
        <v>59892</v>
      </c>
      <c r="BC217" s="750">
        <v>0</v>
      </c>
      <c r="BD217" s="155">
        <v>0</v>
      </c>
      <c r="BE217" s="132">
        <v>0</v>
      </c>
      <c r="BF217" s="131">
        <v>0</v>
      </c>
      <c r="BG217" s="132">
        <v>0</v>
      </c>
      <c r="BH217" s="131">
        <v>0</v>
      </c>
      <c r="BI217" s="132">
        <v>0</v>
      </c>
      <c r="BJ217" s="131">
        <v>0</v>
      </c>
      <c r="BK217" s="132">
        <v>0</v>
      </c>
      <c r="BL217" s="806">
        <v>64250</v>
      </c>
      <c r="BM217" s="798">
        <v>21640</v>
      </c>
      <c r="BN217" s="131">
        <v>0</v>
      </c>
      <c r="BO217" s="796">
        <v>1324</v>
      </c>
      <c r="BP217" s="131">
        <v>0</v>
      </c>
      <c r="BQ217" s="132">
        <v>32099.979999999996</v>
      </c>
      <c r="BR217" s="131">
        <v>0</v>
      </c>
      <c r="BS217" s="65"/>
      <c r="BT217" s="131"/>
      <c r="BU217" s="132"/>
      <c r="BV217" s="131">
        <v>0</v>
      </c>
      <c r="BW217" s="65"/>
      <c r="BX217" s="131">
        <v>0</v>
      </c>
      <c r="BY217" s="65"/>
      <c r="BZ217" s="131">
        <v>0</v>
      </c>
      <c r="CA217" s="65">
        <v>4828.0200000000041</v>
      </c>
      <c r="CB217" s="156">
        <f>+BE217+BG217+BI217+BK217+BM217+BO217+BQ217+BS217+BU217+BW217+BY217+CA217</f>
        <v>59892</v>
      </c>
      <c r="CC217" s="128">
        <f>+CB217/BA217*100</f>
        <v>93.217120622568089</v>
      </c>
      <c r="CF217" s="751">
        <f>+CI217-BA217</f>
        <v>0</v>
      </c>
      <c r="CG217" s="751">
        <f>+CJ217-BB217</f>
        <v>0</v>
      </c>
      <c r="CH217" s="770"/>
      <c r="CI217" s="751">
        <v>64250</v>
      </c>
      <c r="CJ217" s="751">
        <v>59892</v>
      </c>
    </row>
    <row r="218" spans="1:88" ht="61.5" customHeight="1" thickBot="1">
      <c r="A218" s="976"/>
      <c r="B218" s="1054"/>
      <c r="C218" s="1066"/>
      <c r="D218" s="810" t="s">
        <v>1061</v>
      </c>
      <c r="E218" s="44" t="s">
        <v>242</v>
      </c>
      <c r="F218" s="671">
        <f>+'[1]UE409 (2)'!F218</f>
        <v>47850</v>
      </c>
      <c r="G218" s="671">
        <f>+'[1]UE409 (2)'!G218</f>
        <v>47850</v>
      </c>
      <c r="H218" s="671">
        <f>+'[1]UE409 (2)'!H218</f>
        <v>47850</v>
      </c>
      <c r="I218" s="671">
        <f>+'[1]UE409 (2)'!I218</f>
        <v>47850</v>
      </c>
      <c r="J218" s="634">
        <v>0</v>
      </c>
      <c r="K218" s="634">
        <v>0</v>
      </c>
      <c r="L218" s="634">
        <v>0</v>
      </c>
      <c r="M218" s="634">
        <v>0</v>
      </c>
      <c r="N218" s="634">
        <v>11000</v>
      </c>
      <c r="O218" s="91">
        <v>13850</v>
      </c>
      <c r="P218" s="91">
        <v>4750</v>
      </c>
      <c r="Q218" s="91">
        <v>2300</v>
      </c>
      <c r="R218" s="91">
        <v>1200</v>
      </c>
      <c r="S218" s="634">
        <v>1500</v>
      </c>
      <c r="T218" s="91">
        <v>1200</v>
      </c>
      <c r="U218" s="91">
        <v>1500</v>
      </c>
      <c r="V218" s="888">
        <f t="shared" si="72"/>
        <v>37300</v>
      </c>
      <c r="W218" s="895">
        <f t="shared" si="73"/>
        <v>77.951933124346922</v>
      </c>
      <c r="X218" s="790" t="s">
        <v>1056</v>
      </c>
      <c r="Y218" s="13">
        <f t="shared" si="70"/>
        <v>23925</v>
      </c>
      <c r="Z218" s="224"/>
      <c r="AA218" s="735"/>
      <c r="AB218" s="223"/>
      <c r="AC218" s="223"/>
      <c r="AD218" s="223"/>
      <c r="AE218" s="12"/>
      <c r="AF218" s="715"/>
      <c r="AG218" s="715"/>
      <c r="AH218" s="226"/>
      <c r="AI218" s="223"/>
      <c r="AJ218" s="828" t="s">
        <v>1113</v>
      </c>
      <c r="AK218" s="837" t="s">
        <v>1114</v>
      </c>
      <c r="AL218" s="223"/>
      <c r="AM218" s="223"/>
      <c r="AN218" s="231"/>
      <c r="AO218" s="223"/>
      <c r="AP218" s="223"/>
      <c r="AQ218" s="223"/>
      <c r="AR218" s="713"/>
      <c r="AS218" s="922"/>
      <c r="AT218" s="902"/>
      <c r="AU218" s="902"/>
      <c r="AV218" s="902"/>
      <c r="AW218" s="902"/>
      <c r="BA218" s="129"/>
      <c r="BB218" s="130"/>
      <c r="BC218" s="129"/>
      <c r="BD218" s="155"/>
      <c r="BE218" s="132"/>
      <c r="BF218" s="131"/>
      <c r="BG218" s="132"/>
      <c r="BH218" s="131"/>
      <c r="BI218" s="132"/>
      <c r="BJ218" s="131"/>
      <c r="BK218" s="132"/>
      <c r="BL218" s="131"/>
      <c r="BM218" s="65"/>
      <c r="BN218" s="131"/>
      <c r="BO218" s="132"/>
      <c r="BP218" s="131"/>
      <c r="BQ218" s="132"/>
      <c r="BR218" s="131"/>
      <c r="BS218" s="65"/>
      <c r="BT218" s="131"/>
      <c r="BU218" s="132"/>
      <c r="BV218" s="131"/>
      <c r="BW218" s="65"/>
      <c r="BX218" s="131"/>
      <c r="BY218" s="65"/>
      <c r="BZ218" s="131"/>
      <c r="CA218" s="65"/>
      <c r="CB218" s="156"/>
      <c r="CC218" s="128"/>
      <c r="CF218" s="157"/>
      <c r="CG218" s="157"/>
    </row>
    <row r="219" spans="1:88" ht="48" customHeight="1" thickBot="1">
      <c r="A219" s="976"/>
      <c r="B219" s="1039" t="s">
        <v>706</v>
      </c>
      <c r="C219" s="1035" t="s">
        <v>411</v>
      </c>
      <c r="D219" s="1036"/>
      <c r="E219" s="1037"/>
      <c r="F219" s="671">
        <f>+'[1]UE409 (2)'!F219</f>
        <v>40206</v>
      </c>
      <c r="G219" s="671">
        <f>+'[1]UE409 (2)'!G219</f>
        <v>22378</v>
      </c>
      <c r="H219" s="671">
        <f>+'[1]UE409 (2)'!H219</f>
        <v>22378</v>
      </c>
      <c r="I219" s="671">
        <f>+'[1]UE409 (2)'!I219</f>
        <v>22378</v>
      </c>
      <c r="J219" s="671">
        <f t="shared" ref="J219:U219" si="77">+J220+J222+J225+J227</f>
        <v>776</v>
      </c>
      <c r="K219" s="671">
        <f t="shared" si="77"/>
        <v>2907</v>
      </c>
      <c r="L219" s="671">
        <f t="shared" si="77"/>
        <v>5843</v>
      </c>
      <c r="M219" s="671">
        <f t="shared" si="77"/>
        <v>8922</v>
      </c>
      <c r="N219" s="671">
        <f t="shared" si="77"/>
        <v>3866</v>
      </c>
      <c r="O219" s="671">
        <f t="shared" si="77"/>
        <v>1141</v>
      </c>
      <c r="P219" s="671">
        <f t="shared" si="77"/>
        <v>401</v>
      </c>
      <c r="Q219" s="671">
        <f t="shared" si="77"/>
        <v>262</v>
      </c>
      <c r="R219" s="671">
        <f t="shared" si="77"/>
        <v>175</v>
      </c>
      <c r="S219" s="671">
        <f t="shared" si="77"/>
        <v>157</v>
      </c>
      <c r="T219" s="671">
        <f t="shared" si="77"/>
        <v>172</v>
      </c>
      <c r="U219" s="671">
        <f t="shared" si="77"/>
        <v>243</v>
      </c>
      <c r="V219" s="888">
        <f t="shared" si="72"/>
        <v>24865</v>
      </c>
      <c r="W219" s="895">
        <f t="shared" si="73"/>
        <v>61.844003382579714</v>
      </c>
      <c r="Y219" s="867">
        <f t="shared" si="70"/>
        <v>20103</v>
      </c>
      <c r="Z219" s="224"/>
      <c r="AA219" s="224"/>
      <c r="AB219" s="223"/>
      <c r="AC219" s="223"/>
      <c r="AD219" s="223"/>
      <c r="AE219" s="223"/>
      <c r="AF219" s="68"/>
      <c r="AG219" s="68"/>
      <c r="AH219" s="226"/>
      <c r="AI219" s="223"/>
      <c r="AJ219" s="835"/>
      <c r="AK219" s="836"/>
      <c r="AL219" s="223"/>
      <c r="AM219" s="223"/>
      <c r="AN219" s="223"/>
      <c r="AO219" s="223"/>
      <c r="AP219" s="223"/>
      <c r="AQ219" s="223"/>
      <c r="AR219" s="713"/>
      <c r="AS219" s="923"/>
      <c r="AT219" s="902"/>
      <c r="AU219" s="902"/>
      <c r="AV219" s="902"/>
      <c r="AW219" s="902"/>
      <c r="BA219" s="77">
        <f>+BC219+BD219+BF219+BH219+BJ219+BL219+BN219+BP219+BR219+BT219+BV219+BX219+BZ219</f>
        <v>3794838</v>
      </c>
      <c r="BB219" s="130">
        <f>+BE219+BG219+BI219+BK219+BM219+BO219+BQ219+BS219+BU219+BW219+BY219+CA219</f>
        <v>3790811</v>
      </c>
      <c r="BC219" s="129">
        <v>1068932</v>
      </c>
      <c r="BD219" s="155">
        <v>4871</v>
      </c>
      <c r="BE219" s="132">
        <v>83586.3</v>
      </c>
      <c r="BF219" s="131">
        <v>867844</v>
      </c>
      <c r="BG219" s="132">
        <v>177641.58000000002</v>
      </c>
      <c r="BH219" s="131">
        <v>6288</v>
      </c>
      <c r="BI219" s="132">
        <v>172105.34000000003</v>
      </c>
      <c r="BJ219" s="131">
        <v>1840068</v>
      </c>
      <c r="BK219" s="132">
        <v>175050.69</v>
      </c>
      <c r="BL219" s="806">
        <v>-46000</v>
      </c>
      <c r="BM219" s="800">
        <v>583771.71000000008</v>
      </c>
      <c r="BN219" s="131">
        <v>0</v>
      </c>
      <c r="BO219" s="796">
        <v>661748.39000000013</v>
      </c>
      <c r="BP219" s="131">
        <v>0</v>
      </c>
      <c r="BQ219" s="132">
        <v>630374.06000000006</v>
      </c>
      <c r="BR219" s="131">
        <v>0</v>
      </c>
      <c r="BS219" s="65"/>
      <c r="BT219" s="131"/>
      <c r="BU219" s="132"/>
      <c r="BV219" s="882">
        <v>52835</v>
      </c>
      <c r="BW219" s="65"/>
      <c r="BX219" s="131">
        <v>0</v>
      </c>
      <c r="BY219" s="65"/>
      <c r="BZ219" s="131">
        <v>0</v>
      </c>
      <c r="CA219" s="65">
        <v>1306532.9299999997</v>
      </c>
      <c r="CB219" s="156">
        <f t="shared" si="74"/>
        <v>3790811</v>
      </c>
      <c r="CC219" s="128">
        <f t="shared" si="75"/>
        <v>99.893882163085749</v>
      </c>
      <c r="CF219" s="133">
        <f>+CI219-BA219</f>
        <v>0</v>
      </c>
      <c r="CG219" s="133">
        <f>+CJ219-BB219</f>
        <v>0</v>
      </c>
      <c r="CH219" s="160"/>
      <c r="CI219" s="133">
        <v>3794838</v>
      </c>
      <c r="CJ219" s="133">
        <v>3790811</v>
      </c>
    </row>
    <row r="220" spans="1:88" ht="39" customHeight="1" thickBot="1">
      <c r="A220" s="976"/>
      <c r="B220" s="1040"/>
      <c r="C220" s="1051" t="s">
        <v>499</v>
      </c>
      <c r="D220" s="38" t="s">
        <v>164</v>
      </c>
      <c r="E220" s="44" t="s">
        <v>112</v>
      </c>
      <c r="F220" s="671">
        <f>+'[1]UE409 (2)'!F220</f>
        <v>11</v>
      </c>
      <c r="G220" s="671">
        <f>+'[1]UE409 (2)'!G220</f>
        <v>11</v>
      </c>
      <c r="H220" s="671">
        <f>+'[1]UE409 (2)'!H220</f>
        <v>11</v>
      </c>
      <c r="I220" s="671">
        <f>+'[1]UE409 (2)'!I220</f>
        <v>11</v>
      </c>
      <c r="J220" s="634">
        <v>1</v>
      </c>
      <c r="K220" s="80">
        <v>2</v>
      </c>
      <c r="L220" s="80">
        <v>0</v>
      </c>
      <c r="M220" s="80">
        <v>0</v>
      </c>
      <c r="N220" s="80">
        <v>0</v>
      </c>
      <c r="O220" s="80">
        <v>1</v>
      </c>
      <c r="P220" s="80">
        <v>0</v>
      </c>
      <c r="Q220" s="80">
        <v>2</v>
      </c>
      <c r="R220" s="80">
        <v>0</v>
      </c>
      <c r="S220" s="634">
        <v>1</v>
      </c>
      <c r="T220" s="80">
        <v>0</v>
      </c>
      <c r="U220" s="80">
        <v>0</v>
      </c>
      <c r="V220" s="888">
        <f t="shared" si="72"/>
        <v>7</v>
      </c>
      <c r="W220" s="895">
        <f t="shared" si="73"/>
        <v>63.636363636363633</v>
      </c>
      <c r="Y220" s="13">
        <f t="shared" si="70"/>
        <v>5.5</v>
      </c>
      <c r="Z220" s="736" t="s">
        <v>813</v>
      </c>
      <c r="AA220" s="736"/>
      <c r="AB220" s="223" t="s">
        <v>973</v>
      </c>
      <c r="AC220" s="223"/>
      <c r="AD220" s="12" t="s">
        <v>974</v>
      </c>
      <c r="AE220" s="12"/>
      <c r="AF220" s="715"/>
      <c r="AG220" s="68"/>
      <c r="AH220" s="226"/>
      <c r="AI220" s="223"/>
      <c r="AJ220" s="828" t="s">
        <v>1115</v>
      </c>
      <c r="AK220" s="837" t="s">
        <v>1116</v>
      </c>
      <c r="AL220" s="223" t="s">
        <v>822</v>
      </c>
      <c r="AM220" s="223"/>
      <c r="AN220" s="231" t="s">
        <v>1300</v>
      </c>
      <c r="AO220" s="223" t="s">
        <v>1116</v>
      </c>
      <c r="AP220" s="223" t="s">
        <v>1301</v>
      </c>
      <c r="AQ220" s="223"/>
      <c r="AR220" s="713" t="s">
        <v>1419</v>
      </c>
      <c r="AS220" s="923"/>
      <c r="AT220" s="902"/>
      <c r="AU220" s="903" t="s">
        <v>1420</v>
      </c>
      <c r="AV220" s="902"/>
      <c r="AW220" s="902"/>
      <c r="BA220" s="129"/>
      <c r="BB220" s="130"/>
      <c r="BC220" s="129"/>
      <c r="BD220" s="155"/>
      <c r="BE220" s="132"/>
      <c r="BF220" s="131"/>
      <c r="BG220" s="132"/>
      <c r="BH220" s="131"/>
      <c r="BI220" s="132"/>
      <c r="BJ220" s="131"/>
      <c r="BK220" s="132"/>
      <c r="BL220" s="131"/>
      <c r="BM220" s="132"/>
      <c r="BN220" s="131"/>
      <c r="BO220" s="132"/>
      <c r="BP220" s="131"/>
      <c r="BQ220" s="132"/>
      <c r="BR220" s="131"/>
      <c r="BS220" s="65"/>
      <c r="BT220" s="131"/>
      <c r="BU220" s="132"/>
      <c r="BV220" s="131"/>
      <c r="BW220" s="65"/>
      <c r="BX220" s="131"/>
      <c r="BY220" s="65"/>
      <c r="BZ220" s="131"/>
      <c r="CA220" s="65"/>
      <c r="CB220" s="156">
        <f t="shared" si="74"/>
        <v>0</v>
      </c>
      <c r="CC220" s="128" t="e">
        <f t="shared" si="75"/>
        <v>#DIV/0!</v>
      </c>
      <c r="CF220" s="157"/>
      <c r="CG220" s="157"/>
    </row>
    <row r="221" spans="1:88" ht="42" customHeight="1" thickBot="1">
      <c r="A221" s="976"/>
      <c r="B221" s="1040"/>
      <c r="C221" s="1052"/>
      <c r="D221" s="38" t="s">
        <v>165</v>
      </c>
      <c r="E221" s="44" t="s">
        <v>242</v>
      </c>
      <c r="F221" s="671">
        <f>+'[1]UE409 (2)'!F221</f>
        <v>11</v>
      </c>
      <c r="G221" s="671">
        <f>+'[1]UE409 (2)'!G221</f>
        <v>11</v>
      </c>
      <c r="H221" s="671">
        <f>+'[1]UE409 (2)'!H221</f>
        <v>11</v>
      </c>
      <c r="I221" s="671">
        <f>+'[1]UE409 (2)'!I221</f>
        <v>11</v>
      </c>
      <c r="J221" s="634">
        <v>1</v>
      </c>
      <c r="K221" s="91">
        <v>0</v>
      </c>
      <c r="L221" s="91">
        <v>0</v>
      </c>
      <c r="M221" s="91">
        <v>0</v>
      </c>
      <c r="N221" s="91">
        <v>0</v>
      </c>
      <c r="O221" s="91">
        <v>1</v>
      </c>
      <c r="P221" s="91">
        <v>0</v>
      </c>
      <c r="Q221" s="91">
        <v>2</v>
      </c>
      <c r="R221" s="91">
        <v>0</v>
      </c>
      <c r="S221" s="634">
        <v>1</v>
      </c>
      <c r="T221" s="91">
        <v>0</v>
      </c>
      <c r="U221" s="91">
        <v>0</v>
      </c>
      <c r="V221" s="888">
        <f t="shared" si="72"/>
        <v>5</v>
      </c>
      <c r="W221" s="895">
        <f t="shared" si="73"/>
        <v>45.454545454545453</v>
      </c>
      <c r="Y221" s="13">
        <f t="shared" si="70"/>
        <v>5.5</v>
      </c>
      <c r="Z221" s="736"/>
      <c r="AA221" s="736" t="s">
        <v>814</v>
      </c>
      <c r="AB221" s="223" t="s">
        <v>975</v>
      </c>
      <c r="AC221" s="223"/>
      <c r="AD221" s="223" t="s">
        <v>976</v>
      </c>
      <c r="AE221" s="223"/>
      <c r="AF221" s="715"/>
      <c r="AG221" s="68"/>
      <c r="AH221" s="226"/>
      <c r="AI221" s="223"/>
      <c r="AJ221" s="835"/>
      <c r="AK221" s="837" t="s">
        <v>1117</v>
      </c>
      <c r="AL221" s="223" t="s">
        <v>822</v>
      </c>
      <c r="AM221" s="223"/>
      <c r="AN221" s="231"/>
      <c r="AO221" s="223" t="s">
        <v>1302</v>
      </c>
      <c r="AP221" s="223" t="s">
        <v>1301</v>
      </c>
      <c r="AQ221" s="223"/>
      <c r="AR221" s="713"/>
      <c r="AS221" s="923" t="s">
        <v>1421</v>
      </c>
      <c r="AT221" s="902"/>
      <c r="AU221" s="903" t="s">
        <v>1422</v>
      </c>
      <c r="AV221" s="902"/>
      <c r="AW221" s="902"/>
      <c r="BA221" s="129"/>
      <c r="BB221" s="130"/>
      <c r="BC221" s="129"/>
      <c r="BD221" s="155"/>
      <c r="BE221" s="132"/>
      <c r="BF221" s="131"/>
      <c r="BG221" s="132"/>
      <c r="BH221" s="131"/>
      <c r="BI221" s="132"/>
      <c r="BJ221" s="131"/>
      <c r="BK221" s="132"/>
      <c r="BL221" s="131"/>
      <c r="BM221" s="65"/>
      <c r="BN221" s="131"/>
      <c r="BO221" s="132"/>
      <c r="BP221" s="131"/>
      <c r="BQ221" s="132"/>
      <c r="BR221" s="131"/>
      <c r="BS221" s="65"/>
      <c r="BT221" s="131"/>
      <c r="BU221" s="132"/>
      <c r="BV221" s="131"/>
      <c r="BW221" s="65"/>
      <c r="BX221" s="131"/>
      <c r="BY221" s="65"/>
      <c r="BZ221" s="131"/>
      <c r="CA221" s="65"/>
      <c r="CB221" s="156">
        <f t="shared" si="74"/>
        <v>0</v>
      </c>
      <c r="CC221" s="128" t="e">
        <f t="shared" si="75"/>
        <v>#DIV/0!</v>
      </c>
      <c r="CF221" s="157"/>
      <c r="CG221" s="157"/>
    </row>
    <row r="222" spans="1:88" ht="35.25" customHeight="1" thickBot="1">
      <c r="A222" s="976"/>
      <c r="B222" s="1040"/>
      <c r="C222" s="1052"/>
      <c r="D222" s="38" t="s">
        <v>166</v>
      </c>
      <c r="E222" s="44" t="s">
        <v>112</v>
      </c>
      <c r="F222" s="788">
        <f>+'[1]UE409 (2)'!F222</f>
        <v>40000</v>
      </c>
      <c r="G222" s="671">
        <f>+'[1]UE409 (2)'!G222</f>
        <v>22172</v>
      </c>
      <c r="H222" s="671">
        <f>+'[1]UE409 (2)'!H222</f>
        <v>22172</v>
      </c>
      <c r="I222" s="671">
        <f>+'[1]UE409 (2)'!I222</f>
        <v>22172</v>
      </c>
      <c r="J222" s="634">
        <v>771</v>
      </c>
      <c r="K222" s="91">
        <v>2903</v>
      </c>
      <c r="L222" s="91">
        <v>5838</v>
      </c>
      <c r="M222" s="91">
        <v>8917</v>
      </c>
      <c r="N222" s="91">
        <v>3862</v>
      </c>
      <c r="O222" s="91">
        <v>1133</v>
      </c>
      <c r="P222" s="91">
        <v>394</v>
      </c>
      <c r="Q222" s="91">
        <v>253</v>
      </c>
      <c r="R222" s="91">
        <v>175</v>
      </c>
      <c r="S222" s="634">
        <v>154</v>
      </c>
      <c r="T222" s="91">
        <v>170</v>
      </c>
      <c r="U222" s="91">
        <v>243</v>
      </c>
      <c r="V222" s="888">
        <f t="shared" si="72"/>
        <v>24813</v>
      </c>
      <c r="W222" s="895">
        <f t="shared" si="73"/>
        <v>62.032499999999999</v>
      </c>
      <c r="X222" s="789" t="s">
        <v>1055</v>
      </c>
      <c r="Y222" s="13">
        <f t="shared" si="70"/>
        <v>20000</v>
      </c>
      <c r="Z222" s="736" t="s">
        <v>815</v>
      </c>
      <c r="AA222" s="736" t="s">
        <v>816</v>
      </c>
      <c r="AB222" s="223" t="s">
        <v>977</v>
      </c>
      <c r="AC222" s="223" t="s">
        <v>978</v>
      </c>
      <c r="AD222" s="12" t="s">
        <v>979</v>
      </c>
      <c r="AE222" s="12" t="s">
        <v>980</v>
      </c>
      <c r="AF222" s="715"/>
      <c r="AG222" s="715"/>
      <c r="AH222" s="226"/>
      <c r="AI222" s="12"/>
      <c r="AJ222" s="835"/>
      <c r="AK222" s="837" t="s">
        <v>1118</v>
      </c>
      <c r="AL222" s="223"/>
      <c r="AM222" s="223" t="s">
        <v>1220</v>
      </c>
      <c r="AN222" s="231"/>
      <c r="AO222" s="231" t="s">
        <v>1303</v>
      </c>
      <c r="AP222" s="223" t="s">
        <v>1304</v>
      </c>
      <c r="AQ222" s="223" t="s">
        <v>1305</v>
      </c>
      <c r="AR222" s="713" t="s">
        <v>1423</v>
      </c>
      <c r="AS222" s="922" t="s">
        <v>1424</v>
      </c>
      <c r="AT222" s="902"/>
      <c r="AU222" s="903" t="s">
        <v>1549</v>
      </c>
      <c r="AV222" s="902"/>
      <c r="AW222" s="902"/>
      <c r="BA222" s="129"/>
      <c r="BB222" s="130"/>
      <c r="BC222" s="129"/>
      <c r="BD222" s="155"/>
      <c r="BE222" s="132"/>
      <c r="BF222" s="131"/>
      <c r="BG222" s="132"/>
      <c r="BH222" s="131"/>
      <c r="BI222" s="132"/>
      <c r="BJ222" s="131"/>
      <c r="BK222" s="132"/>
      <c r="BL222" s="131"/>
      <c r="BM222" s="65"/>
      <c r="BN222" s="131"/>
      <c r="BO222" s="132"/>
      <c r="BP222" s="131"/>
      <c r="BQ222" s="132"/>
      <c r="BR222" s="131"/>
      <c r="BS222" s="65"/>
      <c r="BT222" s="131"/>
      <c r="BU222" s="132"/>
      <c r="BV222" s="131"/>
      <c r="BW222" s="65"/>
      <c r="BX222" s="131"/>
      <c r="BY222" s="65"/>
      <c r="BZ222" s="131"/>
      <c r="CA222" s="65"/>
      <c r="CB222" s="156">
        <f t="shared" si="74"/>
        <v>0</v>
      </c>
      <c r="CC222" s="128" t="e">
        <f t="shared" si="75"/>
        <v>#DIV/0!</v>
      </c>
      <c r="CF222" s="157"/>
      <c r="CG222" s="157"/>
    </row>
    <row r="223" spans="1:88" ht="39.75" customHeight="1" thickBot="1">
      <c r="A223" s="976"/>
      <c r="B223" s="1040"/>
      <c r="C223" s="1052"/>
      <c r="D223" s="38" t="s">
        <v>167</v>
      </c>
      <c r="E223" s="44" t="s">
        <v>60</v>
      </c>
      <c r="F223" s="788">
        <f>+'[1]UE409 (2)'!F223</f>
        <v>34000</v>
      </c>
      <c r="G223" s="671">
        <f>+'[1]UE409 (2)'!G223</f>
        <v>18846</v>
      </c>
      <c r="H223" s="671">
        <f>+'[1]UE409 (2)'!H223</f>
        <v>18846</v>
      </c>
      <c r="I223" s="671">
        <f>+'[1]UE409 (2)'!I223</f>
        <v>18846</v>
      </c>
      <c r="J223" s="634">
        <v>741</v>
      </c>
      <c r="K223" s="91">
        <v>2657</v>
      </c>
      <c r="L223" s="91">
        <v>5592</v>
      </c>
      <c r="M223" s="91">
        <v>8417</v>
      </c>
      <c r="N223" s="91">
        <v>3494</v>
      </c>
      <c r="O223" s="91">
        <v>1055</v>
      </c>
      <c r="P223" s="91">
        <v>366</v>
      </c>
      <c r="Q223" s="91">
        <v>232</v>
      </c>
      <c r="R223" s="91">
        <v>173</v>
      </c>
      <c r="S223" s="634">
        <v>150</v>
      </c>
      <c r="T223" s="91">
        <v>160</v>
      </c>
      <c r="U223" s="91">
        <v>230</v>
      </c>
      <c r="V223" s="888">
        <f t="shared" si="72"/>
        <v>23267</v>
      </c>
      <c r="W223" s="895">
        <f t="shared" si="73"/>
        <v>68.432352941176461</v>
      </c>
      <c r="X223" s="789" t="s">
        <v>1055</v>
      </c>
      <c r="Y223" s="13">
        <f t="shared" si="70"/>
        <v>17000</v>
      </c>
      <c r="Z223" s="736" t="s">
        <v>817</v>
      </c>
      <c r="AA223" s="736" t="s">
        <v>818</v>
      </c>
      <c r="AB223" s="223" t="s">
        <v>981</v>
      </c>
      <c r="AC223" s="223" t="s">
        <v>982</v>
      </c>
      <c r="AD223" s="12" t="s">
        <v>983</v>
      </c>
      <c r="AE223" s="12" t="s">
        <v>984</v>
      </c>
      <c r="AF223" s="715"/>
      <c r="AG223" s="715"/>
      <c r="AH223" s="226"/>
      <c r="AI223" s="223"/>
      <c r="AJ223" s="850" t="s">
        <v>1119</v>
      </c>
      <c r="AK223" s="837" t="s">
        <v>1120</v>
      </c>
      <c r="AL223" s="223"/>
      <c r="AM223" s="223" t="s">
        <v>1221</v>
      </c>
      <c r="AN223" s="231"/>
      <c r="AO223" s="231" t="s">
        <v>1306</v>
      </c>
      <c r="AP223" s="223" t="s">
        <v>1307</v>
      </c>
      <c r="AQ223" s="223" t="s">
        <v>1308</v>
      </c>
      <c r="AR223" s="714" t="s">
        <v>1425</v>
      </c>
      <c r="AS223" s="922" t="s">
        <v>1426</v>
      </c>
      <c r="AT223" s="902"/>
      <c r="AU223" s="903" t="s">
        <v>1550</v>
      </c>
      <c r="AV223" s="902"/>
      <c r="AW223" s="902"/>
      <c r="BA223" s="129"/>
      <c r="BB223" s="130"/>
      <c r="BC223" s="129"/>
      <c r="BD223" s="155"/>
      <c r="BE223" s="132"/>
      <c r="BF223" s="131"/>
      <c r="BG223" s="132"/>
      <c r="BH223" s="131"/>
      <c r="BI223" s="132"/>
      <c r="BJ223" s="131"/>
      <c r="BK223" s="132"/>
      <c r="BL223" s="131"/>
      <c r="BM223" s="65"/>
      <c r="BN223" s="131"/>
      <c r="BO223" s="132"/>
      <c r="BP223" s="131"/>
      <c r="BQ223" s="132"/>
      <c r="BR223" s="131"/>
      <c r="BS223" s="65"/>
      <c r="BT223" s="131"/>
      <c r="BU223" s="132"/>
      <c r="BV223" s="131"/>
      <c r="BW223" s="65"/>
      <c r="BX223" s="131"/>
      <c r="BY223" s="65"/>
      <c r="BZ223" s="131"/>
      <c r="CA223" s="65"/>
      <c r="CB223" s="156">
        <f t="shared" si="74"/>
        <v>0</v>
      </c>
      <c r="CC223" s="128" t="e">
        <f t="shared" si="75"/>
        <v>#DIV/0!</v>
      </c>
      <c r="CF223" s="157"/>
      <c r="CG223" s="157"/>
    </row>
    <row r="224" spans="1:88" ht="38.25" customHeight="1" thickBot="1">
      <c r="A224" s="976"/>
      <c r="B224" s="1040"/>
      <c r="C224" s="1052"/>
      <c r="D224" s="38" t="s">
        <v>168</v>
      </c>
      <c r="E224" s="44" t="s">
        <v>60</v>
      </c>
      <c r="F224" s="788">
        <f>+'[1]UE409 (2)'!F224</f>
        <v>6000</v>
      </c>
      <c r="G224" s="671">
        <f>+'[1]UE409 (2)'!G224</f>
        <v>3326</v>
      </c>
      <c r="H224" s="671">
        <f>+'[1]UE409 (2)'!H224</f>
        <v>3326</v>
      </c>
      <c r="I224" s="671">
        <f>+'[1]UE409 (2)'!I224</f>
        <v>3326</v>
      </c>
      <c r="J224" s="634">
        <v>23</v>
      </c>
      <c r="K224" s="91">
        <v>246</v>
      </c>
      <c r="L224" s="91">
        <v>246</v>
      </c>
      <c r="M224" s="91">
        <v>500</v>
      </c>
      <c r="N224" s="91">
        <v>368</v>
      </c>
      <c r="O224" s="91">
        <v>78</v>
      </c>
      <c r="P224" s="91">
        <v>28</v>
      </c>
      <c r="Q224" s="91">
        <v>21</v>
      </c>
      <c r="R224" s="91">
        <v>2</v>
      </c>
      <c r="S224" s="634">
        <v>4</v>
      </c>
      <c r="T224" s="91">
        <v>10</v>
      </c>
      <c r="U224" s="91">
        <v>11</v>
      </c>
      <c r="V224" s="888">
        <f t="shared" si="72"/>
        <v>1537</v>
      </c>
      <c r="W224" s="895">
        <f t="shared" si="73"/>
        <v>25.616666666666667</v>
      </c>
      <c r="X224" s="789" t="s">
        <v>1055</v>
      </c>
      <c r="Y224" s="13">
        <f t="shared" si="70"/>
        <v>3000</v>
      </c>
      <c r="Z224" s="736" t="s">
        <v>819</v>
      </c>
      <c r="AA224" s="736" t="s">
        <v>818</v>
      </c>
      <c r="AB224" s="223" t="s">
        <v>985</v>
      </c>
      <c r="AC224" s="223" t="s">
        <v>986</v>
      </c>
      <c r="AD224" s="12"/>
      <c r="AE224" s="12"/>
      <c r="AF224" s="715"/>
      <c r="AG224" s="715"/>
      <c r="AH224" s="226"/>
      <c r="AI224" s="223"/>
      <c r="AJ224" s="828" t="s">
        <v>1121</v>
      </c>
      <c r="AK224" s="860" t="s">
        <v>1122</v>
      </c>
      <c r="AL224" s="223" t="s">
        <v>1222</v>
      </c>
      <c r="AM224" s="223" t="s">
        <v>1223</v>
      </c>
      <c r="AN224" s="231" t="s">
        <v>1309</v>
      </c>
      <c r="AO224" s="231" t="s">
        <v>1310</v>
      </c>
      <c r="AP224" s="223" t="s">
        <v>1311</v>
      </c>
      <c r="AQ224" s="223" t="s">
        <v>1312</v>
      </c>
      <c r="AR224" s="714" t="s">
        <v>1427</v>
      </c>
      <c r="AS224" s="922" t="s">
        <v>1428</v>
      </c>
      <c r="AT224" s="902"/>
      <c r="AU224" s="903" t="s">
        <v>1551</v>
      </c>
      <c r="AV224" s="902"/>
      <c r="AW224" s="902"/>
      <c r="BA224" s="129"/>
      <c r="BB224" s="130"/>
      <c r="BC224" s="129"/>
      <c r="BD224" s="155"/>
      <c r="BE224" s="132"/>
      <c r="BF224" s="131"/>
      <c r="BG224" s="132"/>
      <c r="BH224" s="131"/>
      <c r="BI224" s="132"/>
      <c r="BJ224" s="131"/>
      <c r="BK224" s="132"/>
      <c r="BL224" s="131"/>
      <c r="BM224" s="65"/>
      <c r="BN224" s="131"/>
      <c r="BO224" s="132"/>
      <c r="BP224" s="131"/>
      <c r="BQ224" s="132"/>
      <c r="BR224" s="131"/>
      <c r="BS224" s="65"/>
      <c r="BT224" s="131"/>
      <c r="BU224" s="132"/>
      <c r="BV224" s="131"/>
      <c r="BW224" s="65"/>
      <c r="BX224" s="131"/>
      <c r="BY224" s="65"/>
      <c r="BZ224" s="131"/>
      <c r="CA224" s="65"/>
      <c r="CB224" s="156">
        <f t="shared" si="74"/>
        <v>0</v>
      </c>
      <c r="CC224" s="128" t="e">
        <f t="shared" si="75"/>
        <v>#DIV/0!</v>
      </c>
      <c r="CF224" s="157"/>
      <c r="CG224" s="157"/>
    </row>
    <row r="225" spans="1:88" ht="54" customHeight="1" thickBot="1">
      <c r="A225" s="976"/>
      <c r="B225" s="1040"/>
      <c r="C225" s="1052"/>
      <c r="D225" s="78" t="s">
        <v>386</v>
      </c>
      <c r="E225" s="44" t="s">
        <v>119</v>
      </c>
      <c r="F225" s="671">
        <f>+'[1]UE409 (2)'!F225</f>
        <v>45</v>
      </c>
      <c r="G225" s="671">
        <f>+'[1]UE409 (2)'!G225</f>
        <v>45</v>
      </c>
      <c r="H225" s="671">
        <f>+'[1]UE409 (2)'!H225</f>
        <v>45</v>
      </c>
      <c r="I225" s="671">
        <f>+'[1]UE409 (2)'!I225</f>
        <v>45</v>
      </c>
      <c r="J225" s="646">
        <v>4</v>
      </c>
      <c r="K225" s="110">
        <v>2</v>
      </c>
      <c r="L225" s="110">
        <v>5</v>
      </c>
      <c r="M225" s="110">
        <v>5</v>
      </c>
      <c r="N225" s="110">
        <v>4</v>
      </c>
      <c r="O225" s="110">
        <v>7</v>
      </c>
      <c r="P225" s="110">
        <v>7</v>
      </c>
      <c r="Q225" s="110">
        <v>7</v>
      </c>
      <c r="R225" s="110">
        <v>0</v>
      </c>
      <c r="S225" s="646">
        <v>2</v>
      </c>
      <c r="T225" s="110">
        <v>2</v>
      </c>
      <c r="U225" s="110">
        <v>0</v>
      </c>
      <c r="V225" s="888">
        <f t="shared" si="72"/>
        <v>45</v>
      </c>
      <c r="W225" s="895">
        <f t="shared" si="73"/>
        <v>100</v>
      </c>
      <c r="Y225" s="13">
        <f t="shared" si="70"/>
        <v>22.5</v>
      </c>
      <c r="Z225" s="736" t="s">
        <v>820</v>
      </c>
      <c r="AA225" s="736"/>
      <c r="AB225" s="223" t="s">
        <v>987</v>
      </c>
      <c r="AC225" s="223" t="s">
        <v>988</v>
      </c>
      <c r="AD225" s="12" t="s">
        <v>989</v>
      </c>
      <c r="AE225" s="12" t="s">
        <v>990</v>
      </c>
      <c r="AF225" s="715"/>
      <c r="AG225" s="715"/>
      <c r="AH225" s="226"/>
      <c r="AI225" s="223"/>
      <c r="AJ225" s="828" t="s">
        <v>1123</v>
      </c>
      <c r="AK225" s="836"/>
      <c r="AL225" s="223"/>
      <c r="AM225" s="223" t="s">
        <v>1224</v>
      </c>
      <c r="AN225" s="231"/>
      <c r="AO225" s="231" t="s">
        <v>1313</v>
      </c>
      <c r="AP225" s="223"/>
      <c r="AQ225" s="223"/>
      <c r="AR225" s="714" t="s">
        <v>1429</v>
      </c>
      <c r="AS225" s="922" t="s">
        <v>1430</v>
      </c>
      <c r="AT225" s="903" t="s">
        <v>1552</v>
      </c>
      <c r="AU225" s="902"/>
      <c r="AV225" s="902"/>
      <c r="AW225" s="902"/>
      <c r="BA225" s="129"/>
      <c r="BB225" s="130"/>
      <c r="BC225" s="129"/>
      <c r="BD225" s="155"/>
      <c r="BE225" s="132"/>
      <c r="BF225" s="131"/>
      <c r="BG225" s="132"/>
      <c r="BH225" s="131"/>
      <c r="BI225" s="132"/>
      <c r="BJ225" s="131"/>
      <c r="BK225" s="132"/>
      <c r="BL225" s="131"/>
      <c r="BM225" s="65"/>
      <c r="BN225" s="131"/>
      <c r="BO225" s="132"/>
      <c r="BP225" s="131"/>
      <c r="BQ225" s="132"/>
      <c r="BR225" s="131"/>
      <c r="BS225" s="65"/>
      <c r="BT225" s="131"/>
      <c r="BU225" s="132"/>
      <c r="BV225" s="131"/>
      <c r="BW225" s="65"/>
      <c r="BX225" s="131"/>
      <c r="BY225" s="65"/>
      <c r="BZ225" s="131"/>
      <c r="CA225" s="65"/>
      <c r="CB225" s="156">
        <f t="shared" si="74"/>
        <v>0</v>
      </c>
      <c r="CC225" s="128" t="e">
        <f t="shared" si="75"/>
        <v>#DIV/0!</v>
      </c>
      <c r="CF225" s="157"/>
      <c r="CG225" s="157"/>
    </row>
    <row r="226" spans="1:88" ht="42.75" customHeight="1" thickBot="1">
      <c r="A226" s="976"/>
      <c r="B226" s="1040"/>
      <c r="C226" s="1052"/>
      <c r="D226" s="38" t="s">
        <v>169</v>
      </c>
      <c r="E226" s="44" t="s">
        <v>27</v>
      </c>
      <c r="F226" s="671">
        <f>+'[1]UE409 (2)'!F226</f>
        <v>45</v>
      </c>
      <c r="G226" s="671">
        <f>+'[1]UE409 (2)'!G226</f>
        <v>45</v>
      </c>
      <c r="H226" s="671">
        <f>+'[1]UE409 (2)'!H226</f>
        <v>45</v>
      </c>
      <c r="I226" s="671">
        <f>+'[1]UE409 (2)'!I226</f>
        <v>45</v>
      </c>
      <c r="J226" s="646">
        <v>0</v>
      </c>
      <c r="K226" s="110">
        <v>0</v>
      </c>
      <c r="L226" s="110">
        <v>0</v>
      </c>
      <c r="M226" s="110">
        <v>0</v>
      </c>
      <c r="N226" s="110">
        <v>0</v>
      </c>
      <c r="O226" s="110">
        <v>7</v>
      </c>
      <c r="P226" s="110">
        <v>7</v>
      </c>
      <c r="Q226" s="110">
        <v>7</v>
      </c>
      <c r="R226" s="110">
        <v>12</v>
      </c>
      <c r="S226" s="646">
        <v>2</v>
      </c>
      <c r="T226" s="110">
        <v>2</v>
      </c>
      <c r="U226" s="110">
        <v>2</v>
      </c>
      <c r="V226" s="888">
        <f t="shared" si="72"/>
        <v>39</v>
      </c>
      <c r="W226" s="895">
        <f t="shared" si="73"/>
        <v>86.666666666666671</v>
      </c>
      <c r="Y226" s="13">
        <f t="shared" si="70"/>
        <v>22.5</v>
      </c>
      <c r="Z226" s="736" t="s">
        <v>821</v>
      </c>
      <c r="AA226" s="736"/>
      <c r="AB226" s="223" t="s">
        <v>991</v>
      </c>
      <c r="AC226" s="223"/>
      <c r="AD226" s="223" t="s">
        <v>992</v>
      </c>
      <c r="AE226" s="12" t="s">
        <v>993</v>
      </c>
      <c r="AF226" s="68"/>
      <c r="AG226" s="715"/>
      <c r="AH226" s="226"/>
      <c r="AI226" s="223"/>
      <c r="AJ226" s="828" t="s">
        <v>1124</v>
      </c>
      <c r="AK226" s="837" t="s">
        <v>1125</v>
      </c>
      <c r="AL226" s="223"/>
      <c r="AM226" s="223" t="s">
        <v>1225</v>
      </c>
      <c r="AN226" s="223"/>
      <c r="AO226" s="231" t="s">
        <v>1314</v>
      </c>
      <c r="AP226" s="223"/>
      <c r="AQ226" s="223" t="s">
        <v>1315</v>
      </c>
      <c r="AR226" s="713"/>
      <c r="AS226" s="922" t="s">
        <v>1431</v>
      </c>
      <c r="AT226" s="902"/>
      <c r="AU226" s="903" t="s">
        <v>1553</v>
      </c>
      <c r="AV226" s="902"/>
      <c r="AW226" s="902"/>
      <c r="BA226" s="129"/>
      <c r="BB226" s="130"/>
      <c r="BC226" s="129"/>
      <c r="BD226" s="155"/>
      <c r="BE226" s="132"/>
      <c r="BF226" s="131"/>
      <c r="BG226" s="132"/>
      <c r="BH226" s="131"/>
      <c r="BI226" s="132"/>
      <c r="BJ226" s="131"/>
      <c r="BK226" s="132"/>
      <c r="BL226" s="131"/>
      <c r="BM226" s="65"/>
      <c r="BN226" s="131"/>
      <c r="BO226" s="132"/>
      <c r="BP226" s="131"/>
      <c r="BQ226" s="132"/>
      <c r="BR226" s="131"/>
      <c r="BS226" s="65"/>
      <c r="BT226" s="131"/>
      <c r="BU226" s="132"/>
      <c r="BV226" s="131"/>
      <c r="BW226" s="65"/>
      <c r="BX226" s="131"/>
      <c r="BY226" s="65"/>
      <c r="BZ226" s="131"/>
      <c r="CA226" s="65"/>
      <c r="CB226" s="156">
        <f t="shared" si="74"/>
        <v>0</v>
      </c>
      <c r="CC226" s="128" t="e">
        <f t="shared" si="75"/>
        <v>#DIV/0!</v>
      </c>
      <c r="CD226" s="178"/>
      <c r="CF226" s="157"/>
      <c r="CG226" s="157"/>
    </row>
    <row r="227" spans="1:88" ht="42.75" customHeight="1" thickBot="1">
      <c r="A227" s="976"/>
      <c r="B227" s="1040"/>
      <c r="C227" s="1052"/>
      <c r="D227" s="38" t="s">
        <v>170</v>
      </c>
      <c r="E227" s="44" t="s">
        <v>112</v>
      </c>
      <c r="F227" s="671">
        <f>+'[1]UE409 (2)'!F227</f>
        <v>150</v>
      </c>
      <c r="G227" s="671">
        <f>+'[1]UE409 (2)'!G227</f>
        <v>150</v>
      </c>
      <c r="H227" s="671">
        <f>+'[1]UE409 (2)'!H227</f>
        <v>150</v>
      </c>
      <c r="I227" s="671">
        <f>+'[1]UE409 (2)'!I227</f>
        <v>150</v>
      </c>
      <c r="J227" s="634">
        <v>0</v>
      </c>
      <c r="K227" s="91">
        <v>0</v>
      </c>
      <c r="L227" s="91">
        <v>0</v>
      </c>
      <c r="M227" s="91">
        <v>0</v>
      </c>
      <c r="N227" s="91">
        <v>0</v>
      </c>
      <c r="O227" s="91">
        <v>0</v>
      </c>
      <c r="P227" s="91">
        <v>0</v>
      </c>
      <c r="Q227" s="91">
        <v>0</v>
      </c>
      <c r="R227" s="91">
        <v>0</v>
      </c>
      <c r="S227" s="634">
        <v>0</v>
      </c>
      <c r="T227" s="91">
        <v>0</v>
      </c>
      <c r="U227" s="91">
        <v>0</v>
      </c>
      <c r="V227" s="888">
        <f t="shared" si="72"/>
        <v>0</v>
      </c>
      <c r="W227" s="895">
        <f t="shared" si="73"/>
        <v>0</v>
      </c>
      <c r="Y227" s="13">
        <f t="shared" si="70"/>
        <v>75</v>
      </c>
      <c r="Z227" s="224" t="s">
        <v>822</v>
      </c>
      <c r="AA227" s="224"/>
      <c r="AB227" s="223" t="s">
        <v>994</v>
      </c>
      <c r="AC227" s="223"/>
      <c r="AD227" s="223" t="s">
        <v>822</v>
      </c>
      <c r="AE227" s="223"/>
      <c r="AF227" s="223"/>
      <c r="AG227" s="68"/>
      <c r="AH227" s="226"/>
      <c r="AI227" s="223"/>
      <c r="AJ227" s="828" t="s">
        <v>1126</v>
      </c>
      <c r="AK227" s="836"/>
      <c r="AL227" s="223" t="s">
        <v>1126</v>
      </c>
      <c r="AM227" s="223"/>
      <c r="AN227" s="223" t="s">
        <v>1316</v>
      </c>
      <c r="AO227" s="223"/>
      <c r="AP227" s="223" t="s">
        <v>1301</v>
      </c>
      <c r="AQ227" s="223"/>
      <c r="AR227" s="713" t="s">
        <v>1008</v>
      </c>
      <c r="AS227" s="923"/>
      <c r="AT227" s="903" t="s">
        <v>1008</v>
      </c>
      <c r="AU227" s="902"/>
      <c r="AV227" s="902"/>
      <c r="AW227" s="902"/>
      <c r="BA227" s="129"/>
      <c r="BB227" s="130"/>
      <c r="BC227" s="129"/>
      <c r="BD227" s="155"/>
      <c r="BE227" s="132"/>
      <c r="BF227" s="131"/>
      <c r="BG227" s="132"/>
      <c r="BH227" s="131"/>
      <c r="BI227" s="132"/>
      <c r="BJ227" s="131"/>
      <c r="BK227" s="132"/>
      <c r="BL227" s="131"/>
      <c r="BM227" s="65"/>
      <c r="BN227" s="131"/>
      <c r="BO227" s="132"/>
      <c r="BP227" s="131"/>
      <c r="BQ227" s="132"/>
      <c r="BR227" s="131"/>
      <c r="BS227" s="65"/>
      <c r="BT227" s="131"/>
      <c r="BU227" s="132"/>
      <c r="BV227" s="131"/>
      <c r="BW227" s="65"/>
      <c r="BX227" s="131"/>
      <c r="BY227" s="65"/>
      <c r="BZ227" s="131"/>
      <c r="CA227" s="65"/>
      <c r="CB227" s="156">
        <f t="shared" si="74"/>
        <v>0</v>
      </c>
      <c r="CC227" s="128" t="e">
        <f t="shared" si="75"/>
        <v>#DIV/0!</v>
      </c>
      <c r="CF227" s="157"/>
      <c r="CG227" s="157"/>
    </row>
    <row r="228" spans="1:88" ht="36.75" customHeight="1" thickBot="1">
      <c r="A228" s="976"/>
      <c r="B228" s="1055"/>
      <c r="C228" s="1065"/>
      <c r="D228" s="11" t="s">
        <v>171</v>
      </c>
      <c r="E228" s="9" t="s">
        <v>27</v>
      </c>
      <c r="F228" s="671">
        <f>+'[1]UE409 (2)'!F228</f>
        <v>150</v>
      </c>
      <c r="G228" s="671">
        <f>+'[1]UE409 (2)'!G228</f>
        <v>150</v>
      </c>
      <c r="H228" s="671">
        <f>+'[1]UE409 (2)'!H228</f>
        <v>150</v>
      </c>
      <c r="I228" s="671">
        <f>+'[1]UE409 (2)'!I228</f>
        <v>150</v>
      </c>
      <c r="J228" s="634">
        <v>0</v>
      </c>
      <c r="K228" s="91">
        <v>0</v>
      </c>
      <c r="L228" s="91">
        <v>0</v>
      </c>
      <c r="M228" s="91">
        <v>0</v>
      </c>
      <c r="N228" s="91">
        <v>0</v>
      </c>
      <c r="O228" s="91">
        <v>0</v>
      </c>
      <c r="P228" s="91">
        <v>0</v>
      </c>
      <c r="Q228" s="91">
        <v>0</v>
      </c>
      <c r="R228" s="91">
        <v>0</v>
      </c>
      <c r="S228" s="634">
        <v>0</v>
      </c>
      <c r="T228" s="91">
        <v>0</v>
      </c>
      <c r="U228" s="91">
        <v>0</v>
      </c>
      <c r="V228" s="888">
        <f t="shared" si="72"/>
        <v>0</v>
      </c>
      <c r="W228" s="895">
        <f t="shared" si="73"/>
        <v>0</v>
      </c>
      <c r="Y228" s="13">
        <f t="shared" si="70"/>
        <v>75</v>
      </c>
      <c r="Z228" s="224" t="s">
        <v>822</v>
      </c>
      <c r="AA228" s="224"/>
      <c r="AB228" s="223" t="s">
        <v>994</v>
      </c>
      <c r="AC228" s="223"/>
      <c r="AD228" s="223" t="s">
        <v>822</v>
      </c>
      <c r="AE228" s="223"/>
      <c r="AF228" s="223"/>
      <c r="AG228" s="68"/>
      <c r="AH228" s="226"/>
      <c r="AI228" s="223"/>
      <c r="AJ228" s="828" t="s">
        <v>1126</v>
      </c>
      <c r="AK228" s="836"/>
      <c r="AL228" s="223" t="s">
        <v>1126</v>
      </c>
      <c r="AM228" s="223"/>
      <c r="AN228" s="223" t="s">
        <v>1316</v>
      </c>
      <c r="AO228" s="223"/>
      <c r="AP228" s="223" t="s">
        <v>1301</v>
      </c>
      <c r="AQ228" s="223"/>
      <c r="AR228" s="713" t="s">
        <v>1008</v>
      </c>
      <c r="AS228" s="923"/>
      <c r="AT228" s="903" t="s">
        <v>1008</v>
      </c>
      <c r="AU228" s="902"/>
      <c r="AV228" s="902"/>
      <c r="AW228" s="902"/>
      <c r="BA228" s="129"/>
      <c r="BB228" s="130"/>
      <c r="BC228" s="129"/>
      <c r="BD228" s="155"/>
      <c r="BE228" s="132"/>
      <c r="BF228" s="131"/>
      <c r="BG228" s="132"/>
      <c r="BH228" s="131"/>
      <c r="BI228" s="132"/>
      <c r="BJ228" s="131"/>
      <c r="BK228" s="132"/>
      <c r="BL228" s="131"/>
      <c r="BM228" s="65"/>
      <c r="BN228" s="131"/>
      <c r="BO228" s="132"/>
      <c r="BP228" s="131"/>
      <c r="BQ228" s="132"/>
      <c r="BR228" s="131"/>
      <c r="BS228" s="65"/>
      <c r="BT228" s="131"/>
      <c r="BU228" s="132"/>
      <c r="BV228" s="131"/>
      <c r="BW228" s="65"/>
      <c r="BX228" s="131"/>
      <c r="BY228" s="65"/>
      <c r="BZ228" s="131"/>
      <c r="CA228" s="65"/>
      <c r="CB228" s="156">
        <f t="shared" si="74"/>
        <v>0</v>
      </c>
      <c r="CC228" s="128" t="e">
        <f t="shared" si="75"/>
        <v>#DIV/0!</v>
      </c>
      <c r="CF228" s="157"/>
      <c r="CG228" s="157"/>
    </row>
    <row r="229" spans="1:88" ht="54.75" customHeight="1" thickBot="1">
      <c r="A229" s="976"/>
      <c r="B229" s="1039" t="s">
        <v>707</v>
      </c>
      <c r="C229" s="1035" t="s">
        <v>411</v>
      </c>
      <c r="D229" s="1036"/>
      <c r="E229" s="1037"/>
      <c r="F229" s="671">
        <f>+'[1]UE409 (2)'!F229</f>
        <v>3377</v>
      </c>
      <c r="G229" s="671">
        <f>+'[1]UE409 (2)'!G229</f>
        <v>3377</v>
      </c>
      <c r="H229" s="671">
        <f>+'[1]UE409 (2)'!H229</f>
        <v>3377</v>
      </c>
      <c r="I229" s="671">
        <f>+'[1]UE409 (2)'!I229</f>
        <v>3377</v>
      </c>
      <c r="J229" s="671">
        <f t="shared" ref="J229:T229" si="78">+J230+J232+J233+J235+J236</f>
        <v>236</v>
      </c>
      <c r="K229" s="671">
        <f t="shared" si="78"/>
        <v>284</v>
      </c>
      <c r="L229" s="671">
        <f t="shared" si="78"/>
        <v>202</v>
      </c>
      <c r="M229" s="671">
        <f t="shared" si="78"/>
        <v>289</v>
      </c>
      <c r="N229" s="671">
        <f t="shared" si="78"/>
        <v>189</v>
      </c>
      <c r="O229" s="671">
        <f t="shared" si="78"/>
        <v>256</v>
      </c>
      <c r="P229" s="671">
        <f t="shared" si="78"/>
        <v>274</v>
      </c>
      <c r="Q229" s="671">
        <f t="shared" si="78"/>
        <v>241</v>
      </c>
      <c r="R229" s="671">
        <f t="shared" si="78"/>
        <v>268</v>
      </c>
      <c r="S229" s="671">
        <f t="shared" si="78"/>
        <v>326</v>
      </c>
      <c r="T229" s="671">
        <f t="shared" si="78"/>
        <v>337</v>
      </c>
      <c r="U229" s="671">
        <v>347</v>
      </c>
      <c r="V229" s="888">
        <f t="shared" si="72"/>
        <v>3249</v>
      </c>
      <c r="W229" s="895">
        <f t="shared" si="73"/>
        <v>96.209653538643764</v>
      </c>
      <c r="X229" s="93"/>
      <c r="Y229" s="13">
        <f t="shared" si="70"/>
        <v>1688.5</v>
      </c>
      <c r="Z229" s="224"/>
      <c r="AA229" s="224"/>
      <c r="AB229" s="223"/>
      <c r="AC229" s="223"/>
      <c r="AD229" s="223"/>
      <c r="AE229" s="223"/>
      <c r="AF229" s="68"/>
      <c r="AG229" s="68"/>
      <c r="AH229" s="226"/>
      <c r="AI229" s="223"/>
      <c r="AJ229" s="835"/>
      <c r="AK229" s="836"/>
      <c r="AL229" s="223"/>
      <c r="AM229" s="223"/>
      <c r="AN229" s="223"/>
      <c r="AO229" s="223"/>
      <c r="AP229" s="223"/>
      <c r="AQ229" s="223"/>
      <c r="AR229" s="713"/>
      <c r="AS229" s="923"/>
      <c r="AT229" s="902"/>
      <c r="AU229" s="902"/>
      <c r="AV229" s="902"/>
      <c r="AW229" s="902"/>
      <c r="AX229" s="93"/>
      <c r="BA229" s="129">
        <f>+BC229+BD229+BF229+BH229+BJ229+BL229+BN229+BP229+BR229+BT229+BV229+BX229+BZ229</f>
        <v>0</v>
      </c>
      <c r="BB229" s="130">
        <f>+BE229+BG229+BI229+BK229+BM229+BO229+BQ229+BS229+BU229+BW229+BY229+CA229</f>
        <v>0</v>
      </c>
      <c r="BC229" s="129">
        <v>0</v>
      </c>
      <c r="BD229" s="155">
        <v>0</v>
      </c>
      <c r="BE229" s="132">
        <v>0</v>
      </c>
      <c r="BF229" s="131">
        <v>0</v>
      </c>
      <c r="BG229" s="132">
        <v>0</v>
      </c>
      <c r="BH229" s="131">
        <v>0</v>
      </c>
      <c r="BI229" s="132">
        <v>0</v>
      </c>
      <c r="BJ229" s="131">
        <v>0</v>
      </c>
      <c r="BK229" s="132">
        <v>0</v>
      </c>
      <c r="BL229" s="131">
        <v>0</v>
      </c>
      <c r="BM229" s="798">
        <v>0</v>
      </c>
      <c r="BN229" s="131">
        <v>0</v>
      </c>
      <c r="BO229" s="132">
        <v>0</v>
      </c>
      <c r="BP229" s="131">
        <v>0</v>
      </c>
      <c r="BQ229" s="132">
        <v>0</v>
      </c>
      <c r="BR229" s="131">
        <v>0</v>
      </c>
      <c r="BS229" s="65"/>
      <c r="BT229" s="131"/>
      <c r="BU229" s="132"/>
      <c r="BV229" s="131">
        <v>0</v>
      </c>
      <c r="BW229" s="65"/>
      <c r="BX229" s="131">
        <v>0</v>
      </c>
      <c r="BY229" s="65"/>
      <c r="BZ229" s="131">
        <v>0</v>
      </c>
      <c r="CA229" s="65">
        <v>0</v>
      </c>
      <c r="CB229" s="156">
        <f t="shared" si="74"/>
        <v>0</v>
      </c>
      <c r="CC229" s="128" t="e">
        <f t="shared" si="75"/>
        <v>#DIV/0!</v>
      </c>
      <c r="CF229" s="133">
        <f>+CI229-BA229</f>
        <v>0</v>
      </c>
      <c r="CG229" s="133">
        <f>+CJ229-BB229</f>
        <v>0</v>
      </c>
      <c r="CH229" s="160"/>
      <c r="CI229" s="133"/>
      <c r="CJ229" s="133"/>
    </row>
    <row r="230" spans="1:88" ht="42.75" customHeight="1" thickBot="1">
      <c r="A230" s="976"/>
      <c r="B230" s="1040"/>
      <c r="C230" s="1051" t="s">
        <v>500</v>
      </c>
      <c r="D230" s="38" t="s">
        <v>172</v>
      </c>
      <c r="E230" s="9" t="s">
        <v>101</v>
      </c>
      <c r="F230" s="671">
        <f>+'[1]UE409 (2)'!F230</f>
        <v>3200</v>
      </c>
      <c r="G230" s="671">
        <f>+'[1]UE409 (2)'!G230</f>
        <v>3200</v>
      </c>
      <c r="H230" s="671">
        <f>+'[1]UE409 (2)'!H230</f>
        <v>3200</v>
      </c>
      <c r="I230" s="671">
        <f>+'[1]UE409 (2)'!I230</f>
        <v>3200</v>
      </c>
      <c r="J230" s="634">
        <v>235</v>
      </c>
      <c r="K230" s="91">
        <v>280</v>
      </c>
      <c r="L230" s="91">
        <v>200</v>
      </c>
      <c r="M230" s="91">
        <v>284</v>
      </c>
      <c r="N230" s="91">
        <v>184</v>
      </c>
      <c r="O230" s="91">
        <v>255</v>
      </c>
      <c r="P230" s="91">
        <v>273</v>
      </c>
      <c r="Q230" s="91">
        <v>241</v>
      </c>
      <c r="R230" s="91">
        <v>267</v>
      </c>
      <c r="S230" s="634">
        <v>326</v>
      </c>
      <c r="T230" s="91">
        <v>332</v>
      </c>
      <c r="U230" s="91">
        <v>344</v>
      </c>
      <c r="V230" s="888">
        <f t="shared" si="72"/>
        <v>3221</v>
      </c>
      <c r="W230" s="895">
        <f t="shared" si="73"/>
        <v>100.65625</v>
      </c>
      <c r="Y230" s="13">
        <f t="shared" si="70"/>
        <v>1600</v>
      </c>
      <c r="Z230" s="736" t="s">
        <v>823</v>
      </c>
      <c r="AA230" s="736" t="s">
        <v>824</v>
      </c>
      <c r="AB230" s="12" t="s">
        <v>995</v>
      </c>
      <c r="AC230" s="12" t="s">
        <v>996</v>
      </c>
      <c r="AD230" s="12" t="s">
        <v>997</v>
      </c>
      <c r="AE230" s="12" t="s">
        <v>998</v>
      </c>
      <c r="AF230" s="12"/>
      <c r="AG230" s="715"/>
      <c r="AH230" s="226"/>
      <c r="AI230" s="223"/>
      <c r="AJ230" s="835"/>
      <c r="AK230" s="837" t="s">
        <v>1127</v>
      </c>
      <c r="AL230" s="223"/>
      <c r="AM230" s="223" t="s">
        <v>1226</v>
      </c>
      <c r="AN230" s="231"/>
      <c r="AO230" s="231" t="s">
        <v>1317</v>
      </c>
      <c r="AP230" s="223" t="s">
        <v>1318</v>
      </c>
      <c r="AQ230" s="223" t="s">
        <v>1319</v>
      </c>
      <c r="AR230" s="714" t="s">
        <v>1432</v>
      </c>
      <c r="AS230" s="922" t="s">
        <v>1433</v>
      </c>
      <c r="AT230" s="903" t="s">
        <v>1554</v>
      </c>
      <c r="AU230" s="924" t="s">
        <v>1555</v>
      </c>
      <c r="AV230" s="902"/>
      <c r="AW230" s="925" t="s">
        <v>1556</v>
      </c>
      <c r="BA230" s="129"/>
      <c r="BB230" s="130"/>
      <c r="BC230" s="129"/>
      <c r="BD230" s="155"/>
      <c r="BE230" s="132"/>
      <c r="BF230" s="131"/>
      <c r="BG230" s="132"/>
      <c r="BH230" s="131"/>
      <c r="BI230" s="132"/>
      <c r="BJ230" s="131"/>
      <c r="BK230" s="132"/>
      <c r="BL230" s="131"/>
      <c r="BM230" s="65"/>
      <c r="BN230" s="131"/>
      <c r="BO230" s="132"/>
      <c r="BP230" s="131"/>
      <c r="BQ230" s="65"/>
      <c r="BR230" s="131"/>
      <c r="BS230" s="65"/>
      <c r="BT230" s="131"/>
      <c r="BU230" s="65"/>
      <c r="BV230" s="131"/>
      <c r="BW230" s="65"/>
      <c r="BX230" s="131"/>
      <c r="BY230" s="65"/>
      <c r="BZ230" s="131"/>
      <c r="CA230" s="65"/>
      <c r="CB230" s="156">
        <f t="shared" si="74"/>
        <v>0</v>
      </c>
      <c r="CC230" s="128" t="e">
        <f t="shared" si="75"/>
        <v>#DIV/0!</v>
      </c>
      <c r="CF230" s="157"/>
      <c r="CG230" s="157"/>
    </row>
    <row r="231" spans="1:88" ht="30" customHeight="1" thickBot="1">
      <c r="A231" s="976"/>
      <c r="B231" s="1040"/>
      <c r="C231" s="1052"/>
      <c r="D231" s="38" t="s">
        <v>173</v>
      </c>
      <c r="E231" s="9" t="s">
        <v>112</v>
      </c>
      <c r="F231" s="671">
        <f>+'[1]UE409 (2)'!F231</f>
        <v>14</v>
      </c>
      <c r="G231" s="671">
        <f>+'[1]UE409 (2)'!G231</f>
        <v>14</v>
      </c>
      <c r="H231" s="671">
        <f>+'[1]UE409 (2)'!H231</f>
        <v>14</v>
      </c>
      <c r="I231" s="671">
        <f>+'[1]UE409 (2)'!I231</f>
        <v>14</v>
      </c>
      <c r="J231" s="634">
        <v>0</v>
      </c>
      <c r="K231" s="91">
        <v>0</v>
      </c>
      <c r="L231" s="91">
        <v>0</v>
      </c>
      <c r="M231" s="91">
        <v>0</v>
      </c>
      <c r="N231" s="91">
        <v>0</v>
      </c>
      <c r="O231" s="91">
        <v>0</v>
      </c>
      <c r="P231" s="91">
        <v>0</v>
      </c>
      <c r="Q231" s="91">
        <v>0</v>
      </c>
      <c r="R231" s="91">
        <v>0</v>
      </c>
      <c r="S231" s="634">
        <v>0</v>
      </c>
      <c r="T231" s="91">
        <v>0</v>
      </c>
      <c r="U231" s="91">
        <v>0</v>
      </c>
      <c r="V231" s="888">
        <f t="shared" si="72"/>
        <v>0</v>
      </c>
      <c r="W231" s="895">
        <f t="shared" si="73"/>
        <v>0</v>
      </c>
      <c r="Y231" s="13">
        <f t="shared" si="70"/>
        <v>7</v>
      </c>
      <c r="Z231" s="736" t="s">
        <v>825</v>
      </c>
      <c r="AA231" s="736"/>
      <c r="AB231" s="223" t="s">
        <v>999</v>
      </c>
      <c r="AC231" s="223"/>
      <c r="AD231" s="12" t="s">
        <v>825</v>
      </c>
      <c r="AE231" s="223"/>
      <c r="AF231" s="12"/>
      <c r="AG231" s="68"/>
      <c r="AH231" s="226"/>
      <c r="AI231" s="223"/>
      <c r="AJ231" s="828" t="s">
        <v>1128</v>
      </c>
      <c r="AK231" s="836"/>
      <c r="AL231" s="223"/>
      <c r="AM231" s="223" t="s">
        <v>1128</v>
      </c>
      <c r="AN231" s="231" t="s">
        <v>825</v>
      </c>
      <c r="AO231" s="223"/>
      <c r="AP231" s="223" t="s">
        <v>1320</v>
      </c>
      <c r="AQ231" s="223"/>
      <c r="AR231" s="713" t="s">
        <v>1434</v>
      </c>
      <c r="AS231" s="923"/>
      <c r="AT231" s="903" t="s">
        <v>1435</v>
      </c>
      <c r="AU231" s="902"/>
      <c r="AV231" s="902"/>
      <c r="AW231" s="902"/>
      <c r="BA231" s="129"/>
      <c r="BB231" s="130"/>
      <c r="BC231" s="129"/>
      <c r="BD231" s="155"/>
      <c r="BE231" s="132"/>
      <c r="BF231" s="131"/>
      <c r="BG231" s="132"/>
      <c r="BH231" s="131"/>
      <c r="BI231" s="65"/>
      <c r="BJ231" s="131"/>
      <c r="BK231" s="65"/>
      <c r="BL231" s="131"/>
      <c r="BM231" s="65"/>
      <c r="BN231" s="131"/>
      <c r="BO231" s="132"/>
      <c r="BP231" s="131"/>
      <c r="BQ231" s="65"/>
      <c r="BR231" s="131"/>
      <c r="BS231" s="65"/>
      <c r="BT231" s="131"/>
      <c r="BU231" s="65"/>
      <c r="BV231" s="131"/>
      <c r="BW231" s="65"/>
      <c r="BX231" s="131"/>
      <c r="BY231" s="65"/>
      <c r="BZ231" s="131"/>
      <c r="CA231" s="65"/>
      <c r="CB231" s="156">
        <f t="shared" si="74"/>
        <v>0</v>
      </c>
      <c r="CC231" s="128" t="e">
        <f t="shared" si="75"/>
        <v>#DIV/0!</v>
      </c>
      <c r="CF231" s="157"/>
      <c r="CG231" s="157"/>
    </row>
    <row r="232" spans="1:88" ht="40.5" customHeight="1" thickBot="1">
      <c r="A232" s="976"/>
      <c r="B232" s="1040"/>
      <c r="C232" s="1052"/>
      <c r="D232" s="413" t="s">
        <v>174</v>
      </c>
      <c r="E232" s="9" t="s">
        <v>101</v>
      </c>
      <c r="F232" s="671">
        <f>+'[1]UE409 (2)'!F232</f>
        <v>50</v>
      </c>
      <c r="G232" s="671">
        <f>+'[1]UE409 (2)'!G232</f>
        <v>50</v>
      </c>
      <c r="H232" s="671">
        <f>+'[1]UE409 (2)'!H232</f>
        <v>50</v>
      </c>
      <c r="I232" s="671">
        <f>+'[1]UE409 (2)'!I232</f>
        <v>50</v>
      </c>
      <c r="J232" s="634">
        <v>0</v>
      </c>
      <c r="K232" s="91">
        <v>2</v>
      </c>
      <c r="L232" s="91">
        <v>0</v>
      </c>
      <c r="M232" s="91">
        <v>2</v>
      </c>
      <c r="N232" s="91">
        <v>1</v>
      </c>
      <c r="O232" s="91">
        <v>0</v>
      </c>
      <c r="P232" s="91">
        <v>0</v>
      </c>
      <c r="Q232" s="91">
        <v>0</v>
      </c>
      <c r="R232" s="91">
        <v>0</v>
      </c>
      <c r="S232" s="634">
        <v>0</v>
      </c>
      <c r="T232" s="91">
        <v>0</v>
      </c>
      <c r="U232" s="91">
        <v>1</v>
      </c>
      <c r="V232" s="888">
        <f t="shared" si="72"/>
        <v>6</v>
      </c>
      <c r="W232" s="895">
        <f t="shared" si="73"/>
        <v>12</v>
      </c>
      <c r="Y232" s="13">
        <f t="shared" si="70"/>
        <v>25</v>
      </c>
      <c r="Z232" s="736" t="s">
        <v>826</v>
      </c>
      <c r="AA232" s="224"/>
      <c r="AB232" s="223" t="s">
        <v>1000</v>
      </c>
      <c r="AC232" s="223" t="s">
        <v>1001</v>
      </c>
      <c r="AD232" s="12" t="s">
        <v>1002</v>
      </c>
      <c r="AE232" s="12" t="s">
        <v>1003</v>
      </c>
      <c r="AF232" s="715"/>
      <c r="AG232" s="68"/>
      <c r="AH232" s="226"/>
      <c r="AI232" s="223"/>
      <c r="AJ232" s="828" t="s">
        <v>1129</v>
      </c>
      <c r="AK232" s="836"/>
      <c r="AL232" s="223" t="s">
        <v>1129</v>
      </c>
      <c r="AM232" s="223"/>
      <c r="AN232" s="231" t="s">
        <v>1316</v>
      </c>
      <c r="AO232" s="231"/>
      <c r="AP232" s="223" t="s">
        <v>1321</v>
      </c>
      <c r="AQ232" s="223" t="s">
        <v>1322</v>
      </c>
      <c r="AR232" s="713" t="s">
        <v>822</v>
      </c>
      <c r="AS232" s="923"/>
      <c r="AT232" s="902"/>
      <c r="AU232" s="903" t="s">
        <v>1557</v>
      </c>
      <c r="AV232" s="902"/>
      <c r="AW232" s="925" t="s">
        <v>1558</v>
      </c>
      <c r="BA232" s="129"/>
      <c r="BB232" s="130"/>
      <c r="BC232" s="129"/>
      <c r="BD232" s="155"/>
      <c r="BE232" s="132"/>
      <c r="BF232" s="131"/>
      <c r="BG232" s="132"/>
      <c r="BH232" s="131"/>
      <c r="BI232" s="65"/>
      <c r="BJ232" s="131"/>
      <c r="BK232" s="65"/>
      <c r="BL232" s="131"/>
      <c r="BM232" s="65"/>
      <c r="BN232" s="131"/>
      <c r="BO232" s="132"/>
      <c r="BP232" s="131"/>
      <c r="BQ232" s="65"/>
      <c r="BR232" s="131"/>
      <c r="BS232" s="65"/>
      <c r="BT232" s="131"/>
      <c r="BU232" s="65"/>
      <c r="BV232" s="131"/>
      <c r="BW232" s="65"/>
      <c r="BX232" s="131"/>
      <c r="BY232" s="65"/>
      <c r="BZ232" s="131"/>
      <c r="CA232" s="65"/>
      <c r="CB232" s="156">
        <f t="shared" si="74"/>
        <v>0</v>
      </c>
      <c r="CC232" s="128" t="e">
        <f t="shared" si="75"/>
        <v>#DIV/0!</v>
      </c>
      <c r="CF232" s="157"/>
      <c r="CG232" s="157"/>
    </row>
    <row r="233" spans="1:88" ht="53.25" customHeight="1" thickBot="1">
      <c r="A233" s="976"/>
      <c r="B233" s="1040"/>
      <c r="C233" s="1052"/>
      <c r="D233" s="34" t="s">
        <v>175</v>
      </c>
      <c r="E233" s="18" t="s">
        <v>101</v>
      </c>
      <c r="F233" s="671">
        <f>+'[1]UE409 (2)'!F233</f>
        <v>80</v>
      </c>
      <c r="G233" s="671">
        <f>+'[1]UE409 (2)'!G233</f>
        <v>80</v>
      </c>
      <c r="H233" s="671">
        <f>+'[1]UE409 (2)'!H233</f>
        <v>80</v>
      </c>
      <c r="I233" s="671">
        <f>+'[1]UE409 (2)'!I233</f>
        <v>80</v>
      </c>
      <c r="J233" s="634">
        <v>1</v>
      </c>
      <c r="K233" s="91">
        <v>2</v>
      </c>
      <c r="L233" s="91">
        <v>2</v>
      </c>
      <c r="M233" s="91">
        <v>3</v>
      </c>
      <c r="N233" s="91">
        <v>4</v>
      </c>
      <c r="O233" s="91">
        <v>1</v>
      </c>
      <c r="P233" s="91">
        <v>1</v>
      </c>
      <c r="Q233" s="91">
        <v>0</v>
      </c>
      <c r="R233" s="91">
        <v>0</v>
      </c>
      <c r="S233" s="634">
        <v>0</v>
      </c>
      <c r="T233" s="91">
        <v>3</v>
      </c>
      <c r="U233" s="91">
        <v>1</v>
      </c>
      <c r="V233" s="888">
        <f t="shared" si="72"/>
        <v>18</v>
      </c>
      <c r="W233" s="895">
        <f t="shared" si="73"/>
        <v>22.5</v>
      </c>
      <c r="Y233" s="13">
        <f t="shared" si="70"/>
        <v>40</v>
      </c>
      <c r="Z233" s="736" t="s">
        <v>827</v>
      </c>
      <c r="AA233" s="224" t="s">
        <v>828</v>
      </c>
      <c r="AB233" s="223" t="s">
        <v>1004</v>
      </c>
      <c r="AC233" s="223" t="s">
        <v>1001</v>
      </c>
      <c r="AD233" s="12" t="s">
        <v>1005</v>
      </c>
      <c r="AE233" s="223" t="s">
        <v>1006</v>
      </c>
      <c r="AF233" s="68"/>
      <c r="AG233" s="68"/>
      <c r="AH233" s="226"/>
      <c r="AI233" s="223"/>
      <c r="AJ233" s="835"/>
      <c r="AK233" s="837" t="s">
        <v>1130</v>
      </c>
      <c r="AL233" s="223"/>
      <c r="AM233" s="223" t="s">
        <v>1227</v>
      </c>
      <c r="AN233" s="231" t="s">
        <v>1316</v>
      </c>
      <c r="AO233" s="231"/>
      <c r="AP233" s="223" t="s">
        <v>1321</v>
      </c>
      <c r="AQ233" s="223"/>
      <c r="AR233" s="713" t="s">
        <v>822</v>
      </c>
      <c r="AS233" s="923"/>
      <c r="AT233" s="902"/>
      <c r="AU233" s="903" t="s">
        <v>1559</v>
      </c>
      <c r="AV233" s="902"/>
      <c r="AW233" s="903" t="s">
        <v>1560</v>
      </c>
      <c r="BA233" s="129"/>
      <c r="BB233" s="130"/>
      <c r="BC233" s="129"/>
      <c r="BD233" s="155"/>
      <c r="BE233" s="132"/>
      <c r="BF233" s="131"/>
      <c r="BG233" s="132"/>
      <c r="BH233" s="131"/>
      <c r="BI233" s="65"/>
      <c r="BJ233" s="131"/>
      <c r="BK233" s="65"/>
      <c r="BL233" s="131"/>
      <c r="BM233" s="65"/>
      <c r="BN233" s="131"/>
      <c r="BO233" s="132"/>
      <c r="BP233" s="131"/>
      <c r="BQ233" s="65"/>
      <c r="BR233" s="131"/>
      <c r="BS233" s="65"/>
      <c r="BT233" s="131"/>
      <c r="BU233" s="65"/>
      <c r="BV233" s="131"/>
      <c r="BW233" s="65"/>
      <c r="BX233" s="131"/>
      <c r="BY233" s="65"/>
      <c r="BZ233" s="131"/>
      <c r="CA233" s="65"/>
      <c r="CB233" s="156">
        <f t="shared" si="74"/>
        <v>0</v>
      </c>
      <c r="CC233" s="128" t="e">
        <f t="shared" si="75"/>
        <v>#DIV/0!</v>
      </c>
      <c r="CF233" s="157"/>
      <c r="CG233" s="157"/>
    </row>
    <row r="234" spans="1:88" ht="36" customHeight="1" thickBot="1">
      <c r="A234" s="976"/>
      <c r="B234" s="1040"/>
      <c r="C234" s="1052"/>
      <c r="D234" s="34" t="s">
        <v>176</v>
      </c>
      <c r="E234" s="18" t="s">
        <v>112</v>
      </c>
      <c r="F234" s="671">
        <f>+'[1]UE409 (2)'!F234</f>
        <v>5</v>
      </c>
      <c r="G234" s="671">
        <f>+'[1]UE409 (2)'!G234</f>
        <v>5</v>
      </c>
      <c r="H234" s="671">
        <f>+'[1]UE409 (2)'!H234</f>
        <v>5</v>
      </c>
      <c r="I234" s="671">
        <f>+'[1]UE409 (2)'!I234</f>
        <v>5</v>
      </c>
      <c r="J234" s="634">
        <v>0</v>
      </c>
      <c r="K234" s="91">
        <v>0</v>
      </c>
      <c r="L234" s="91">
        <v>0</v>
      </c>
      <c r="M234" s="91">
        <v>0</v>
      </c>
      <c r="N234" s="91">
        <v>0</v>
      </c>
      <c r="O234" s="91">
        <v>0</v>
      </c>
      <c r="P234" s="91">
        <v>0</v>
      </c>
      <c r="Q234" s="91">
        <v>0</v>
      </c>
      <c r="R234" s="91">
        <v>0</v>
      </c>
      <c r="S234" s="634">
        <v>0</v>
      </c>
      <c r="T234" s="91">
        <v>0</v>
      </c>
      <c r="U234" s="91">
        <v>0</v>
      </c>
      <c r="V234" s="888">
        <f t="shared" si="72"/>
        <v>0</v>
      </c>
      <c r="W234" s="895">
        <f t="shared" si="73"/>
        <v>0</v>
      </c>
      <c r="Y234" s="13">
        <f t="shared" si="70"/>
        <v>2.5</v>
      </c>
      <c r="Z234" s="224" t="s">
        <v>822</v>
      </c>
      <c r="AA234" s="224"/>
      <c r="AB234" s="223" t="s">
        <v>1007</v>
      </c>
      <c r="AC234" s="223"/>
      <c r="AD234" s="223" t="s">
        <v>1008</v>
      </c>
      <c r="AE234" s="223"/>
      <c r="AF234" s="223"/>
      <c r="AG234" s="68"/>
      <c r="AH234" s="226"/>
      <c r="AI234" s="223"/>
      <c r="AJ234" s="828" t="s">
        <v>1129</v>
      </c>
      <c r="AK234" s="836"/>
      <c r="AL234" s="223" t="s">
        <v>1129</v>
      </c>
      <c r="AM234" s="223"/>
      <c r="AN234" s="223" t="s">
        <v>1316</v>
      </c>
      <c r="AO234" s="223"/>
      <c r="AP234" s="223" t="s">
        <v>1321</v>
      </c>
      <c r="AQ234" s="223"/>
      <c r="AR234" s="713" t="s">
        <v>822</v>
      </c>
      <c r="AS234" s="923"/>
      <c r="AT234" s="903" t="s">
        <v>1008</v>
      </c>
      <c r="AU234" s="902"/>
      <c r="AV234" s="902"/>
      <c r="AW234" s="902"/>
      <c r="BA234" s="129"/>
      <c r="BB234" s="130"/>
      <c r="BC234" s="129"/>
      <c r="BD234" s="155"/>
      <c r="BE234" s="132"/>
      <c r="BF234" s="131"/>
      <c r="BG234" s="132"/>
      <c r="BH234" s="131"/>
      <c r="BI234" s="65"/>
      <c r="BJ234" s="131"/>
      <c r="BK234" s="65"/>
      <c r="BL234" s="131"/>
      <c r="BM234" s="65"/>
      <c r="BN234" s="131"/>
      <c r="BO234" s="132"/>
      <c r="BP234" s="131"/>
      <c r="BQ234" s="65"/>
      <c r="BR234" s="131"/>
      <c r="BS234" s="65"/>
      <c r="BT234" s="131"/>
      <c r="BU234" s="65"/>
      <c r="BV234" s="131"/>
      <c r="BW234" s="65"/>
      <c r="BX234" s="131"/>
      <c r="BY234" s="65"/>
      <c r="BZ234" s="131"/>
      <c r="CA234" s="65"/>
      <c r="CB234" s="156">
        <f t="shared" si="74"/>
        <v>0</v>
      </c>
      <c r="CC234" s="128" t="e">
        <f t="shared" si="75"/>
        <v>#DIV/0!</v>
      </c>
      <c r="CF234" s="157"/>
      <c r="CG234" s="157"/>
    </row>
    <row r="235" spans="1:88" ht="38.25" customHeight="1" thickBot="1">
      <c r="A235" s="976"/>
      <c r="B235" s="1040"/>
      <c r="C235" s="1052"/>
      <c r="D235" s="34" t="s">
        <v>177</v>
      </c>
      <c r="E235" s="18" t="s">
        <v>101</v>
      </c>
      <c r="F235" s="671">
        <f>+'[1]UE409 (2)'!F235</f>
        <v>5</v>
      </c>
      <c r="G235" s="671">
        <f>+'[1]UE409 (2)'!G235</f>
        <v>5</v>
      </c>
      <c r="H235" s="671">
        <f>+'[1]UE409 (2)'!H235</f>
        <v>5</v>
      </c>
      <c r="I235" s="671">
        <f>+'[1]UE409 (2)'!I235</f>
        <v>5</v>
      </c>
      <c r="J235" s="634">
        <v>0</v>
      </c>
      <c r="K235" s="91">
        <v>0</v>
      </c>
      <c r="L235" s="91">
        <v>0</v>
      </c>
      <c r="M235" s="91">
        <v>0</v>
      </c>
      <c r="N235" s="91">
        <v>0</v>
      </c>
      <c r="O235" s="91">
        <v>0</v>
      </c>
      <c r="P235" s="91">
        <v>0</v>
      </c>
      <c r="Q235" s="91">
        <v>0</v>
      </c>
      <c r="R235" s="91">
        <v>0</v>
      </c>
      <c r="S235" s="634">
        <v>0</v>
      </c>
      <c r="T235" s="91">
        <v>0</v>
      </c>
      <c r="U235" s="91">
        <v>0</v>
      </c>
      <c r="V235" s="888">
        <f t="shared" si="72"/>
        <v>0</v>
      </c>
      <c r="W235" s="895">
        <f t="shared" si="73"/>
        <v>0</v>
      </c>
      <c r="Y235" s="13">
        <f t="shared" si="70"/>
        <v>2.5</v>
      </c>
      <c r="Z235" s="224" t="s">
        <v>822</v>
      </c>
      <c r="AA235" s="224"/>
      <c r="AB235" s="223" t="s">
        <v>1007</v>
      </c>
      <c r="AC235" s="223"/>
      <c r="AD235" s="223" t="s">
        <v>1008</v>
      </c>
      <c r="AE235" s="223"/>
      <c r="AF235" s="223"/>
      <c r="AG235" s="68"/>
      <c r="AH235" s="226"/>
      <c r="AI235" s="223"/>
      <c r="AJ235" s="828" t="s">
        <v>1129</v>
      </c>
      <c r="AK235" s="836"/>
      <c r="AL235" s="223" t="s">
        <v>1129</v>
      </c>
      <c r="AM235" s="223"/>
      <c r="AN235" s="223" t="s">
        <v>1316</v>
      </c>
      <c r="AO235" s="223"/>
      <c r="AP235" s="223" t="s">
        <v>1321</v>
      </c>
      <c r="AQ235" s="223"/>
      <c r="AR235" s="713" t="s">
        <v>822</v>
      </c>
      <c r="AS235" s="923"/>
      <c r="AT235" s="903" t="s">
        <v>1008</v>
      </c>
      <c r="AU235" s="902"/>
      <c r="AV235" s="902"/>
      <c r="AW235" s="902"/>
      <c r="AY235" s="135" t="s">
        <v>18</v>
      </c>
      <c r="AZ235" s="136">
        <f>SUM(BA215:BA235)</f>
        <v>3882288</v>
      </c>
      <c r="BA235" s="129"/>
      <c r="BB235" s="130"/>
      <c r="BC235" s="129"/>
      <c r="BD235" s="155"/>
      <c r="BE235" s="132"/>
      <c r="BF235" s="131"/>
      <c r="BG235" s="132"/>
      <c r="BH235" s="131"/>
      <c r="BI235" s="65"/>
      <c r="BJ235" s="131"/>
      <c r="BK235" s="65"/>
      <c r="BL235" s="131"/>
      <c r="BM235" s="65"/>
      <c r="BN235" s="131"/>
      <c r="BO235" s="132"/>
      <c r="BP235" s="131"/>
      <c r="BQ235" s="65"/>
      <c r="BR235" s="131"/>
      <c r="BS235" s="65"/>
      <c r="BT235" s="131"/>
      <c r="BU235" s="65"/>
      <c r="BV235" s="131"/>
      <c r="BW235" s="65"/>
      <c r="BX235" s="131"/>
      <c r="BY235" s="65"/>
      <c r="BZ235" s="131"/>
      <c r="CA235" s="65"/>
      <c r="CB235" s="156">
        <f t="shared" si="74"/>
        <v>0</v>
      </c>
      <c r="CC235" s="128" t="e">
        <f t="shared" si="75"/>
        <v>#DIV/0!</v>
      </c>
      <c r="CF235" s="157"/>
      <c r="CG235" s="157"/>
    </row>
    <row r="236" spans="1:88" ht="41.25" customHeight="1" thickBot="1">
      <c r="A236" s="976"/>
      <c r="B236" s="1040"/>
      <c r="C236" s="1052"/>
      <c r="D236" s="667" t="s">
        <v>436</v>
      </c>
      <c r="E236" s="25" t="s">
        <v>101</v>
      </c>
      <c r="F236" s="671">
        <f>+'[1]UE409 (2)'!F236</f>
        <v>42</v>
      </c>
      <c r="G236" s="671">
        <f>+'[1]UE409 (2)'!G236</f>
        <v>42</v>
      </c>
      <c r="H236" s="671">
        <f>+'[1]UE409 (2)'!H236</f>
        <v>42</v>
      </c>
      <c r="I236" s="671">
        <f>+'[1]UE409 (2)'!I236</f>
        <v>42</v>
      </c>
      <c r="J236" s="634">
        <v>0</v>
      </c>
      <c r="K236" s="91">
        <v>0</v>
      </c>
      <c r="L236" s="91">
        <v>0</v>
      </c>
      <c r="M236" s="91">
        <v>0</v>
      </c>
      <c r="N236" s="91">
        <v>0</v>
      </c>
      <c r="O236" s="91">
        <v>0</v>
      </c>
      <c r="P236" s="91">
        <v>0</v>
      </c>
      <c r="Q236" s="91">
        <v>0</v>
      </c>
      <c r="R236" s="91">
        <v>1</v>
      </c>
      <c r="S236" s="634">
        <v>0</v>
      </c>
      <c r="T236" s="91">
        <v>2</v>
      </c>
      <c r="U236" s="91">
        <v>1</v>
      </c>
      <c r="V236" s="888">
        <f t="shared" si="72"/>
        <v>4</v>
      </c>
      <c r="W236" s="895">
        <f t="shared" si="73"/>
        <v>9.5238095238095237</v>
      </c>
      <c r="Y236" s="13">
        <f t="shared" si="70"/>
        <v>21</v>
      </c>
      <c r="Z236" s="224" t="s">
        <v>822</v>
      </c>
      <c r="AA236" s="224"/>
      <c r="AB236" s="223" t="s">
        <v>1007</v>
      </c>
      <c r="AC236" s="223"/>
      <c r="AD236" s="223" t="s">
        <v>1008</v>
      </c>
      <c r="AE236" s="223"/>
      <c r="AF236" s="38"/>
      <c r="AG236" s="38"/>
      <c r="AH236" s="226"/>
      <c r="AI236" s="223"/>
      <c r="AJ236" s="828" t="s">
        <v>1129</v>
      </c>
      <c r="AK236" s="836"/>
      <c r="AL236" s="223" t="s">
        <v>1129</v>
      </c>
      <c r="AM236" s="223"/>
      <c r="AN236" s="223" t="s">
        <v>1316</v>
      </c>
      <c r="AO236" s="223"/>
      <c r="AP236" s="223"/>
      <c r="AQ236" s="223" t="s">
        <v>1323</v>
      </c>
      <c r="AR236" s="713" t="s">
        <v>822</v>
      </c>
      <c r="AS236" s="923"/>
      <c r="AT236" s="902"/>
      <c r="AU236" s="903" t="s">
        <v>1561</v>
      </c>
      <c r="AV236" s="902"/>
      <c r="AW236" s="903" t="s">
        <v>1562</v>
      </c>
      <c r="AY236" s="175" t="s">
        <v>573</v>
      </c>
      <c r="AZ236" s="176">
        <f>SUM(BB215:BB236)</f>
        <v>3873903</v>
      </c>
      <c r="BA236" s="207"/>
      <c r="BB236" s="203"/>
      <c r="BC236" s="207"/>
      <c r="BD236" s="155"/>
      <c r="BE236" s="65"/>
      <c r="BF236" s="131"/>
      <c r="BG236" s="132"/>
      <c r="BH236" s="131"/>
      <c r="BI236" s="65"/>
      <c r="BJ236" s="131"/>
      <c r="BK236" s="65"/>
      <c r="BL236" s="131"/>
      <c r="BM236" s="65"/>
      <c r="BN236" s="131"/>
      <c r="BO236" s="132"/>
      <c r="BP236" s="131"/>
      <c r="BQ236" s="65"/>
      <c r="BR236" s="131"/>
      <c r="BS236" s="65"/>
      <c r="BT236" s="131"/>
      <c r="BU236" s="65"/>
      <c r="BV236" s="131"/>
      <c r="BW236" s="65"/>
      <c r="BX236" s="131"/>
      <c r="BY236" s="65"/>
      <c r="BZ236" s="131"/>
      <c r="CA236" s="65"/>
      <c r="CB236" s="156">
        <f t="shared" si="74"/>
        <v>0</v>
      </c>
      <c r="CC236" s="128" t="e">
        <f t="shared" si="75"/>
        <v>#DIV/0!</v>
      </c>
      <c r="CF236" s="157"/>
      <c r="CG236" s="157"/>
    </row>
    <row r="237" spans="1:88" ht="44.25" customHeight="1" thickBot="1">
      <c r="A237" s="1007" t="s">
        <v>508</v>
      </c>
      <c r="B237" s="1008"/>
      <c r="C237" s="1008"/>
      <c r="D237" s="1008"/>
      <c r="E237" s="1008"/>
      <c r="F237" s="1009"/>
      <c r="G237" s="111"/>
      <c r="H237" s="112"/>
      <c r="I237" s="113"/>
      <c r="J237" s="98"/>
      <c r="K237" s="98"/>
      <c r="L237" s="98"/>
      <c r="M237" s="98"/>
      <c r="N237" s="98"/>
      <c r="O237" s="98"/>
      <c r="P237" s="98"/>
      <c r="Q237" s="98"/>
      <c r="R237" s="98"/>
      <c r="S237" s="98"/>
      <c r="T237" s="98"/>
      <c r="U237" s="98"/>
      <c r="Y237" s="13">
        <f t="shared" si="70"/>
        <v>0</v>
      </c>
      <c r="Z237" s="261"/>
      <c r="AA237" s="261"/>
      <c r="AB237" s="227"/>
      <c r="AC237" s="227"/>
      <c r="AD237" s="261"/>
      <c r="AE237" s="262"/>
      <c r="AF237" s="258"/>
      <c r="AG237" s="227"/>
      <c r="AH237" s="227"/>
      <c r="AI237" s="236"/>
      <c r="AJ237" s="835"/>
      <c r="AK237" s="840"/>
      <c r="AL237" s="258"/>
      <c r="AM237" s="227"/>
      <c r="AN237" s="227"/>
      <c r="AO237" s="227"/>
      <c r="AP237" s="227"/>
      <c r="AQ237" s="227"/>
      <c r="AR237" s="227"/>
      <c r="AS237" s="227"/>
      <c r="AT237" s="227"/>
      <c r="AU237" s="227"/>
      <c r="AV237" s="212"/>
      <c r="AW237" s="227"/>
      <c r="BA237" s="70"/>
      <c r="BB237" s="164"/>
      <c r="BC237" s="70"/>
      <c r="BD237" s="70"/>
      <c r="BE237" s="70"/>
      <c r="BF237" s="70"/>
      <c r="BG237" s="164"/>
      <c r="BH237" s="70"/>
      <c r="BI237" s="70"/>
      <c r="BJ237" s="70"/>
      <c r="BK237" s="70"/>
      <c r="BL237" s="70"/>
      <c r="BM237" s="70"/>
      <c r="BN237" s="70"/>
      <c r="BO237" s="70"/>
      <c r="BP237" s="70"/>
      <c r="BQ237" s="70"/>
      <c r="BR237" s="70"/>
      <c r="BS237" s="70"/>
      <c r="BT237" s="70"/>
      <c r="BU237" s="70"/>
      <c r="BV237" s="70"/>
      <c r="BW237" s="70"/>
      <c r="BX237" s="70"/>
      <c r="BY237" s="70"/>
      <c r="BZ237" s="70"/>
      <c r="CA237" s="70"/>
      <c r="CB237" s="164"/>
      <c r="CC237" s="164"/>
      <c r="CF237" s="157"/>
      <c r="CG237" s="157"/>
    </row>
    <row r="238" spans="1:88">
      <c r="A238" s="14"/>
      <c r="B238" s="10"/>
      <c r="C238" s="14"/>
      <c r="D238" s="14"/>
      <c r="E238" s="15"/>
      <c r="F238" s="96"/>
      <c r="G238" s="97"/>
      <c r="H238" s="97"/>
      <c r="I238" s="97"/>
      <c r="J238" s="98"/>
      <c r="K238" s="98"/>
      <c r="L238" s="98"/>
      <c r="M238" s="98"/>
      <c r="N238" s="98"/>
      <c r="O238" s="98"/>
      <c r="P238" s="98"/>
      <c r="Q238" s="98"/>
      <c r="R238" s="98"/>
      <c r="S238" s="98"/>
      <c r="T238" s="98"/>
      <c r="U238" s="98"/>
      <c r="Y238" s="13">
        <f t="shared" si="70"/>
        <v>0</v>
      </c>
      <c r="Z238" s="261"/>
      <c r="AA238" s="261"/>
      <c r="AB238" s="227"/>
      <c r="AC238" s="212"/>
      <c r="AD238" s="261"/>
      <c r="AE238" s="262"/>
      <c r="AF238" s="258"/>
      <c r="AG238" s="212"/>
      <c r="AH238" s="227"/>
      <c r="AI238" s="236"/>
      <c r="AJ238" s="840"/>
      <c r="AK238" s="840"/>
      <c r="AL238" s="258"/>
      <c r="AM238" s="212"/>
      <c r="AN238" s="212"/>
      <c r="AO238" s="212"/>
      <c r="AP238" s="212"/>
      <c r="AQ238" s="212"/>
      <c r="AR238" s="212"/>
      <c r="AS238" s="212"/>
      <c r="AT238" s="227"/>
      <c r="AU238" s="212"/>
      <c r="AV238" s="212"/>
      <c r="AW238" s="212"/>
      <c r="BA238" s="70"/>
      <c r="BB238" s="164"/>
      <c r="BC238" s="70"/>
      <c r="BD238" s="70"/>
      <c r="BE238" s="70"/>
      <c r="BF238" s="70"/>
      <c r="BG238" s="164"/>
      <c r="BH238" s="70"/>
      <c r="BI238" s="70"/>
      <c r="BJ238" s="70"/>
      <c r="BK238" s="70"/>
      <c r="BL238" s="70"/>
      <c r="BM238" s="70"/>
      <c r="BN238" s="70"/>
      <c r="BO238" s="70"/>
      <c r="BP238" s="70"/>
      <c r="BQ238" s="70"/>
      <c r="BR238" s="70"/>
      <c r="BS238" s="70"/>
      <c r="BT238" s="70"/>
      <c r="BU238" s="70"/>
      <c r="BV238" s="70"/>
      <c r="BW238" s="70"/>
      <c r="BX238" s="70"/>
      <c r="BY238" s="70"/>
      <c r="BZ238" s="70"/>
      <c r="CA238" s="70"/>
      <c r="CB238" s="164"/>
      <c r="CC238" s="164"/>
      <c r="CF238" s="157"/>
      <c r="CG238" s="157"/>
    </row>
    <row r="239" spans="1:88">
      <c r="A239" s="14"/>
      <c r="B239" s="10"/>
      <c r="C239" s="14"/>
      <c r="D239" s="14"/>
      <c r="E239" s="15"/>
      <c r="F239" s="96"/>
      <c r="G239" s="97"/>
      <c r="H239" s="97"/>
      <c r="I239" s="97"/>
      <c r="J239" s="98"/>
      <c r="K239" s="98"/>
      <c r="L239" s="98"/>
      <c r="M239" s="98"/>
      <c r="N239" s="98"/>
      <c r="O239" s="98"/>
      <c r="P239" s="98"/>
      <c r="Q239" s="98"/>
      <c r="R239" s="98"/>
      <c r="S239" s="98"/>
      <c r="T239" s="98"/>
      <c r="U239" s="98"/>
      <c r="Y239" s="13">
        <f t="shared" si="70"/>
        <v>0</v>
      </c>
      <c r="Z239" s="261"/>
      <c r="AA239" s="60"/>
      <c r="AB239" s="227"/>
      <c r="AC239" s="60"/>
      <c r="AD239" s="261"/>
      <c r="AE239" s="212"/>
      <c r="AF239" s="227"/>
      <c r="AG239" s="212"/>
      <c r="AH239" s="227"/>
      <c r="AI239" s="212"/>
      <c r="AJ239" s="840"/>
      <c r="AK239" s="840"/>
      <c r="AL239" s="227"/>
      <c r="AM239" s="212"/>
      <c r="AN239" s="212"/>
      <c r="AO239" s="227"/>
      <c r="AP239" s="212"/>
      <c r="AQ239" s="227"/>
      <c r="AR239" s="227"/>
      <c r="AS239" s="212"/>
      <c r="AT239" s="227"/>
      <c r="AU239" s="212"/>
      <c r="AV239" s="212"/>
      <c r="AW239" s="212"/>
      <c r="BA239" s="70"/>
      <c r="BB239" s="164"/>
      <c r="BC239" s="70"/>
      <c r="BD239" s="70"/>
      <c r="BE239" s="70"/>
      <c r="BF239" s="70"/>
      <c r="BG239" s="164"/>
      <c r="BH239" s="70"/>
      <c r="BI239" s="70"/>
      <c r="BJ239" s="70"/>
      <c r="BK239" s="70"/>
      <c r="BL239" s="70"/>
      <c r="BM239" s="70"/>
      <c r="BN239" s="70"/>
      <c r="BO239" s="70"/>
      <c r="BP239" s="70"/>
      <c r="BQ239" s="70"/>
      <c r="BR239" s="70"/>
      <c r="BS239" s="70"/>
      <c r="BT239" s="70"/>
      <c r="BU239" s="70"/>
      <c r="BV239" s="70"/>
      <c r="BW239" s="70"/>
      <c r="BX239" s="70"/>
      <c r="BY239" s="70"/>
      <c r="BZ239" s="70"/>
      <c r="CA239" s="70"/>
      <c r="CB239" s="164"/>
      <c r="CC239" s="164"/>
      <c r="CF239" s="157"/>
      <c r="CG239" s="157"/>
    </row>
    <row r="240" spans="1:88">
      <c r="A240" s="14"/>
      <c r="B240" s="10"/>
      <c r="C240" s="14"/>
      <c r="D240" s="14"/>
      <c r="E240" s="15"/>
      <c r="F240" s="96"/>
      <c r="G240" s="97"/>
      <c r="H240" s="97"/>
      <c r="I240" s="97"/>
      <c r="J240" s="98"/>
      <c r="K240" s="98"/>
      <c r="L240" s="98"/>
      <c r="M240" s="98"/>
      <c r="N240" s="98"/>
      <c r="O240" s="98"/>
      <c r="P240" s="98"/>
      <c r="Q240" s="98"/>
      <c r="R240" s="98"/>
      <c r="S240" s="98"/>
      <c r="T240" s="98"/>
      <c r="U240" s="98"/>
      <c r="Y240" s="13">
        <f t="shared" si="70"/>
        <v>0</v>
      </c>
      <c r="Z240" s="261"/>
      <c r="AA240" s="60"/>
      <c r="AB240" s="227"/>
      <c r="AC240" s="60"/>
      <c r="AD240" s="261"/>
      <c r="AE240" s="227"/>
      <c r="AF240" s="227"/>
      <c r="AG240" s="227"/>
      <c r="AH240" s="227"/>
      <c r="AI240" s="227"/>
      <c r="AJ240" s="840"/>
      <c r="AK240" s="840"/>
      <c r="AL240" s="227"/>
      <c r="AM240" s="227"/>
      <c r="AN240" s="227"/>
      <c r="AO240" s="227"/>
      <c r="AP240" s="227"/>
      <c r="AQ240" s="227"/>
      <c r="AR240" s="227"/>
      <c r="AS240" s="227"/>
      <c r="AT240" s="227"/>
      <c r="AU240" s="227"/>
      <c r="AV240" s="212"/>
      <c r="AW240" s="227"/>
      <c r="BA240" s="70"/>
      <c r="BB240" s="164"/>
      <c r="BC240" s="70"/>
      <c r="BD240" s="70"/>
      <c r="BE240" s="70"/>
      <c r="BF240" s="70"/>
      <c r="BG240" s="164"/>
      <c r="BH240" s="70"/>
      <c r="BI240" s="70"/>
      <c r="BJ240" s="70"/>
      <c r="BK240" s="70"/>
      <c r="BL240" s="70"/>
      <c r="BM240" s="70"/>
      <c r="BN240" s="70"/>
      <c r="BO240" s="70"/>
      <c r="BP240" s="70"/>
      <c r="BQ240" s="70"/>
      <c r="BR240" s="70"/>
      <c r="BS240" s="70"/>
      <c r="BT240" s="70"/>
      <c r="BU240" s="70"/>
      <c r="BV240" s="70"/>
      <c r="BW240" s="70"/>
      <c r="BX240" s="70"/>
      <c r="BY240" s="70"/>
      <c r="BZ240" s="70"/>
      <c r="CA240" s="70"/>
      <c r="CB240" s="164"/>
      <c r="CC240" s="164"/>
      <c r="CF240" s="157"/>
      <c r="CG240" s="157"/>
    </row>
    <row r="241" spans="1:88">
      <c r="A241" s="14"/>
      <c r="B241" s="13"/>
      <c r="C241" s="14"/>
      <c r="D241" s="14"/>
      <c r="E241" s="15"/>
      <c r="F241" s="96"/>
      <c r="G241" s="97"/>
      <c r="H241" s="97"/>
      <c r="I241" s="97"/>
      <c r="J241" s="98"/>
      <c r="K241" s="98"/>
      <c r="L241" s="98"/>
      <c r="M241" s="98"/>
      <c r="N241" s="98"/>
      <c r="O241" s="98"/>
      <c r="P241" s="98"/>
      <c r="Q241" s="98"/>
      <c r="R241" s="98"/>
      <c r="S241" s="98"/>
      <c r="T241" s="98"/>
      <c r="U241" s="98"/>
      <c r="Y241" s="13">
        <f t="shared" si="70"/>
        <v>0</v>
      </c>
      <c r="Z241" s="261"/>
      <c r="AA241" s="60"/>
      <c r="AB241" s="263"/>
      <c r="AC241" s="60"/>
      <c r="AD241" s="261"/>
      <c r="AE241" s="212"/>
      <c r="AF241" s="227"/>
      <c r="AG241" s="212"/>
      <c r="AH241" s="227"/>
      <c r="AI241" s="212"/>
      <c r="AJ241" s="840"/>
      <c r="AK241" s="840"/>
      <c r="AL241" s="227"/>
      <c r="AM241" s="212"/>
      <c r="AN241" s="212"/>
      <c r="AO241" s="227"/>
      <c r="AP241" s="212"/>
      <c r="AQ241" s="227"/>
      <c r="AR241" s="227"/>
      <c r="AS241" s="212"/>
      <c r="AT241" s="227"/>
      <c r="AU241" s="212"/>
      <c r="AV241" s="212"/>
      <c r="AW241" s="212"/>
      <c r="BA241" s="70"/>
      <c r="BB241" s="164"/>
      <c r="BC241" s="70"/>
      <c r="BD241" s="70"/>
      <c r="BE241" s="70"/>
      <c r="BF241" s="70"/>
      <c r="BG241" s="164"/>
      <c r="BH241" s="70"/>
      <c r="BI241" s="70"/>
      <c r="BJ241" s="70"/>
      <c r="BK241" s="70"/>
      <c r="BL241" s="70"/>
      <c r="BM241" s="70"/>
      <c r="BN241" s="70"/>
      <c r="BO241" s="70"/>
      <c r="BP241" s="70"/>
      <c r="BQ241" s="70"/>
      <c r="BR241" s="70"/>
      <c r="BS241" s="70"/>
      <c r="BT241" s="70"/>
      <c r="BU241" s="70"/>
      <c r="BV241" s="70"/>
      <c r="BW241" s="70"/>
      <c r="BX241" s="70"/>
      <c r="BY241" s="70"/>
      <c r="BZ241" s="70"/>
      <c r="CA241" s="70"/>
      <c r="CB241" s="164"/>
      <c r="CC241" s="164"/>
      <c r="CF241" s="157"/>
      <c r="CG241" s="157"/>
    </row>
    <row r="242" spans="1:88" ht="27" customHeight="1">
      <c r="A242" s="16" t="s">
        <v>9</v>
      </c>
      <c r="B242" s="1000" t="s">
        <v>10</v>
      </c>
      <c r="C242" s="1000"/>
      <c r="D242" s="1000"/>
      <c r="E242" s="1000"/>
      <c r="F242" s="1000"/>
      <c r="G242" s="1000"/>
      <c r="H242" s="1000"/>
      <c r="I242" s="99"/>
      <c r="J242" s="100"/>
      <c r="K242" s="100"/>
      <c r="L242" s="100"/>
      <c r="M242" s="100"/>
      <c r="N242" s="100"/>
      <c r="O242" s="100"/>
      <c r="P242" s="100"/>
      <c r="Q242" s="100"/>
      <c r="R242" s="100"/>
      <c r="S242" s="100"/>
      <c r="T242" s="100"/>
      <c r="U242" s="100"/>
      <c r="Y242" s="13">
        <f t="shared" si="70"/>
        <v>0</v>
      </c>
      <c r="Z242" s="261"/>
      <c r="AA242" s="60"/>
      <c r="AB242" s="227"/>
      <c r="AC242" s="60"/>
      <c r="AD242" s="261"/>
      <c r="AE242" s="261"/>
      <c r="AF242" s="227"/>
      <c r="AG242" s="227"/>
      <c r="AH242" s="227"/>
      <c r="AI242" s="227"/>
      <c r="AJ242" s="840"/>
      <c r="AK242" s="840"/>
      <c r="AL242" s="227"/>
      <c r="AM242" s="227"/>
      <c r="AN242" s="227"/>
      <c r="AO242" s="227"/>
      <c r="AP242" s="227"/>
      <c r="AQ242" s="227"/>
      <c r="AR242" s="227"/>
      <c r="AS242" s="227"/>
      <c r="AT242" s="227"/>
      <c r="AU242" s="261"/>
      <c r="AV242" s="212"/>
      <c r="AW242" s="227"/>
      <c r="BA242" s="70"/>
      <c r="BB242" s="164"/>
      <c r="BC242" s="70"/>
      <c r="BD242" s="70"/>
      <c r="BE242" s="70"/>
      <c r="BF242" s="70"/>
      <c r="BG242" s="164"/>
      <c r="BH242" s="70"/>
      <c r="BI242" s="70"/>
      <c r="BJ242" s="70"/>
      <c r="BK242" s="70"/>
      <c r="BL242" s="70"/>
      <c r="BM242" s="70"/>
      <c r="BN242" s="70"/>
      <c r="BO242" s="70"/>
      <c r="BP242" s="70"/>
      <c r="BQ242" s="70"/>
      <c r="BR242" s="70"/>
      <c r="BS242" s="70"/>
      <c r="BT242" s="70"/>
      <c r="BU242" s="70"/>
      <c r="BV242" s="70"/>
      <c r="BW242" s="70"/>
      <c r="BX242" s="70"/>
      <c r="BY242" s="70"/>
      <c r="BZ242" s="70"/>
      <c r="CA242" s="70"/>
      <c r="CB242" s="164"/>
      <c r="CC242" s="164"/>
      <c r="CF242" s="157"/>
      <c r="CG242" s="157"/>
    </row>
    <row r="243" spans="1:88" ht="25.5" customHeight="1" thickBot="1">
      <c r="A243" s="14"/>
      <c r="B243" s="669" t="s">
        <v>96</v>
      </c>
      <c r="C243" s="1000" t="s">
        <v>97</v>
      </c>
      <c r="D243" s="1000"/>
      <c r="E243" s="1000"/>
      <c r="F243" s="1000"/>
      <c r="G243" s="1000"/>
      <c r="H243" s="1000"/>
      <c r="I243" s="99"/>
      <c r="J243" s="100"/>
      <c r="K243" s="100"/>
      <c r="L243" s="100"/>
      <c r="M243" s="100"/>
      <c r="N243" s="100"/>
      <c r="O243" s="100"/>
      <c r="P243" s="100"/>
      <c r="Q243" s="100"/>
      <c r="R243" s="100"/>
      <c r="S243" s="100"/>
      <c r="T243" s="100"/>
      <c r="U243" s="100"/>
      <c r="Y243" s="13">
        <f t="shared" si="70"/>
        <v>0</v>
      </c>
      <c r="Z243" s="261"/>
      <c r="AA243" s="60"/>
      <c r="AB243" s="227"/>
      <c r="AC243" s="60"/>
      <c r="AD243" s="261"/>
      <c r="AE243" s="212"/>
      <c r="AF243" s="227"/>
      <c r="AG243" s="212"/>
      <c r="AH243" s="227"/>
      <c r="AI243" s="212"/>
      <c r="AJ243" s="841"/>
      <c r="AK243" s="841"/>
      <c r="AL243" s="227"/>
      <c r="AM243" s="212"/>
      <c r="AN243" s="212"/>
      <c r="AO243" s="227"/>
      <c r="AP243" s="212"/>
      <c r="AQ243" s="227"/>
      <c r="AR243" s="227"/>
      <c r="AS243" s="212"/>
      <c r="AT243" s="227"/>
      <c r="AU243" s="212"/>
      <c r="AV243" s="212"/>
      <c r="AW243" s="212"/>
      <c r="CF243" s="157"/>
      <c r="CG243" s="157"/>
    </row>
    <row r="244" spans="1:88" ht="23.25" customHeight="1" thickBot="1">
      <c r="A244" s="975" t="s">
        <v>13</v>
      </c>
      <c r="B244" s="981" t="s">
        <v>14</v>
      </c>
      <c r="C244" s="981" t="s">
        <v>15</v>
      </c>
      <c r="D244" s="997" t="s">
        <v>16</v>
      </c>
      <c r="E244" s="1001" t="s">
        <v>17</v>
      </c>
      <c r="F244" s="1011" t="s">
        <v>709</v>
      </c>
      <c r="G244" s="994" t="s">
        <v>214</v>
      </c>
      <c r="H244" s="1005"/>
      <c r="I244" s="1005"/>
      <c r="J244" s="996" t="s">
        <v>710</v>
      </c>
      <c r="K244" s="996"/>
      <c r="L244" s="996"/>
      <c r="M244" s="996"/>
      <c r="N244" s="996"/>
      <c r="O244" s="996"/>
      <c r="P244" s="996"/>
      <c r="Q244" s="996"/>
      <c r="R244" s="996"/>
      <c r="S244" s="996"/>
      <c r="T244" s="996"/>
      <c r="U244" s="996"/>
      <c r="V244" s="952" t="s">
        <v>712</v>
      </c>
      <c r="W244" s="955" t="s">
        <v>577</v>
      </c>
      <c r="Y244" s="13" t="e">
        <f t="shared" si="70"/>
        <v>#VALUE!</v>
      </c>
      <c r="Z244" s="1022" t="s">
        <v>518</v>
      </c>
      <c r="AA244" s="1023"/>
      <c r="AB244" s="1022" t="s">
        <v>519</v>
      </c>
      <c r="AC244" s="1023"/>
      <c r="AD244" s="1022" t="s">
        <v>520</v>
      </c>
      <c r="AE244" s="1023"/>
      <c r="AF244" s="1022" t="s">
        <v>521</v>
      </c>
      <c r="AG244" s="1023"/>
      <c r="AH244" s="1022" t="s">
        <v>522</v>
      </c>
      <c r="AI244" s="1023"/>
      <c r="AJ244" s="1027" t="s">
        <v>523</v>
      </c>
      <c r="AK244" s="1028"/>
      <c r="AL244" s="1022" t="s">
        <v>524</v>
      </c>
      <c r="AM244" s="1023"/>
      <c r="AN244" s="1022" t="s">
        <v>525</v>
      </c>
      <c r="AO244" s="1023"/>
      <c r="AP244" s="1022" t="s">
        <v>526</v>
      </c>
      <c r="AQ244" s="1023"/>
      <c r="AR244" s="1022" t="s">
        <v>527</v>
      </c>
      <c r="AS244" s="1023"/>
      <c r="AT244" s="1022" t="s">
        <v>528</v>
      </c>
      <c r="AU244" s="1023"/>
      <c r="AV244" s="1022" t="s">
        <v>529</v>
      </c>
      <c r="AW244" s="1023"/>
      <c r="BA244" s="1074" t="s">
        <v>763</v>
      </c>
      <c r="BB244" s="119"/>
      <c r="BC244" s="1074" t="s">
        <v>763</v>
      </c>
      <c r="BD244" s="1108" t="s">
        <v>530</v>
      </c>
      <c r="BE244" s="1112"/>
      <c r="BF244" s="1112"/>
      <c r="BG244" s="1112"/>
      <c r="BH244" s="1112"/>
      <c r="BI244" s="1112"/>
      <c r="BJ244" s="1112"/>
      <c r="BK244" s="1112"/>
      <c r="BL244" s="1112"/>
      <c r="BM244" s="1112"/>
      <c r="BN244" s="1112"/>
      <c r="BO244" s="1112"/>
      <c r="BP244" s="1112"/>
      <c r="BQ244" s="1112"/>
      <c r="BR244" s="1112"/>
      <c r="BS244" s="1112"/>
      <c r="BT244" s="1112"/>
      <c r="BU244" s="1112"/>
      <c r="BV244" s="1112"/>
      <c r="BW244" s="1112"/>
      <c r="BX244" s="1112"/>
      <c r="BY244" s="1112"/>
      <c r="BZ244" s="1109"/>
      <c r="CA244" s="120"/>
      <c r="CB244" s="121"/>
      <c r="CC244" s="121"/>
      <c r="CF244" s="157"/>
      <c r="CG244" s="157"/>
    </row>
    <row r="245" spans="1:88" ht="27.75" customHeight="1" thickBot="1">
      <c r="A245" s="976"/>
      <c r="B245" s="982"/>
      <c r="C245" s="982"/>
      <c r="D245" s="998"/>
      <c r="E245" s="1002"/>
      <c r="F245" s="1012"/>
      <c r="G245" s="993" t="s">
        <v>713</v>
      </c>
      <c r="H245" s="993"/>
      <c r="I245" s="994"/>
      <c r="J245" s="996" t="s">
        <v>711</v>
      </c>
      <c r="K245" s="996"/>
      <c r="L245" s="996"/>
      <c r="M245" s="996"/>
      <c r="N245" s="996"/>
      <c r="O245" s="996"/>
      <c r="P245" s="996"/>
      <c r="Q245" s="996"/>
      <c r="R245" s="996"/>
      <c r="S245" s="996"/>
      <c r="T245" s="996"/>
      <c r="U245" s="996"/>
      <c r="V245" s="953"/>
      <c r="W245" s="956"/>
      <c r="Y245" s="13">
        <f t="shared" si="70"/>
        <v>0</v>
      </c>
      <c r="Z245" s="980" t="s">
        <v>578</v>
      </c>
      <c r="AA245" s="980" t="s">
        <v>579</v>
      </c>
      <c r="AB245" s="980" t="s">
        <v>580</v>
      </c>
      <c r="AC245" s="980" t="s">
        <v>581</v>
      </c>
      <c r="AD245" s="980" t="s">
        <v>582</v>
      </c>
      <c r="AE245" s="980" t="s">
        <v>583</v>
      </c>
      <c r="AF245" s="980" t="s">
        <v>584</v>
      </c>
      <c r="AG245" s="980" t="s">
        <v>585</v>
      </c>
      <c r="AH245" s="980" t="s">
        <v>586</v>
      </c>
      <c r="AI245" s="980" t="s">
        <v>587</v>
      </c>
      <c r="AJ245" s="831" t="s">
        <v>588</v>
      </c>
      <c r="AK245" s="832" t="s">
        <v>589</v>
      </c>
      <c r="AL245" s="980" t="s">
        <v>590</v>
      </c>
      <c r="AM245" s="980" t="s">
        <v>591</v>
      </c>
      <c r="AN245" s="980" t="s">
        <v>592</v>
      </c>
      <c r="AO245" s="980" t="s">
        <v>593</v>
      </c>
      <c r="AP245" s="980" t="s">
        <v>594</v>
      </c>
      <c r="AQ245" s="980" t="s">
        <v>595</v>
      </c>
      <c r="AR245" s="980" t="s">
        <v>596</v>
      </c>
      <c r="AS245" s="980" t="s">
        <v>597</v>
      </c>
      <c r="AT245" s="980" t="s">
        <v>598</v>
      </c>
      <c r="AU245" s="980" t="s">
        <v>599</v>
      </c>
      <c r="AV245" s="980" t="s">
        <v>600</v>
      </c>
      <c r="AW245" s="980" t="s">
        <v>601</v>
      </c>
      <c r="BA245" s="1075"/>
      <c r="BB245" s="124"/>
      <c r="BC245" s="1075"/>
      <c r="BD245" s="1108" t="s">
        <v>518</v>
      </c>
      <c r="BE245" s="1109"/>
      <c r="BF245" s="1108" t="s">
        <v>519</v>
      </c>
      <c r="BG245" s="1109"/>
      <c r="BH245" s="1108" t="s">
        <v>520</v>
      </c>
      <c r="BI245" s="1109"/>
      <c r="BJ245" s="1108" t="s">
        <v>521</v>
      </c>
      <c r="BK245" s="1109"/>
      <c r="BL245" s="1108" t="s">
        <v>522</v>
      </c>
      <c r="BM245" s="1109"/>
      <c r="BN245" s="1108" t="s">
        <v>523</v>
      </c>
      <c r="BO245" s="1109"/>
      <c r="BP245" s="1108" t="s">
        <v>524</v>
      </c>
      <c r="BQ245" s="1109"/>
      <c r="BR245" s="1108" t="s">
        <v>525</v>
      </c>
      <c r="BS245" s="1109"/>
      <c r="BT245" s="1108" t="s">
        <v>526</v>
      </c>
      <c r="BU245" s="1109"/>
      <c r="BV245" s="1108" t="s">
        <v>527</v>
      </c>
      <c r="BW245" s="1109"/>
      <c r="BX245" s="1108" t="s">
        <v>528</v>
      </c>
      <c r="BY245" s="1109"/>
      <c r="BZ245" s="1108" t="s">
        <v>529</v>
      </c>
      <c r="CA245" s="1109"/>
      <c r="CB245" s="1105" t="s">
        <v>764</v>
      </c>
      <c r="CC245" s="1106" t="s">
        <v>765</v>
      </c>
      <c r="CF245" s="157"/>
      <c r="CG245" s="157"/>
    </row>
    <row r="246" spans="1:88" ht="27" customHeight="1" thickBot="1">
      <c r="A246" s="976"/>
      <c r="B246" s="982"/>
      <c r="C246" s="982"/>
      <c r="D246" s="998"/>
      <c r="E246" s="1002"/>
      <c r="F246" s="1012"/>
      <c r="G246" s="978">
        <v>2024</v>
      </c>
      <c r="H246" s="978">
        <v>2025</v>
      </c>
      <c r="I246" s="978">
        <v>2026</v>
      </c>
      <c r="J246" s="660"/>
      <c r="K246" s="660"/>
      <c r="L246" s="660"/>
      <c r="M246" s="660"/>
      <c r="N246" s="660"/>
      <c r="O246" s="660"/>
      <c r="P246" s="660"/>
      <c r="Q246" s="660"/>
      <c r="R246" s="660"/>
      <c r="S246" s="660"/>
      <c r="T246" s="660"/>
      <c r="U246" s="660"/>
      <c r="V246" s="953"/>
      <c r="W246" s="956"/>
      <c r="Y246" s="13">
        <f t="shared" si="70"/>
        <v>0</v>
      </c>
      <c r="Z246" s="980"/>
      <c r="AA246" s="980"/>
      <c r="AB246" s="980"/>
      <c r="AC246" s="980"/>
      <c r="AD246" s="980"/>
      <c r="AE246" s="980"/>
      <c r="AF246" s="980"/>
      <c r="AG246" s="980"/>
      <c r="AH246" s="980"/>
      <c r="AI246" s="980"/>
      <c r="AJ246" s="833"/>
      <c r="AK246" s="834"/>
      <c r="AL246" s="980"/>
      <c r="AM246" s="980"/>
      <c r="AN246" s="980"/>
      <c r="AO246" s="980"/>
      <c r="AP246" s="980"/>
      <c r="AQ246" s="980"/>
      <c r="AR246" s="980"/>
      <c r="AS246" s="980"/>
      <c r="AT246" s="980"/>
      <c r="AU246" s="980"/>
      <c r="AV246" s="980"/>
      <c r="AW246" s="980"/>
      <c r="BA246" s="1075"/>
      <c r="BB246" s="124"/>
      <c r="BC246" s="1075"/>
      <c r="BD246" s="1110" t="s">
        <v>531</v>
      </c>
      <c r="BE246" s="1110" t="s">
        <v>532</v>
      </c>
      <c r="BF246" s="1110" t="s">
        <v>531</v>
      </c>
      <c r="BG246" s="1110" t="s">
        <v>532</v>
      </c>
      <c r="BH246" s="1110" t="s">
        <v>531</v>
      </c>
      <c r="BI246" s="1110" t="s">
        <v>532</v>
      </c>
      <c r="BJ246" s="1110" t="s">
        <v>531</v>
      </c>
      <c r="BK246" s="1110" t="s">
        <v>532</v>
      </c>
      <c r="BL246" s="1110" t="s">
        <v>531</v>
      </c>
      <c r="BM246" s="1110" t="s">
        <v>532</v>
      </c>
      <c r="BN246" s="1107" t="s">
        <v>531</v>
      </c>
      <c r="BO246" s="1110" t="s">
        <v>532</v>
      </c>
      <c r="BP246" s="1107" t="s">
        <v>531</v>
      </c>
      <c r="BQ246" s="1110" t="s">
        <v>532</v>
      </c>
      <c r="BR246" s="1107" t="s">
        <v>531</v>
      </c>
      <c r="BS246" s="1110" t="s">
        <v>532</v>
      </c>
      <c r="BT246" s="1107" t="s">
        <v>531</v>
      </c>
      <c r="BU246" s="1110" t="s">
        <v>532</v>
      </c>
      <c r="BV246" s="1107" t="s">
        <v>531</v>
      </c>
      <c r="BW246" s="1110" t="s">
        <v>532</v>
      </c>
      <c r="BX246" s="1107" t="s">
        <v>531</v>
      </c>
      <c r="BY246" s="1110" t="s">
        <v>532</v>
      </c>
      <c r="BZ246" s="1107" t="s">
        <v>531</v>
      </c>
      <c r="CA246" s="1110" t="s">
        <v>532</v>
      </c>
      <c r="CB246" s="1105"/>
      <c r="CC246" s="1106"/>
      <c r="CF246" s="157"/>
      <c r="CG246" s="157"/>
    </row>
    <row r="247" spans="1:88" ht="51" customHeight="1" thickBot="1">
      <c r="A247" s="977"/>
      <c r="B247" s="983"/>
      <c r="C247" s="983"/>
      <c r="D247" s="999"/>
      <c r="E247" s="1003"/>
      <c r="F247" s="1013"/>
      <c r="G247" s="979"/>
      <c r="H247" s="979"/>
      <c r="I247" s="979"/>
      <c r="J247" s="661" t="s">
        <v>399</v>
      </c>
      <c r="K247" s="661" t="s">
        <v>400</v>
      </c>
      <c r="L247" s="661" t="s">
        <v>401</v>
      </c>
      <c r="M247" s="661" t="s">
        <v>402</v>
      </c>
      <c r="N247" s="661" t="s">
        <v>403</v>
      </c>
      <c r="O247" s="661" t="s">
        <v>404</v>
      </c>
      <c r="P247" s="661" t="s">
        <v>405</v>
      </c>
      <c r="Q247" s="661" t="s">
        <v>406</v>
      </c>
      <c r="R247" s="661" t="s">
        <v>407</v>
      </c>
      <c r="S247" s="661" t="s">
        <v>408</v>
      </c>
      <c r="T247" s="661" t="s">
        <v>409</v>
      </c>
      <c r="U247" s="661" t="s">
        <v>410</v>
      </c>
      <c r="V247" s="954"/>
      <c r="W247" s="957"/>
      <c r="Y247" s="13">
        <f t="shared" si="70"/>
        <v>0</v>
      </c>
      <c r="Z247" s="980"/>
      <c r="AA247" s="980"/>
      <c r="AB247" s="980"/>
      <c r="AC247" s="980"/>
      <c r="AD247" s="980"/>
      <c r="AE247" s="980"/>
      <c r="AF247" s="980"/>
      <c r="AG247" s="980"/>
      <c r="AH247" s="980"/>
      <c r="AI247" s="980"/>
      <c r="AJ247" s="831" t="s">
        <v>588</v>
      </c>
      <c r="AK247" s="832" t="s">
        <v>589</v>
      </c>
      <c r="AL247" s="980"/>
      <c r="AM247" s="980"/>
      <c r="AN247" s="980"/>
      <c r="AO247" s="980"/>
      <c r="AP247" s="980"/>
      <c r="AQ247" s="980"/>
      <c r="AR247" s="980"/>
      <c r="AS247" s="980"/>
      <c r="AT247" s="1026"/>
      <c r="AU247" s="1026"/>
      <c r="AV247" s="1026"/>
      <c r="AW247" s="1026"/>
      <c r="BA247" s="1076"/>
      <c r="BB247" s="127"/>
      <c r="BC247" s="1076"/>
      <c r="BD247" s="1111"/>
      <c r="BE247" s="1111"/>
      <c r="BF247" s="1111"/>
      <c r="BG247" s="1111"/>
      <c r="BH247" s="1111"/>
      <c r="BI247" s="1111"/>
      <c r="BJ247" s="1111"/>
      <c r="BK247" s="1111"/>
      <c r="BL247" s="1111"/>
      <c r="BM247" s="1111"/>
      <c r="BN247" s="1107"/>
      <c r="BO247" s="1111"/>
      <c r="BP247" s="1107"/>
      <c r="BQ247" s="1111"/>
      <c r="BR247" s="1107"/>
      <c r="BS247" s="1111"/>
      <c r="BT247" s="1107"/>
      <c r="BU247" s="1111"/>
      <c r="BV247" s="1107"/>
      <c r="BW247" s="1111"/>
      <c r="BX247" s="1107"/>
      <c r="BY247" s="1111"/>
      <c r="BZ247" s="1107"/>
      <c r="CA247" s="1111"/>
      <c r="CB247" s="1105"/>
      <c r="CC247" s="1106"/>
      <c r="CF247" s="157"/>
      <c r="CG247" s="157"/>
    </row>
    <row r="248" spans="1:88" ht="50.25" customHeight="1" thickBot="1">
      <c r="A248" s="1001" t="s">
        <v>501</v>
      </c>
      <c r="B248" s="945" t="s">
        <v>240</v>
      </c>
      <c r="C248" s="1044" t="s">
        <v>289</v>
      </c>
      <c r="D248" s="670" t="s">
        <v>221</v>
      </c>
      <c r="E248" s="670"/>
      <c r="F248" s="671">
        <f>+'[1]UE409 (2)'!F248</f>
        <v>4</v>
      </c>
      <c r="G248" s="671">
        <f>+'[1]UE409 (2)'!G248</f>
        <v>4</v>
      </c>
      <c r="H248" s="671">
        <f>+'[1]UE409 (2)'!H248</f>
        <v>4</v>
      </c>
      <c r="I248" s="671">
        <f>+'[1]UE409 (2)'!I248</f>
        <v>4</v>
      </c>
      <c r="J248" s="671">
        <f t="shared" ref="J248:T248" si="79">+J249</f>
        <v>0</v>
      </c>
      <c r="K248" s="671">
        <f t="shared" si="79"/>
        <v>0</v>
      </c>
      <c r="L248" s="671">
        <f t="shared" si="79"/>
        <v>1</v>
      </c>
      <c r="M248" s="671">
        <f t="shared" si="79"/>
        <v>0</v>
      </c>
      <c r="N248" s="671">
        <f t="shared" si="79"/>
        <v>0</v>
      </c>
      <c r="O248" s="671">
        <f t="shared" si="79"/>
        <v>1</v>
      </c>
      <c r="P248" s="671">
        <f t="shared" si="79"/>
        <v>0</v>
      </c>
      <c r="Q248" s="671">
        <f t="shared" si="79"/>
        <v>0</v>
      </c>
      <c r="R248" s="671">
        <f t="shared" si="79"/>
        <v>0</v>
      </c>
      <c r="S248" s="671">
        <f t="shared" si="79"/>
        <v>0</v>
      </c>
      <c r="T248" s="671">
        <f t="shared" si="79"/>
        <v>1</v>
      </c>
      <c r="U248" s="671">
        <v>1</v>
      </c>
      <c r="V248" s="888">
        <f>SUM(J248:U248)</f>
        <v>4</v>
      </c>
      <c r="W248" s="895">
        <f>+V248/F248*100</f>
        <v>100</v>
      </c>
      <c r="Y248" s="13">
        <f t="shared" si="70"/>
        <v>2</v>
      </c>
      <c r="Z248" s="640"/>
      <c r="AA248" s="640"/>
      <c r="AB248" s="226"/>
      <c r="AC248" s="226"/>
      <c r="AD248" s="226"/>
      <c r="AE248" s="226"/>
      <c r="AF248" s="226"/>
      <c r="AG248" s="226"/>
      <c r="AH248" s="226"/>
      <c r="AI248" s="226"/>
      <c r="AJ248" s="835"/>
      <c r="AK248" s="836"/>
      <c r="AL248" s="226"/>
      <c r="AM248" s="226"/>
      <c r="AN248" s="226"/>
      <c r="AO248" s="226"/>
      <c r="AP248" s="226"/>
      <c r="AQ248" s="226"/>
      <c r="AR248" s="226"/>
      <c r="AS248" s="900"/>
      <c r="AT248" s="902"/>
      <c r="AU248" s="902"/>
      <c r="AV248" s="902"/>
      <c r="AW248" s="902"/>
      <c r="BA248" s="750">
        <f>+BC248+BD248+BF248+BH248+BJ248+BL248+BN248+BP248+BR248+BT248+BV248+BX248+BZ248</f>
        <v>84500</v>
      </c>
      <c r="BB248" s="130">
        <f>+BE248+BG248+BI248+BK248+BM248+BO248+BQ248+BS248+BU248+BW248+BY248+CA248</f>
        <v>83766</v>
      </c>
      <c r="BC248" s="129">
        <v>46000</v>
      </c>
      <c r="BD248" s="748">
        <v>38500</v>
      </c>
      <c r="BE248" s="132">
        <v>0</v>
      </c>
      <c r="BF248" s="131">
        <v>0</v>
      </c>
      <c r="BG248" s="132">
        <v>4666.66</v>
      </c>
      <c r="BH248" s="131">
        <v>0</v>
      </c>
      <c r="BI248" s="132">
        <v>3500</v>
      </c>
      <c r="BJ248" s="155">
        <v>0</v>
      </c>
      <c r="BK248" s="132">
        <v>3500</v>
      </c>
      <c r="BL248" s="131">
        <v>0</v>
      </c>
      <c r="BM248" s="800">
        <v>4176.5</v>
      </c>
      <c r="BN248" s="131">
        <v>0</v>
      </c>
      <c r="BO248" s="796">
        <v>3500</v>
      </c>
      <c r="BP248" s="131">
        <v>0</v>
      </c>
      <c r="BQ248" s="132">
        <v>2060</v>
      </c>
      <c r="BR248" s="131">
        <v>0</v>
      </c>
      <c r="BS248" s="65"/>
      <c r="BT248" s="131"/>
      <c r="BU248" s="132"/>
      <c r="BV248" s="131">
        <v>0</v>
      </c>
      <c r="BW248" s="65"/>
      <c r="BX248" s="131">
        <v>0</v>
      </c>
      <c r="BY248" s="65"/>
      <c r="BZ248" s="131">
        <v>0</v>
      </c>
      <c r="CA248" s="65">
        <v>62362.84</v>
      </c>
      <c r="CB248" s="156">
        <f>+BE248+BG248+BI248+BK248+BM248+BO248+BQ248+BS248+BU248+BW248+BY248+CA248</f>
        <v>83766</v>
      </c>
      <c r="CC248" s="128">
        <f>+CB248/BA248*100</f>
        <v>99.131360946745559</v>
      </c>
      <c r="CF248" s="133">
        <f>+CI248-BA248</f>
        <v>0</v>
      </c>
      <c r="CG248" s="133">
        <f>+CJ248-BB248</f>
        <v>0</v>
      </c>
      <c r="CH248" s="160"/>
      <c r="CI248" s="133">
        <v>84500</v>
      </c>
      <c r="CJ248" s="133">
        <v>83766</v>
      </c>
    </row>
    <row r="249" spans="1:88" ht="39.75" customHeight="1" thickBot="1">
      <c r="A249" s="1002"/>
      <c r="B249" s="945"/>
      <c r="C249" s="1044"/>
      <c r="D249" s="11" t="s">
        <v>429</v>
      </c>
      <c r="E249" s="9" t="s">
        <v>99</v>
      </c>
      <c r="F249" s="671">
        <f>+'[1]UE409 (2)'!F249</f>
        <v>4</v>
      </c>
      <c r="G249" s="671">
        <f>+'[1]UE409 (2)'!G249</f>
        <v>4</v>
      </c>
      <c r="H249" s="671">
        <f>+'[1]UE409 (2)'!H249</f>
        <v>4</v>
      </c>
      <c r="I249" s="671">
        <f>+'[1]UE409 (2)'!I249</f>
        <v>4</v>
      </c>
      <c r="J249" s="634">
        <v>0</v>
      </c>
      <c r="K249" s="91">
        <v>0</v>
      </c>
      <c r="L249" s="91">
        <v>1</v>
      </c>
      <c r="M249" s="91">
        <v>0</v>
      </c>
      <c r="N249" s="91">
        <v>0</v>
      </c>
      <c r="O249" s="91">
        <v>1</v>
      </c>
      <c r="P249" s="91">
        <v>0</v>
      </c>
      <c r="Q249" s="91">
        <v>0</v>
      </c>
      <c r="R249" s="91">
        <v>0</v>
      </c>
      <c r="S249" s="634">
        <v>0</v>
      </c>
      <c r="T249" s="91">
        <v>1</v>
      </c>
      <c r="U249" s="91">
        <v>1</v>
      </c>
      <c r="V249" s="888">
        <f t="shared" ref="V249:V312" si="80">SUM(J249:U249)</f>
        <v>4</v>
      </c>
      <c r="W249" s="895">
        <f t="shared" ref="W249:W312" si="81">+V249/F249*100</f>
        <v>100</v>
      </c>
      <c r="Y249" s="13">
        <f t="shared" si="70"/>
        <v>2</v>
      </c>
      <c r="Z249" s="640" t="s">
        <v>829</v>
      </c>
      <c r="AA249" s="640"/>
      <c r="AB249" s="226"/>
      <c r="AC249" s="226"/>
      <c r="AD249" s="226"/>
      <c r="AE249" s="226"/>
      <c r="AF249" s="226"/>
      <c r="AG249" s="226"/>
      <c r="AH249" s="226"/>
      <c r="AI249" s="226"/>
      <c r="AJ249" s="835"/>
      <c r="AK249" s="836"/>
      <c r="AL249" s="226"/>
      <c r="AM249" s="226"/>
      <c r="AN249" s="226"/>
      <c r="AO249" s="226"/>
      <c r="AP249" s="226" t="s">
        <v>1324</v>
      </c>
      <c r="AQ249" s="226" t="s">
        <v>1325</v>
      </c>
      <c r="AR249" s="226"/>
      <c r="AS249" s="900"/>
      <c r="AT249" s="902"/>
      <c r="AU249" s="902"/>
      <c r="AV249" s="902"/>
      <c r="AW249" s="902"/>
      <c r="BA249" s="129"/>
      <c r="BB249" s="130"/>
      <c r="BC249" s="129"/>
      <c r="BD249" s="155"/>
      <c r="BE249" s="132"/>
      <c r="BF249" s="131"/>
      <c r="BG249" s="132"/>
      <c r="BH249" s="131"/>
      <c r="BI249" s="132"/>
      <c r="BJ249" s="155"/>
      <c r="BK249" s="132"/>
      <c r="BL249" s="131"/>
      <c r="BM249" s="132"/>
      <c r="BN249" s="131"/>
      <c r="BO249" s="132"/>
      <c r="BP249" s="131"/>
      <c r="BQ249" s="132"/>
      <c r="BR249" s="131"/>
      <c r="BS249" s="65"/>
      <c r="BT249" s="131"/>
      <c r="BU249" s="132"/>
      <c r="BV249" s="131"/>
      <c r="BW249" s="65"/>
      <c r="BX249" s="131"/>
      <c r="BY249" s="65"/>
      <c r="BZ249" s="131"/>
      <c r="CA249" s="65"/>
      <c r="CB249" s="156">
        <f t="shared" ref="CB249:CB314" si="82">+BE249+BG249+BI249+BK249+BM249+BO249+BQ249+BS249+BU249+BW249+BY249+CA249</f>
        <v>0</v>
      </c>
      <c r="CC249" s="128" t="e">
        <f t="shared" ref="CC249:CC314" si="83">+CB249/BA249*100</f>
        <v>#DIV/0!</v>
      </c>
      <c r="CF249" s="157"/>
      <c r="CG249" s="157"/>
    </row>
    <row r="250" spans="1:88" ht="42.75" customHeight="1" thickBot="1">
      <c r="A250" s="1002"/>
      <c r="B250" s="1046" t="s">
        <v>244</v>
      </c>
      <c r="C250" s="1044" t="s">
        <v>292</v>
      </c>
      <c r="D250" s="670" t="s">
        <v>221</v>
      </c>
      <c r="E250" s="670"/>
      <c r="F250" s="671">
        <f>+'[1]UE409 (2)'!F250</f>
        <v>18414</v>
      </c>
      <c r="G250" s="671">
        <f>+'[1]UE409 (2)'!G250</f>
        <v>18414</v>
      </c>
      <c r="H250" s="671">
        <f>+'[1]UE409 (2)'!H250</f>
        <v>20255</v>
      </c>
      <c r="I250" s="671">
        <f>+'[1]UE409 (2)'!I250</f>
        <v>22281</v>
      </c>
      <c r="J250" s="671">
        <f t="shared" ref="J250:T250" si="84">+J251+J254</f>
        <v>1358</v>
      </c>
      <c r="K250" s="671">
        <f t="shared" si="84"/>
        <v>1534</v>
      </c>
      <c r="L250" s="671">
        <f t="shared" si="84"/>
        <v>1594</v>
      </c>
      <c r="M250" s="671">
        <f t="shared" si="84"/>
        <v>1650</v>
      </c>
      <c r="N250" s="671">
        <f t="shared" si="84"/>
        <v>1468</v>
      </c>
      <c r="O250" s="671">
        <f t="shared" si="84"/>
        <v>1380</v>
      </c>
      <c r="P250" s="671">
        <f t="shared" si="84"/>
        <v>1534</v>
      </c>
      <c r="Q250" s="671">
        <f t="shared" si="84"/>
        <v>1370</v>
      </c>
      <c r="R250" s="671">
        <f t="shared" si="84"/>
        <v>1225</v>
      </c>
      <c r="S250" s="671">
        <f t="shared" si="84"/>
        <v>935</v>
      </c>
      <c r="T250" s="671">
        <f t="shared" si="84"/>
        <v>1032</v>
      </c>
      <c r="U250" s="671">
        <v>784</v>
      </c>
      <c r="V250" s="888">
        <f t="shared" si="80"/>
        <v>15864</v>
      </c>
      <c r="W250" s="895">
        <f t="shared" si="81"/>
        <v>86.151840990550667</v>
      </c>
      <c r="Y250" s="13">
        <f t="shared" si="70"/>
        <v>9207</v>
      </c>
      <c r="Z250" s="640"/>
      <c r="AA250" s="640"/>
      <c r="AB250" s="226"/>
      <c r="AC250" s="226"/>
      <c r="AD250" s="226"/>
      <c r="AE250" s="226"/>
      <c r="AF250" s="226"/>
      <c r="AG250" s="226"/>
      <c r="AH250" s="226"/>
      <c r="AI250" s="226"/>
      <c r="AJ250" s="835"/>
      <c r="AK250" s="836"/>
      <c r="AL250" s="226"/>
      <c r="AM250" s="226"/>
      <c r="AN250" s="226"/>
      <c r="AO250" s="226"/>
      <c r="AP250" s="226"/>
      <c r="AQ250" s="226"/>
      <c r="AR250" s="226"/>
      <c r="AS250" s="900"/>
      <c r="AT250" s="902"/>
      <c r="AU250" s="902"/>
      <c r="AV250" s="902"/>
      <c r="AW250" s="902"/>
      <c r="BA250" s="77">
        <f>+BC250+BD250+BF250+BH250+BJ250+BL250+BN250+BP250+BR250+BT250+BV250+BX250+BZ250</f>
        <v>217992</v>
      </c>
      <c r="BB250" s="130">
        <f>+BE250+BG250+BI250+BK250+BM250+BO250+BQ250+BS250+BU250+BW250+BY250+CA250</f>
        <v>217984</v>
      </c>
      <c r="BC250" s="129">
        <v>33618</v>
      </c>
      <c r="BD250" s="155">
        <v>0</v>
      </c>
      <c r="BE250" s="132">
        <v>118.28</v>
      </c>
      <c r="BF250" s="131">
        <v>182804</v>
      </c>
      <c r="BG250" s="132">
        <v>19336.62</v>
      </c>
      <c r="BH250" s="131">
        <v>1570</v>
      </c>
      <c r="BI250" s="132">
        <v>19560.899999999998</v>
      </c>
      <c r="BJ250" s="155">
        <v>0</v>
      </c>
      <c r="BK250" s="132">
        <v>19560.900000000001</v>
      </c>
      <c r="BL250" s="131">
        <v>0</v>
      </c>
      <c r="BM250" s="800">
        <v>17884.190000000002</v>
      </c>
      <c r="BN250" s="131">
        <v>0</v>
      </c>
      <c r="BO250" s="796">
        <v>19430.910000000003</v>
      </c>
      <c r="BP250" s="131">
        <v>0</v>
      </c>
      <c r="BQ250" s="132">
        <v>1474.1699999999983</v>
      </c>
      <c r="BR250" s="131">
        <v>0</v>
      </c>
      <c r="BS250" s="65"/>
      <c r="BT250" s="131"/>
      <c r="BU250" s="132"/>
      <c r="BV250" s="131">
        <v>0</v>
      </c>
      <c r="BW250" s="65"/>
      <c r="BX250" s="131">
        <v>0</v>
      </c>
      <c r="BY250" s="65"/>
      <c r="BZ250" s="131">
        <v>0</v>
      </c>
      <c r="CA250" s="65">
        <v>120618.03</v>
      </c>
      <c r="CB250" s="156">
        <f t="shared" si="82"/>
        <v>217984</v>
      </c>
      <c r="CC250" s="128">
        <f t="shared" si="83"/>
        <v>99.996330140555614</v>
      </c>
      <c r="CF250" s="133">
        <f>+CI250-BA250</f>
        <v>0</v>
      </c>
      <c r="CG250" s="133">
        <f>+CJ250-BB250</f>
        <v>0</v>
      </c>
      <c r="CH250" s="160"/>
      <c r="CI250" s="133">
        <v>217992</v>
      </c>
      <c r="CJ250" s="133">
        <v>217984</v>
      </c>
    </row>
    <row r="251" spans="1:88" ht="64.5" customHeight="1" thickBot="1">
      <c r="A251" s="1002"/>
      <c r="B251" s="1046"/>
      <c r="C251" s="1044"/>
      <c r="D251" s="38" t="s">
        <v>476</v>
      </c>
      <c r="E251" s="44" t="s">
        <v>245</v>
      </c>
      <c r="F251" s="671">
        <f>+'[1]UE409 (2)'!F251</f>
        <v>16500</v>
      </c>
      <c r="G251" s="671">
        <f>+'[1]UE409 (2)'!G251</f>
        <v>16500</v>
      </c>
      <c r="H251" s="671">
        <f>+'[1]UE409 (2)'!H251</f>
        <v>18150</v>
      </c>
      <c r="I251" s="671">
        <f>+'[1]UE409 (2)'!I251</f>
        <v>19965</v>
      </c>
      <c r="J251" s="635">
        <v>1206</v>
      </c>
      <c r="K251" s="80">
        <v>1426</v>
      </c>
      <c r="L251" s="80">
        <v>1431</v>
      </c>
      <c r="M251" s="80">
        <v>1422</v>
      </c>
      <c r="N251" s="80">
        <v>1310</v>
      </c>
      <c r="O251" s="80">
        <v>1255</v>
      </c>
      <c r="P251" s="80">
        <v>1426</v>
      </c>
      <c r="Q251" s="80">
        <v>1186</v>
      </c>
      <c r="R251" s="80">
        <v>1056</v>
      </c>
      <c r="S251" s="634">
        <v>804</v>
      </c>
      <c r="T251" s="80">
        <v>929</v>
      </c>
      <c r="U251" s="80">
        <v>698</v>
      </c>
      <c r="V251" s="888">
        <f t="shared" si="80"/>
        <v>14149</v>
      </c>
      <c r="W251" s="895">
        <f t="shared" si="81"/>
        <v>85.75151515151515</v>
      </c>
      <c r="Y251" s="13">
        <f t="shared" si="70"/>
        <v>8250</v>
      </c>
      <c r="Z251" s="640"/>
      <c r="AA251" s="640"/>
      <c r="AB251" s="226"/>
      <c r="AC251" s="226"/>
      <c r="AD251" s="226"/>
      <c r="AE251" s="226"/>
      <c r="AF251" s="226"/>
      <c r="AG251" s="226"/>
      <c r="AH251" s="226"/>
      <c r="AI251" s="226"/>
      <c r="AJ251" s="835" t="s">
        <v>1131</v>
      </c>
      <c r="AK251" s="836"/>
      <c r="AL251" s="226"/>
      <c r="AM251" s="226"/>
      <c r="AN251" s="226" t="s">
        <v>1326</v>
      </c>
      <c r="AO251" s="226"/>
      <c r="AP251" s="226" t="s">
        <v>1327</v>
      </c>
      <c r="AQ251" s="226"/>
      <c r="AR251" s="226" t="s">
        <v>1456</v>
      </c>
      <c r="AS251" s="900" t="s">
        <v>1457</v>
      </c>
      <c r="AT251" s="902"/>
      <c r="AU251" s="902"/>
      <c r="AV251" s="905" t="s">
        <v>1563</v>
      </c>
      <c r="AW251" s="902"/>
      <c r="BA251" s="129"/>
      <c r="BB251" s="130"/>
      <c r="BC251" s="129"/>
      <c r="BD251" s="155"/>
      <c r="BE251" s="132"/>
      <c r="BF251" s="131"/>
      <c r="BG251" s="132"/>
      <c r="BH251" s="131"/>
      <c r="BI251" s="132"/>
      <c r="BJ251" s="155"/>
      <c r="BK251" s="132"/>
      <c r="BL251" s="131"/>
      <c r="BM251" s="132"/>
      <c r="BN251" s="131"/>
      <c r="BO251" s="132"/>
      <c r="BP251" s="131"/>
      <c r="BQ251" s="132"/>
      <c r="BR251" s="131"/>
      <c r="BS251" s="65"/>
      <c r="BT251" s="131"/>
      <c r="BU251" s="132"/>
      <c r="BV251" s="131"/>
      <c r="BW251" s="65"/>
      <c r="BX251" s="131"/>
      <c r="BY251" s="65"/>
      <c r="BZ251" s="131"/>
      <c r="CA251" s="65"/>
      <c r="CB251" s="156">
        <f t="shared" si="82"/>
        <v>0</v>
      </c>
      <c r="CC251" s="128" t="e">
        <f t="shared" si="83"/>
        <v>#DIV/0!</v>
      </c>
      <c r="CF251" s="157"/>
      <c r="CG251" s="157"/>
    </row>
    <row r="252" spans="1:88" ht="36" customHeight="1" thickBot="1">
      <c r="A252" s="1002"/>
      <c r="B252" s="1046"/>
      <c r="C252" s="1044"/>
      <c r="D252" s="38" t="s">
        <v>113</v>
      </c>
      <c r="E252" s="44" t="s">
        <v>112</v>
      </c>
      <c r="F252" s="671">
        <f>+'[1]UE409 (2)'!F252</f>
        <v>4125</v>
      </c>
      <c r="G252" s="671">
        <f>+'[1]UE409 (2)'!G252</f>
        <v>4125</v>
      </c>
      <c r="H252" s="671">
        <f>+'[1]UE409 (2)'!H252</f>
        <v>4538</v>
      </c>
      <c r="I252" s="671">
        <f>+'[1]UE409 (2)'!I252</f>
        <v>4991</v>
      </c>
      <c r="J252" s="634">
        <v>119</v>
      </c>
      <c r="K252" s="80">
        <v>152</v>
      </c>
      <c r="L252" s="80">
        <v>210</v>
      </c>
      <c r="M252" s="80">
        <v>123</v>
      </c>
      <c r="N252" s="80">
        <v>186</v>
      </c>
      <c r="O252" s="80">
        <v>179</v>
      </c>
      <c r="P252" s="80">
        <v>163</v>
      </c>
      <c r="Q252" s="80">
        <v>268</v>
      </c>
      <c r="R252" s="80">
        <v>214</v>
      </c>
      <c r="S252" s="634">
        <v>124</v>
      </c>
      <c r="T252" s="80">
        <v>172</v>
      </c>
      <c r="U252" s="80">
        <v>75</v>
      </c>
      <c r="V252" s="888">
        <f t="shared" si="80"/>
        <v>1985</v>
      </c>
      <c r="W252" s="895">
        <f t="shared" si="81"/>
        <v>48.121212121212118</v>
      </c>
      <c r="Y252" s="13">
        <f t="shared" si="70"/>
        <v>2062.5</v>
      </c>
      <c r="Z252" s="640"/>
      <c r="AA252" s="640"/>
      <c r="AB252" s="226"/>
      <c r="AC252" s="226"/>
      <c r="AD252" s="226"/>
      <c r="AE252" s="226"/>
      <c r="AF252" s="226"/>
      <c r="AG252" s="226"/>
      <c r="AH252" s="226"/>
      <c r="AI252" s="226"/>
      <c r="AJ252" s="835" t="s">
        <v>1132</v>
      </c>
      <c r="AK252" s="836"/>
      <c r="AL252" s="226"/>
      <c r="AM252" s="226"/>
      <c r="AN252" s="226" t="s">
        <v>1328</v>
      </c>
      <c r="AO252" s="226"/>
      <c r="AP252" s="226" t="s">
        <v>1329</v>
      </c>
      <c r="AQ252" s="226"/>
      <c r="AR252" s="226" t="s">
        <v>1458</v>
      </c>
      <c r="AS252" s="900" t="s">
        <v>1459</v>
      </c>
      <c r="AT252" s="902"/>
      <c r="AU252" s="902"/>
      <c r="AV252" s="902" t="s">
        <v>1459</v>
      </c>
      <c r="AW252" s="902"/>
      <c r="BA252" s="129"/>
      <c r="BB252" s="130"/>
      <c r="BC252" s="129"/>
      <c r="BD252" s="155"/>
      <c r="BE252" s="132"/>
      <c r="BF252" s="131"/>
      <c r="BG252" s="132"/>
      <c r="BH252" s="131"/>
      <c r="BI252" s="132"/>
      <c r="BJ252" s="155"/>
      <c r="BK252" s="132"/>
      <c r="BL252" s="131"/>
      <c r="BM252" s="132"/>
      <c r="BN252" s="131"/>
      <c r="BO252" s="132"/>
      <c r="BP252" s="131"/>
      <c r="BQ252" s="132"/>
      <c r="BR252" s="131"/>
      <c r="BS252" s="65"/>
      <c r="BT252" s="131"/>
      <c r="BU252" s="132"/>
      <c r="BV252" s="131"/>
      <c r="BW252" s="65"/>
      <c r="BX252" s="131"/>
      <c r="BY252" s="65"/>
      <c r="BZ252" s="131"/>
      <c r="CA252" s="65"/>
      <c r="CB252" s="156">
        <f t="shared" si="82"/>
        <v>0</v>
      </c>
      <c r="CC252" s="128" t="e">
        <f t="shared" si="83"/>
        <v>#DIV/0!</v>
      </c>
      <c r="CF252" s="157"/>
      <c r="CG252" s="157"/>
    </row>
    <row r="253" spans="1:88" ht="51.75" customHeight="1" thickBot="1">
      <c r="A253" s="1002"/>
      <c r="B253" s="1046"/>
      <c r="C253" s="1044"/>
      <c r="D253" s="38" t="s">
        <v>114</v>
      </c>
      <c r="E253" s="44" t="s">
        <v>115</v>
      </c>
      <c r="F253" s="671">
        <f>+'[1]UE409 (2)'!F253</f>
        <v>3300</v>
      </c>
      <c r="G253" s="671">
        <f>+'[1]UE409 (2)'!G253</f>
        <v>3300</v>
      </c>
      <c r="H253" s="671">
        <f>+'[1]UE409 (2)'!H253</f>
        <v>3630</v>
      </c>
      <c r="I253" s="671">
        <f>+'[1]UE409 (2)'!I253</f>
        <v>3993</v>
      </c>
      <c r="J253" s="634">
        <v>144</v>
      </c>
      <c r="K253" s="80">
        <v>166</v>
      </c>
      <c r="L253" s="80">
        <v>256</v>
      </c>
      <c r="M253" s="80">
        <v>155</v>
      </c>
      <c r="N253" s="80">
        <v>188</v>
      </c>
      <c r="O253" s="80">
        <v>189</v>
      </c>
      <c r="P253" s="80">
        <v>238</v>
      </c>
      <c r="Q253" s="80">
        <v>317</v>
      </c>
      <c r="R253" s="80">
        <v>258</v>
      </c>
      <c r="S253" s="634">
        <v>160</v>
      </c>
      <c r="T253" s="80">
        <v>269</v>
      </c>
      <c r="U253" s="80">
        <v>110</v>
      </c>
      <c r="V253" s="888">
        <f t="shared" si="80"/>
        <v>2450</v>
      </c>
      <c r="W253" s="895">
        <f t="shared" si="81"/>
        <v>74.242424242424249</v>
      </c>
      <c r="Y253" s="13">
        <f t="shared" si="70"/>
        <v>1650</v>
      </c>
      <c r="Z253" s="640"/>
      <c r="AA253" s="640"/>
      <c r="AB253" s="226"/>
      <c r="AC253" s="226"/>
      <c r="AD253" s="226"/>
      <c r="AE253" s="226"/>
      <c r="AF253" s="226"/>
      <c r="AG253" s="226"/>
      <c r="AH253" s="226"/>
      <c r="AI253" s="226"/>
      <c r="AJ253" s="835" t="s">
        <v>1132</v>
      </c>
      <c r="AK253" s="836"/>
      <c r="AL253" s="226"/>
      <c r="AM253" s="226"/>
      <c r="AN253" s="226" t="s">
        <v>1330</v>
      </c>
      <c r="AO253" s="226"/>
      <c r="AP253" s="226" t="s">
        <v>1329</v>
      </c>
      <c r="AQ253" s="226"/>
      <c r="AR253" s="226" t="s">
        <v>1460</v>
      </c>
      <c r="AS253" s="900" t="s">
        <v>1460</v>
      </c>
      <c r="AT253" s="902"/>
      <c r="AU253" s="902"/>
      <c r="AV253" s="902" t="s">
        <v>1460</v>
      </c>
      <c r="AW253" s="902"/>
      <c r="BA253" s="129"/>
      <c r="BB253" s="130"/>
      <c r="BC253" s="129"/>
      <c r="BD253" s="155"/>
      <c r="BE253" s="132"/>
      <c r="BF253" s="131"/>
      <c r="BG253" s="132"/>
      <c r="BH253" s="131"/>
      <c r="BI253" s="132"/>
      <c r="BJ253" s="155"/>
      <c r="BK253" s="132"/>
      <c r="BL253" s="131"/>
      <c r="BM253" s="132"/>
      <c r="BN253" s="131"/>
      <c r="BO253" s="132"/>
      <c r="BP253" s="131"/>
      <c r="BQ253" s="132"/>
      <c r="BR253" s="131"/>
      <c r="BS253" s="65"/>
      <c r="BT253" s="131"/>
      <c r="BU253" s="132"/>
      <c r="BV253" s="131"/>
      <c r="BW253" s="65"/>
      <c r="BX253" s="131"/>
      <c r="BY253" s="65"/>
      <c r="BZ253" s="131"/>
      <c r="CA253" s="65"/>
      <c r="CB253" s="156">
        <f t="shared" si="82"/>
        <v>0</v>
      </c>
      <c r="CC253" s="128" t="e">
        <f t="shared" si="83"/>
        <v>#DIV/0!</v>
      </c>
      <c r="CF253" s="157"/>
      <c r="CG253" s="157"/>
    </row>
    <row r="254" spans="1:88" ht="49.5" customHeight="1" thickBot="1">
      <c r="A254" s="1002"/>
      <c r="B254" s="1046"/>
      <c r="C254" s="1044"/>
      <c r="D254" s="38" t="s">
        <v>116</v>
      </c>
      <c r="E254" s="44" t="s">
        <v>111</v>
      </c>
      <c r="F254" s="671">
        <f>+'[1]UE409 (2)'!F254</f>
        <v>1914</v>
      </c>
      <c r="G254" s="671">
        <f>+'[1]UE409 (2)'!G254</f>
        <v>1914</v>
      </c>
      <c r="H254" s="671">
        <f>+'[1]UE409 (2)'!H254</f>
        <v>2105</v>
      </c>
      <c r="I254" s="671">
        <f>+'[1]UE409 (2)'!I254</f>
        <v>2316</v>
      </c>
      <c r="J254" s="634">
        <v>152</v>
      </c>
      <c r="K254" s="80">
        <v>108</v>
      </c>
      <c r="L254" s="80">
        <v>163</v>
      </c>
      <c r="M254" s="80">
        <v>228</v>
      </c>
      <c r="N254" s="80">
        <v>158</v>
      </c>
      <c r="O254" s="80">
        <v>125</v>
      </c>
      <c r="P254" s="80">
        <v>108</v>
      </c>
      <c r="Q254" s="80">
        <v>184</v>
      </c>
      <c r="R254" s="80">
        <v>169</v>
      </c>
      <c r="S254" s="634">
        <v>131</v>
      </c>
      <c r="T254" s="80">
        <v>103</v>
      </c>
      <c r="U254" s="80">
        <v>86</v>
      </c>
      <c r="V254" s="888">
        <f t="shared" si="80"/>
        <v>1715</v>
      </c>
      <c r="W254" s="895">
        <f t="shared" si="81"/>
        <v>89.602925809822366</v>
      </c>
      <c r="Y254" s="13">
        <f t="shared" si="70"/>
        <v>957</v>
      </c>
      <c r="Z254" s="640"/>
      <c r="AA254" s="640"/>
      <c r="AB254" s="226"/>
      <c r="AC254" s="226"/>
      <c r="AD254" s="226"/>
      <c r="AE254" s="226"/>
      <c r="AF254" s="226"/>
      <c r="AG254" s="226"/>
      <c r="AH254" s="226"/>
      <c r="AI254" s="226"/>
      <c r="AJ254" s="835" t="s">
        <v>1133</v>
      </c>
      <c r="AK254" s="836"/>
      <c r="AL254" s="226"/>
      <c r="AM254" s="226"/>
      <c r="AN254" s="226" t="s">
        <v>1331</v>
      </c>
      <c r="AO254" s="226"/>
      <c r="AP254" s="226" t="s">
        <v>1332</v>
      </c>
      <c r="AQ254" s="226"/>
      <c r="AR254" s="226" t="s">
        <v>1461</v>
      </c>
      <c r="AS254" s="900" t="s">
        <v>1461</v>
      </c>
      <c r="AT254" s="902"/>
      <c r="AU254" s="902"/>
      <c r="AV254" s="902" t="s">
        <v>1564</v>
      </c>
      <c r="AW254" s="902"/>
      <c r="BA254" s="129"/>
      <c r="BB254" s="130"/>
      <c r="BC254" s="129"/>
      <c r="BD254" s="155"/>
      <c r="BE254" s="132"/>
      <c r="BF254" s="131"/>
      <c r="BG254" s="132"/>
      <c r="BH254" s="131"/>
      <c r="BI254" s="132"/>
      <c r="BJ254" s="155"/>
      <c r="BK254" s="132"/>
      <c r="BL254" s="131"/>
      <c r="BM254" s="132"/>
      <c r="BN254" s="131"/>
      <c r="BO254" s="132"/>
      <c r="BP254" s="131"/>
      <c r="BQ254" s="132"/>
      <c r="BR254" s="131"/>
      <c r="BS254" s="65"/>
      <c r="BT254" s="131"/>
      <c r="BU254" s="132"/>
      <c r="BV254" s="131"/>
      <c r="BW254" s="65"/>
      <c r="BX254" s="131"/>
      <c r="BY254" s="65"/>
      <c r="BZ254" s="131"/>
      <c r="CA254" s="65"/>
      <c r="CB254" s="156">
        <f t="shared" si="82"/>
        <v>0</v>
      </c>
      <c r="CC254" s="128" t="e">
        <f t="shared" si="83"/>
        <v>#DIV/0!</v>
      </c>
      <c r="CF254" s="157"/>
      <c r="CG254" s="157"/>
    </row>
    <row r="255" spans="1:88" ht="42" customHeight="1" thickBot="1">
      <c r="A255" s="1002"/>
      <c r="B255" s="1046"/>
      <c r="C255" s="1044"/>
      <c r="D255" s="38" t="s">
        <v>117</v>
      </c>
      <c r="E255" s="44" t="s">
        <v>50</v>
      </c>
      <c r="F255" s="671">
        <f>+'[1]UE409 (2)'!F255</f>
        <v>4125</v>
      </c>
      <c r="G255" s="671">
        <f>+'[1]UE409 (2)'!G255</f>
        <v>4125</v>
      </c>
      <c r="H255" s="671">
        <f>+'[1]UE409 (2)'!H255</f>
        <v>4538</v>
      </c>
      <c r="I255" s="671">
        <f>+'[1]UE409 (2)'!I255</f>
        <v>4991</v>
      </c>
      <c r="J255" s="634">
        <v>198</v>
      </c>
      <c r="K255" s="80">
        <v>188</v>
      </c>
      <c r="L255" s="80">
        <v>263</v>
      </c>
      <c r="M255" s="80">
        <v>226</v>
      </c>
      <c r="N255" s="80">
        <v>208</v>
      </c>
      <c r="O255" s="80">
        <v>208</v>
      </c>
      <c r="P255" s="80">
        <v>194</v>
      </c>
      <c r="Q255" s="80">
        <v>257</v>
      </c>
      <c r="R255" s="80">
        <v>293</v>
      </c>
      <c r="S255" s="634">
        <v>144</v>
      </c>
      <c r="T255" s="80">
        <v>173</v>
      </c>
      <c r="U255" s="80">
        <v>115</v>
      </c>
      <c r="V255" s="888">
        <f t="shared" si="80"/>
        <v>2467</v>
      </c>
      <c r="W255" s="895">
        <f t="shared" si="81"/>
        <v>59.806060606060605</v>
      </c>
      <c r="Y255" s="13">
        <f t="shared" si="70"/>
        <v>2062.5</v>
      </c>
      <c r="Z255" s="640"/>
      <c r="AA255" s="640"/>
      <c r="AB255" s="226"/>
      <c r="AC255" s="226"/>
      <c r="AD255" s="226"/>
      <c r="AE255" s="226"/>
      <c r="AF255" s="226"/>
      <c r="AG255" s="226"/>
      <c r="AH255" s="226"/>
      <c r="AI255" s="226"/>
      <c r="AJ255" s="862" t="s">
        <v>1134</v>
      </c>
      <c r="AK255" s="841"/>
      <c r="AL255" s="226"/>
      <c r="AM255" s="226"/>
      <c r="AN255" s="226" t="s">
        <v>1333</v>
      </c>
      <c r="AO255" s="226"/>
      <c r="AP255" s="226" t="s">
        <v>1334</v>
      </c>
      <c r="AQ255" s="226"/>
      <c r="AR255" s="226" t="s">
        <v>1462</v>
      </c>
      <c r="AS255" s="900" t="s">
        <v>1462</v>
      </c>
      <c r="AT255" s="902"/>
      <c r="AU255" s="902"/>
      <c r="AV255" s="902" t="s">
        <v>1462</v>
      </c>
      <c r="AW255" s="902"/>
      <c r="BA255" s="129"/>
      <c r="BB255" s="130"/>
      <c r="BC255" s="129"/>
      <c r="BD255" s="155"/>
      <c r="BE255" s="132"/>
      <c r="BF255" s="131"/>
      <c r="BG255" s="132"/>
      <c r="BH255" s="131"/>
      <c r="BI255" s="132"/>
      <c r="BJ255" s="155"/>
      <c r="BK255" s="132"/>
      <c r="BL255" s="131"/>
      <c r="BM255" s="132"/>
      <c r="BN255" s="131"/>
      <c r="BO255" s="132"/>
      <c r="BP255" s="131"/>
      <c r="BQ255" s="132"/>
      <c r="BR255" s="131"/>
      <c r="BS255" s="65"/>
      <c r="BT255" s="131"/>
      <c r="BU255" s="132"/>
      <c r="BV255" s="131"/>
      <c r="BW255" s="65"/>
      <c r="BX255" s="131"/>
      <c r="BY255" s="65"/>
      <c r="BZ255" s="131"/>
      <c r="CA255" s="65"/>
      <c r="CB255" s="156">
        <f t="shared" si="82"/>
        <v>0</v>
      </c>
      <c r="CC255" s="128" t="e">
        <f t="shared" si="83"/>
        <v>#DIV/0!</v>
      </c>
      <c r="CF255" s="157"/>
      <c r="CG255" s="157"/>
    </row>
    <row r="256" spans="1:88" ht="57.75" customHeight="1" thickBot="1">
      <c r="A256" s="1002"/>
      <c r="B256" s="1061" t="s">
        <v>246</v>
      </c>
      <c r="C256" s="1061" t="s">
        <v>293</v>
      </c>
      <c r="D256" s="670" t="s">
        <v>221</v>
      </c>
      <c r="E256" s="670"/>
      <c r="F256" s="671">
        <f>+'[1]UE409 (2)'!F256</f>
        <v>300</v>
      </c>
      <c r="G256" s="671">
        <f>+'[1]UE409 (2)'!G256</f>
        <v>300</v>
      </c>
      <c r="H256" s="671">
        <f>+'[1]UE409 (2)'!H256</f>
        <v>330</v>
      </c>
      <c r="I256" s="671">
        <f>+'[1]UE409 (2)'!I256</f>
        <v>363</v>
      </c>
      <c r="J256" s="671">
        <f t="shared" ref="J256:T256" si="85">SUM(J257)</f>
        <v>35</v>
      </c>
      <c r="K256" s="671">
        <f t="shared" si="85"/>
        <v>31</v>
      </c>
      <c r="L256" s="671">
        <f t="shared" si="85"/>
        <v>14</v>
      </c>
      <c r="M256" s="671">
        <f t="shared" si="85"/>
        <v>27</v>
      </c>
      <c r="N256" s="671">
        <f t="shared" si="85"/>
        <v>28</v>
      </c>
      <c r="O256" s="671">
        <f t="shared" si="85"/>
        <v>24</v>
      </c>
      <c r="P256" s="671">
        <f t="shared" si="85"/>
        <v>5</v>
      </c>
      <c r="Q256" s="671">
        <f t="shared" si="85"/>
        <v>33</v>
      </c>
      <c r="R256" s="671">
        <f t="shared" si="85"/>
        <v>27</v>
      </c>
      <c r="S256" s="671">
        <f t="shared" si="85"/>
        <v>18</v>
      </c>
      <c r="T256" s="671">
        <f t="shared" si="85"/>
        <v>38</v>
      </c>
      <c r="U256" s="671">
        <v>30</v>
      </c>
      <c r="V256" s="888">
        <f t="shared" si="80"/>
        <v>310</v>
      </c>
      <c r="W256" s="895">
        <f t="shared" si="81"/>
        <v>103.33333333333334</v>
      </c>
      <c r="Y256" s="867">
        <f t="shared" si="70"/>
        <v>150</v>
      </c>
      <c r="Z256" s="640"/>
      <c r="AA256" s="640"/>
      <c r="AB256" s="226"/>
      <c r="AC256" s="226"/>
      <c r="AD256" s="226"/>
      <c r="AE256" s="226"/>
      <c r="AF256" s="226"/>
      <c r="AG256" s="226"/>
      <c r="AH256" s="226"/>
      <c r="AI256" s="226"/>
      <c r="AJ256" s="835"/>
      <c r="AK256" s="836"/>
      <c r="AL256" s="226"/>
      <c r="AM256" s="226"/>
      <c r="AN256" s="226"/>
      <c r="AO256" s="226"/>
      <c r="AP256" s="226"/>
      <c r="AQ256" s="226"/>
      <c r="AR256" s="226"/>
      <c r="AS256" s="900"/>
      <c r="AT256" s="902"/>
      <c r="AU256" s="902"/>
      <c r="AV256" s="902"/>
      <c r="AW256" s="902"/>
      <c r="BA256" s="129">
        <f>+BC256+BD256+BF256+BH256+BJ256+BL256+BN256+BP256+BR256+BT256+BV256+BX256+BZ256</f>
        <v>115474</v>
      </c>
      <c r="BB256" s="130">
        <f>+BE256+BG256+BI256+BK256+BM256+BO256+BQ256+BS256+BU256+BW256+BY256+CA256</f>
        <v>115306</v>
      </c>
      <c r="BC256" s="129">
        <v>0</v>
      </c>
      <c r="BD256" s="155">
        <v>0</v>
      </c>
      <c r="BE256" s="132">
        <v>0</v>
      </c>
      <c r="BF256" s="131">
        <v>0</v>
      </c>
      <c r="BG256" s="132">
        <v>0</v>
      </c>
      <c r="BH256" s="131">
        <v>0</v>
      </c>
      <c r="BI256" s="132">
        <v>0</v>
      </c>
      <c r="BJ256" s="155">
        <v>115474</v>
      </c>
      <c r="BK256" s="132">
        <v>0</v>
      </c>
      <c r="BL256" s="131">
        <v>0</v>
      </c>
      <c r="BM256" s="800">
        <v>0</v>
      </c>
      <c r="BN256" s="131">
        <v>0</v>
      </c>
      <c r="BO256" s="796">
        <v>0</v>
      </c>
      <c r="BP256" s="131">
        <v>0</v>
      </c>
      <c r="BQ256" s="132">
        <v>38578</v>
      </c>
      <c r="BR256" s="131">
        <v>0</v>
      </c>
      <c r="BS256" s="65"/>
      <c r="BT256" s="131"/>
      <c r="BU256" s="132"/>
      <c r="BV256" s="131">
        <v>0</v>
      </c>
      <c r="BW256" s="65"/>
      <c r="BX256" s="131">
        <v>0</v>
      </c>
      <c r="BY256" s="65"/>
      <c r="BZ256" s="131">
        <v>0</v>
      </c>
      <c r="CA256" s="65">
        <v>76728</v>
      </c>
      <c r="CB256" s="156">
        <f t="shared" si="82"/>
        <v>115306</v>
      </c>
      <c r="CC256" s="128">
        <f t="shared" si="83"/>
        <v>99.854512704158509</v>
      </c>
      <c r="CF256" s="133">
        <f>+CI256-BA256</f>
        <v>0</v>
      </c>
      <c r="CG256" s="133">
        <f>+CJ256-BB256</f>
        <v>0</v>
      </c>
      <c r="CH256" s="160"/>
      <c r="CI256" s="133">
        <v>115474</v>
      </c>
      <c r="CJ256" s="133">
        <v>115306</v>
      </c>
    </row>
    <row r="257" spans="1:88" ht="38.25" customHeight="1" thickBot="1">
      <c r="A257" s="1002"/>
      <c r="B257" s="1061"/>
      <c r="C257" s="1061"/>
      <c r="D257" s="34" t="s">
        <v>477</v>
      </c>
      <c r="E257" s="18" t="s">
        <v>101</v>
      </c>
      <c r="F257" s="671">
        <f>+'[1]UE409 (2)'!F257</f>
        <v>300</v>
      </c>
      <c r="G257" s="671">
        <f>+'[1]UE409 (2)'!G257</f>
        <v>300</v>
      </c>
      <c r="H257" s="671">
        <f>+'[1]UE409 (2)'!H257</f>
        <v>330</v>
      </c>
      <c r="I257" s="671">
        <f>+'[1]UE409 (2)'!I257</f>
        <v>363</v>
      </c>
      <c r="J257" s="634">
        <v>35</v>
      </c>
      <c r="K257" s="80">
        <v>31</v>
      </c>
      <c r="L257" s="80">
        <v>14</v>
      </c>
      <c r="M257" s="80">
        <v>27</v>
      </c>
      <c r="N257" s="80">
        <v>28</v>
      </c>
      <c r="O257" s="80">
        <v>24</v>
      </c>
      <c r="P257" s="80">
        <v>5</v>
      </c>
      <c r="Q257" s="80">
        <v>33</v>
      </c>
      <c r="R257" s="80">
        <v>27</v>
      </c>
      <c r="S257" s="634">
        <v>18</v>
      </c>
      <c r="T257" s="80">
        <v>38</v>
      </c>
      <c r="U257" s="80">
        <v>30</v>
      </c>
      <c r="V257" s="888">
        <f t="shared" si="80"/>
        <v>310</v>
      </c>
      <c r="W257" s="895">
        <f t="shared" si="81"/>
        <v>103.33333333333334</v>
      </c>
      <c r="Y257" s="13">
        <f t="shared" si="70"/>
        <v>150</v>
      </c>
      <c r="Z257" s="640"/>
      <c r="AA257" s="640"/>
      <c r="AB257" s="226"/>
      <c r="AC257" s="226"/>
      <c r="AD257" s="226"/>
      <c r="AE257" s="226"/>
      <c r="AF257" s="226"/>
      <c r="AG257" s="226"/>
      <c r="AH257" s="226"/>
      <c r="AI257" s="226"/>
      <c r="AJ257" s="835" t="s">
        <v>1135</v>
      </c>
      <c r="AK257" s="836"/>
      <c r="AL257" s="226"/>
      <c r="AM257" s="226"/>
      <c r="AN257" s="226" t="s">
        <v>1335</v>
      </c>
      <c r="AO257" s="226"/>
      <c r="AP257" s="226" t="s">
        <v>1336</v>
      </c>
      <c r="AQ257" s="226"/>
      <c r="AR257" s="226" t="s">
        <v>1463</v>
      </c>
      <c r="AS257" s="900" t="s">
        <v>1463</v>
      </c>
      <c r="AT257" s="902"/>
      <c r="AU257" s="902"/>
      <c r="AV257" s="902" t="s">
        <v>1565</v>
      </c>
      <c r="AW257" s="902"/>
      <c r="BA257" s="129"/>
      <c r="BB257" s="130"/>
      <c r="BC257" s="129"/>
      <c r="BD257" s="155"/>
      <c r="BE257" s="132"/>
      <c r="BF257" s="131"/>
      <c r="BG257" s="132"/>
      <c r="BH257" s="131"/>
      <c r="BI257" s="132"/>
      <c r="BJ257" s="155"/>
      <c r="BK257" s="132"/>
      <c r="BL257" s="131"/>
      <c r="BM257" s="132"/>
      <c r="BN257" s="131"/>
      <c r="BO257" s="132"/>
      <c r="BP257" s="131"/>
      <c r="BQ257" s="132"/>
      <c r="BR257" s="131"/>
      <c r="BS257" s="65"/>
      <c r="BT257" s="131"/>
      <c r="BU257" s="132"/>
      <c r="BV257" s="131"/>
      <c r="BW257" s="65"/>
      <c r="BX257" s="131"/>
      <c r="BY257" s="65"/>
      <c r="BZ257" s="131"/>
      <c r="CA257" s="65"/>
      <c r="CB257" s="156">
        <f t="shared" si="82"/>
        <v>0</v>
      </c>
      <c r="CC257" s="128" t="e">
        <f t="shared" si="83"/>
        <v>#DIV/0!</v>
      </c>
      <c r="CF257" s="157"/>
      <c r="CG257" s="157"/>
    </row>
    <row r="258" spans="1:88" ht="25.5" customHeight="1" thickBot="1">
      <c r="A258" s="1002"/>
      <c r="B258" s="1061"/>
      <c r="C258" s="1061"/>
      <c r="D258" s="11" t="s">
        <v>415</v>
      </c>
      <c r="E258" s="44" t="s">
        <v>478</v>
      </c>
      <c r="F258" s="671">
        <f>+'[1]UE409 (2)'!F258</f>
        <v>300</v>
      </c>
      <c r="G258" s="671">
        <f>+'[1]UE409 (2)'!G258</f>
        <v>300</v>
      </c>
      <c r="H258" s="671">
        <f>+'[1]UE409 (2)'!H258</f>
        <v>330</v>
      </c>
      <c r="I258" s="671">
        <f>+'[1]UE409 (2)'!I258</f>
        <v>363</v>
      </c>
      <c r="J258" s="634">
        <v>29</v>
      </c>
      <c r="K258" s="80">
        <v>37</v>
      </c>
      <c r="L258" s="80">
        <v>15</v>
      </c>
      <c r="M258" s="80">
        <v>29</v>
      </c>
      <c r="N258" s="80">
        <v>24</v>
      </c>
      <c r="O258" s="80">
        <v>18</v>
      </c>
      <c r="P258" s="80">
        <v>13</v>
      </c>
      <c r="Q258" s="80">
        <v>33</v>
      </c>
      <c r="R258" s="80">
        <v>13</v>
      </c>
      <c r="S258" s="634">
        <v>23</v>
      </c>
      <c r="T258" s="80">
        <v>22</v>
      </c>
      <c r="U258" s="80">
        <v>15</v>
      </c>
      <c r="V258" s="888">
        <f t="shared" si="80"/>
        <v>271</v>
      </c>
      <c r="W258" s="895">
        <f t="shared" si="81"/>
        <v>90.333333333333329</v>
      </c>
      <c r="Y258" s="13">
        <f t="shared" si="70"/>
        <v>150</v>
      </c>
      <c r="Z258" s="640"/>
      <c r="AA258" s="640"/>
      <c r="AB258" s="226"/>
      <c r="AC258" s="226"/>
      <c r="AD258" s="226"/>
      <c r="AE258" s="226"/>
      <c r="AF258" s="226"/>
      <c r="AG258" s="226"/>
      <c r="AH258" s="226"/>
      <c r="AI258" s="226"/>
      <c r="AJ258" s="835" t="s">
        <v>1136</v>
      </c>
      <c r="AK258" s="836"/>
      <c r="AL258" s="226"/>
      <c r="AM258" s="226"/>
      <c r="AN258" s="226" t="s">
        <v>1337</v>
      </c>
      <c r="AO258" s="226"/>
      <c r="AP258" s="226" t="s">
        <v>1338</v>
      </c>
      <c r="AQ258" s="226"/>
      <c r="AR258" s="226" t="s">
        <v>1464</v>
      </c>
      <c r="AS258" s="900" t="s">
        <v>1464</v>
      </c>
      <c r="AT258" s="902"/>
      <c r="AU258" s="902"/>
      <c r="AV258" s="902" t="s">
        <v>1566</v>
      </c>
      <c r="AW258" s="902"/>
      <c r="BA258" s="129"/>
      <c r="BB258" s="130"/>
      <c r="BC258" s="129"/>
      <c r="BD258" s="155"/>
      <c r="BE258" s="132"/>
      <c r="BF258" s="131"/>
      <c r="BG258" s="132"/>
      <c r="BH258" s="131"/>
      <c r="BI258" s="132"/>
      <c r="BJ258" s="155"/>
      <c r="BK258" s="132"/>
      <c r="BL258" s="131"/>
      <c r="BM258" s="132"/>
      <c r="BN258" s="131"/>
      <c r="BO258" s="132"/>
      <c r="BP258" s="131"/>
      <c r="BQ258" s="132"/>
      <c r="BR258" s="131"/>
      <c r="BS258" s="65"/>
      <c r="BT258" s="131"/>
      <c r="BU258" s="132"/>
      <c r="BV258" s="131"/>
      <c r="BW258" s="65"/>
      <c r="BX258" s="131"/>
      <c r="BY258" s="65"/>
      <c r="BZ258" s="131"/>
      <c r="CA258" s="65"/>
      <c r="CB258" s="156">
        <f t="shared" si="82"/>
        <v>0</v>
      </c>
      <c r="CC258" s="128" t="e">
        <f t="shared" si="83"/>
        <v>#DIV/0!</v>
      </c>
      <c r="CF258" s="157"/>
      <c r="CG258" s="157"/>
    </row>
    <row r="259" spans="1:88" ht="38.25" customHeight="1" thickBot="1">
      <c r="A259" s="1002"/>
      <c r="B259" s="1061"/>
      <c r="C259" s="1061"/>
      <c r="D259" s="11" t="s">
        <v>416</v>
      </c>
      <c r="E259" s="9" t="s">
        <v>478</v>
      </c>
      <c r="F259" s="671">
        <f>+'[1]UE409 (2)'!F259</f>
        <v>300</v>
      </c>
      <c r="G259" s="671">
        <f>+'[1]UE409 (2)'!G259</f>
        <v>300</v>
      </c>
      <c r="H259" s="671">
        <f>+'[1]UE409 (2)'!H259</f>
        <v>330</v>
      </c>
      <c r="I259" s="671">
        <f>+'[1]UE409 (2)'!I259</f>
        <v>363</v>
      </c>
      <c r="J259" s="634">
        <v>14</v>
      </c>
      <c r="K259" s="80">
        <v>42</v>
      </c>
      <c r="L259" s="80">
        <v>13</v>
      </c>
      <c r="M259" s="80">
        <v>21</v>
      </c>
      <c r="N259" s="80">
        <v>12</v>
      </c>
      <c r="O259" s="80">
        <v>23</v>
      </c>
      <c r="P259" s="80">
        <v>13</v>
      </c>
      <c r="Q259" s="80">
        <v>26</v>
      </c>
      <c r="R259" s="80">
        <v>12</v>
      </c>
      <c r="S259" s="634">
        <v>15</v>
      </c>
      <c r="T259" s="80">
        <v>7</v>
      </c>
      <c r="U259" s="80">
        <v>14</v>
      </c>
      <c r="V259" s="888">
        <f t="shared" si="80"/>
        <v>212</v>
      </c>
      <c r="W259" s="895">
        <f t="shared" si="81"/>
        <v>70.666666666666671</v>
      </c>
      <c r="Y259" s="13">
        <f t="shared" si="70"/>
        <v>150</v>
      </c>
      <c r="Z259" s="640"/>
      <c r="AA259" s="640"/>
      <c r="AB259" s="226"/>
      <c r="AC259" s="226"/>
      <c r="AD259" s="226"/>
      <c r="AE259" s="226"/>
      <c r="AF259" s="226"/>
      <c r="AG259" s="226"/>
      <c r="AH259" s="226"/>
      <c r="AI259" s="226"/>
      <c r="AJ259" s="835" t="s">
        <v>1137</v>
      </c>
      <c r="AK259" s="836"/>
      <c r="AL259" s="226"/>
      <c r="AM259" s="226"/>
      <c r="AN259" s="226" t="s">
        <v>1337</v>
      </c>
      <c r="AO259" s="226"/>
      <c r="AP259" s="226" t="s">
        <v>1339</v>
      </c>
      <c r="AQ259" s="226"/>
      <c r="AR259" s="226" t="s">
        <v>1465</v>
      </c>
      <c r="AS259" s="900" t="s">
        <v>1464</v>
      </c>
      <c r="AT259" s="902"/>
      <c r="AU259" s="902"/>
      <c r="AV259" s="902" t="s">
        <v>1567</v>
      </c>
      <c r="AW259" s="902"/>
      <c r="BA259" s="129"/>
      <c r="BB259" s="130"/>
      <c r="BC259" s="129"/>
      <c r="BD259" s="155"/>
      <c r="BE259" s="132"/>
      <c r="BF259" s="131"/>
      <c r="BG259" s="132"/>
      <c r="BH259" s="131"/>
      <c r="BI259" s="132"/>
      <c r="BJ259" s="155"/>
      <c r="BK259" s="132"/>
      <c r="BL259" s="131"/>
      <c r="BM259" s="132"/>
      <c r="BN259" s="131"/>
      <c r="BO259" s="132"/>
      <c r="BP259" s="131"/>
      <c r="BQ259" s="132"/>
      <c r="BR259" s="131"/>
      <c r="BS259" s="65"/>
      <c r="BT259" s="131"/>
      <c r="BU259" s="132"/>
      <c r="BV259" s="131"/>
      <c r="BW259" s="65"/>
      <c r="BX259" s="131"/>
      <c r="BY259" s="65"/>
      <c r="BZ259" s="131"/>
      <c r="CA259" s="65"/>
      <c r="CB259" s="156">
        <f t="shared" si="82"/>
        <v>0</v>
      </c>
      <c r="CC259" s="128" t="e">
        <f t="shared" si="83"/>
        <v>#DIV/0!</v>
      </c>
      <c r="CF259" s="157"/>
      <c r="CG259" s="157"/>
    </row>
    <row r="260" spans="1:88" ht="45.75" customHeight="1" thickBot="1">
      <c r="A260" s="1002"/>
      <c r="B260" s="1046" t="s">
        <v>247</v>
      </c>
      <c r="C260" s="1038" t="s">
        <v>294</v>
      </c>
      <c r="D260" s="670" t="s">
        <v>221</v>
      </c>
      <c r="E260" s="670"/>
      <c r="F260" s="671">
        <f>+'[1]UE409 (2)'!F260</f>
        <v>24280</v>
      </c>
      <c r="G260" s="671">
        <f>+'[1]UE409 (2)'!G260</f>
        <v>21280</v>
      </c>
      <c r="H260" s="671">
        <f>+'[1]UE409 (2)'!H260</f>
        <v>23408</v>
      </c>
      <c r="I260" s="671">
        <f>+'[1]UE409 (2)'!I260</f>
        <v>25749</v>
      </c>
      <c r="J260" s="671">
        <f t="shared" ref="J260:T260" si="86">+J264+J261</f>
        <v>886</v>
      </c>
      <c r="K260" s="671">
        <f t="shared" si="86"/>
        <v>1283</v>
      </c>
      <c r="L260" s="671">
        <f t="shared" si="86"/>
        <v>1649</v>
      </c>
      <c r="M260" s="671">
        <f t="shared" si="86"/>
        <v>3792</v>
      </c>
      <c r="N260" s="671">
        <f t="shared" si="86"/>
        <v>2708</v>
      </c>
      <c r="O260" s="671">
        <f t="shared" si="86"/>
        <v>3842</v>
      </c>
      <c r="P260" s="671">
        <f t="shared" si="86"/>
        <v>3069</v>
      </c>
      <c r="Q260" s="671">
        <f t="shared" si="86"/>
        <v>2391</v>
      </c>
      <c r="R260" s="671">
        <f t="shared" si="86"/>
        <v>1044</v>
      </c>
      <c r="S260" s="671">
        <f t="shared" si="86"/>
        <v>47</v>
      </c>
      <c r="T260" s="671">
        <f t="shared" si="86"/>
        <v>2063</v>
      </c>
      <c r="U260" s="671">
        <v>1549</v>
      </c>
      <c r="V260" s="888">
        <f t="shared" si="80"/>
        <v>24323</v>
      </c>
      <c r="W260" s="895">
        <f t="shared" si="81"/>
        <v>100.17710049423394</v>
      </c>
      <c r="Y260" s="867">
        <f t="shared" si="70"/>
        <v>12140</v>
      </c>
      <c r="Z260" s="640"/>
      <c r="AA260" s="640"/>
      <c r="AB260" s="226"/>
      <c r="AC260" s="226"/>
      <c r="AD260" s="226"/>
      <c r="AE260" s="226"/>
      <c r="AF260" s="226"/>
      <c r="AG260" s="226"/>
      <c r="AH260" s="226"/>
      <c r="AI260" s="226"/>
      <c r="AJ260" s="835"/>
      <c r="AK260" s="836"/>
      <c r="AL260" s="226"/>
      <c r="AM260" s="226"/>
      <c r="AN260" s="226"/>
      <c r="AO260" s="226"/>
      <c r="AP260" s="226"/>
      <c r="AQ260" s="226"/>
      <c r="AR260" s="226"/>
      <c r="AS260" s="900"/>
      <c r="AT260" s="902"/>
      <c r="AU260" s="902"/>
      <c r="AV260" s="902"/>
      <c r="AW260" s="902"/>
      <c r="BA260" s="129">
        <f>+BC260+BD260+BF260+BH260+BJ260+BL260+BN260+BP260+BR260+BT260+BV260+BX260+BZ260</f>
        <v>288539</v>
      </c>
      <c r="BB260" s="130">
        <f>+BE260+BG260+BI260+BK260+BM260+BO260+BQ260+BS260+BU260+BW260+BY260+CA260</f>
        <v>260024</v>
      </c>
      <c r="BC260" s="129">
        <v>0</v>
      </c>
      <c r="BD260" s="155">
        <v>0</v>
      </c>
      <c r="BE260" s="132">
        <v>0</v>
      </c>
      <c r="BF260" s="131">
        <v>286858</v>
      </c>
      <c r="BG260" s="132">
        <v>25696.09</v>
      </c>
      <c r="BH260" s="131">
        <v>2110</v>
      </c>
      <c r="BI260" s="132">
        <v>25997.429999999997</v>
      </c>
      <c r="BJ260" s="155">
        <v>0</v>
      </c>
      <c r="BK260" s="132">
        <v>25997.43</v>
      </c>
      <c r="BL260" s="131">
        <v>0</v>
      </c>
      <c r="BM260" s="800">
        <v>24215.599999999991</v>
      </c>
      <c r="BN260" s="131">
        <v>0</v>
      </c>
      <c r="BO260" s="796">
        <v>25900.76999999999</v>
      </c>
      <c r="BP260" s="131">
        <v>0</v>
      </c>
      <c r="BQ260" s="132">
        <v>1696.910000000018</v>
      </c>
      <c r="BR260" s="131">
        <v>0</v>
      </c>
      <c r="BS260" s="65"/>
      <c r="BT260" s="131"/>
      <c r="BU260" s="132"/>
      <c r="BV260" s="882">
        <v>-429</v>
      </c>
      <c r="BW260" s="65"/>
      <c r="BX260" s="131">
        <v>0</v>
      </c>
      <c r="BY260" s="65"/>
      <c r="BZ260" s="131">
        <v>0</v>
      </c>
      <c r="CA260" s="65">
        <v>130519.77</v>
      </c>
      <c r="CB260" s="156">
        <f t="shared" si="82"/>
        <v>260024</v>
      </c>
      <c r="CC260" s="128">
        <f t="shared" si="83"/>
        <v>90.117453793074759</v>
      </c>
      <c r="CF260" s="133">
        <f>+CI260-BA260</f>
        <v>0</v>
      </c>
      <c r="CG260" s="133">
        <f>+CJ260-BB260</f>
        <v>0</v>
      </c>
      <c r="CH260" s="160"/>
      <c r="CI260" s="133">
        <v>288539</v>
      </c>
      <c r="CJ260" s="133">
        <v>260024</v>
      </c>
    </row>
    <row r="261" spans="1:88" ht="25.5" customHeight="1" thickBot="1">
      <c r="A261" s="1002"/>
      <c r="B261" s="1046"/>
      <c r="C261" s="1038"/>
      <c r="D261" s="38" t="s">
        <v>475</v>
      </c>
      <c r="E261" s="44" t="s">
        <v>33</v>
      </c>
      <c r="F261" s="671">
        <f>+'[1]UE409 (2)'!F261</f>
        <v>1280</v>
      </c>
      <c r="G261" s="671">
        <f>+'[1]UE409 (2)'!G261</f>
        <v>1280</v>
      </c>
      <c r="H261" s="671">
        <f>+'[1]UE409 (2)'!H261</f>
        <v>1408</v>
      </c>
      <c r="I261" s="671">
        <f>+'[1]UE409 (2)'!I261</f>
        <v>1549</v>
      </c>
      <c r="J261" s="634">
        <v>54</v>
      </c>
      <c r="K261" s="80">
        <v>33</v>
      </c>
      <c r="L261" s="80">
        <v>58</v>
      </c>
      <c r="M261" s="80">
        <v>65</v>
      </c>
      <c r="N261" s="80">
        <v>63</v>
      </c>
      <c r="O261" s="80">
        <v>65</v>
      </c>
      <c r="P261" s="80">
        <v>75</v>
      </c>
      <c r="Q261" s="80">
        <v>95</v>
      </c>
      <c r="R261" s="80">
        <v>44</v>
      </c>
      <c r="S261" s="634">
        <v>47</v>
      </c>
      <c r="T261" s="80">
        <v>18</v>
      </c>
      <c r="U261" s="80">
        <v>37</v>
      </c>
      <c r="V261" s="888">
        <f t="shared" si="80"/>
        <v>654</v>
      </c>
      <c r="W261" s="895">
        <f t="shared" si="81"/>
        <v>51.093750000000007</v>
      </c>
      <c r="Y261" s="13">
        <f t="shared" si="70"/>
        <v>640</v>
      </c>
      <c r="Z261" s="640"/>
      <c r="AA261" s="640"/>
      <c r="AB261" s="226" t="s">
        <v>1009</v>
      </c>
      <c r="AC261" s="226"/>
      <c r="AD261" s="226"/>
      <c r="AE261" s="226"/>
      <c r="AF261" s="226"/>
      <c r="AG261" s="226"/>
      <c r="AH261" s="226"/>
      <c r="AI261" s="226"/>
      <c r="AJ261" s="835" t="s">
        <v>1138</v>
      </c>
      <c r="AK261" s="836"/>
      <c r="AL261" s="226"/>
      <c r="AM261" s="226"/>
      <c r="AN261" s="226"/>
      <c r="AO261" s="226"/>
      <c r="AP261" s="226" t="s">
        <v>1340</v>
      </c>
      <c r="AQ261" s="226"/>
      <c r="AR261" s="226" t="s">
        <v>1466</v>
      </c>
      <c r="AS261" s="900" t="s">
        <v>1467</v>
      </c>
      <c r="AT261" s="902"/>
      <c r="AU261" s="902"/>
      <c r="AV261" s="902" t="s">
        <v>1568</v>
      </c>
      <c r="AW261" s="902"/>
      <c r="BA261" s="129"/>
      <c r="BB261" s="130"/>
      <c r="BC261" s="129"/>
      <c r="BD261" s="155"/>
      <c r="BE261" s="132"/>
      <c r="BF261" s="131"/>
      <c r="BG261" s="132"/>
      <c r="BH261" s="131"/>
      <c r="BI261" s="132"/>
      <c r="BJ261" s="155"/>
      <c r="BK261" s="132"/>
      <c r="BL261" s="131"/>
      <c r="BM261" s="132"/>
      <c r="BN261" s="131"/>
      <c r="BO261" s="132"/>
      <c r="BP261" s="131"/>
      <c r="BQ261" s="132"/>
      <c r="BR261" s="131"/>
      <c r="BS261" s="65"/>
      <c r="BT261" s="131"/>
      <c r="BU261" s="132"/>
      <c r="BV261" s="131"/>
      <c r="BW261" s="65"/>
      <c r="BX261" s="131"/>
      <c r="BY261" s="65"/>
      <c r="BZ261" s="131"/>
      <c r="CA261" s="65"/>
      <c r="CB261" s="156">
        <f t="shared" si="82"/>
        <v>0</v>
      </c>
      <c r="CC261" s="128" t="e">
        <f t="shared" si="83"/>
        <v>#DIV/0!</v>
      </c>
      <c r="CF261" s="157"/>
      <c r="CG261" s="157"/>
    </row>
    <row r="262" spans="1:88" ht="25.5" customHeight="1" thickBot="1">
      <c r="A262" s="1002"/>
      <c r="B262" s="1046"/>
      <c r="C262" s="1038"/>
      <c r="D262" s="38" t="s">
        <v>118</v>
      </c>
      <c r="E262" s="44" t="s">
        <v>119</v>
      </c>
      <c r="F262" s="671">
        <f>+'[1]UE409 (2)'!F262</f>
        <v>2000</v>
      </c>
      <c r="G262" s="671">
        <f>+'[1]UE409 (2)'!G262</f>
        <v>2000</v>
      </c>
      <c r="H262" s="671">
        <f>+'[1]UE409 (2)'!H262</f>
        <v>2200</v>
      </c>
      <c r="I262" s="671">
        <f>+'[1]UE409 (2)'!I262</f>
        <v>2420</v>
      </c>
      <c r="J262" s="634">
        <v>1</v>
      </c>
      <c r="K262" s="80">
        <v>4</v>
      </c>
      <c r="L262" s="80">
        <v>3</v>
      </c>
      <c r="M262" s="80">
        <v>4</v>
      </c>
      <c r="N262" s="80">
        <v>417</v>
      </c>
      <c r="O262" s="80">
        <v>256</v>
      </c>
      <c r="P262" s="80">
        <v>80</v>
      </c>
      <c r="Q262" s="80">
        <v>182</v>
      </c>
      <c r="R262" s="80">
        <v>23</v>
      </c>
      <c r="S262" s="634">
        <v>22</v>
      </c>
      <c r="T262" s="80">
        <v>10</v>
      </c>
      <c r="U262" s="80">
        <v>0</v>
      </c>
      <c r="V262" s="888">
        <f t="shared" si="80"/>
        <v>1002</v>
      </c>
      <c r="W262" s="895">
        <f t="shared" si="81"/>
        <v>50.1</v>
      </c>
      <c r="Y262" s="13">
        <f t="shared" si="70"/>
        <v>1000</v>
      </c>
      <c r="Z262" s="640" t="s">
        <v>830</v>
      </c>
      <c r="AA262" s="640" t="s">
        <v>831</v>
      </c>
      <c r="AB262" s="226" t="s">
        <v>1009</v>
      </c>
      <c r="AC262" s="226"/>
      <c r="AD262" s="226"/>
      <c r="AE262" s="226"/>
      <c r="AF262" s="226"/>
      <c r="AG262" s="226"/>
      <c r="AH262" s="226"/>
      <c r="AI262" s="226"/>
      <c r="AJ262" s="835" t="s">
        <v>1139</v>
      </c>
      <c r="AK262" s="836"/>
      <c r="AL262" s="226"/>
      <c r="AM262" s="226"/>
      <c r="AN262" s="226"/>
      <c r="AO262" s="226"/>
      <c r="AP262" s="226" t="s">
        <v>1341</v>
      </c>
      <c r="AQ262" s="226"/>
      <c r="AR262" s="226" t="s">
        <v>1468</v>
      </c>
      <c r="AS262" s="900" t="s">
        <v>1468</v>
      </c>
      <c r="AT262" s="902"/>
      <c r="AU262" s="902"/>
      <c r="AV262" s="902"/>
      <c r="AW262" s="902"/>
      <c r="BA262" s="129"/>
      <c r="BB262" s="130"/>
      <c r="BC262" s="129"/>
      <c r="BD262" s="155"/>
      <c r="BE262" s="132"/>
      <c r="BF262" s="131"/>
      <c r="BG262" s="132"/>
      <c r="BH262" s="131"/>
      <c r="BI262" s="132"/>
      <c r="BJ262" s="155"/>
      <c r="BK262" s="132"/>
      <c r="BL262" s="131"/>
      <c r="BM262" s="132"/>
      <c r="BN262" s="131"/>
      <c r="BO262" s="132"/>
      <c r="BP262" s="131"/>
      <c r="BQ262" s="132"/>
      <c r="BR262" s="131"/>
      <c r="BS262" s="65"/>
      <c r="BT262" s="131"/>
      <c r="BU262" s="132"/>
      <c r="BV262" s="131"/>
      <c r="BW262" s="65"/>
      <c r="BX262" s="131"/>
      <c r="BY262" s="65"/>
      <c r="BZ262" s="131"/>
      <c r="CA262" s="65"/>
      <c r="CB262" s="156">
        <f t="shared" si="82"/>
        <v>0</v>
      </c>
      <c r="CC262" s="128" t="e">
        <f t="shared" si="83"/>
        <v>#DIV/0!</v>
      </c>
      <c r="CF262" s="157"/>
      <c r="CG262" s="157"/>
    </row>
    <row r="263" spans="1:88" ht="25.5" customHeight="1" thickBot="1">
      <c r="A263" s="1002"/>
      <c r="B263" s="1046"/>
      <c r="C263" s="1038"/>
      <c r="D263" s="38" t="s">
        <v>120</v>
      </c>
      <c r="E263" s="44" t="s">
        <v>121</v>
      </c>
      <c r="F263" s="671">
        <f>+'[1]UE409 (2)'!F263</f>
        <v>1600</v>
      </c>
      <c r="G263" s="671">
        <f>+'[1]UE409 (2)'!G263</f>
        <v>1600</v>
      </c>
      <c r="H263" s="671">
        <f>+'[1]UE409 (2)'!H263</f>
        <v>1760</v>
      </c>
      <c r="I263" s="671">
        <f>+'[1]UE409 (2)'!I263</f>
        <v>1936</v>
      </c>
      <c r="J263" s="634">
        <v>6</v>
      </c>
      <c r="K263" s="80">
        <v>14</v>
      </c>
      <c r="L263" s="80">
        <v>33</v>
      </c>
      <c r="M263" s="80">
        <v>72</v>
      </c>
      <c r="N263" s="80">
        <v>53</v>
      </c>
      <c r="O263" s="80">
        <v>106</v>
      </c>
      <c r="P263" s="80">
        <v>33</v>
      </c>
      <c r="Q263" s="80">
        <v>70</v>
      </c>
      <c r="R263" s="80">
        <v>1</v>
      </c>
      <c r="S263" s="634">
        <v>22</v>
      </c>
      <c r="T263" s="80">
        <v>6</v>
      </c>
      <c r="U263" s="80">
        <v>4</v>
      </c>
      <c r="V263" s="888">
        <f t="shared" si="80"/>
        <v>420</v>
      </c>
      <c r="W263" s="895">
        <f t="shared" si="81"/>
        <v>26.25</v>
      </c>
      <c r="Y263" s="13">
        <f t="shared" si="70"/>
        <v>800</v>
      </c>
      <c r="Z263" s="640"/>
      <c r="AA263" s="640"/>
      <c r="AB263" s="226" t="s">
        <v>1009</v>
      </c>
      <c r="AC263" s="226"/>
      <c r="AD263" s="226"/>
      <c r="AE263" s="226"/>
      <c r="AF263" s="226"/>
      <c r="AG263" s="226"/>
      <c r="AH263" s="226"/>
      <c r="AI263" s="226"/>
      <c r="AJ263" s="835" t="s">
        <v>1139</v>
      </c>
      <c r="AK263" s="836"/>
      <c r="AL263" s="226"/>
      <c r="AM263" s="226"/>
      <c r="AN263" s="226"/>
      <c r="AO263" s="226"/>
      <c r="AP263" s="226" t="s">
        <v>1341</v>
      </c>
      <c r="AQ263" s="226"/>
      <c r="AR263" s="226" t="s">
        <v>1469</v>
      </c>
      <c r="AS263" s="900" t="s">
        <v>1469</v>
      </c>
      <c r="AT263" s="902"/>
      <c r="AU263" s="902"/>
      <c r="AV263" s="902" t="s">
        <v>1469</v>
      </c>
      <c r="AW263" s="902"/>
      <c r="BA263" s="129"/>
      <c r="BB263" s="130"/>
      <c r="BC263" s="129"/>
      <c r="BD263" s="155"/>
      <c r="BE263" s="132"/>
      <c r="BF263" s="131"/>
      <c r="BG263" s="132"/>
      <c r="BH263" s="131"/>
      <c r="BI263" s="132"/>
      <c r="BJ263" s="155"/>
      <c r="BK263" s="132"/>
      <c r="BL263" s="131"/>
      <c r="BM263" s="132"/>
      <c r="BN263" s="131"/>
      <c r="BO263" s="132"/>
      <c r="BP263" s="131"/>
      <c r="BQ263" s="132"/>
      <c r="BR263" s="131"/>
      <c r="BS263" s="65"/>
      <c r="BT263" s="131"/>
      <c r="BU263" s="132"/>
      <c r="BV263" s="131"/>
      <c r="BW263" s="65"/>
      <c r="BX263" s="131"/>
      <c r="BY263" s="65"/>
      <c r="BZ263" s="131"/>
      <c r="CA263" s="65"/>
      <c r="CB263" s="156">
        <f t="shared" si="82"/>
        <v>0</v>
      </c>
      <c r="CC263" s="128" t="e">
        <f t="shared" si="83"/>
        <v>#DIV/0!</v>
      </c>
      <c r="CF263" s="157"/>
      <c r="CG263" s="157"/>
    </row>
    <row r="264" spans="1:88" ht="28.5" customHeight="1" thickBot="1">
      <c r="A264" s="1002"/>
      <c r="B264" s="1046"/>
      <c r="C264" s="1038"/>
      <c r="D264" s="38" t="s">
        <v>122</v>
      </c>
      <c r="E264" s="44" t="s">
        <v>111</v>
      </c>
      <c r="F264" s="886">
        <f>+'[1]UE409 (2)'!F264</f>
        <v>23000</v>
      </c>
      <c r="G264" s="671">
        <f>+'[1]UE409 (2)'!G264</f>
        <v>20000</v>
      </c>
      <c r="H264" s="671">
        <f>+'[1]UE409 (2)'!H264</f>
        <v>22000</v>
      </c>
      <c r="I264" s="671">
        <f>+'[1]UE409 (2)'!I264</f>
        <v>24200</v>
      </c>
      <c r="J264" s="634">
        <v>832</v>
      </c>
      <c r="K264" s="80">
        <v>1250</v>
      </c>
      <c r="L264" s="80">
        <v>1591</v>
      </c>
      <c r="M264" s="80">
        <v>3727</v>
      </c>
      <c r="N264" s="80">
        <v>2645</v>
      </c>
      <c r="O264" s="80">
        <v>3777</v>
      </c>
      <c r="P264" s="80">
        <v>2994</v>
      </c>
      <c r="Q264" s="80">
        <v>2296</v>
      </c>
      <c r="R264" s="80">
        <v>1000</v>
      </c>
      <c r="S264" s="873">
        <v>0</v>
      </c>
      <c r="T264" s="788">
        <v>2045</v>
      </c>
      <c r="U264" s="788">
        <v>1512</v>
      </c>
      <c r="V264" s="888">
        <f t="shared" si="80"/>
        <v>23669</v>
      </c>
      <c r="W264" s="895">
        <f t="shared" si="81"/>
        <v>102.9086956521739</v>
      </c>
      <c r="X264" s="790" t="s">
        <v>1388</v>
      </c>
      <c r="Y264" s="13">
        <f t="shared" si="70"/>
        <v>11500</v>
      </c>
      <c r="Z264" s="640" t="s">
        <v>832</v>
      </c>
      <c r="AA264" s="640" t="s">
        <v>833</v>
      </c>
      <c r="AB264" s="226" t="s">
        <v>1009</v>
      </c>
      <c r="AC264" s="226"/>
      <c r="AD264" s="226"/>
      <c r="AE264" s="226"/>
      <c r="AF264" s="226"/>
      <c r="AG264" s="226"/>
      <c r="AH264" s="226"/>
      <c r="AI264" s="226"/>
      <c r="AJ264" s="835" t="s">
        <v>1140</v>
      </c>
      <c r="AK264" s="836"/>
      <c r="AL264" s="226"/>
      <c r="AM264" s="226"/>
      <c r="AN264" s="226"/>
      <c r="AO264" s="226"/>
      <c r="AP264" s="226" t="s">
        <v>1342</v>
      </c>
      <c r="AQ264" s="226"/>
      <c r="AR264" s="226" t="s">
        <v>1470</v>
      </c>
      <c r="AS264" s="900" t="s">
        <v>1471</v>
      </c>
      <c r="AT264" s="902"/>
      <c r="AU264" s="902"/>
      <c r="AV264" s="902" t="s">
        <v>1569</v>
      </c>
      <c r="AW264" s="902"/>
      <c r="BA264" s="129"/>
      <c r="BB264" s="130"/>
      <c r="BC264" s="129"/>
      <c r="BD264" s="155"/>
      <c r="BE264" s="132"/>
      <c r="BF264" s="131"/>
      <c r="BG264" s="132"/>
      <c r="BH264" s="131"/>
      <c r="BI264" s="132"/>
      <c r="BJ264" s="155"/>
      <c r="BK264" s="132"/>
      <c r="BL264" s="131"/>
      <c r="BM264" s="132"/>
      <c r="BN264" s="131"/>
      <c r="BO264" s="132"/>
      <c r="BP264" s="131"/>
      <c r="BQ264" s="132"/>
      <c r="BR264" s="131"/>
      <c r="BS264" s="65"/>
      <c r="BT264" s="131"/>
      <c r="BU264" s="132"/>
      <c r="BV264" s="131"/>
      <c r="BW264" s="65"/>
      <c r="BX264" s="131"/>
      <c r="BY264" s="65"/>
      <c r="BZ264" s="131"/>
      <c r="CA264" s="65"/>
      <c r="CB264" s="156">
        <f t="shared" si="82"/>
        <v>0</v>
      </c>
      <c r="CC264" s="128" t="e">
        <f t="shared" si="83"/>
        <v>#DIV/0!</v>
      </c>
      <c r="CF264" s="157"/>
      <c r="CG264" s="157"/>
    </row>
    <row r="265" spans="1:88" ht="38.25" customHeight="1" thickBot="1">
      <c r="A265" s="1002"/>
      <c r="B265" s="1046" t="s">
        <v>670</v>
      </c>
      <c r="C265" s="1038" t="s">
        <v>671</v>
      </c>
      <c r="D265" s="670" t="s">
        <v>221</v>
      </c>
      <c r="E265" s="670"/>
      <c r="F265" s="671">
        <f>+'[1]UE409 (2)'!F265</f>
        <v>120</v>
      </c>
      <c r="G265" s="671">
        <f>+'[1]UE409 (2)'!G265</f>
        <v>120</v>
      </c>
      <c r="H265" s="671">
        <f>+'[1]UE409 (2)'!H265</f>
        <v>200</v>
      </c>
      <c r="I265" s="671">
        <f>+'[1]UE409 (2)'!I265</f>
        <v>300</v>
      </c>
      <c r="J265" s="671">
        <f t="shared" ref="J265:T265" si="87">+J266</f>
        <v>0</v>
      </c>
      <c r="K265" s="671">
        <f t="shared" si="87"/>
        <v>0</v>
      </c>
      <c r="L265" s="671">
        <f t="shared" si="87"/>
        <v>0</v>
      </c>
      <c r="M265" s="671">
        <f t="shared" si="87"/>
        <v>0</v>
      </c>
      <c r="N265" s="671">
        <f t="shared" si="87"/>
        <v>0</v>
      </c>
      <c r="O265" s="671">
        <f t="shared" si="87"/>
        <v>0</v>
      </c>
      <c r="P265" s="671">
        <f t="shared" si="87"/>
        <v>0</v>
      </c>
      <c r="Q265" s="671">
        <f t="shared" si="87"/>
        <v>0</v>
      </c>
      <c r="R265" s="671">
        <f t="shared" si="87"/>
        <v>0</v>
      </c>
      <c r="S265" s="671">
        <f t="shared" si="87"/>
        <v>0</v>
      </c>
      <c r="T265" s="671">
        <f t="shared" si="87"/>
        <v>0</v>
      </c>
      <c r="U265" s="671">
        <v>0</v>
      </c>
      <c r="V265" s="888">
        <f t="shared" si="80"/>
        <v>0</v>
      </c>
      <c r="W265" s="895">
        <f t="shared" si="81"/>
        <v>0</v>
      </c>
      <c r="Y265" s="13">
        <f t="shared" si="70"/>
        <v>60</v>
      </c>
      <c r="Z265" s="640"/>
      <c r="AA265" s="640"/>
      <c r="AB265" s="226"/>
      <c r="AC265" s="226"/>
      <c r="AD265" s="226"/>
      <c r="AE265" s="226"/>
      <c r="AF265" s="226"/>
      <c r="AG265" s="226"/>
      <c r="AH265" s="226"/>
      <c r="AI265" s="226"/>
      <c r="AJ265" s="835"/>
      <c r="AK265" s="836"/>
      <c r="AL265" s="226"/>
      <c r="AM265" s="226"/>
      <c r="AN265" s="226"/>
      <c r="AO265" s="226"/>
      <c r="AP265" s="226"/>
      <c r="AQ265" s="226"/>
      <c r="AR265" s="226"/>
      <c r="AS265" s="900"/>
      <c r="AT265" s="902"/>
      <c r="AU265" s="902"/>
      <c r="AV265" s="902"/>
      <c r="AW265" s="902"/>
      <c r="BA265" s="129">
        <f>+BC265+BD265+BF265+BH265+BJ265+BL265+BN265+BP265+BR265+BT265+BV265+BX265+BZ265</f>
        <v>0</v>
      </c>
      <c r="BB265" s="130">
        <f>+BE265+BG265+BI265+BK265+BM265+BO265+BQ265+BS265+BU265+BW265+BY265+CA265</f>
        <v>0</v>
      </c>
      <c r="BC265" s="129">
        <v>0</v>
      </c>
      <c r="BD265" s="155">
        <v>0</v>
      </c>
      <c r="BE265" s="132">
        <v>0</v>
      </c>
      <c r="BF265" s="131">
        <v>0</v>
      </c>
      <c r="BG265" s="132">
        <v>0</v>
      </c>
      <c r="BH265" s="131">
        <v>0</v>
      </c>
      <c r="BI265" s="132">
        <v>0</v>
      </c>
      <c r="BJ265" s="155">
        <v>0</v>
      </c>
      <c r="BK265" s="132">
        <v>0</v>
      </c>
      <c r="BL265" s="131">
        <v>0</v>
      </c>
      <c r="BM265" s="132">
        <v>0</v>
      </c>
      <c r="BN265" s="131">
        <v>0</v>
      </c>
      <c r="BO265" s="796">
        <v>0</v>
      </c>
      <c r="BP265" s="131">
        <v>0</v>
      </c>
      <c r="BQ265" s="132">
        <v>0</v>
      </c>
      <c r="BR265" s="131">
        <v>0</v>
      </c>
      <c r="BS265" s="65"/>
      <c r="BT265" s="131"/>
      <c r="BU265" s="132"/>
      <c r="BV265" s="131">
        <v>0</v>
      </c>
      <c r="BW265" s="65"/>
      <c r="BX265" s="131">
        <v>0</v>
      </c>
      <c r="BY265" s="65"/>
      <c r="BZ265" s="131">
        <v>0</v>
      </c>
      <c r="CA265" s="65">
        <v>0</v>
      </c>
      <c r="CB265" s="156">
        <f>+BE265+BG265+BI265+BK265+BM265+BO265+BQ265+BS265+BU265+BW265+BY265+CA265</f>
        <v>0</v>
      </c>
      <c r="CC265" s="128" t="e">
        <f>+CB265/BA265*100</f>
        <v>#DIV/0!</v>
      </c>
      <c r="CF265" s="133">
        <f>+CI265-BA265</f>
        <v>0</v>
      </c>
      <c r="CG265" s="133">
        <f>+CJ265-BB265</f>
        <v>0</v>
      </c>
      <c r="CH265" s="160"/>
      <c r="CI265" s="133"/>
      <c r="CJ265" s="133"/>
    </row>
    <row r="266" spans="1:88" ht="38.25" customHeight="1" thickBot="1">
      <c r="A266" s="1002"/>
      <c r="B266" s="1046"/>
      <c r="C266" s="1038"/>
      <c r="D266" s="38" t="s">
        <v>672</v>
      </c>
      <c r="E266" s="44" t="s">
        <v>673</v>
      </c>
      <c r="F266" s="671">
        <f>+'[1]UE409 (2)'!F266</f>
        <v>120</v>
      </c>
      <c r="G266" s="671">
        <f>+'[1]UE409 (2)'!G266</f>
        <v>120</v>
      </c>
      <c r="H266" s="671">
        <f>+'[1]UE409 (2)'!H266</f>
        <v>200</v>
      </c>
      <c r="I266" s="671">
        <f>+'[1]UE409 (2)'!I266</f>
        <v>300</v>
      </c>
      <c r="J266" s="634">
        <v>0</v>
      </c>
      <c r="K266" s="80">
        <v>0</v>
      </c>
      <c r="L266" s="80">
        <v>0</v>
      </c>
      <c r="M266" s="80">
        <v>0</v>
      </c>
      <c r="N266" s="80">
        <v>0</v>
      </c>
      <c r="O266" s="80">
        <v>0</v>
      </c>
      <c r="P266" s="80">
        <v>0</v>
      </c>
      <c r="Q266" s="80">
        <v>0</v>
      </c>
      <c r="R266" s="80">
        <v>0</v>
      </c>
      <c r="S266" s="634">
        <v>0</v>
      </c>
      <c r="T266" s="80">
        <v>0</v>
      </c>
      <c r="U266" s="80">
        <v>0</v>
      </c>
      <c r="V266" s="888">
        <f t="shared" si="80"/>
        <v>0</v>
      </c>
      <c r="W266" s="895">
        <f t="shared" si="81"/>
        <v>0</v>
      </c>
      <c r="Y266" s="13">
        <f t="shared" si="70"/>
        <v>60</v>
      </c>
      <c r="Z266" s="640" t="s">
        <v>834</v>
      </c>
      <c r="AA266" s="640" t="s">
        <v>835</v>
      </c>
      <c r="AB266" s="226" t="s">
        <v>1010</v>
      </c>
      <c r="AC266" s="226" t="s">
        <v>1011</v>
      </c>
      <c r="AD266" s="226" t="s">
        <v>1012</v>
      </c>
      <c r="AE266" s="226"/>
      <c r="AF266" s="226"/>
      <c r="AG266" s="226"/>
      <c r="AH266" s="226"/>
      <c r="AI266" s="226"/>
      <c r="AJ266" s="835" t="s">
        <v>1141</v>
      </c>
      <c r="AK266" s="836" t="s">
        <v>1142</v>
      </c>
      <c r="AL266" s="226"/>
      <c r="AM266" s="226"/>
      <c r="AN266" s="226" t="s">
        <v>1343</v>
      </c>
      <c r="AO266" s="226"/>
      <c r="AP266" s="226"/>
      <c r="AQ266" s="226"/>
      <c r="AR266" s="226" t="s">
        <v>1472</v>
      </c>
      <c r="AS266" s="900" t="s">
        <v>1472</v>
      </c>
      <c r="AT266" s="902"/>
      <c r="AU266" s="902"/>
      <c r="AV266" s="902"/>
      <c r="AW266" s="902"/>
      <c r="BA266" s="129"/>
      <c r="BB266" s="130"/>
      <c r="BC266" s="129"/>
      <c r="BD266" s="155"/>
      <c r="BE266" s="132"/>
      <c r="BF266" s="131"/>
      <c r="BG266" s="132"/>
      <c r="BH266" s="131"/>
      <c r="BI266" s="132"/>
      <c r="BJ266" s="155"/>
      <c r="BK266" s="132"/>
      <c r="BL266" s="131"/>
      <c r="BM266" s="132"/>
      <c r="BN266" s="131"/>
      <c r="BO266" s="132"/>
      <c r="BP266" s="131"/>
      <c r="BQ266" s="132"/>
      <c r="BR266" s="131"/>
      <c r="BS266" s="65"/>
      <c r="BT266" s="131"/>
      <c r="BU266" s="132"/>
      <c r="BV266" s="131"/>
      <c r="BW266" s="65"/>
      <c r="BX266" s="131"/>
      <c r="BY266" s="65"/>
      <c r="BZ266" s="131"/>
      <c r="CA266" s="65"/>
      <c r="CB266" s="156"/>
      <c r="CC266" s="128"/>
      <c r="CF266" s="157"/>
      <c r="CG266" s="157"/>
    </row>
    <row r="267" spans="1:88" ht="55.5" customHeight="1" thickBot="1">
      <c r="A267" s="1002"/>
      <c r="B267" s="1046" t="s">
        <v>248</v>
      </c>
      <c r="C267" s="1044" t="s">
        <v>1187</v>
      </c>
      <c r="D267" s="670" t="s">
        <v>221</v>
      </c>
      <c r="E267" s="670"/>
      <c r="F267" s="671">
        <f>+'[1]UE409 (2)'!F267</f>
        <v>23844</v>
      </c>
      <c r="G267" s="671">
        <f>+'[1]UE409 (2)'!G267</f>
        <v>23844</v>
      </c>
      <c r="H267" s="671">
        <f>+'[1]UE409 (2)'!H267</f>
        <v>23844</v>
      </c>
      <c r="I267" s="671">
        <f>+'[1]UE409 (2)'!I267</f>
        <v>23844</v>
      </c>
      <c r="J267" s="671">
        <f t="shared" ref="J267:U267" si="88">J268+J269+J270+J271+J272+J273</f>
        <v>1794</v>
      </c>
      <c r="K267" s="671">
        <f t="shared" si="88"/>
        <v>2203</v>
      </c>
      <c r="L267" s="671">
        <f t="shared" si="88"/>
        <v>2066</v>
      </c>
      <c r="M267" s="671">
        <f t="shared" si="88"/>
        <v>2046</v>
      </c>
      <c r="N267" s="671">
        <f t="shared" si="88"/>
        <v>2097</v>
      </c>
      <c r="O267" s="671">
        <f t="shared" si="88"/>
        <v>1817</v>
      </c>
      <c r="P267" s="671">
        <f t="shared" si="88"/>
        <v>2409</v>
      </c>
      <c r="Q267" s="671">
        <f t="shared" si="88"/>
        <v>1692</v>
      </c>
      <c r="R267" s="671">
        <f t="shared" si="88"/>
        <v>821</v>
      </c>
      <c r="S267" s="671">
        <f t="shared" si="88"/>
        <v>1605</v>
      </c>
      <c r="T267" s="671">
        <f t="shared" si="88"/>
        <v>992</v>
      </c>
      <c r="U267" s="671">
        <f t="shared" si="88"/>
        <v>1051</v>
      </c>
      <c r="V267" s="888">
        <f t="shared" si="80"/>
        <v>20593</v>
      </c>
      <c r="W267" s="895">
        <f t="shared" si="81"/>
        <v>86.365542694178828</v>
      </c>
      <c r="Y267" s="867">
        <f t="shared" si="70"/>
        <v>11922</v>
      </c>
      <c r="Z267" s="640"/>
      <c r="AA267" s="640"/>
      <c r="AB267" s="226"/>
      <c r="AC267" s="226"/>
      <c r="AD267" s="226"/>
      <c r="AE267" s="226"/>
      <c r="AF267" s="226"/>
      <c r="AG267" s="226"/>
      <c r="AH267" s="226"/>
      <c r="AI267" s="226"/>
      <c r="AJ267" s="835"/>
      <c r="AK267" s="836"/>
      <c r="AL267" s="226"/>
      <c r="AM267" s="226"/>
      <c r="AN267" s="226"/>
      <c r="AO267" s="226"/>
      <c r="AP267" s="226"/>
      <c r="AQ267" s="226"/>
      <c r="AR267" s="226"/>
      <c r="AS267" s="900"/>
      <c r="AT267" s="902"/>
      <c r="AU267" s="902"/>
      <c r="AV267" s="902"/>
      <c r="AW267" s="902"/>
      <c r="BA267" s="77">
        <f>+BC267+BD267+BF267+BH267+BJ267+BL267+BN267+BP267+BR267+BT267+BV267+BX267+BZ267</f>
        <v>2533319</v>
      </c>
      <c r="BB267" s="130">
        <f>+BE267+BG267+BI267+BK267+BM267+BO267+BQ267+BS267+BU267+BW267+BY267+CA267</f>
        <v>2530601</v>
      </c>
      <c r="BC267" s="129">
        <v>986284</v>
      </c>
      <c r="BD267" s="155">
        <v>5407</v>
      </c>
      <c r="BE267" s="132">
        <v>87812.97</v>
      </c>
      <c r="BF267" s="131">
        <v>1439551</v>
      </c>
      <c r="BG267" s="132">
        <v>223904.97</v>
      </c>
      <c r="BH267" s="131">
        <v>10040</v>
      </c>
      <c r="BI267" s="132">
        <v>210802.91999999998</v>
      </c>
      <c r="BJ267" s="155">
        <v>110550</v>
      </c>
      <c r="BK267" s="132">
        <v>214477.84000000008</v>
      </c>
      <c r="BL267" s="806">
        <v>2307</v>
      </c>
      <c r="BM267" s="800">
        <v>198725.83999999985</v>
      </c>
      <c r="BN267" s="131">
        <v>0</v>
      </c>
      <c r="BO267" s="796">
        <v>228748.11000000022</v>
      </c>
      <c r="BP267" s="131">
        <v>0</v>
      </c>
      <c r="BQ267" s="132">
        <v>18534.59999999986</v>
      </c>
      <c r="BR267" s="131">
        <v>0</v>
      </c>
      <c r="BS267" s="65"/>
      <c r="BT267" s="131"/>
      <c r="BU267" s="132"/>
      <c r="BV267" s="882">
        <v>-24581</v>
      </c>
      <c r="BW267" s="65"/>
      <c r="BX267" s="131">
        <v>0</v>
      </c>
      <c r="BY267" s="65"/>
      <c r="BZ267" s="912">
        <v>3761</v>
      </c>
      <c r="CA267" s="65">
        <v>1347593.75</v>
      </c>
      <c r="CB267" s="156">
        <f t="shared" si="82"/>
        <v>2530601</v>
      </c>
      <c r="CC267" s="128">
        <f t="shared" si="83"/>
        <v>99.89270991927981</v>
      </c>
      <c r="CF267" s="133">
        <f>+CI267-BA267</f>
        <v>0</v>
      </c>
      <c r="CG267" s="133">
        <f>+CJ267-BB267</f>
        <v>0</v>
      </c>
      <c r="CH267" s="160"/>
      <c r="CI267" s="133">
        <v>2533319</v>
      </c>
      <c r="CJ267" s="133">
        <v>2530601</v>
      </c>
    </row>
    <row r="268" spans="1:88" ht="54.75" customHeight="1" thickBot="1">
      <c r="A268" s="1002"/>
      <c r="B268" s="1046"/>
      <c r="C268" s="1044"/>
      <c r="D268" s="11" t="s">
        <v>480</v>
      </c>
      <c r="E268" s="44" t="s">
        <v>33</v>
      </c>
      <c r="F268" s="671">
        <f>+'[1]UE409 (2)'!F268</f>
        <v>1025</v>
      </c>
      <c r="G268" s="671">
        <f>+'[1]UE409 (2)'!G268</f>
        <v>1025</v>
      </c>
      <c r="H268" s="671">
        <f>+'[1]UE409 (2)'!H268</f>
        <v>1025</v>
      </c>
      <c r="I268" s="671">
        <f>+'[1]UE409 (2)'!I268</f>
        <v>1025</v>
      </c>
      <c r="J268" s="634">
        <v>33</v>
      </c>
      <c r="K268" s="80">
        <v>41</v>
      </c>
      <c r="L268" s="80">
        <v>26</v>
      </c>
      <c r="M268" s="80">
        <v>59</v>
      </c>
      <c r="N268" s="80">
        <v>70</v>
      </c>
      <c r="O268" s="80">
        <v>86</v>
      </c>
      <c r="P268" s="80">
        <v>75</v>
      </c>
      <c r="Q268" s="80">
        <v>284</v>
      </c>
      <c r="R268" s="80">
        <v>75</v>
      </c>
      <c r="S268" s="664">
        <v>27</v>
      </c>
      <c r="T268" s="80">
        <v>39</v>
      </c>
      <c r="U268" s="80">
        <v>69</v>
      </c>
      <c r="V268" s="888">
        <f t="shared" si="80"/>
        <v>884</v>
      </c>
      <c r="W268" s="895">
        <f t="shared" si="81"/>
        <v>86.243902439024396</v>
      </c>
      <c r="Y268" s="13">
        <f t="shared" si="70"/>
        <v>512.5</v>
      </c>
      <c r="Z268" s="640"/>
      <c r="AA268" s="640"/>
      <c r="AB268" s="226"/>
      <c r="AC268" s="226"/>
      <c r="AD268" s="226"/>
      <c r="AE268" s="226"/>
      <c r="AF268" s="226"/>
      <c r="AG268" s="226"/>
      <c r="AH268" s="226"/>
      <c r="AI268" s="226"/>
      <c r="AJ268" s="835" t="s">
        <v>1143</v>
      </c>
      <c r="AK268" s="836" t="s">
        <v>1144</v>
      </c>
      <c r="AL268" s="226" t="s">
        <v>1228</v>
      </c>
      <c r="AM268" s="226" t="s">
        <v>1229</v>
      </c>
      <c r="AN268" s="226"/>
      <c r="AO268" s="226"/>
      <c r="AP268" s="226"/>
      <c r="AQ268" s="226"/>
      <c r="AR268" s="226" t="s">
        <v>1473</v>
      </c>
      <c r="AS268" s="900"/>
      <c r="AT268" s="902"/>
      <c r="AU268" s="902"/>
      <c r="AV268" s="902"/>
      <c r="AW268" s="902"/>
      <c r="BA268" s="129"/>
      <c r="BB268" s="130"/>
      <c r="BC268" s="129"/>
      <c r="BD268" s="155"/>
      <c r="BE268" s="132"/>
      <c r="BF268" s="131"/>
      <c r="BG268" s="132"/>
      <c r="BH268" s="131"/>
      <c r="BI268" s="132"/>
      <c r="BJ268" s="155"/>
      <c r="BK268" s="132"/>
      <c r="BL268" s="131"/>
      <c r="BM268" s="132"/>
      <c r="BN268" s="131"/>
      <c r="BO268" s="132"/>
      <c r="BP268" s="131"/>
      <c r="BQ268" s="132"/>
      <c r="BR268" s="131"/>
      <c r="BS268" s="65"/>
      <c r="BT268" s="131"/>
      <c r="BU268" s="132"/>
      <c r="BV268" s="131"/>
      <c r="BW268" s="65"/>
      <c r="BX268" s="131"/>
      <c r="BY268" s="65"/>
      <c r="BZ268" s="131"/>
      <c r="CA268" s="65"/>
      <c r="CB268" s="156">
        <f t="shared" si="82"/>
        <v>0</v>
      </c>
      <c r="CC268" s="128" t="e">
        <f t="shared" si="83"/>
        <v>#DIV/0!</v>
      </c>
      <c r="CF268" s="157"/>
      <c r="CG268" s="157"/>
    </row>
    <row r="269" spans="1:88" ht="51" customHeight="1" thickBot="1">
      <c r="A269" s="1002"/>
      <c r="B269" s="1046"/>
      <c r="C269" s="1044"/>
      <c r="D269" s="11" t="s">
        <v>123</v>
      </c>
      <c r="E269" s="44" t="s">
        <v>33</v>
      </c>
      <c r="F269" s="671">
        <f>+'[1]UE409 (2)'!F269</f>
        <v>1426</v>
      </c>
      <c r="G269" s="671">
        <f>+'[1]UE409 (2)'!G269</f>
        <v>1426</v>
      </c>
      <c r="H269" s="671">
        <f>+'[1]UE409 (2)'!H269</f>
        <v>1426</v>
      </c>
      <c r="I269" s="671">
        <f>+'[1]UE409 (2)'!I269</f>
        <v>1426</v>
      </c>
      <c r="J269" s="634">
        <v>44</v>
      </c>
      <c r="K269" s="80">
        <v>81</v>
      </c>
      <c r="L269" s="80">
        <v>35</v>
      </c>
      <c r="M269" s="80">
        <v>72</v>
      </c>
      <c r="N269" s="80">
        <v>140</v>
      </c>
      <c r="O269" s="80">
        <v>159</v>
      </c>
      <c r="P269" s="80">
        <v>142</v>
      </c>
      <c r="Q269" s="80">
        <v>140</v>
      </c>
      <c r="R269" s="80">
        <v>52</v>
      </c>
      <c r="S269" s="664">
        <v>64</v>
      </c>
      <c r="T269" s="80">
        <v>86</v>
      </c>
      <c r="U269" s="80">
        <v>1</v>
      </c>
      <c r="V269" s="888">
        <f t="shared" si="80"/>
        <v>1016</v>
      </c>
      <c r="W269" s="895">
        <f t="shared" si="81"/>
        <v>71.24824684431978</v>
      </c>
      <c r="Y269" s="13">
        <f t="shared" si="70"/>
        <v>713</v>
      </c>
      <c r="Z269" s="640"/>
      <c r="AA269" s="640"/>
      <c r="AB269" s="226"/>
      <c r="AC269" s="226"/>
      <c r="AD269" s="226"/>
      <c r="AE269" s="226"/>
      <c r="AF269" s="226"/>
      <c r="AG269" s="226"/>
      <c r="AH269" s="226"/>
      <c r="AI269" s="226"/>
      <c r="AJ269" s="835" t="s">
        <v>1143</v>
      </c>
      <c r="AK269" s="836" t="s">
        <v>1144</v>
      </c>
      <c r="AL269" s="226" t="s">
        <v>1230</v>
      </c>
      <c r="AM269" s="226" t="s">
        <v>1230</v>
      </c>
      <c r="AN269" s="226"/>
      <c r="AO269" s="226"/>
      <c r="AP269" s="226" t="s">
        <v>1344</v>
      </c>
      <c r="AQ269" s="226" t="s">
        <v>1345</v>
      </c>
      <c r="AR269" s="226" t="s">
        <v>1474</v>
      </c>
      <c r="AS269" s="900"/>
      <c r="AT269" s="902"/>
      <c r="AU269" s="902"/>
      <c r="AV269" s="902"/>
      <c r="AW269" s="902"/>
      <c r="BA269" s="129"/>
      <c r="BB269" s="130"/>
      <c r="BC269" s="129"/>
      <c r="BD269" s="155"/>
      <c r="BE269" s="132"/>
      <c r="BF269" s="131"/>
      <c r="BG269" s="132"/>
      <c r="BH269" s="131"/>
      <c r="BI269" s="132"/>
      <c r="BJ269" s="155"/>
      <c r="BK269" s="132"/>
      <c r="BL269" s="131"/>
      <c r="BM269" s="132"/>
      <c r="BN269" s="131"/>
      <c r="BO269" s="132"/>
      <c r="BP269" s="131"/>
      <c r="BQ269" s="132"/>
      <c r="BR269" s="131"/>
      <c r="BS269" s="65"/>
      <c r="BT269" s="131"/>
      <c r="BU269" s="132"/>
      <c r="BV269" s="131"/>
      <c r="BW269" s="65"/>
      <c r="BX269" s="131"/>
      <c r="BY269" s="65"/>
      <c r="BZ269" s="131"/>
      <c r="CA269" s="65"/>
      <c r="CB269" s="156">
        <f t="shared" si="82"/>
        <v>0</v>
      </c>
      <c r="CC269" s="128" t="e">
        <f t="shared" si="83"/>
        <v>#DIV/0!</v>
      </c>
      <c r="CF269" s="157"/>
      <c r="CG269" s="157"/>
    </row>
    <row r="270" spans="1:88" ht="54.75" customHeight="1" thickBot="1">
      <c r="A270" s="1002"/>
      <c r="B270" s="1046"/>
      <c r="C270" s="1044"/>
      <c r="D270" s="11" t="s">
        <v>124</v>
      </c>
      <c r="E270" s="44" t="s">
        <v>33</v>
      </c>
      <c r="F270" s="671">
        <f>+'[1]UE409 (2)'!F270</f>
        <v>4000</v>
      </c>
      <c r="G270" s="671">
        <f>+'[1]UE409 (2)'!G270</f>
        <v>4000</v>
      </c>
      <c r="H270" s="671">
        <f>+'[1]UE409 (2)'!H270</f>
        <v>4000</v>
      </c>
      <c r="I270" s="671">
        <f>+'[1]UE409 (2)'!I270</f>
        <v>4000</v>
      </c>
      <c r="J270" s="634">
        <v>268</v>
      </c>
      <c r="K270" s="80">
        <v>358</v>
      </c>
      <c r="L270" s="80">
        <v>373</v>
      </c>
      <c r="M270" s="80">
        <v>360</v>
      </c>
      <c r="N270" s="80">
        <v>314</v>
      </c>
      <c r="O270" s="80">
        <v>295</v>
      </c>
      <c r="P270" s="80">
        <v>315</v>
      </c>
      <c r="Q270" s="80">
        <v>282</v>
      </c>
      <c r="R270" s="80">
        <v>88</v>
      </c>
      <c r="S270" s="664">
        <v>340</v>
      </c>
      <c r="T270" s="80">
        <v>163</v>
      </c>
      <c r="U270" s="80">
        <v>144</v>
      </c>
      <c r="V270" s="888">
        <f t="shared" si="80"/>
        <v>3300</v>
      </c>
      <c r="W270" s="895">
        <f t="shared" si="81"/>
        <v>82.5</v>
      </c>
      <c r="Y270" s="13">
        <f t="shared" si="70"/>
        <v>2000</v>
      </c>
      <c r="Z270" s="640"/>
      <c r="AA270" s="640"/>
      <c r="AB270" s="226"/>
      <c r="AC270" s="226"/>
      <c r="AD270" s="226"/>
      <c r="AE270" s="226"/>
      <c r="AF270" s="226"/>
      <c r="AG270" s="226"/>
      <c r="AH270" s="226"/>
      <c r="AI270" s="226"/>
      <c r="AJ270" s="835"/>
      <c r="AK270" s="836"/>
      <c r="AL270" s="226"/>
      <c r="AM270" s="226"/>
      <c r="AN270" s="226"/>
      <c r="AO270" s="226"/>
      <c r="AP270" s="226"/>
      <c r="AQ270" s="226"/>
      <c r="AR270" s="226"/>
      <c r="AS270" s="900"/>
      <c r="AT270" s="902"/>
      <c r="AU270" s="902"/>
      <c r="AV270" s="902"/>
      <c r="AW270" s="902"/>
      <c r="BA270" s="129"/>
      <c r="BB270" s="130"/>
      <c r="BC270" s="129"/>
      <c r="BD270" s="155"/>
      <c r="BE270" s="132"/>
      <c r="BF270" s="131"/>
      <c r="BG270" s="132"/>
      <c r="BH270" s="131"/>
      <c r="BI270" s="132"/>
      <c r="BJ270" s="155"/>
      <c r="BK270" s="132"/>
      <c r="BL270" s="131"/>
      <c r="BM270" s="132"/>
      <c r="BN270" s="131"/>
      <c r="BO270" s="132"/>
      <c r="BP270" s="131"/>
      <c r="BQ270" s="132"/>
      <c r="BR270" s="131"/>
      <c r="BS270" s="65"/>
      <c r="BT270" s="131"/>
      <c r="BU270" s="132"/>
      <c r="BV270" s="131"/>
      <c r="BW270" s="65"/>
      <c r="BX270" s="131"/>
      <c r="BY270" s="65"/>
      <c r="BZ270" s="131"/>
      <c r="CA270" s="65"/>
      <c r="CB270" s="156">
        <f t="shared" si="82"/>
        <v>0</v>
      </c>
      <c r="CC270" s="128" t="e">
        <f t="shared" si="83"/>
        <v>#DIV/0!</v>
      </c>
      <c r="CD270" s="145"/>
      <c r="CF270" s="157"/>
      <c r="CG270" s="157"/>
    </row>
    <row r="271" spans="1:88" ht="48.75" customHeight="1" thickBot="1">
      <c r="A271" s="1002"/>
      <c r="B271" s="1046"/>
      <c r="C271" s="1044"/>
      <c r="D271" s="11" t="s">
        <v>125</v>
      </c>
      <c r="E271" s="44" t="s">
        <v>33</v>
      </c>
      <c r="F271" s="671">
        <f>+'[1]UE409 (2)'!F271</f>
        <v>3948</v>
      </c>
      <c r="G271" s="671">
        <f>+'[1]UE409 (2)'!G271</f>
        <v>3948</v>
      </c>
      <c r="H271" s="671">
        <f>+'[1]UE409 (2)'!H271</f>
        <v>3948</v>
      </c>
      <c r="I271" s="671">
        <f>+'[1]UE409 (2)'!I271</f>
        <v>3948</v>
      </c>
      <c r="J271" s="634">
        <v>255</v>
      </c>
      <c r="K271" s="80">
        <v>350</v>
      </c>
      <c r="L271" s="80">
        <v>245</v>
      </c>
      <c r="M271" s="80">
        <v>341</v>
      </c>
      <c r="N271" s="80">
        <v>323</v>
      </c>
      <c r="O271" s="80">
        <v>298</v>
      </c>
      <c r="P271" s="80">
        <v>586</v>
      </c>
      <c r="Q271" s="80">
        <v>5</v>
      </c>
      <c r="R271" s="80">
        <v>99</v>
      </c>
      <c r="S271" s="664">
        <v>174</v>
      </c>
      <c r="T271" s="80">
        <v>210</v>
      </c>
      <c r="U271" s="80">
        <v>152</v>
      </c>
      <c r="V271" s="888">
        <f t="shared" si="80"/>
        <v>3038</v>
      </c>
      <c r="W271" s="895">
        <f t="shared" si="81"/>
        <v>76.950354609929079</v>
      </c>
      <c r="Y271" s="13">
        <f t="shared" si="70"/>
        <v>1974</v>
      </c>
      <c r="Z271" s="640"/>
      <c r="AA271" s="640"/>
      <c r="AB271" s="226"/>
      <c r="AC271" s="226"/>
      <c r="AD271" s="226"/>
      <c r="AE271" s="226"/>
      <c r="AF271" s="226"/>
      <c r="AG271" s="226"/>
      <c r="AH271" s="226"/>
      <c r="AI271" s="226"/>
      <c r="AJ271" s="835"/>
      <c r="AK271" s="836"/>
      <c r="AL271" s="226"/>
      <c r="AM271" s="226"/>
      <c r="AN271" s="226"/>
      <c r="AO271" s="226"/>
      <c r="AP271" s="226"/>
      <c r="AQ271" s="226"/>
      <c r="AR271" s="226" t="s">
        <v>1475</v>
      </c>
      <c r="AS271" s="900"/>
      <c r="AT271" s="902"/>
      <c r="AU271" s="902"/>
      <c r="AV271" s="902"/>
      <c r="AW271" s="902"/>
      <c r="BA271" s="129"/>
      <c r="BB271" s="130"/>
      <c r="BC271" s="129"/>
      <c r="BD271" s="155"/>
      <c r="BE271" s="132"/>
      <c r="BF271" s="131"/>
      <c r="BG271" s="132"/>
      <c r="BH271" s="131"/>
      <c r="BI271" s="132"/>
      <c r="BJ271" s="155"/>
      <c r="BK271" s="132"/>
      <c r="BL271" s="131"/>
      <c r="BM271" s="132"/>
      <c r="BN271" s="131"/>
      <c r="BO271" s="132"/>
      <c r="BP271" s="131"/>
      <c r="BQ271" s="132"/>
      <c r="BR271" s="131"/>
      <c r="BS271" s="65"/>
      <c r="BT271" s="131"/>
      <c r="BU271" s="132"/>
      <c r="BV271" s="131"/>
      <c r="BW271" s="65"/>
      <c r="BX271" s="131"/>
      <c r="BY271" s="65"/>
      <c r="BZ271" s="131"/>
      <c r="CA271" s="65"/>
      <c r="CB271" s="156">
        <f t="shared" si="82"/>
        <v>0</v>
      </c>
      <c r="CC271" s="128" t="e">
        <f t="shared" si="83"/>
        <v>#DIV/0!</v>
      </c>
      <c r="CF271" s="157"/>
      <c r="CG271" s="157"/>
    </row>
    <row r="272" spans="1:88" ht="51" customHeight="1" thickBot="1">
      <c r="A272" s="1002"/>
      <c r="B272" s="1046"/>
      <c r="C272" s="1044"/>
      <c r="D272" s="11" t="s">
        <v>417</v>
      </c>
      <c r="E272" s="44" t="s">
        <v>33</v>
      </c>
      <c r="F272" s="671">
        <f>+'[1]UE409 (2)'!F272</f>
        <v>8080</v>
      </c>
      <c r="G272" s="671">
        <f>+'[1]UE409 (2)'!G272</f>
        <v>8080</v>
      </c>
      <c r="H272" s="671">
        <f>+'[1]UE409 (2)'!H272</f>
        <v>8080</v>
      </c>
      <c r="I272" s="671">
        <f>+'[1]UE409 (2)'!I272</f>
        <v>8080</v>
      </c>
      <c r="J272" s="634">
        <v>639</v>
      </c>
      <c r="K272" s="80">
        <v>777</v>
      </c>
      <c r="L272" s="80">
        <v>740</v>
      </c>
      <c r="M272" s="80">
        <v>663</v>
      </c>
      <c r="N272" s="80">
        <v>705</v>
      </c>
      <c r="O272" s="80">
        <v>548</v>
      </c>
      <c r="P272" s="80">
        <v>692</v>
      </c>
      <c r="Q272" s="788">
        <v>520</v>
      </c>
      <c r="R272" s="80">
        <v>10</v>
      </c>
      <c r="S272" s="732">
        <v>790</v>
      </c>
      <c r="T272" s="80">
        <v>364</v>
      </c>
      <c r="U272" s="80">
        <v>274</v>
      </c>
      <c r="V272" s="888">
        <f t="shared" si="80"/>
        <v>6722</v>
      </c>
      <c r="W272" s="895">
        <f t="shared" si="81"/>
        <v>83.193069306930695</v>
      </c>
      <c r="Y272" s="13">
        <f t="shared" si="70"/>
        <v>4040</v>
      </c>
      <c r="Z272" s="640"/>
      <c r="AA272" s="640"/>
      <c r="AB272" s="226"/>
      <c r="AC272" s="226"/>
      <c r="AD272" s="226"/>
      <c r="AE272" s="226"/>
      <c r="AF272" s="226"/>
      <c r="AG272" s="226"/>
      <c r="AH272" s="226"/>
      <c r="AI272" s="226"/>
      <c r="AJ272" s="835"/>
      <c r="AK272" s="836"/>
      <c r="AL272" s="226"/>
      <c r="AM272" s="226"/>
      <c r="AN272" s="226"/>
      <c r="AO272" s="226"/>
      <c r="AP272" s="226"/>
      <c r="AQ272" s="226"/>
      <c r="AR272" s="226"/>
      <c r="AS272" s="900"/>
      <c r="AT272" s="902"/>
      <c r="AU272" s="902"/>
      <c r="AV272" s="902"/>
      <c r="AW272" s="902"/>
      <c r="BA272" s="129"/>
      <c r="BB272" s="130"/>
      <c r="BC272" s="129"/>
      <c r="BD272" s="155"/>
      <c r="BE272" s="132"/>
      <c r="BF272" s="131"/>
      <c r="BG272" s="132"/>
      <c r="BH272" s="131"/>
      <c r="BI272" s="132"/>
      <c r="BJ272" s="155"/>
      <c r="BK272" s="132"/>
      <c r="BL272" s="131"/>
      <c r="BM272" s="132"/>
      <c r="BN272" s="131"/>
      <c r="BO272" s="132"/>
      <c r="BP272" s="131"/>
      <c r="BQ272" s="132"/>
      <c r="BR272" s="131"/>
      <c r="BS272" s="65"/>
      <c r="BT272" s="131"/>
      <c r="BU272" s="132"/>
      <c r="BV272" s="131"/>
      <c r="BW272" s="65"/>
      <c r="BX272" s="131"/>
      <c r="BY272" s="65"/>
      <c r="BZ272" s="131"/>
      <c r="CA272" s="65"/>
      <c r="CB272" s="156">
        <f t="shared" si="82"/>
        <v>0</v>
      </c>
      <c r="CC272" s="128" t="e">
        <f t="shared" si="83"/>
        <v>#DIV/0!</v>
      </c>
      <c r="CF272" s="157"/>
      <c r="CG272" s="157"/>
    </row>
    <row r="273" spans="1:88" ht="60.75" customHeight="1" thickBot="1">
      <c r="A273" s="1002"/>
      <c r="B273" s="1046"/>
      <c r="C273" s="1044"/>
      <c r="D273" s="11" t="s">
        <v>126</v>
      </c>
      <c r="E273" s="44" t="s">
        <v>33</v>
      </c>
      <c r="F273" s="671">
        <f>+'[1]UE409 (2)'!F273</f>
        <v>5365</v>
      </c>
      <c r="G273" s="671">
        <f>+'[1]UE409 (2)'!G273</f>
        <v>5365</v>
      </c>
      <c r="H273" s="671">
        <f>+'[1]UE409 (2)'!H273</f>
        <v>5365</v>
      </c>
      <c r="I273" s="671">
        <f>+'[1]UE409 (2)'!I273</f>
        <v>5365</v>
      </c>
      <c r="J273" s="634">
        <v>555</v>
      </c>
      <c r="K273" s="80">
        <v>596</v>
      </c>
      <c r="L273" s="80">
        <v>647</v>
      </c>
      <c r="M273" s="80">
        <v>551</v>
      </c>
      <c r="N273" s="80">
        <v>545</v>
      </c>
      <c r="O273" s="80">
        <v>431</v>
      </c>
      <c r="P273" s="80">
        <v>599</v>
      </c>
      <c r="Q273" s="80">
        <v>461</v>
      </c>
      <c r="R273" s="80">
        <v>497</v>
      </c>
      <c r="S273" s="664">
        <v>210</v>
      </c>
      <c r="T273" s="80">
        <v>130</v>
      </c>
      <c r="U273" s="80">
        <v>411</v>
      </c>
      <c r="V273" s="888">
        <f t="shared" si="80"/>
        <v>5633</v>
      </c>
      <c r="W273" s="895">
        <f t="shared" si="81"/>
        <v>104.99534016775397</v>
      </c>
      <c r="Y273" s="13">
        <f t="shared" si="70"/>
        <v>2682.5</v>
      </c>
      <c r="Z273" s="640"/>
      <c r="AA273" s="640"/>
      <c r="AB273" s="226"/>
      <c r="AC273" s="226"/>
      <c r="AD273" s="226"/>
      <c r="AE273" s="226"/>
      <c r="AF273" s="226"/>
      <c r="AG273" s="226"/>
      <c r="AH273" s="226"/>
      <c r="AI273" s="226"/>
      <c r="AJ273" s="835"/>
      <c r="AK273" s="836"/>
      <c r="AL273" s="226"/>
      <c r="AM273" s="226"/>
      <c r="AN273" s="226"/>
      <c r="AO273" s="226"/>
      <c r="AP273" s="226"/>
      <c r="AQ273" s="226"/>
      <c r="AR273" s="226"/>
      <c r="AS273" s="900"/>
      <c r="AT273" s="902"/>
      <c r="AU273" s="902"/>
      <c r="AV273" s="902"/>
      <c r="AW273" s="902"/>
      <c r="BA273" s="129"/>
      <c r="BB273" s="130"/>
      <c r="BC273" s="129"/>
      <c r="BD273" s="155"/>
      <c r="BE273" s="132"/>
      <c r="BF273" s="131"/>
      <c r="BG273" s="132"/>
      <c r="BH273" s="131"/>
      <c r="BI273" s="132"/>
      <c r="BJ273" s="155"/>
      <c r="BK273" s="132"/>
      <c r="BL273" s="131"/>
      <c r="BM273" s="132"/>
      <c r="BN273" s="131"/>
      <c r="BO273" s="132"/>
      <c r="BP273" s="131"/>
      <c r="BQ273" s="132"/>
      <c r="BR273" s="131"/>
      <c r="BS273" s="65"/>
      <c r="BT273" s="131"/>
      <c r="BU273" s="132"/>
      <c r="BV273" s="131"/>
      <c r="BW273" s="65"/>
      <c r="BX273" s="131"/>
      <c r="BY273" s="65"/>
      <c r="BZ273" s="131"/>
      <c r="CA273" s="65"/>
      <c r="CB273" s="156">
        <f t="shared" si="82"/>
        <v>0</v>
      </c>
      <c r="CC273" s="128" t="e">
        <f t="shared" si="83"/>
        <v>#DIV/0!</v>
      </c>
      <c r="CF273" s="157"/>
      <c r="CG273" s="157"/>
    </row>
    <row r="274" spans="1:88" ht="48.75" customHeight="1" thickBot="1">
      <c r="A274" s="1002"/>
      <c r="B274" s="1046" t="s">
        <v>249</v>
      </c>
      <c r="C274" s="1038" t="s">
        <v>296</v>
      </c>
      <c r="D274" s="670" t="s">
        <v>221</v>
      </c>
      <c r="E274" s="670"/>
      <c r="F274" s="671">
        <f>+'[1]UE409 (2)'!F274</f>
        <v>4737</v>
      </c>
      <c r="G274" s="671">
        <f>+'[1]UE409 (2)'!G274</f>
        <v>5401</v>
      </c>
      <c r="H274" s="671">
        <f>+'[1]UE409 (2)'!H274</f>
        <v>5401</v>
      </c>
      <c r="I274" s="671">
        <f>+'[1]UE409 (2)'!I274</f>
        <v>5671</v>
      </c>
      <c r="J274" s="671">
        <f t="shared" ref="J274:U274" si="89">+J277+J279</f>
        <v>454</v>
      </c>
      <c r="K274" s="671">
        <f t="shared" si="89"/>
        <v>502</v>
      </c>
      <c r="L274" s="671">
        <f t="shared" si="89"/>
        <v>320</v>
      </c>
      <c r="M274" s="671">
        <f t="shared" si="89"/>
        <v>434</v>
      </c>
      <c r="N274" s="671">
        <f t="shared" si="89"/>
        <v>591</v>
      </c>
      <c r="O274" s="671">
        <f t="shared" si="89"/>
        <v>391</v>
      </c>
      <c r="P274" s="671">
        <f t="shared" si="89"/>
        <v>252</v>
      </c>
      <c r="Q274" s="671">
        <f t="shared" si="89"/>
        <v>349</v>
      </c>
      <c r="R274" s="671">
        <f t="shared" si="89"/>
        <v>256</v>
      </c>
      <c r="S274" s="671">
        <f t="shared" si="89"/>
        <v>216</v>
      </c>
      <c r="T274" s="671">
        <f t="shared" si="89"/>
        <v>261</v>
      </c>
      <c r="U274" s="671">
        <f t="shared" si="89"/>
        <v>426</v>
      </c>
      <c r="V274" s="888">
        <f t="shared" si="80"/>
        <v>4452</v>
      </c>
      <c r="W274" s="895">
        <f t="shared" si="81"/>
        <v>93.983533882203929</v>
      </c>
      <c r="Y274" s="867">
        <f t="shared" ref="Y274:Y337" si="90">+F274/2</f>
        <v>2368.5</v>
      </c>
      <c r="Z274" s="737"/>
      <c r="AA274" s="640"/>
      <c r="AB274" s="226"/>
      <c r="AC274" s="226"/>
      <c r="AD274" s="226"/>
      <c r="AE274" s="226"/>
      <c r="AF274" s="226"/>
      <c r="AG274" s="226"/>
      <c r="AH274" s="226"/>
      <c r="AI274" s="226"/>
      <c r="AJ274" s="835"/>
      <c r="AK274" s="836"/>
      <c r="AL274" s="226"/>
      <c r="AM274" s="226"/>
      <c r="AN274" s="226"/>
      <c r="AO274" s="226"/>
      <c r="AP274" s="226"/>
      <c r="AQ274" s="226"/>
      <c r="AR274" s="226"/>
      <c r="AS274" s="900"/>
      <c r="AT274" s="902"/>
      <c r="AU274" s="902"/>
      <c r="AV274" s="902"/>
      <c r="AW274" s="902"/>
      <c r="BA274" s="77">
        <f>+BC274+BD274+BF274+BH274+BJ274+BL274+BN274+BP274+BR274+BT274+BV274+BX274+BZ274</f>
        <v>840637</v>
      </c>
      <c r="BB274" s="130">
        <f>+BE274+BG274+BI274+BK274+BM274+BO274+BQ274+BS274+BU274+BW274+BY274+CA274</f>
        <v>835582</v>
      </c>
      <c r="BC274" s="129">
        <v>191456</v>
      </c>
      <c r="BD274" s="155">
        <v>582</v>
      </c>
      <c r="BE274" s="132">
        <v>17642.239999999998</v>
      </c>
      <c r="BF274" s="131">
        <v>406308</v>
      </c>
      <c r="BG274" s="132">
        <v>53762.73</v>
      </c>
      <c r="BH274" s="131">
        <v>3038</v>
      </c>
      <c r="BI274" s="132">
        <v>54143.299999999988</v>
      </c>
      <c r="BJ274" s="155">
        <v>190000</v>
      </c>
      <c r="BK274" s="132">
        <v>54349.190000000031</v>
      </c>
      <c r="BL274" s="806">
        <v>-2530</v>
      </c>
      <c r="BM274" s="800">
        <v>47296.160000000003</v>
      </c>
      <c r="BN274" s="131">
        <v>0</v>
      </c>
      <c r="BO274" s="796">
        <v>83901.670000000013</v>
      </c>
      <c r="BP274" s="131">
        <v>62043</v>
      </c>
      <c r="BQ274" s="132">
        <v>1737.5899999999674</v>
      </c>
      <c r="BR274" s="131">
        <v>0</v>
      </c>
      <c r="BS274" s="65"/>
      <c r="BT274" s="131"/>
      <c r="BU274" s="132"/>
      <c r="BV274" s="882">
        <v>-10260</v>
      </c>
      <c r="BW274" s="65"/>
      <c r="BX274" s="131">
        <v>0</v>
      </c>
      <c r="BY274" s="65"/>
      <c r="BZ274" s="131">
        <v>0</v>
      </c>
      <c r="CA274" s="65">
        <v>522749.12</v>
      </c>
      <c r="CB274" s="156">
        <f t="shared" si="82"/>
        <v>835582</v>
      </c>
      <c r="CC274" s="128">
        <f t="shared" si="83"/>
        <v>99.398670294074606</v>
      </c>
      <c r="CF274" s="133">
        <f>+CI274-BA274</f>
        <v>0</v>
      </c>
      <c r="CG274" s="133">
        <f>+CJ274-BB274</f>
        <v>0</v>
      </c>
      <c r="CH274" s="160"/>
      <c r="CI274" s="133">
        <v>840637</v>
      </c>
      <c r="CJ274" s="133">
        <v>835582</v>
      </c>
    </row>
    <row r="275" spans="1:88" ht="39" customHeight="1" thickBot="1">
      <c r="A275" s="1002"/>
      <c r="B275" s="1046"/>
      <c r="C275" s="1038"/>
      <c r="D275" s="38" t="s">
        <v>452</v>
      </c>
      <c r="E275" s="44" t="s">
        <v>60</v>
      </c>
      <c r="F275" s="671">
        <f>+'[1]UE409 (2)'!F275</f>
        <v>295</v>
      </c>
      <c r="G275" s="671">
        <f>+'[1]UE409 (2)'!G275</f>
        <v>135</v>
      </c>
      <c r="H275" s="671">
        <f>+'[1]UE409 (2)'!H275</f>
        <v>135</v>
      </c>
      <c r="I275" s="671">
        <f>+'[1]UE409 (2)'!I275</f>
        <v>142</v>
      </c>
      <c r="J275" s="634">
        <v>8</v>
      </c>
      <c r="K275" s="80">
        <v>14</v>
      </c>
      <c r="L275" s="80">
        <v>14</v>
      </c>
      <c r="M275" s="80">
        <v>18</v>
      </c>
      <c r="N275" s="80">
        <v>56</v>
      </c>
      <c r="O275" s="80">
        <v>7</v>
      </c>
      <c r="P275" s="80">
        <v>15</v>
      </c>
      <c r="Q275" s="80">
        <v>9</v>
      </c>
      <c r="R275" s="80">
        <v>23</v>
      </c>
      <c r="S275" s="634">
        <v>7</v>
      </c>
      <c r="T275" s="80">
        <v>8</v>
      </c>
      <c r="U275" s="80">
        <v>1</v>
      </c>
      <c r="V275" s="888">
        <f t="shared" si="80"/>
        <v>180</v>
      </c>
      <c r="W275" s="895">
        <f t="shared" si="81"/>
        <v>61.016949152542374</v>
      </c>
      <c r="Y275" s="13">
        <f t="shared" si="90"/>
        <v>147.5</v>
      </c>
      <c r="Z275" s="640"/>
      <c r="AA275" s="640"/>
      <c r="AB275" s="226"/>
      <c r="AC275" s="226"/>
      <c r="AD275" s="226"/>
      <c r="AE275" s="226"/>
      <c r="AF275" s="226"/>
      <c r="AG275" s="226"/>
      <c r="AH275" s="226"/>
      <c r="AI275" s="226"/>
      <c r="AJ275" s="835"/>
      <c r="AK275" s="836"/>
      <c r="AL275" s="226"/>
      <c r="AM275" s="226"/>
      <c r="AN275" s="226"/>
      <c r="AO275" s="226"/>
      <c r="AP275" s="226"/>
      <c r="AQ275" s="226"/>
      <c r="AR275" s="226"/>
      <c r="AS275" s="900"/>
      <c r="AT275" s="902"/>
      <c r="AU275" s="902"/>
      <c r="AV275" s="902"/>
      <c r="AW275" s="902"/>
      <c r="BA275" s="129"/>
      <c r="BB275" s="130"/>
      <c r="BC275" s="129"/>
      <c r="BD275" s="155"/>
      <c r="BE275" s="132"/>
      <c r="BF275" s="131"/>
      <c r="BG275" s="132"/>
      <c r="BH275" s="131"/>
      <c r="BI275" s="132"/>
      <c r="BJ275" s="155"/>
      <c r="BK275" s="132"/>
      <c r="BL275" s="131"/>
      <c r="BM275" s="132"/>
      <c r="BN275" s="131"/>
      <c r="BO275" s="132"/>
      <c r="BP275" s="131"/>
      <c r="BQ275" s="132"/>
      <c r="BR275" s="131"/>
      <c r="BS275" s="65"/>
      <c r="BT275" s="131"/>
      <c r="BU275" s="132"/>
      <c r="BV275" s="131"/>
      <c r="BW275" s="65"/>
      <c r="BX275" s="131"/>
      <c r="BY275" s="65"/>
      <c r="BZ275" s="131"/>
      <c r="CA275" s="65"/>
      <c r="CB275" s="156">
        <f t="shared" si="82"/>
        <v>0</v>
      </c>
      <c r="CC275" s="128" t="e">
        <f t="shared" si="83"/>
        <v>#DIV/0!</v>
      </c>
      <c r="CF275" s="157"/>
      <c r="CG275" s="157"/>
    </row>
    <row r="276" spans="1:88" ht="40.5" customHeight="1" thickBot="1">
      <c r="A276" s="1002"/>
      <c r="B276" s="1046"/>
      <c r="C276" s="1038"/>
      <c r="D276" s="38" t="s">
        <v>127</v>
      </c>
      <c r="E276" s="44" t="s">
        <v>60</v>
      </c>
      <c r="F276" s="671">
        <f>+'[1]UE409 (2)'!F276</f>
        <v>2778</v>
      </c>
      <c r="G276" s="671">
        <f>+'[1]UE409 (2)'!G276</f>
        <v>1000</v>
      </c>
      <c r="H276" s="671">
        <f>+'[1]UE409 (2)'!H276</f>
        <v>1000</v>
      </c>
      <c r="I276" s="671">
        <f>+'[1]UE409 (2)'!I276</f>
        <v>1050</v>
      </c>
      <c r="J276" s="634">
        <v>36</v>
      </c>
      <c r="K276" s="80">
        <v>129</v>
      </c>
      <c r="L276" s="80">
        <v>83</v>
      </c>
      <c r="M276" s="80">
        <v>63</v>
      </c>
      <c r="N276" s="80">
        <v>177</v>
      </c>
      <c r="O276" s="80">
        <v>148</v>
      </c>
      <c r="P276" s="80">
        <v>69</v>
      </c>
      <c r="Q276" s="80">
        <v>86</v>
      </c>
      <c r="R276" s="80">
        <v>51</v>
      </c>
      <c r="S276" s="634">
        <v>30</v>
      </c>
      <c r="T276" s="80">
        <v>36</v>
      </c>
      <c r="U276" s="80">
        <v>40</v>
      </c>
      <c r="V276" s="888">
        <f t="shared" si="80"/>
        <v>948</v>
      </c>
      <c r="W276" s="895">
        <f t="shared" si="81"/>
        <v>34.125269978401732</v>
      </c>
      <c r="Y276" s="13">
        <f t="shared" si="90"/>
        <v>1389</v>
      </c>
      <c r="Z276" s="640"/>
      <c r="AA276" s="640"/>
      <c r="AB276" s="226"/>
      <c r="AC276" s="226"/>
      <c r="AD276" s="226"/>
      <c r="AE276" s="226"/>
      <c r="AF276" s="226"/>
      <c r="AG276" s="226"/>
      <c r="AH276" s="226"/>
      <c r="AI276" s="226"/>
      <c r="AJ276" s="835"/>
      <c r="AK276" s="836"/>
      <c r="AL276" s="226" t="s">
        <v>1231</v>
      </c>
      <c r="AM276" s="226" t="s">
        <v>1232</v>
      </c>
      <c r="AN276" s="226"/>
      <c r="AO276" s="226"/>
      <c r="AP276" s="226" t="s">
        <v>1346</v>
      </c>
      <c r="AQ276" s="226" t="s">
        <v>1347</v>
      </c>
      <c r="AR276" s="226"/>
      <c r="AS276" s="900"/>
      <c r="AT276" s="902"/>
      <c r="AU276" s="902"/>
      <c r="AV276" s="902"/>
      <c r="AW276" s="902"/>
      <c r="BA276" s="129"/>
      <c r="BB276" s="130"/>
      <c r="BC276" s="129"/>
      <c r="BD276" s="155"/>
      <c r="BE276" s="132"/>
      <c r="BF276" s="131"/>
      <c r="BG276" s="132"/>
      <c r="BH276" s="131"/>
      <c r="BI276" s="132"/>
      <c r="BJ276" s="155"/>
      <c r="BK276" s="132"/>
      <c r="BL276" s="131"/>
      <c r="BM276" s="132"/>
      <c r="BN276" s="131"/>
      <c r="BO276" s="132"/>
      <c r="BP276" s="131"/>
      <c r="BQ276" s="132"/>
      <c r="BR276" s="131"/>
      <c r="BS276" s="65"/>
      <c r="BT276" s="131"/>
      <c r="BU276" s="132"/>
      <c r="BV276" s="131"/>
      <c r="BW276" s="65"/>
      <c r="BX276" s="131"/>
      <c r="BY276" s="65"/>
      <c r="BZ276" s="131"/>
      <c r="CA276" s="65"/>
      <c r="CB276" s="156">
        <f t="shared" si="82"/>
        <v>0</v>
      </c>
      <c r="CC276" s="128" t="e">
        <f t="shared" si="83"/>
        <v>#DIV/0!</v>
      </c>
      <c r="CF276" s="157"/>
      <c r="CG276" s="157"/>
    </row>
    <row r="277" spans="1:88" ht="77.25" customHeight="1" thickBot="1">
      <c r="A277" s="1002"/>
      <c r="B277" s="1046"/>
      <c r="C277" s="1038"/>
      <c r="D277" s="38" t="s">
        <v>454</v>
      </c>
      <c r="E277" s="44" t="s">
        <v>60</v>
      </c>
      <c r="F277" s="671">
        <f>+'[1]UE409 (2)'!F277</f>
        <v>4037</v>
      </c>
      <c r="G277" s="671">
        <f>+'[1]UE409 (2)'!G277</f>
        <v>3501</v>
      </c>
      <c r="H277" s="671">
        <f>+'[1]UE409 (2)'!H277</f>
        <v>3501</v>
      </c>
      <c r="I277" s="671">
        <f>+'[1]UE409 (2)'!I277</f>
        <v>3676</v>
      </c>
      <c r="J277" s="634">
        <v>451</v>
      </c>
      <c r="K277" s="80">
        <v>455</v>
      </c>
      <c r="L277" s="80">
        <v>319</v>
      </c>
      <c r="M277" s="80">
        <v>406</v>
      </c>
      <c r="N277" s="80">
        <v>567</v>
      </c>
      <c r="O277" s="80">
        <v>375</v>
      </c>
      <c r="P277" s="80">
        <v>248</v>
      </c>
      <c r="Q277" s="80">
        <v>332</v>
      </c>
      <c r="R277" s="80">
        <v>256</v>
      </c>
      <c r="S277" s="634">
        <v>209</v>
      </c>
      <c r="T277" s="80">
        <v>200</v>
      </c>
      <c r="U277" s="80">
        <v>390</v>
      </c>
      <c r="V277" s="888">
        <f t="shared" si="80"/>
        <v>4208</v>
      </c>
      <c r="W277" s="895">
        <f t="shared" si="81"/>
        <v>104.23581867723557</v>
      </c>
      <c r="Y277" s="13">
        <f t="shared" si="90"/>
        <v>2018.5</v>
      </c>
      <c r="Z277" s="737"/>
      <c r="AA277" s="640"/>
      <c r="AB277" s="226"/>
      <c r="AC277" s="226"/>
      <c r="AD277" s="226"/>
      <c r="AE277" s="226"/>
      <c r="AF277" s="226"/>
      <c r="AG277" s="226"/>
      <c r="AH277" s="226"/>
      <c r="AI277" s="226"/>
      <c r="AJ277" s="835"/>
      <c r="AK277" s="836"/>
      <c r="AL277" s="226"/>
      <c r="AM277" s="226"/>
      <c r="AN277" s="226"/>
      <c r="AO277" s="226"/>
      <c r="AP277" s="226"/>
      <c r="AQ277" s="226"/>
      <c r="AR277" s="226"/>
      <c r="AS277" s="900"/>
      <c r="AT277" s="902"/>
      <c r="AU277" s="902"/>
      <c r="AV277" s="902"/>
      <c r="AW277" s="902"/>
      <c r="BA277" s="129"/>
      <c r="BB277" s="130"/>
      <c r="BC277" s="129"/>
      <c r="BD277" s="155"/>
      <c r="BE277" s="132"/>
      <c r="BF277" s="131"/>
      <c r="BG277" s="132"/>
      <c r="BH277" s="131"/>
      <c r="BI277" s="132"/>
      <c r="BJ277" s="155"/>
      <c r="BK277" s="132"/>
      <c r="BL277" s="131"/>
      <c r="BM277" s="132"/>
      <c r="BN277" s="131"/>
      <c r="BO277" s="132"/>
      <c r="BP277" s="131"/>
      <c r="BQ277" s="132"/>
      <c r="BR277" s="131"/>
      <c r="BS277" s="65"/>
      <c r="BT277" s="131"/>
      <c r="BU277" s="132"/>
      <c r="BV277" s="131"/>
      <c r="BW277" s="65"/>
      <c r="BX277" s="131"/>
      <c r="BY277" s="65"/>
      <c r="BZ277" s="131"/>
      <c r="CA277" s="65"/>
      <c r="CB277" s="156">
        <f t="shared" si="82"/>
        <v>0</v>
      </c>
      <c r="CC277" s="128" t="e">
        <f t="shared" si="83"/>
        <v>#DIV/0!</v>
      </c>
      <c r="CF277" s="157"/>
      <c r="CG277" s="157"/>
    </row>
    <row r="278" spans="1:88" ht="78.75" customHeight="1" thickBot="1">
      <c r="A278" s="1002"/>
      <c r="B278" s="1046"/>
      <c r="C278" s="1038"/>
      <c r="D278" s="38" t="s">
        <v>128</v>
      </c>
      <c r="E278" s="44" t="s">
        <v>129</v>
      </c>
      <c r="F278" s="886">
        <f>+'[1]UE409 (2)'!F278</f>
        <v>11135</v>
      </c>
      <c r="G278" s="671">
        <f>+'[1]UE409 (2)'!G278</f>
        <v>5000</v>
      </c>
      <c r="H278" s="671">
        <f>+'[1]UE409 (2)'!H278</f>
        <v>5000</v>
      </c>
      <c r="I278" s="671">
        <f>+'[1]UE409 (2)'!I278</f>
        <v>5250</v>
      </c>
      <c r="J278" s="634">
        <v>194</v>
      </c>
      <c r="K278" s="80">
        <v>520</v>
      </c>
      <c r="L278" s="80">
        <v>326</v>
      </c>
      <c r="M278" s="80">
        <v>575</v>
      </c>
      <c r="N278" s="80">
        <v>882</v>
      </c>
      <c r="O278" s="80">
        <v>663</v>
      </c>
      <c r="P278" s="80">
        <v>2536</v>
      </c>
      <c r="Q278" s="80">
        <v>1470</v>
      </c>
      <c r="R278" s="80">
        <v>200</v>
      </c>
      <c r="S278" s="634">
        <v>150</v>
      </c>
      <c r="T278" s="80">
        <v>3000</v>
      </c>
      <c r="U278" s="80">
        <v>1030</v>
      </c>
      <c r="V278" s="888">
        <f t="shared" si="80"/>
        <v>11546</v>
      </c>
      <c r="W278" s="895">
        <f t="shared" si="81"/>
        <v>103.69106421194432</v>
      </c>
      <c r="X278" s="790" t="s">
        <v>1387</v>
      </c>
      <c r="Y278" s="13">
        <f t="shared" si="90"/>
        <v>5567.5</v>
      </c>
      <c r="Z278" s="640"/>
      <c r="AA278" s="640"/>
      <c r="AB278" s="226"/>
      <c r="AC278" s="226"/>
      <c r="AD278" s="226"/>
      <c r="AE278" s="226"/>
      <c r="AF278" s="226"/>
      <c r="AG278" s="226"/>
      <c r="AH278" s="226"/>
      <c r="AI278" s="226"/>
      <c r="AJ278" s="835"/>
      <c r="AK278" s="836"/>
      <c r="AL278" s="226"/>
      <c r="AM278" s="226"/>
      <c r="AN278" s="226"/>
      <c r="AO278" s="226"/>
      <c r="AP278" s="226"/>
      <c r="AQ278" s="226"/>
      <c r="AR278" s="226"/>
      <c r="AS278" s="900"/>
      <c r="AT278" s="902"/>
      <c r="AU278" s="902"/>
      <c r="AV278" s="902"/>
      <c r="AW278" s="902"/>
      <c r="BA278" s="129"/>
      <c r="BB278" s="130"/>
      <c r="BC278" s="129"/>
      <c r="BD278" s="155"/>
      <c r="BE278" s="132"/>
      <c r="BF278" s="131"/>
      <c r="BG278" s="132"/>
      <c r="BH278" s="131"/>
      <c r="BI278" s="132"/>
      <c r="BJ278" s="155"/>
      <c r="BK278" s="132"/>
      <c r="BL278" s="131"/>
      <c r="BM278" s="132"/>
      <c r="BN278" s="131"/>
      <c r="BO278" s="132"/>
      <c r="BP278" s="131"/>
      <c r="BQ278" s="132"/>
      <c r="BR278" s="131"/>
      <c r="BS278" s="65"/>
      <c r="BT278" s="131"/>
      <c r="BU278" s="132"/>
      <c r="BV278" s="131"/>
      <c r="BW278" s="65"/>
      <c r="BX278" s="131"/>
      <c r="BY278" s="65"/>
      <c r="BZ278" s="131"/>
      <c r="CA278" s="65"/>
      <c r="CB278" s="156">
        <f t="shared" si="82"/>
        <v>0</v>
      </c>
      <c r="CC278" s="128" t="e">
        <f t="shared" si="83"/>
        <v>#DIV/0!</v>
      </c>
      <c r="CF278" s="157"/>
      <c r="CG278" s="157"/>
    </row>
    <row r="279" spans="1:88" ht="40.5" customHeight="1" thickBot="1">
      <c r="A279" s="1002"/>
      <c r="B279" s="1046"/>
      <c r="C279" s="1038"/>
      <c r="D279" s="38" t="s">
        <v>453</v>
      </c>
      <c r="E279" s="44" t="s">
        <v>60</v>
      </c>
      <c r="F279" s="671">
        <f>+'[1]UE409 (2)'!F279</f>
        <v>700</v>
      </c>
      <c r="G279" s="671">
        <f>+'[1]UE409 (2)'!G279</f>
        <v>1900</v>
      </c>
      <c r="H279" s="671">
        <f>+'[1]UE409 (2)'!H279</f>
        <v>1900</v>
      </c>
      <c r="I279" s="671">
        <f>+'[1]UE409 (2)'!I279</f>
        <v>1995</v>
      </c>
      <c r="J279" s="634">
        <v>3</v>
      </c>
      <c r="K279" s="80">
        <v>47</v>
      </c>
      <c r="L279" s="80">
        <v>1</v>
      </c>
      <c r="M279" s="80">
        <v>28</v>
      </c>
      <c r="N279" s="80">
        <v>24</v>
      </c>
      <c r="O279" s="80">
        <v>16</v>
      </c>
      <c r="P279" s="80">
        <v>4</v>
      </c>
      <c r="Q279" s="80">
        <v>17</v>
      </c>
      <c r="R279" s="80">
        <v>0</v>
      </c>
      <c r="S279" s="634">
        <v>7</v>
      </c>
      <c r="T279" s="80">
        <v>61</v>
      </c>
      <c r="U279" s="80">
        <v>36</v>
      </c>
      <c r="V279" s="888">
        <f t="shared" si="80"/>
        <v>244</v>
      </c>
      <c r="W279" s="895">
        <f t="shared" si="81"/>
        <v>34.857142857142861</v>
      </c>
      <c r="Y279" s="13">
        <f t="shared" si="90"/>
        <v>350</v>
      </c>
      <c r="Z279" s="640"/>
      <c r="AA279" s="640"/>
      <c r="AB279" s="226"/>
      <c r="AC279" s="226"/>
      <c r="AD279" s="226"/>
      <c r="AE279" s="226"/>
      <c r="AF279" s="226"/>
      <c r="AG279" s="226"/>
      <c r="AH279" s="226"/>
      <c r="AI279" s="226"/>
      <c r="AJ279" s="835"/>
      <c r="AK279" s="836"/>
      <c r="AL279" s="226" t="s">
        <v>1233</v>
      </c>
      <c r="AM279" s="226" t="s">
        <v>1232</v>
      </c>
      <c r="AN279" s="226"/>
      <c r="AO279" s="226"/>
      <c r="AP279" s="226" t="s">
        <v>1346</v>
      </c>
      <c r="AQ279" s="226" t="s">
        <v>1347</v>
      </c>
      <c r="AR279" s="226"/>
      <c r="AS279" s="900"/>
      <c r="AT279" s="902"/>
      <c r="AU279" s="902"/>
      <c r="AV279" s="902"/>
      <c r="AW279" s="902"/>
      <c r="BA279" s="129"/>
      <c r="BB279" s="130"/>
      <c r="BC279" s="129"/>
      <c r="BD279" s="155"/>
      <c r="BE279" s="132"/>
      <c r="BF279" s="131"/>
      <c r="BG279" s="132"/>
      <c r="BH279" s="131"/>
      <c r="BI279" s="132"/>
      <c r="BJ279" s="155"/>
      <c r="BK279" s="132"/>
      <c r="BL279" s="131"/>
      <c r="BM279" s="132"/>
      <c r="BN279" s="131"/>
      <c r="BO279" s="132"/>
      <c r="BP279" s="131"/>
      <c r="BQ279" s="132"/>
      <c r="BR279" s="131"/>
      <c r="BS279" s="65"/>
      <c r="BT279" s="131"/>
      <c r="BU279" s="132"/>
      <c r="BV279" s="131"/>
      <c r="BW279" s="65"/>
      <c r="BX279" s="131"/>
      <c r="BY279" s="65"/>
      <c r="BZ279" s="131"/>
      <c r="CA279" s="65"/>
      <c r="CB279" s="156">
        <f t="shared" si="82"/>
        <v>0</v>
      </c>
      <c r="CC279" s="128" t="e">
        <f t="shared" si="83"/>
        <v>#DIV/0!</v>
      </c>
      <c r="CF279" s="157"/>
      <c r="CG279" s="157"/>
    </row>
    <row r="280" spans="1:88" ht="52.5" customHeight="1" thickBot="1">
      <c r="A280" s="1002"/>
      <c r="B280" s="1046"/>
      <c r="C280" s="1038"/>
      <c r="D280" s="38" t="s">
        <v>130</v>
      </c>
      <c r="E280" s="44" t="s">
        <v>111</v>
      </c>
      <c r="F280" s="671">
        <f>+'[1]UE409 (2)'!F280</f>
        <v>1725</v>
      </c>
      <c r="G280" s="671">
        <f>+'[1]UE409 (2)'!G280</f>
        <v>700</v>
      </c>
      <c r="H280" s="671">
        <f>+'[1]UE409 (2)'!H280</f>
        <v>700</v>
      </c>
      <c r="I280" s="671">
        <f>+'[1]UE409 (2)'!I280</f>
        <v>735</v>
      </c>
      <c r="J280" s="634">
        <v>46</v>
      </c>
      <c r="K280" s="80">
        <v>50</v>
      </c>
      <c r="L280" s="80">
        <v>39</v>
      </c>
      <c r="M280" s="80">
        <v>196</v>
      </c>
      <c r="N280" s="80">
        <v>117</v>
      </c>
      <c r="O280" s="80">
        <v>150</v>
      </c>
      <c r="P280" s="80">
        <v>54</v>
      </c>
      <c r="Q280" s="80">
        <v>28</v>
      </c>
      <c r="R280" s="80">
        <v>45</v>
      </c>
      <c r="S280" s="634">
        <v>11</v>
      </c>
      <c r="T280" s="80">
        <v>16</v>
      </c>
      <c r="U280" s="80">
        <v>17</v>
      </c>
      <c r="V280" s="888">
        <f t="shared" si="80"/>
        <v>769</v>
      </c>
      <c r="W280" s="895">
        <f t="shared" si="81"/>
        <v>44.579710144927539</v>
      </c>
      <c r="Y280" s="13">
        <f t="shared" si="90"/>
        <v>862.5</v>
      </c>
      <c r="Z280" s="640"/>
      <c r="AA280" s="640"/>
      <c r="AB280" s="226"/>
      <c r="AC280" s="226"/>
      <c r="AD280" s="226"/>
      <c r="AE280" s="226"/>
      <c r="AF280" s="226"/>
      <c r="AG280" s="226"/>
      <c r="AH280" s="226"/>
      <c r="AI280" s="226"/>
      <c r="AJ280" s="835"/>
      <c r="AK280" s="836"/>
      <c r="AL280" s="226" t="s">
        <v>1234</v>
      </c>
      <c r="AM280" s="226" t="s">
        <v>1232</v>
      </c>
      <c r="AN280" s="226"/>
      <c r="AO280" s="226"/>
      <c r="AP280" s="226"/>
      <c r="AQ280" s="226"/>
      <c r="AR280" s="226"/>
      <c r="AS280" s="900"/>
      <c r="AT280" s="902"/>
      <c r="AU280" s="902"/>
      <c r="AV280" s="902"/>
      <c r="AW280" s="902"/>
      <c r="BA280" s="129"/>
      <c r="BB280" s="130"/>
      <c r="BC280" s="129"/>
      <c r="BD280" s="155"/>
      <c r="BE280" s="132"/>
      <c r="BF280" s="131"/>
      <c r="BG280" s="132"/>
      <c r="BH280" s="131"/>
      <c r="BI280" s="132"/>
      <c r="BJ280" s="155"/>
      <c r="BK280" s="132"/>
      <c r="BL280" s="131"/>
      <c r="BM280" s="132"/>
      <c r="BN280" s="131"/>
      <c r="BO280" s="132"/>
      <c r="BP280" s="131"/>
      <c r="BQ280" s="132"/>
      <c r="BR280" s="131"/>
      <c r="BS280" s="65"/>
      <c r="BT280" s="131"/>
      <c r="BU280" s="132"/>
      <c r="BV280" s="131"/>
      <c r="BW280" s="65"/>
      <c r="BX280" s="131"/>
      <c r="BY280" s="65"/>
      <c r="BZ280" s="131"/>
      <c r="CA280" s="65"/>
      <c r="CB280" s="156">
        <f t="shared" si="82"/>
        <v>0</v>
      </c>
      <c r="CC280" s="128" t="e">
        <f t="shared" si="83"/>
        <v>#DIV/0!</v>
      </c>
      <c r="CF280" s="157"/>
      <c r="CG280" s="157"/>
    </row>
    <row r="281" spans="1:88" ht="44.25" customHeight="1" thickBot="1">
      <c r="A281" s="1002"/>
      <c r="B281" s="1046" t="s">
        <v>250</v>
      </c>
      <c r="C281" s="1044" t="s">
        <v>297</v>
      </c>
      <c r="D281" s="670" t="s">
        <v>221</v>
      </c>
      <c r="E281" s="670"/>
      <c r="F281" s="671">
        <f>+'[1]UE409 (2)'!F281</f>
        <v>3237</v>
      </c>
      <c r="G281" s="671">
        <f>+'[1]UE409 (2)'!G281</f>
        <v>2700</v>
      </c>
      <c r="H281" s="671">
        <f>+'[1]UE409 (2)'!H281</f>
        <v>2725</v>
      </c>
      <c r="I281" s="671">
        <f>+'[1]UE409 (2)'!I281</f>
        <v>2861</v>
      </c>
      <c r="J281" s="671">
        <f t="shared" ref="J281:T281" si="91">+J283+J284</f>
        <v>210</v>
      </c>
      <c r="K281" s="671">
        <f t="shared" si="91"/>
        <v>140</v>
      </c>
      <c r="L281" s="671">
        <f t="shared" si="91"/>
        <v>136</v>
      </c>
      <c r="M281" s="671">
        <f t="shared" si="91"/>
        <v>278</v>
      </c>
      <c r="N281" s="671">
        <f t="shared" si="91"/>
        <v>346</v>
      </c>
      <c r="O281" s="671">
        <f t="shared" si="91"/>
        <v>218</v>
      </c>
      <c r="P281" s="671">
        <f t="shared" si="91"/>
        <v>164</v>
      </c>
      <c r="Q281" s="671">
        <f t="shared" si="91"/>
        <v>140</v>
      </c>
      <c r="R281" s="671">
        <f t="shared" si="91"/>
        <v>130</v>
      </c>
      <c r="S281" s="671">
        <f t="shared" si="91"/>
        <v>132</v>
      </c>
      <c r="T281" s="671">
        <f t="shared" si="91"/>
        <v>168</v>
      </c>
      <c r="U281" s="671">
        <v>128</v>
      </c>
      <c r="V281" s="888">
        <f t="shared" si="80"/>
        <v>2190</v>
      </c>
      <c r="W281" s="895">
        <f t="shared" si="81"/>
        <v>67.655236329935121</v>
      </c>
      <c r="Y281" s="13">
        <f t="shared" si="90"/>
        <v>1618.5</v>
      </c>
      <c r="Z281" s="640"/>
      <c r="AA281" s="640"/>
      <c r="AB281" s="226"/>
      <c r="AC281" s="226"/>
      <c r="AD281" s="226"/>
      <c r="AE281" s="226"/>
      <c r="AF281" s="226"/>
      <c r="AG281" s="226"/>
      <c r="AH281" s="226"/>
      <c r="AI281" s="226"/>
      <c r="AJ281" s="835"/>
      <c r="AK281" s="836"/>
      <c r="AL281" s="226"/>
      <c r="AM281" s="226"/>
      <c r="AN281" s="226"/>
      <c r="AO281" s="226"/>
      <c r="AP281" s="226"/>
      <c r="AQ281" s="226"/>
      <c r="AR281" s="226"/>
      <c r="AS281" s="900"/>
      <c r="AT281" s="902"/>
      <c r="AU281" s="902"/>
      <c r="AV281" s="902"/>
      <c r="AW281" s="902"/>
      <c r="BA281" s="77">
        <f>+BC281+BD281+BF281+BH281+BJ281+BL281+BN281+BP281+BR281+BT281+BV281+BX281+BZ281</f>
        <v>353494</v>
      </c>
      <c r="BB281" s="130">
        <f>+BE281+BG281+BI281+BK281+BM281+BO281+BQ281+BS281+BU281+BW281+BY281+CA281</f>
        <v>353410</v>
      </c>
      <c r="BC281" s="129">
        <v>5000</v>
      </c>
      <c r="BD281" s="155">
        <v>0</v>
      </c>
      <c r="BE281" s="132">
        <v>0</v>
      </c>
      <c r="BF281" s="131">
        <v>368104</v>
      </c>
      <c r="BG281" s="132">
        <v>33136.620000000003</v>
      </c>
      <c r="BH281" s="131">
        <v>2768</v>
      </c>
      <c r="BI281" s="132">
        <v>33532.019999999997</v>
      </c>
      <c r="BJ281" s="155">
        <v>0</v>
      </c>
      <c r="BK281" s="132">
        <v>33532.020000000004</v>
      </c>
      <c r="BL281" s="131">
        <v>0</v>
      </c>
      <c r="BM281" s="800">
        <v>31885.139999999985</v>
      </c>
      <c r="BN281" s="131">
        <v>0</v>
      </c>
      <c r="BO281" s="796">
        <v>33362.21000000005</v>
      </c>
      <c r="BP281" s="131">
        <v>0</v>
      </c>
      <c r="BQ281" s="132">
        <v>1644.7699999999604</v>
      </c>
      <c r="BR281" s="131">
        <v>0</v>
      </c>
      <c r="BS281" s="65"/>
      <c r="BT281" s="131"/>
      <c r="BU281" s="132"/>
      <c r="BV281" s="882">
        <v>-22378</v>
      </c>
      <c r="BW281" s="65"/>
      <c r="BX281" s="131">
        <v>0</v>
      </c>
      <c r="BY281" s="65"/>
      <c r="BZ281" s="131">
        <v>0</v>
      </c>
      <c r="CA281" s="65">
        <v>186317.22</v>
      </c>
      <c r="CB281" s="156">
        <f t="shared" si="82"/>
        <v>353410</v>
      </c>
      <c r="CC281" s="128">
        <f t="shared" si="83"/>
        <v>99.976237220433731</v>
      </c>
      <c r="CF281" s="133">
        <f>+CI281-BA281</f>
        <v>0</v>
      </c>
      <c r="CG281" s="133">
        <f>+CJ281-BB281</f>
        <v>0</v>
      </c>
      <c r="CH281" s="160"/>
      <c r="CI281" s="133">
        <v>353494</v>
      </c>
      <c r="CJ281" s="133">
        <v>353410</v>
      </c>
    </row>
    <row r="282" spans="1:88" ht="78" customHeight="1" thickBot="1">
      <c r="A282" s="1002"/>
      <c r="B282" s="1046"/>
      <c r="C282" s="1044"/>
      <c r="D282" s="38" t="s">
        <v>481</v>
      </c>
      <c r="E282" s="44" t="s">
        <v>220</v>
      </c>
      <c r="F282" s="671">
        <f>+'[1]UE409 (2)'!F282</f>
        <v>345</v>
      </c>
      <c r="G282" s="671">
        <f>+'[1]UE409 (2)'!G282</f>
        <v>245</v>
      </c>
      <c r="H282" s="671">
        <f>+'[1]UE409 (2)'!H282</f>
        <v>245</v>
      </c>
      <c r="I282" s="671">
        <f>+'[1]UE409 (2)'!I282</f>
        <v>257</v>
      </c>
      <c r="J282" s="634">
        <v>18</v>
      </c>
      <c r="K282" s="80">
        <v>30</v>
      </c>
      <c r="L282" s="80">
        <v>29</v>
      </c>
      <c r="M282" s="80">
        <v>43</v>
      </c>
      <c r="N282" s="80">
        <v>66</v>
      </c>
      <c r="O282" s="80">
        <v>29</v>
      </c>
      <c r="P282" s="80">
        <v>25</v>
      </c>
      <c r="Q282" s="80">
        <v>24</v>
      </c>
      <c r="R282" s="80">
        <v>48</v>
      </c>
      <c r="S282" s="634">
        <v>25</v>
      </c>
      <c r="T282" s="80">
        <v>5</v>
      </c>
      <c r="U282" s="80">
        <v>20</v>
      </c>
      <c r="V282" s="888">
        <f t="shared" si="80"/>
        <v>362</v>
      </c>
      <c r="W282" s="895">
        <f t="shared" si="81"/>
        <v>104.92753623188406</v>
      </c>
      <c r="Y282" s="13">
        <f t="shared" si="90"/>
        <v>172.5</v>
      </c>
      <c r="Z282" s="640"/>
      <c r="AA282" s="640"/>
      <c r="AB282" s="226"/>
      <c r="AC282" s="226"/>
      <c r="AD282" s="226"/>
      <c r="AE282" s="226"/>
      <c r="AF282" s="226"/>
      <c r="AG282" s="226"/>
      <c r="AH282" s="226"/>
      <c r="AI282" s="226"/>
      <c r="AJ282" s="835"/>
      <c r="AK282" s="836"/>
      <c r="AL282" s="226"/>
      <c r="AM282" s="226"/>
      <c r="AN282" s="226"/>
      <c r="AO282" s="226"/>
      <c r="AP282" s="226"/>
      <c r="AQ282" s="226"/>
      <c r="AR282" s="226"/>
      <c r="AS282" s="900"/>
      <c r="AT282" s="902"/>
      <c r="AU282" s="902"/>
      <c r="AV282" s="902"/>
      <c r="AW282" s="902"/>
      <c r="BA282" s="129"/>
      <c r="BB282" s="130"/>
      <c r="BC282" s="129"/>
      <c r="BD282" s="155"/>
      <c r="BE282" s="132"/>
      <c r="BF282" s="131"/>
      <c r="BG282" s="132"/>
      <c r="BH282" s="131"/>
      <c r="BI282" s="132"/>
      <c r="BJ282" s="155"/>
      <c r="BK282" s="132"/>
      <c r="BL282" s="131"/>
      <c r="BM282" s="132"/>
      <c r="BN282" s="131"/>
      <c r="BO282" s="132"/>
      <c r="BP282" s="131"/>
      <c r="BQ282" s="132"/>
      <c r="BR282" s="131"/>
      <c r="BS282" s="65"/>
      <c r="BT282" s="131"/>
      <c r="BU282" s="132"/>
      <c r="BV282" s="131"/>
      <c r="BW282" s="65"/>
      <c r="BX282" s="131"/>
      <c r="BY282" s="65"/>
      <c r="BZ282" s="131"/>
      <c r="CA282" s="65"/>
      <c r="CB282" s="156">
        <f t="shared" si="82"/>
        <v>0</v>
      </c>
      <c r="CC282" s="128" t="e">
        <f t="shared" si="83"/>
        <v>#DIV/0!</v>
      </c>
      <c r="CF282" s="157"/>
      <c r="CG282" s="157"/>
    </row>
    <row r="283" spans="1:88" ht="51.75" customHeight="1" thickBot="1">
      <c r="A283" s="1002"/>
      <c r="B283" s="1046"/>
      <c r="C283" s="1044"/>
      <c r="D283" s="38" t="s">
        <v>456</v>
      </c>
      <c r="E283" s="44" t="s">
        <v>220</v>
      </c>
      <c r="F283" s="671">
        <f>+'[1]UE409 (2)'!F283</f>
        <v>2737</v>
      </c>
      <c r="G283" s="671">
        <f>+'[1]UE409 (2)'!G283</f>
        <v>2200</v>
      </c>
      <c r="H283" s="671">
        <f>+'[1]UE409 (2)'!H283</f>
        <v>2200</v>
      </c>
      <c r="I283" s="671">
        <f>+'[1]UE409 (2)'!I283</f>
        <v>2310</v>
      </c>
      <c r="J283" s="634">
        <v>210</v>
      </c>
      <c r="K283" s="80">
        <v>140</v>
      </c>
      <c r="L283" s="80">
        <v>136</v>
      </c>
      <c r="M283" s="80">
        <v>278</v>
      </c>
      <c r="N283" s="80">
        <v>339</v>
      </c>
      <c r="O283" s="80">
        <v>208</v>
      </c>
      <c r="P283" s="80">
        <v>163</v>
      </c>
      <c r="Q283" s="80">
        <v>136</v>
      </c>
      <c r="R283" s="80">
        <v>130</v>
      </c>
      <c r="S283" s="634">
        <v>129</v>
      </c>
      <c r="T283" s="80">
        <v>137</v>
      </c>
      <c r="U283" s="80">
        <v>109</v>
      </c>
      <c r="V283" s="888">
        <f t="shared" si="80"/>
        <v>2115</v>
      </c>
      <c r="W283" s="895">
        <f t="shared" si="81"/>
        <v>77.274388016076003</v>
      </c>
      <c r="X283" s="70"/>
      <c r="Y283" s="13">
        <f t="shared" si="90"/>
        <v>1368.5</v>
      </c>
      <c r="Z283" s="640"/>
      <c r="AA283" s="640"/>
      <c r="AB283" s="226"/>
      <c r="AC283" s="226"/>
      <c r="AD283" s="226"/>
      <c r="AE283" s="226"/>
      <c r="AF283" s="226"/>
      <c r="AG283" s="226"/>
      <c r="AH283" s="226"/>
      <c r="AI283" s="226"/>
      <c r="AJ283" s="835"/>
      <c r="AK283" s="836"/>
      <c r="AL283" s="226"/>
      <c r="AM283" s="226"/>
      <c r="AN283" s="226"/>
      <c r="AO283" s="226"/>
      <c r="AP283" s="226"/>
      <c r="AQ283" s="226"/>
      <c r="AR283" s="226"/>
      <c r="AS283" s="900"/>
      <c r="AT283" s="902"/>
      <c r="AU283" s="902"/>
      <c r="AV283" s="902"/>
      <c r="AW283" s="902"/>
      <c r="AX283" s="70"/>
      <c r="BA283" s="129"/>
      <c r="BB283" s="130"/>
      <c r="BC283" s="129"/>
      <c r="BD283" s="155"/>
      <c r="BE283" s="132"/>
      <c r="BF283" s="131"/>
      <c r="BG283" s="132"/>
      <c r="BH283" s="131"/>
      <c r="BI283" s="132"/>
      <c r="BJ283" s="155"/>
      <c r="BK283" s="132"/>
      <c r="BL283" s="131"/>
      <c r="BM283" s="132"/>
      <c r="BN283" s="131"/>
      <c r="BO283" s="132"/>
      <c r="BP283" s="131"/>
      <c r="BQ283" s="132"/>
      <c r="BR283" s="131"/>
      <c r="BS283" s="65"/>
      <c r="BT283" s="131"/>
      <c r="BU283" s="132"/>
      <c r="BV283" s="131"/>
      <c r="BW283" s="65"/>
      <c r="BX283" s="131"/>
      <c r="BY283" s="65"/>
      <c r="BZ283" s="131"/>
      <c r="CA283" s="65"/>
      <c r="CB283" s="156">
        <f t="shared" si="82"/>
        <v>0</v>
      </c>
      <c r="CC283" s="128" t="e">
        <f t="shared" si="83"/>
        <v>#DIV/0!</v>
      </c>
      <c r="CF283" s="157"/>
      <c r="CG283" s="157"/>
    </row>
    <row r="284" spans="1:88" ht="43.5" customHeight="1" thickBot="1">
      <c r="A284" s="1002"/>
      <c r="B284" s="1046"/>
      <c r="C284" s="1044"/>
      <c r="D284" s="34" t="s">
        <v>455</v>
      </c>
      <c r="E284" s="25" t="s">
        <v>60</v>
      </c>
      <c r="F284" s="671">
        <f>+'[1]UE409 (2)'!F284</f>
        <v>500</v>
      </c>
      <c r="G284" s="671">
        <f>+'[1]UE409 (2)'!G284</f>
        <v>500</v>
      </c>
      <c r="H284" s="671">
        <f>+'[1]UE409 (2)'!H284</f>
        <v>525</v>
      </c>
      <c r="I284" s="671">
        <f>+'[1]UE409 (2)'!I284</f>
        <v>551</v>
      </c>
      <c r="J284" s="634">
        <v>0</v>
      </c>
      <c r="K284" s="80">
        <v>0</v>
      </c>
      <c r="L284" s="80">
        <v>0</v>
      </c>
      <c r="M284" s="80">
        <v>0</v>
      </c>
      <c r="N284" s="80">
        <v>7</v>
      </c>
      <c r="O284" s="80">
        <v>10</v>
      </c>
      <c r="P284" s="80">
        <v>1</v>
      </c>
      <c r="Q284" s="80">
        <v>4</v>
      </c>
      <c r="R284" s="80">
        <v>0</v>
      </c>
      <c r="S284" s="634">
        <v>3</v>
      </c>
      <c r="T284" s="80">
        <v>31</v>
      </c>
      <c r="U284" s="80">
        <v>19</v>
      </c>
      <c r="V284" s="888">
        <f t="shared" si="80"/>
        <v>75</v>
      </c>
      <c r="W284" s="895">
        <f t="shared" si="81"/>
        <v>15</v>
      </c>
      <c r="Y284" s="13">
        <f t="shared" si="90"/>
        <v>250</v>
      </c>
      <c r="Z284" s="640"/>
      <c r="AA284" s="640"/>
      <c r="AB284" s="226"/>
      <c r="AC284" s="226"/>
      <c r="AD284" s="226"/>
      <c r="AE284" s="226"/>
      <c r="AF284" s="226"/>
      <c r="AG284" s="226"/>
      <c r="AH284" s="226"/>
      <c r="AI284" s="226"/>
      <c r="AJ284" s="835" t="s">
        <v>1145</v>
      </c>
      <c r="AK284" s="836" t="s">
        <v>1146</v>
      </c>
      <c r="AL284" s="226" t="s">
        <v>1233</v>
      </c>
      <c r="AM284" s="226" t="s">
        <v>1232</v>
      </c>
      <c r="AN284" s="226" t="s">
        <v>1348</v>
      </c>
      <c r="AO284" s="226" t="s">
        <v>1349</v>
      </c>
      <c r="AP284" s="226" t="s">
        <v>1346</v>
      </c>
      <c r="AQ284" s="226" t="s">
        <v>1347</v>
      </c>
      <c r="AR284" s="226"/>
      <c r="AS284" s="900"/>
      <c r="AT284" s="902"/>
      <c r="AU284" s="902"/>
      <c r="AV284" s="902"/>
      <c r="AW284" s="902"/>
      <c r="BA284" s="129"/>
      <c r="BB284" s="130"/>
      <c r="BC284" s="129"/>
      <c r="BD284" s="155"/>
      <c r="BE284" s="132"/>
      <c r="BF284" s="131"/>
      <c r="BG284" s="132"/>
      <c r="BH284" s="131"/>
      <c r="BI284" s="132"/>
      <c r="BJ284" s="155"/>
      <c r="BK284" s="132"/>
      <c r="BL284" s="131"/>
      <c r="BM284" s="132"/>
      <c r="BN284" s="131"/>
      <c r="BO284" s="132"/>
      <c r="BP284" s="131"/>
      <c r="BQ284" s="132"/>
      <c r="BR284" s="131"/>
      <c r="BS284" s="65"/>
      <c r="BT284" s="131"/>
      <c r="BU284" s="132"/>
      <c r="BV284" s="131"/>
      <c r="BW284" s="65"/>
      <c r="BX284" s="131"/>
      <c r="BY284" s="65"/>
      <c r="BZ284" s="131"/>
      <c r="CA284" s="65"/>
      <c r="CB284" s="156">
        <f t="shared" si="82"/>
        <v>0</v>
      </c>
      <c r="CC284" s="128" t="e">
        <f t="shared" si="83"/>
        <v>#DIV/0!</v>
      </c>
      <c r="CF284" s="157"/>
      <c r="CG284" s="157"/>
    </row>
    <row r="285" spans="1:88" ht="43.5" customHeight="1" thickBot="1">
      <c r="A285" s="1002"/>
      <c r="B285" s="1046"/>
      <c r="C285" s="1044"/>
      <c r="D285" s="38" t="s">
        <v>131</v>
      </c>
      <c r="E285" s="44" t="s">
        <v>60</v>
      </c>
      <c r="F285" s="671">
        <f>+'[1]UE409 (2)'!F285</f>
        <v>750</v>
      </c>
      <c r="G285" s="671">
        <f>+'[1]UE409 (2)'!G285</f>
        <v>500</v>
      </c>
      <c r="H285" s="671">
        <f>+'[1]UE409 (2)'!H285</f>
        <v>500</v>
      </c>
      <c r="I285" s="671">
        <f>+'[1]UE409 (2)'!I285</f>
        <v>525</v>
      </c>
      <c r="J285" s="634">
        <v>23</v>
      </c>
      <c r="K285" s="80">
        <v>33</v>
      </c>
      <c r="L285" s="80">
        <v>14</v>
      </c>
      <c r="M285" s="80">
        <v>56</v>
      </c>
      <c r="N285" s="80">
        <v>31</v>
      </c>
      <c r="O285" s="80">
        <v>18</v>
      </c>
      <c r="P285" s="80">
        <v>41</v>
      </c>
      <c r="Q285" s="80">
        <v>96</v>
      </c>
      <c r="R285" s="80">
        <v>57</v>
      </c>
      <c r="S285" s="634">
        <v>23</v>
      </c>
      <c r="T285" s="80">
        <v>12</v>
      </c>
      <c r="U285" s="80">
        <v>10</v>
      </c>
      <c r="V285" s="888">
        <f t="shared" si="80"/>
        <v>414</v>
      </c>
      <c r="W285" s="895">
        <f t="shared" si="81"/>
        <v>55.2</v>
      </c>
      <c r="Y285" s="13">
        <f t="shared" si="90"/>
        <v>375</v>
      </c>
      <c r="Z285" s="640"/>
      <c r="AA285" s="640"/>
      <c r="AB285" s="226"/>
      <c r="AC285" s="226"/>
      <c r="AD285" s="226"/>
      <c r="AE285" s="226"/>
      <c r="AF285" s="226"/>
      <c r="AG285" s="226"/>
      <c r="AH285" s="226"/>
      <c r="AI285" s="226"/>
      <c r="AJ285" s="835"/>
      <c r="AK285" s="836"/>
      <c r="AL285" s="226"/>
      <c r="AM285" s="226"/>
      <c r="AN285" s="226"/>
      <c r="AO285" s="226"/>
      <c r="AP285" s="226" t="s">
        <v>1346</v>
      </c>
      <c r="AQ285" s="226" t="s">
        <v>1347</v>
      </c>
      <c r="AR285" s="226"/>
      <c r="AS285" s="900"/>
      <c r="AT285" s="902"/>
      <c r="AU285" s="902"/>
      <c r="AV285" s="902"/>
      <c r="AW285" s="902"/>
      <c r="BA285" s="129"/>
      <c r="BB285" s="130"/>
      <c r="BC285" s="129"/>
      <c r="BD285" s="155"/>
      <c r="BE285" s="132"/>
      <c r="BF285" s="131"/>
      <c r="BG285" s="132"/>
      <c r="BH285" s="131"/>
      <c r="BI285" s="132"/>
      <c r="BJ285" s="155"/>
      <c r="BK285" s="132"/>
      <c r="BL285" s="131"/>
      <c r="BM285" s="132"/>
      <c r="BN285" s="131"/>
      <c r="BO285" s="132"/>
      <c r="BP285" s="131"/>
      <c r="BQ285" s="132"/>
      <c r="BR285" s="131"/>
      <c r="BS285" s="65"/>
      <c r="BT285" s="131"/>
      <c r="BU285" s="132"/>
      <c r="BV285" s="131"/>
      <c r="BW285" s="65"/>
      <c r="BX285" s="131"/>
      <c r="BY285" s="65"/>
      <c r="BZ285" s="131"/>
      <c r="CA285" s="65"/>
      <c r="CB285" s="156">
        <f t="shared" si="82"/>
        <v>0</v>
      </c>
      <c r="CC285" s="128" t="e">
        <f t="shared" si="83"/>
        <v>#DIV/0!</v>
      </c>
      <c r="CF285" s="157"/>
      <c r="CG285" s="157"/>
    </row>
    <row r="286" spans="1:88" ht="38.25" customHeight="1" thickBot="1">
      <c r="A286" s="1002"/>
      <c r="B286" s="1046"/>
      <c r="C286" s="1044"/>
      <c r="D286" s="38" t="s">
        <v>132</v>
      </c>
      <c r="E286" s="44" t="s">
        <v>60</v>
      </c>
      <c r="F286" s="886">
        <f>+'[1]UE409 (2)'!F286</f>
        <v>11100</v>
      </c>
      <c r="G286" s="671">
        <f>+'[1]UE409 (2)'!G286</f>
        <v>8000</v>
      </c>
      <c r="H286" s="671">
        <f>+'[1]UE409 (2)'!H286</f>
        <v>8000</v>
      </c>
      <c r="I286" s="671">
        <f>+'[1]UE409 (2)'!I286</f>
        <v>8400</v>
      </c>
      <c r="J286" s="634">
        <v>766</v>
      </c>
      <c r="K286" s="80">
        <v>1166</v>
      </c>
      <c r="L286" s="80">
        <v>1037</v>
      </c>
      <c r="M286" s="80">
        <v>995</v>
      </c>
      <c r="N286" s="80">
        <v>1088</v>
      </c>
      <c r="O286" s="80">
        <v>963</v>
      </c>
      <c r="P286" s="80">
        <v>1112</v>
      </c>
      <c r="Q286" s="80">
        <v>911</v>
      </c>
      <c r="R286" s="80">
        <v>500</v>
      </c>
      <c r="S286" s="635">
        <v>200</v>
      </c>
      <c r="T286" s="80">
        <v>1173</v>
      </c>
      <c r="U286" s="80">
        <v>506</v>
      </c>
      <c r="V286" s="888">
        <f t="shared" si="80"/>
        <v>10417</v>
      </c>
      <c r="W286" s="895">
        <f t="shared" si="81"/>
        <v>93.846846846846844</v>
      </c>
      <c r="X286" s="789" t="s">
        <v>1055</v>
      </c>
      <c r="Y286" s="13">
        <f t="shared" si="90"/>
        <v>5550</v>
      </c>
      <c r="Z286" s="640"/>
      <c r="AA286" s="640"/>
      <c r="AB286" s="226"/>
      <c r="AC286" s="226"/>
      <c r="AD286" s="226"/>
      <c r="AE286" s="226"/>
      <c r="AF286" s="226"/>
      <c r="AG286" s="226"/>
      <c r="AH286" s="226"/>
      <c r="AI286" s="226"/>
      <c r="AJ286" s="835"/>
      <c r="AK286" s="836"/>
      <c r="AL286" s="226"/>
      <c r="AM286" s="226"/>
      <c r="AN286" s="226"/>
      <c r="AO286" s="226"/>
      <c r="AP286" s="226"/>
      <c r="AQ286" s="226"/>
      <c r="AR286" s="226"/>
      <c r="AS286" s="900"/>
      <c r="AT286" s="902"/>
      <c r="AU286" s="902"/>
      <c r="AV286" s="902"/>
      <c r="AW286" s="902"/>
      <c r="BA286" s="129"/>
      <c r="BB286" s="130"/>
      <c r="BC286" s="129"/>
      <c r="BD286" s="155"/>
      <c r="BE286" s="132"/>
      <c r="BF286" s="131"/>
      <c r="BG286" s="132"/>
      <c r="BH286" s="131"/>
      <c r="BI286" s="132"/>
      <c r="BJ286" s="155"/>
      <c r="BK286" s="132"/>
      <c r="BL286" s="131"/>
      <c r="BM286" s="132"/>
      <c r="BN286" s="131"/>
      <c r="BO286" s="132"/>
      <c r="BP286" s="131"/>
      <c r="BQ286" s="132"/>
      <c r="BR286" s="131"/>
      <c r="BS286" s="65"/>
      <c r="BT286" s="131"/>
      <c r="BU286" s="132"/>
      <c r="BV286" s="131"/>
      <c r="BW286" s="65"/>
      <c r="BX286" s="131"/>
      <c r="BY286" s="65"/>
      <c r="BZ286" s="131"/>
      <c r="CA286" s="65"/>
      <c r="CB286" s="156">
        <f t="shared" si="82"/>
        <v>0</v>
      </c>
      <c r="CC286" s="128" t="e">
        <f t="shared" si="83"/>
        <v>#DIV/0!</v>
      </c>
      <c r="CF286" s="157"/>
      <c r="CG286" s="157"/>
    </row>
    <row r="287" spans="1:88" ht="42" customHeight="1" thickBot="1">
      <c r="A287" s="1002"/>
      <c r="B287" s="1046"/>
      <c r="C287" s="1044"/>
      <c r="D287" s="38" t="s">
        <v>133</v>
      </c>
      <c r="E287" s="44" t="s">
        <v>60</v>
      </c>
      <c r="F287" s="671">
        <f>+'[1]UE409 (2)'!F287</f>
        <v>343</v>
      </c>
      <c r="G287" s="671">
        <f>+'[1]UE409 (2)'!G287</f>
        <v>217</v>
      </c>
      <c r="H287" s="671">
        <f>+'[1]UE409 (2)'!H287</f>
        <v>217</v>
      </c>
      <c r="I287" s="671">
        <f>+'[1]UE409 (2)'!I287</f>
        <v>228</v>
      </c>
      <c r="J287" s="634">
        <v>12</v>
      </c>
      <c r="K287" s="80">
        <v>20</v>
      </c>
      <c r="L287" s="80">
        <v>9</v>
      </c>
      <c r="M287" s="80">
        <v>22</v>
      </c>
      <c r="N287" s="80">
        <v>25</v>
      </c>
      <c r="O287" s="80">
        <v>40</v>
      </c>
      <c r="P287" s="80">
        <v>27</v>
      </c>
      <c r="Q287" s="80">
        <v>16</v>
      </c>
      <c r="R287" s="80">
        <v>39</v>
      </c>
      <c r="S287" s="634">
        <v>16</v>
      </c>
      <c r="T287" s="80">
        <v>14</v>
      </c>
      <c r="U287" s="80">
        <v>10</v>
      </c>
      <c r="V287" s="888">
        <f t="shared" si="80"/>
        <v>250</v>
      </c>
      <c r="W287" s="895">
        <f t="shared" si="81"/>
        <v>72.886297376093296</v>
      </c>
      <c r="X287" s="39"/>
      <c r="Y287" s="13">
        <f t="shared" si="90"/>
        <v>171.5</v>
      </c>
      <c r="Z287" s="640"/>
      <c r="AA287" s="640"/>
      <c r="AB287" s="226"/>
      <c r="AC287" s="226"/>
      <c r="AD287" s="226"/>
      <c r="AE287" s="226"/>
      <c r="AF287" s="226"/>
      <c r="AG287" s="226"/>
      <c r="AH287" s="226"/>
      <c r="AI287" s="226"/>
      <c r="AJ287" s="835"/>
      <c r="AK287" s="836"/>
      <c r="AL287" s="226"/>
      <c r="AM287" s="226"/>
      <c r="AN287" s="226"/>
      <c r="AO287" s="226"/>
      <c r="AP287" s="226"/>
      <c r="AQ287" s="226"/>
      <c r="AR287" s="226"/>
      <c r="AS287" s="900"/>
      <c r="AT287" s="902"/>
      <c r="AU287" s="902"/>
      <c r="AV287" s="902"/>
      <c r="AW287" s="902"/>
      <c r="BA287" s="129"/>
      <c r="BB287" s="130"/>
      <c r="BC287" s="129"/>
      <c r="BD287" s="155"/>
      <c r="BE287" s="132"/>
      <c r="BF287" s="131"/>
      <c r="BG287" s="132"/>
      <c r="BH287" s="131"/>
      <c r="BI287" s="132"/>
      <c r="BJ287" s="155"/>
      <c r="BK287" s="132"/>
      <c r="BL287" s="131"/>
      <c r="BM287" s="132"/>
      <c r="BN287" s="131"/>
      <c r="BO287" s="132"/>
      <c r="BP287" s="131"/>
      <c r="BQ287" s="132"/>
      <c r="BR287" s="131"/>
      <c r="BS287" s="65"/>
      <c r="BT287" s="131"/>
      <c r="BU287" s="132"/>
      <c r="BV287" s="131"/>
      <c r="BW287" s="65"/>
      <c r="BX287" s="131"/>
      <c r="BY287" s="65"/>
      <c r="BZ287" s="131"/>
      <c r="CA287" s="65"/>
      <c r="CB287" s="156">
        <f t="shared" si="82"/>
        <v>0</v>
      </c>
      <c r="CC287" s="128" t="e">
        <f t="shared" si="83"/>
        <v>#DIV/0!</v>
      </c>
      <c r="CF287" s="157"/>
      <c r="CG287" s="157"/>
    </row>
    <row r="288" spans="1:88" ht="42" customHeight="1" thickBot="1">
      <c r="A288" s="1002"/>
      <c r="B288" s="1046" t="s">
        <v>251</v>
      </c>
      <c r="C288" s="1047" t="s">
        <v>502</v>
      </c>
      <c r="D288" s="670" t="s">
        <v>221</v>
      </c>
      <c r="E288" s="670"/>
      <c r="F288" s="671">
        <f>+'[1]UE409 (2)'!F288</f>
        <v>30000</v>
      </c>
      <c r="G288" s="671">
        <f>+'[1]UE409 (2)'!G288</f>
        <v>25080</v>
      </c>
      <c r="H288" s="671">
        <f>+'[1]UE409 (2)'!H288</f>
        <v>2456</v>
      </c>
      <c r="I288" s="671">
        <f>+'[1]UE409 (2)'!I288</f>
        <v>2584</v>
      </c>
      <c r="J288" s="671">
        <f t="shared" ref="J288:T288" si="92">+J290</f>
        <v>3018</v>
      </c>
      <c r="K288" s="671">
        <f t="shared" si="92"/>
        <v>3134</v>
      </c>
      <c r="L288" s="671">
        <f t="shared" si="92"/>
        <v>3371</v>
      </c>
      <c r="M288" s="671">
        <f t="shared" si="92"/>
        <v>3817</v>
      </c>
      <c r="N288" s="671">
        <f t="shared" si="92"/>
        <v>2567</v>
      </c>
      <c r="O288" s="671">
        <f t="shared" si="92"/>
        <v>2854</v>
      </c>
      <c r="P288" s="671">
        <f t="shared" si="92"/>
        <v>2278</v>
      </c>
      <c r="Q288" s="671">
        <f t="shared" si="92"/>
        <v>2578</v>
      </c>
      <c r="R288" s="671">
        <f t="shared" si="92"/>
        <v>2251</v>
      </c>
      <c r="S288" s="671">
        <f t="shared" si="92"/>
        <v>500</v>
      </c>
      <c r="T288" s="671">
        <f t="shared" si="92"/>
        <v>1000</v>
      </c>
      <c r="U288" s="671">
        <v>1632</v>
      </c>
      <c r="V288" s="888">
        <f t="shared" si="80"/>
        <v>29000</v>
      </c>
      <c r="W288" s="895">
        <f t="shared" si="81"/>
        <v>96.666666666666671</v>
      </c>
      <c r="Y288" s="867">
        <f t="shared" si="90"/>
        <v>15000</v>
      </c>
      <c r="Z288" s="640"/>
      <c r="AA288" s="640"/>
      <c r="AB288" s="226"/>
      <c r="AC288" s="226"/>
      <c r="AD288" s="226"/>
      <c r="AE288" s="226"/>
      <c r="AF288" s="226"/>
      <c r="AG288" s="226"/>
      <c r="AH288" s="226"/>
      <c r="AI288" s="226"/>
      <c r="AJ288" s="835"/>
      <c r="AK288" s="836"/>
      <c r="AL288" s="226"/>
      <c r="AM288" s="226"/>
      <c r="AN288" s="226"/>
      <c r="AO288" s="226"/>
      <c r="AP288" s="226"/>
      <c r="AQ288" s="226"/>
      <c r="AR288" s="226"/>
      <c r="AS288" s="900"/>
      <c r="AT288" s="902"/>
      <c r="AU288" s="902"/>
      <c r="AV288" s="902"/>
      <c r="AW288" s="902"/>
      <c r="BA288" s="750">
        <f>+BC288+BD288+BF288+BH288+BJ288+BL288+BN288+BP288+BR288+BT288+BV288+BX288+BZ288</f>
        <v>3030168</v>
      </c>
      <c r="BB288" s="130">
        <f>+BE288+BG288+BI288+BK288+BM288+BO288+BQ288+BS288+BU288+BW288+BY288+CA288</f>
        <v>2845986</v>
      </c>
      <c r="BC288" s="129">
        <v>1933484</v>
      </c>
      <c r="BD288" s="748">
        <f>38968+154000</f>
        <v>192968</v>
      </c>
      <c r="BE288" s="132">
        <v>180575.58000000002</v>
      </c>
      <c r="BF288" s="131">
        <v>497519</v>
      </c>
      <c r="BG288" s="132">
        <v>218576.45</v>
      </c>
      <c r="BH288" s="131">
        <v>454</v>
      </c>
      <c r="BI288" s="132">
        <v>214821.99</v>
      </c>
      <c r="BJ288" s="155">
        <v>310000</v>
      </c>
      <c r="BK288" s="132">
        <v>225249.92000000004</v>
      </c>
      <c r="BL288" s="806">
        <v>27326</v>
      </c>
      <c r="BM288" s="800">
        <v>216945.92999999982</v>
      </c>
      <c r="BN288" s="131">
        <v>0</v>
      </c>
      <c r="BO288" s="800">
        <v>225319.92000000016</v>
      </c>
      <c r="BP288" s="131">
        <v>0</v>
      </c>
      <c r="BQ288" s="132">
        <v>6918.6999999999534</v>
      </c>
      <c r="BR288" s="131">
        <v>0</v>
      </c>
      <c r="BS288" s="65"/>
      <c r="BT288" s="131"/>
      <c r="BU288" s="132"/>
      <c r="BV288" s="882">
        <v>68417</v>
      </c>
      <c r="BW288" s="65"/>
      <c r="BX288" s="131">
        <v>0</v>
      </c>
      <c r="BY288" s="65"/>
      <c r="BZ288" s="131">
        <v>0</v>
      </c>
      <c r="CA288" s="65">
        <v>1557577.51</v>
      </c>
      <c r="CB288" s="156">
        <f t="shared" si="82"/>
        <v>2845986</v>
      </c>
      <c r="CC288" s="128">
        <f t="shared" si="83"/>
        <v>93.921723151983656</v>
      </c>
      <c r="CF288" s="133">
        <f>+CI288-BA288</f>
        <v>0</v>
      </c>
      <c r="CG288" s="133">
        <f>+CJ288-BB288</f>
        <v>0</v>
      </c>
      <c r="CH288" s="160"/>
      <c r="CI288" s="133">
        <v>3030168</v>
      </c>
      <c r="CJ288" s="133">
        <v>2845986</v>
      </c>
    </row>
    <row r="289" spans="1:88" ht="42" customHeight="1" thickBot="1">
      <c r="A289" s="1002"/>
      <c r="B289" s="1046"/>
      <c r="C289" s="1047"/>
      <c r="D289" s="38" t="s">
        <v>430</v>
      </c>
      <c r="E289" s="44" t="s">
        <v>252</v>
      </c>
      <c r="F289" s="671">
        <f>+'[1]UE409 (2)'!F289</f>
        <v>13992</v>
      </c>
      <c r="G289" s="671">
        <f>+'[1]UE409 (2)'!G289</f>
        <v>13992</v>
      </c>
      <c r="H289" s="671">
        <f>+'[1]UE409 (2)'!H289</f>
        <v>14201</v>
      </c>
      <c r="I289" s="671">
        <f>+'[1]UE409 (2)'!I289</f>
        <v>14414</v>
      </c>
      <c r="J289" s="634">
        <v>385</v>
      </c>
      <c r="K289" s="80">
        <v>580</v>
      </c>
      <c r="L289" s="80">
        <v>740</v>
      </c>
      <c r="M289" s="80">
        <v>1095</v>
      </c>
      <c r="N289" s="80">
        <v>1095</v>
      </c>
      <c r="O289" s="80">
        <v>1155</v>
      </c>
      <c r="P289" s="80">
        <v>692</v>
      </c>
      <c r="Q289" s="80">
        <v>1449</v>
      </c>
      <c r="R289" s="80">
        <v>851</v>
      </c>
      <c r="S289" s="664">
        <v>1461</v>
      </c>
      <c r="T289" s="80">
        <v>2500</v>
      </c>
      <c r="U289" s="80">
        <v>1976</v>
      </c>
      <c r="V289" s="888">
        <f t="shared" si="80"/>
        <v>13979</v>
      </c>
      <c r="W289" s="895">
        <f t="shared" si="81"/>
        <v>99.907089765580338</v>
      </c>
      <c r="X289" s="39"/>
      <c r="Y289" s="13">
        <f t="shared" si="90"/>
        <v>6996</v>
      </c>
      <c r="Z289" s="640"/>
      <c r="AA289" s="640"/>
      <c r="AB289" s="226"/>
      <c r="AC289" s="226"/>
      <c r="AD289" s="226"/>
      <c r="AE289" s="226"/>
      <c r="AF289" s="226"/>
      <c r="AG289" s="226"/>
      <c r="AH289" s="226"/>
      <c r="AI289" s="226"/>
      <c r="AJ289" s="835" t="s">
        <v>1147</v>
      </c>
      <c r="AK289" s="836" t="s">
        <v>1148</v>
      </c>
      <c r="AL289" s="226"/>
      <c r="AM289" s="226"/>
      <c r="AN289" s="226"/>
      <c r="AO289" s="226"/>
      <c r="AP289" s="226" t="s">
        <v>1350</v>
      </c>
      <c r="AQ289" s="226"/>
      <c r="AR289" s="226" t="s">
        <v>1476</v>
      </c>
      <c r="AS289" s="900"/>
      <c r="AT289" s="902"/>
      <c r="AU289" s="902"/>
      <c r="AV289" s="902"/>
      <c r="AW289" s="902"/>
      <c r="BA289" s="129"/>
      <c r="BB289" s="130"/>
      <c r="BC289" s="129"/>
      <c r="BD289" s="155"/>
      <c r="BE289" s="132"/>
      <c r="BF289" s="131"/>
      <c r="BG289" s="132"/>
      <c r="BH289" s="131"/>
      <c r="BI289" s="132"/>
      <c r="BJ289" s="155"/>
      <c r="BK289" s="132"/>
      <c r="BL289" s="131"/>
      <c r="BM289" s="132"/>
      <c r="BN289" s="131"/>
      <c r="BO289" s="132"/>
      <c r="BP289" s="131"/>
      <c r="BQ289" s="132"/>
      <c r="BR289" s="131"/>
      <c r="BS289" s="65"/>
      <c r="BT289" s="131"/>
      <c r="BU289" s="132"/>
      <c r="BV289" s="131"/>
      <c r="BW289" s="65"/>
      <c r="BX289" s="131"/>
      <c r="BY289" s="65"/>
      <c r="BZ289" s="131"/>
      <c r="CA289" s="65"/>
      <c r="CB289" s="156">
        <f t="shared" si="82"/>
        <v>0</v>
      </c>
      <c r="CC289" s="128" t="e">
        <f t="shared" si="83"/>
        <v>#DIV/0!</v>
      </c>
      <c r="CF289" s="157"/>
      <c r="CG289" s="157"/>
    </row>
    <row r="290" spans="1:88" ht="42" customHeight="1" thickBot="1">
      <c r="A290" s="1002"/>
      <c r="B290" s="1046"/>
      <c r="C290" s="1047"/>
      <c r="D290" s="38" t="s">
        <v>100</v>
      </c>
      <c r="E290" s="44" t="s">
        <v>252</v>
      </c>
      <c r="F290" s="788">
        <f>+'[1]UE409 (2)'!F290</f>
        <v>30000</v>
      </c>
      <c r="G290" s="671">
        <f>+'[1]UE409 (2)'!G290</f>
        <v>25080</v>
      </c>
      <c r="H290" s="671">
        <f>+'[1]UE409 (2)'!H290</f>
        <v>2456</v>
      </c>
      <c r="I290" s="671">
        <f>+'[1]UE409 (2)'!I290</f>
        <v>2584</v>
      </c>
      <c r="J290" s="634">
        <v>3018</v>
      </c>
      <c r="K290" s="91">
        <v>3134</v>
      </c>
      <c r="L290" s="91">
        <v>3371</v>
      </c>
      <c r="M290" s="91">
        <v>3817</v>
      </c>
      <c r="N290" s="91">
        <v>2567</v>
      </c>
      <c r="O290" s="91">
        <v>2854</v>
      </c>
      <c r="P290" s="91">
        <v>2278</v>
      </c>
      <c r="Q290" s="91">
        <v>2578</v>
      </c>
      <c r="R290" s="91">
        <v>2251</v>
      </c>
      <c r="S290" s="664">
        <v>500</v>
      </c>
      <c r="T290" s="91">
        <v>1000</v>
      </c>
      <c r="U290" s="91">
        <v>1632</v>
      </c>
      <c r="V290" s="888">
        <f t="shared" si="80"/>
        <v>29000</v>
      </c>
      <c r="W290" s="895">
        <f t="shared" si="81"/>
        <v>96.666666666666671</v>
      </c>
      <c r="X290" s="789" t="s">
        <v>1055</v>
      </c>
      <c r="Y290" s="13">
        <f t="shared" si="90"/>
        <v>15000</v>
      </c>
      <c r="Z290" s="640"/>
      <c r="AA290" s="640"/>
      <c r="AB290" s="226"/>
      <c r="AC290" s="226"/>
      <c r="AD290" s="226"/>
      <c r="AE290" s="226"/>
      <c r="AF290" s="226"/>
      <c r="AG290" s="226"/>
      <c r="AH290" s="226"/>
      <c r="AI290" s="226"/>
      <c r="AJ290" s="835"/>
      <c r="AK290" s="836"/>
      <c r="AL290" s="226"/>
      <c r="AM290" s="226"/>
      <c r="AN290" s="226"/>
      <c r="AO290" s="226"/>
      <c r="AP290" s="226" t="s">
        <v>1351</v>
      </c>
      <c r="AQ290" s="226"/>
      <c r="AR290" s="226" t="s">
        <v>1477</v>
      </c>
      <c r="AS290" s="900"/>
      <c r="AT290" s="902"/>
      <c r="AU290" s="902"/>
      <c r="AV290" s="902"/>
      <c r="AW290" s="902"/>
      <c r="BA290" s="129"/>
      <c r="BB290" s="130"/>
      <c r="BC290" s="129"/>
      <c r="BD290" s="155"/>
      <c r="BE290" s="132"/>
      <c r="BF290" s="131"/>
      <c r="BG290" s="132"/>
      <c r="BH290" s="131"/>
      <c r="BI290" s="132"/>
      <c r="BJ290" s="155"/>
      <c r="BK290" s="132"/>
      <c r="BL290" s="131"/>
      <c r="BM290" s="132"/>
      <c r="BN290" s="131"/>
      <c r="BO290" s="132"/>
      <c r="BP290" s="131"/>
      <c r="BQ290" s="132"/>
      <c r="BR290" s="131"/>
      <c r="BS290" s="65"/>
      <c r="BT290" s="131"/>
      <c r="BU290" s="132"/>
      <c r="BV290" s="131"/>
      <c r="BW290" s="65"/>
      <c r="BX290" s="131"/>
      <c r="BY290" s="65"/>
      <c r="BZ290" s="131"/>
      <c r="CA290" s="65"/>
      <c r="CB290" s="156">
        <f t="shared" si="82"/>
        <v>0</v>
      </c>
      <c r="CC290" s="128" t="e">
        <f t="shared" si="83"/>
        <v>#DIV/0!</v>
      </c>
      <c r="CF290" s="157"/>
      <c r="CG290" s="157"/>
    </row>
    <row r="291" spans="1:88" ht="42" customHeight="1" thickBot="1">
      <c r="A291" s="1002"/>
      <c r="B291" s="1046"/>
      <c r="C291" s="1047"/>
      <c r="D291" s="38" t="s">
        <v>102</v>
      </c>
      <c r="E291" s="44" t="s">
        <v>252</v>
      </c>
      <c r="F291" s="671">
        <f>+'[1]UE409 (2)'!F291</f>
        <v>13992</v>
      </c>
      <c r="G291" s="671">
        <f>+'[1]UE409 (2)'!G291</f>
        <v>13992</v>
      </c>
      <c r="H291" s="671">
        <f>+'[1]UE409 (2)'!H291</f>
        <v>14201</v>
      </c>
      <c r="I291" s="671">
        <f>+'[1]UE409 (2)'!I291</f>
        <v>14414</v>
      </c>
      <c r="J291" s="634">
        <v>387</v>
      </c>
      <c r="K291" s="80">
        <v>573</v>
      </c>
      <c r="L291" s="80">
        <v>748</v>
      </c>
      <c r="M291" s="80">
        <v>1062</v>
      </c>
      <c r="N291" s="80">
        <v>1062</v>
      </c>
      <c r="O291" s="80">
        <v>1201</v>
      </c>
      <c r="P291" s="80">
        <v>700</v>
      </c>
      <c r="Q291" s="80">
        <v>1501</v>
      </c>
      <c r="R291" s="80">
        <v>835</v>
      </c>
      <c r="S291" s="664">
        <v>1433</v>
      </c>
      <c r="T291" s="80">
        <v>2500</v>
      </c>
      <c r="U291" s="80">
        <v>1977</v>
      </c>
      <c r="V291" s="888">
        <f t="shared" si="80"/>
        <v>13979</v>
      </c>
      <c r="W291" s="895">
        <f t="shared" si="81"/>
        <v>99.907089765580338</v>
      </c>
      <c r="X291" s="39"/>
      <c r="Y291" s="13">
        <f t="shared" si="90"/>
        <v>6996</v>
      </c>
      <c r="Z291" s="640"/>
      <c r="AA291" s="640"/>
      <c r="AB291" s="226"/>
      <c r="AC291" s="226"/>
      <c r="AD291" s="226"/>
      <c r="AE291" s="226"/>
      <c r="AF291" s="226"/>
      <c r="AG291" s="226"/>
      <c r="AH291" s="226"/>
      <c r="AI291" s="226"/>
      <c r="AJ291" s="835" t="s">
        <v>1147</v>
      </c>
      <c r="AK291" s="836" t="s">
        <v>1148</v>
      </c>
      <c r="AL291" s="226"/>
      <c r="AM291" s="226"/>
      <c r="AN291" s="226"/>
      <c r="AO291" s="226"/>
      <c r="AP291" s="226" t="s">
        <v>1350</v>
      </c>
      <c r="AQ291" s="226"/>
      <c r="AR291" s="226" t="s">
        <v>1476</v>
      </c>
      <c r="AS291" s="900"/>
      <c r="AT291" s="902"/>
      <c r="AU291" s="902"/>
      <c r="AV291" s="902"/>
      <c r="AW291" s="902"/>
      <c r="BA291" s="129"/>
      <c r="BB291" s="130"/>
      <c r="BC291" s="129"/>
      <c r="BD291" s="155"/>
      <c r="BE291" s="132"/>
      <c r="BF291" s="131"/>
      <c r="BG291" s="132"/>
      <c r="BH291" s="131"/>
      <c r="BI291" s="132"/>
      <c r="BJ291" s="155"/>
      <c r="BK291" s="132"/>
      <c r="BL291" s="131"/>
      <c r="BM291" s="132"/>
      <c r="BN291" s="131"/>
      <c r="BO291" s="132"/>
      <c r="BP291" s="131"/>
      <c r="BQ291" s="132"/>
      <c r="BR291" s="131"/>
      <c r="BS291" s="65"/>
      <c r="BT291" s="131"/>
      <c r="BU291" s="132"/>
      <c r="BV291" s="131"/>
      <c r="BW291" s="65"/>
      <c r="BX291" s="131"/>
      <c r="BY291" s="65"/>
      <c r="BZ291" s="131"/>
      <c r="CA291" s="65"/>
      <c r="CB291" s="156">
        <f t="shared" si="82"/>
        <v>0</v>
      </c>
      <c r="CC291" s="128" t="e">
        <f t="shared" si="83"/>
        <v>#DIV/0!</v>
      </c>
      <c r="CF291" s="157"/>
      <c r="CG291" s="157"/>
    </row>
    <row r="292" spans="1:88" ht="42" customHeight="1" thickBot="1">
      <c r="A292" s="1002"/>
      <c r="B292" s="1046"/>
      <c r="C292" s="1047"/>
      <c r="D292" s="38" t="s">
        <v>103</v>
      </c>
      <c r="E292" s="44" t="s">
        <v>252</v>
      </c>
      <c r="F292" s="671">
        <f>+'[1]UE409 (2)'!F292</f>
        <v>70</v>
      </c>
      <c r="G292" s="671">
        <f>+'[1]UE409 (2)'!G292</f>
        <v>70</v>
      </c>
      <c r="H292" s="671">
        <f>+'[1]UE409 (2)'!H292</f>
        <v>71</v>
      </c>
      <c r="I292" s="671">
        <f>+'[1]UE409 (2)'!I292</f>
        <v>72</v>
      </c>
      <c r="J292" s="634">
        <v>0</v>
      </c>
      <c r="K292" s="91">
        <v>1</v>
      </c>
      <c r="L292" s="91">
        <v>6</v>
      </c>
      <c r="M292" s="91">
        <v>4</v>
      </c>
      <c r="N292" s="91">
        <v>7</v>
      </c>
      <c r="O292" s="91">
        <v>10</v>
      </c>
      <c r="P292" s="91">
        <v>16</v>
      </c>
      <c r="Q292" s="91">
        <v>14</v>
      </c>
      <c r="R292" s="91">
        <v>11</v>
      </c>
      <c r="S292" s="664">
        <v>1</v>
      </c>
      <c r="T292" s="91">
        <v>0</v>
      </c>
      <c r="U292" s="91">
        <v>0</v>
      </c>
      <c r="V292" s="888">
        <f t="shared" si="80"/>
        <v>70</v>
      </c>
      <c r="W292" s="895">
        <f t="shared" si="81"/>
        <v>100</v>
      </c>
      <c r="Y292" s="13">
        <f t="shared" si="90"/>
        <v>35</v>
      </c>
      <c r="Z292" s="640"/>
      <c r="AA292" s="640"/>
      <c r="AB292" s="226"/>
      <c r="AC292" s="226"/>
      <c r="AD292" s="226"/>
      <c r="AE292" s="226"/>
      <c r="AF292" s="226"/>
      <c r="AG292" s="226"/>
      <c r="AH292" s="226"/>
      <c r="AI292" s="226"/>
      <c r="AJ292" s="835" t="s">
        <v>1147</v>
      </c>
      <c r="AK292" s="836" t="s">
        <v>1148</v>
      </c>
      <c r="AL292" s="226"/>
      <c r="AM292" s="226"/>
      <c r="AN292" s="226"/>
      <c r="AO292" s="226"/>
      <c r="AP292" s="226" t="s">
        <v>1351</v>
      </c>
      <c r="AQ292" s="226"/>
      <c r="AR292" s="226" t="s">
        <v>1478</v>
      </c>
      <c r="AS292" s="900"/>
      <c r="AT292" s="902"/>
      <c r="AU292" s="902"/>
      <c r="AV292" s="902"/>
      <c r="AW292" s="902"/>
      <c r="BA292" s="129"/>
      <c r="BB292" s="130"/>
      <c r="BC292" s="129"/>
      <c r="BD292" s="155"/>
      <c r="BE292" s="132"/>
      <c r="BF292" s="131"/>
      <c r="BG292" s="132"/>
      <c r="BH292" s="131"/>
      <c r="BI292" s="132"/>
      <c r="BJ292" s="155"/>
      <c r="BK292" s="132"/>
      <c r="BL292" s="131"/>
      <c r="BM292" s="132"/>
      <c r="BN292" s="131"/>
      <c r="BO292" s="132"/>
      <c r="BP292" s="131"/>
      <c r="BQ292" s="132"/>
      <c r="BR292" s="131"/>
      <c r="BS292" s="65"/>
      <c r="BT292" s="131"/>
      <c r="BU292" s="132"/>
      <c r="BV292" s="131"/>
      <c r="BW292" s="65"/>
      <c r="BX292" s="131"/>
      <c r="BY292" s="65"/>
      <c r="BZ292" s="131"/>
      <c r="CA292" s="65"/>
      <c r="CB292" s="156">
        <f t="shared" si="82"/>
        <v>0</v>
      </c>
      <c r="CC292" s="128" t="e">
        <f t="shared" si="83"/>
        <v>#DIV/0!</v>
      </c>
      <c r="CF292" s="157"/>
      <c r="CG292" s="157"/>
    </row>
    <row r="293" spans="1:88" ht="42" customHeight="1" thickBot="1">
      <c r="A293" s="1002"/>
      <c r="B293" s="1046"/>
      <c r="C293" s="1047"/>
      <c r="D293" s="38" t="s">
        <v>104</v>
      </c>
      <c r="E293" s="44" t="s">
        <v>252</v>
      </c>
      <c r="F293" s="671">
        <f>+'[1]UE409 (2)'!F293</f>
        <v>5040</v>
      </c>
      <c r="G293" s="671">
        <f>+'[1]UE409 (2)'!G293</f>
        <v>5040</v>
      </c>
      <c r="H293" s="671">
        <f>+'[1]UE409 (2)'!H293</f>
        <v>5115</v>
      </c>
      <c r="I293" s="671">
        <f>+'[1]UE409 (2)'!I293</f>
        <v>5191</v>
      </c>
      <c r="J293" s="634">
        <v>182</v>
      </c>
      <c r="K293" s="80">
        <v>300</v>
      </c>
      <c r="L293" s="80">
        <v>494</v>
      </c>
      <c r="M293" s="80">
        <v>741</v>
      </c>
      <c r="N293" s="80">
        <v>741</v>
      </c>
      <c r="O293" s="80">
        <v>1263</v>
      </c>
      <c r="P293" s="80">
        <v>541</v>
      </c>
      <c r="Q293" s="80">
        <v>648</v>
      </c>
      <c r="R293" s="80">
        <v>16</v>
      </c>
      <c r="S293" s="664">
        <v>10</v>
      </c>
      <c r="T293" s="80">
        <v>10</v>
      </c>
      <c r="U293" s="80">
        <v>30</v>
      </c>
      <c r="V293" s="888">
        <f t="shared" si="80"/>
        <v>4976</v>
      </c>
      <c r="W293" s="895">
        <f t="shared" si="81"/>
        <v>98.730158730158735</v>
      </c>
      <c r="Y293" s="13">
        <f t="shared" si="90"/>
        <v>2520</v>
      </c>
      <c r="Z293" s="640"/>
      <c r="AA293" s="640"/>
      <c r="AB293" s="226"/>
      <c r="AC293" s="226"/>
      <c r="AD293" s="226"/>
      <c r="AE293" s="226"/>
      <c r="AF293" s="226"/>
      <c r="AG293" s="226"/>
      <c r="AH293" s="226"/>
      <c r="AI293" s="226"/>
      <c r="AJ293" s="835"/>
      <c r="AK293" s="836"/>
      <c r="AL293" s="226"/>
      <c r="AM293" s="226"/>
      <c r="AN293" s="226"/>
      <c r="AO293" s="226"/>
      <c r="AP293" s="226" t="s">
        <v>1351</v>
      </c>
      <c r="AQ293" s="226"/>
      <c r="AR293" s="226" t="s">
        <v>1477</v>
      </c>
      <c r="AS293" s="900"/>
      <c r="AT293" s="902"/>
      <c r="AU293" s="902"/>
      <c r="AV293" s="902"/>
      <c r="AW293" s="902"/>
      <c r="BA293" s="129"/>
      <c r="BB293" s="130"/>
      <c r="BC293" s="129"/>
      <c r="BD293" s="155"/>
      <c r="BE293" s="132"/>
      <c r="BF293" s="131"/>
      <c r="BG293" s="132"/>
      <c r="BH293" s="131"/>
      <c r="BI293" s="132"/>
      <c r="BJ293" s="155"/>
      <c r="BK293" s="132"/>
      <c r="BL293" s="131"/>
      <c r="BM293" s="132"/>
      <c r="BN293" s="131"/>
      <c r="BO293" s="132"/>
      <c r="BP293" s="131"/>
      <c r="BQ293" s="132"/>
      <c r="BR293" s="131"/>
      <c r="BS293" s="65"/>
      <c r="BT293" s="131"/>
      <c r="BU293" s="132"/>
      <c r="BV293" s="131"/>
      <c r="BW293" s="65"/>
      <c r="BX293" s="131"/>
      <c r="BY293" s="65"/>
      <c r="BZ293" s="131"/>
      <c r="CA293" s="65"/>
      <c r="CB293" s="156">
        <f t="shared" si="82"/>
        <v>0</v>
      </c>
      <c r="CC293" s="128" t="e">
        <f t="shared" si="83"/>
        <v>#DIV/0!</v>
      </c>
      <c r="CF293" s="157"/>
      <c r="CG293" s="157"/>
    </row>
    <row r="294" spans="1:88" ht="42" customHeight="1" thickBot="1">
      <c r="A294" s="1002"/>
      <c r="B294" s="1046"/>
      <c r="C294" s="1047"/>
      <c r="D294" s="38" t="s">
        <v>105</v>
      </c>
      <c r="E294" s="44" t="s">
        <v>252</v>
      </c>
      <c r="F294" s="671">
        <f>+'[1]UE409 (2)'!F294</f>
        <v>1080</v>
      </c>
      <c r="G294" s="788">
        <f>+'[1]UE409 (2)'!G294</f>
        <v>10800</v>
      </c>
      <c r="H294" s="788">
        <f>+'[1]UE409 (2)'!H294</f>
        <v>10962</v>
      </c>
      <c r="I294" s="788">
        <f>+'[1]UE409 (2)'!I294</f>
        <v>11126</v>
      </c>
      <c r="J294" s="634">
        <v>47</v>
      </c>
      <c r="K294" s="80">
        <v>111</v>
      </c>
      <c r="L294" s="80">
        <v>77</v>
      </c>
      <c r="M294" s="80">
        <v>148</v>
      </c>
      <c r="N294" s="80">
        <v>148</v>
      </c>
      <c r="O294" s="80">
        <v>0</v>
      </c>
      <c r="P294" s="80">
        <v>115</v>
      </c>
      <c r="Q294" s="80">
        <v>238</v>
      </c>
      <c r="R294" s="80">
        <v>173</v>
      </c>
      <c r="S294" s="664">
        <v>1</v>
      </c>
      <c r="T294" s="80">
        <v>10</v>
      </c>
      <c r="U294" s="80">
        <v>10</v>
      </c>
      <c r="V294" s="888">
        <f t="shared" si="80"/>
        <v>1078</v>
      </c>
      <c r="W294" s="895">
        <f t="shared" si="81"/>
        <v>99.81481481481481</v>
      </c>
      <c r="Y294" s="13">
        <f t="shared" si="90"/>
        <v>540</v>
      </c>
      <c r="Z294" s="640"/>
      <c r="AA294" s="640"/>
      <c r="AB294" s="226"/>
      <c r="AC294" s="226"/>
      <c r="AD294" s="226"/>
      <c r="AE294" s="226"/>
      <c r="AF294" s="226"/>
      <c r="AG294" s="226"/>
      <c r="AH294" s="226"/>
      <c r="AI294" s="226"/>
      <c r="AJ294" s="835" t="s">
        <v>1147</v>
      </c>
      <c r="AK294" s="836" t="s">
        <v>1148</v>
      </c>
      <c r="AL294" s="226"/>
      <c r="AM294" s="226"/>
      <c r="AN294" s="226"/>
      <c r="AO294" s="226"/>
      <c r="AP294" s="226" t="s">
        <v>1351</v>
      </c>
      <c r="AQ294" s="226"/>
      <c r="AR294" s="226" t="s">
        <v>1477</v>
      </c>
      <c r="AS294" s="900"/>
      <c r="AT294" s="902"/>
      <c r="AU294" s="902"/>
      <c r="AV294" s="902"/>
      <c r="AW294" s="902"/>
      <c r="BA294" s="129"/>
      <c r="BB294" s="130"/>
      <c r="BC294" s="129"/>
      <c r="BD294" s="155"/>
      <c r="BE294" s="132"/>
      <c r="BF294" s="131"/>
      <c r="BG294" s="132"/>
      <c r="BH294" s="131"/>
      <c r="BI294" s="132"/>
      <c r="BJ294" s="155"/>
      <c r="BK294" s="132"/>
      <c r="BL294" s="131"/>
      <c r="BM294" s="132"/>
      <c r="BN294" s="131"/>
      <c r="BO294" s="132"/>
      <c r="BP294" s="131"/>
      <c r="BQ294" s="132"/>
      <c r="BR294" s="131"/>
      <c r="BS294" s="65"/>
      <c r="BT294" s="131"/>
      <c r="BU294" s="132"/>
      <c r="BV294" s="131"/>
      <c r="BW294" s="65"/>
      <c r="BX294" s="131"/>
      <c r="BY294" s="65"/>
      <c r="BZ294" s="131"/>
      <c r="CA294" s="65"/>
      <c r="CB294" s="156">
        <f t="shared" si="82"/>
        <v>0</v>
      </c>
      <c r="CC294" s="128" t="e">
        <f t="shared" si="83"/>
        <v>#DIV/0!</v>
      </c>
      <c r="CD294" s="145"/>
      <c r="CF294" s="157"/>
      <c r="CG294" s="157"/>
    </row>
    <row r="295" spans="1:88" ht="42" customHeight="1" thickBot="1">
      <c r="A295" s="1002"/>
      <c r="B295" s="1046"/>
      <c r="C295" s="1047"/>
      <c r="D295" s="38" t="s">
        <v>106</v>
      </c>
      <c r="E295" s="44" t="s">
        <v>252</v>
      </c>
      <c r="F295" s="671">
        <f>+'[1]UE409 (2)'!F295</f>
        <v>4800</v>
      </c>
      <c r="G295" s="671">
        <f>+'[1]UE409 (2)'!G295</f>
        <v>4800</v>
      </c>
      <c r="H295" s="671">
        <f>+'[1]UE409 (2)'!H295</f>
        <v>4872</v>
      </c>
      <c r="I295" s="671">
        <f>+'[1]UE409 (2)'!I295</f>
        <v>4945</v>
      </c>
      <c r="J295" s="634">
        <v>203</v>
      </c>
      <c r="K295" s="80">
        <v>327</v>
      </c>
      <c r="L295" s="80">
        <v>430</v>
      </c>
      <c r="M295" s="80">
        <v>607</v>
      </c>
      <c r="N295" s="80">
        <v>607</v>
      </c>
      <c r="O295" s="80">
        <v>589</v>
      </c>
      <c r="P295" s="80">
        <v>471</v>
      </c>
      <c r="Q295" s="80">
        <v>594</v>
      </c>
      <c r="R295" s="80">
        <v>603</v>
      </c>
      <c r="S295" s="634">
        <v>250</v>
      </c>
      <c r="T295" s="80">
        <v>55</v>
      </c>
      <c r="U295" s="80">
        <v>45</v>
      </c>
      <c r="V295" s="888">
        <f t="shared" si="80"/>
        <v>4781</v>
      </c>
      <c r="W295" s="895">
        <f t="shared" si="81"/>
        <v>99.604166666666671</v>
      </c>
      <c r="Y295" s="13">
        <f t="shared" si="90"/>
        <v>2400</v>
      </c>
      <c r="Z295" s="640"/>
      <c r="AA295" s="640"/>
      <c r="AB295" s="226"/>
      <c r="AC295" s="226"/>
      <c r="AD295" s="226"/>
      <c r="AE295" s="226"/>
      <c r="AF295" s="226"/>
      <c r="AG295" s="226"/>
      <c r="AH295" s="226"/>
      <c r="AI295" s="226"/>
      <c r="AJ295" s="835"/>
      <c r="AK295" s="836"/>
      <c r="AL295" s="226"/>
      <c r="AM295" s="226"/>
      <c r="AN295" s="226"/>
      <c r="AO295" s="226"/>
      <c r="AP295" s="226" t="s">
        <v>1351</v>
      </c>
      <c r="AQ295" s="226"/>
      <c r="AR295" s="226" t="s">
        <v>1477</v>
      </c>
      <c r="AS295" s="900"/>
      <c r="AT295" s="902"/>
      <c r="AU295" s="902"/>
      <c r="AV295" s="902"/>
      <c r="AW295" s="902"/>
      <c r="BA295" s="129"/>
      <c r="BB295" s="130"/>
      <c r="BC295" s="129"/>
      <c r="BD295" s="155"/>
      <c r="BE295" s="132"/>
      <c r="BF295" s="131"/>
      <c r="BG295" s="132"/>
      <c r="BH295" s="131"/>
      <c r="BI295" s="132"/>
      <c r="BJ295" s="155"/>
      <c r="BK295" s="132"/>
      <c r="BL295" s="131"/>
      <c r="BM295" s="132"/>
      <c r="BN295" s="131"/>
      <c r="BO295" s="132"/>
      <c r="BP295" s="131"/>
      <c r="BQ295" s="132"/>
      <c r="BR295" s="131"/>
      <c r="BS295" s="65"/>
      <c r="BT295" s="131"/>
      <c r="BU295" s="132"/>
      <c r="BV295" s="131"/>
      <c r="BW295" s="65"/>
      <c r="BX295" s="131"/>
      <c r="BY295" s="65"/>
      <c r="BZ295" s="131"/>
      <c r="CA295" s="65"/>
      <c r="CB295" s="156">
        <f t="shared" si="82"/>
        <v>0</v>
      </c>
      <c r="CC295" s="128" t="e">
        <f t="shared" si="83"/>
        <v>#DIV/0!</v>
      </c>
      <c r="CF295" s="157"/>
      <c r="CG295" s="157"/>
    </row>
    <row r="296" spans="1:88" ht="42" customHeight="1" thickBot="1">
      <c r="A296" s="1002"/>
      <c r="B296" s="1046" t="s">
        <v>253</v>
      </c>
      <c r="C296" s="1047" t="s">
        <v>503</v>
      </c>
      <c r="D296" s="670" t="s">
        <v>221</v>
      </c>
      <c r="E296" s="670"/>
      <c r="F296" s="671">
        <f>+'[1]UE409 (2)'!F296</f>
        <v>4995</v>
      </c>
      <c r="G296" s="671">
        <f>+'[1]UE409 (2)'!G296</f>
        <v>4500</v>
      </c>
      <c r="H296" s="671">
        <f>+'[1]UE409 (2)'!H296</f>
        <v>4567</v>
      </c>
      <c r="I296" s="671">
        <f>+'[1]UE409 (2)'!I296</f>
        <v>4635</v>
      </c>
      <c r="J296" s="671">
        <f t="shared" ref="J296:T296" si="93">+J298</f>
        <v>443</v>
      </c>
      <c r="K296" s="671">
        <f t="shared" si="93"/>
        <v>405</v>
      </c>
      <c r="L296" s="671">
        <f t="shared" si="93"/>
        <v>433</v>
      </c>
      <c r="M296" s="671">
        <f t="shared" si="93"/>
        <v>435</v>
      </c>
      <c r="N296" s="671">
        <f t="shared" si="93"/>
        <v>435</v>
      </c>
      <c r="O296" s="671">
        <f t="shared" si="93"/>
        <v>384</v>
      </c>
      <c r="P296" s="671">
        <f t="shared" si="93"/>
        <v>388</v>
      </c>
      <c r="Q296" s="671">
        <f t="shared" si="93"/>
        <v>391</v>
      </c>
      <c r="R296" s="671">
        <f t="shared" si="93"/>
        <v>449</v>
      </c>
      <c r="S296" s="671">
        <f t="shared" si="93"/>
        <v>359</v>
      </c>
      <c r="T296" s="671">
        <f t="shared" si="93"/>
        <v>400</v>
      </c>
      <c r="U296" s="671">
        <v>350</v>
      </c>
      <c r="V296" s="888">
        <f t="shared" si="80"/>
        <v>4872</v>
      </c>
      <c r="W296" s="895">
        <f t="shared" si="81"/>
        <v>97.537537537537531</v>
      </c>
      <c r="Y296" s="867">
        <f t="shared" si="90"/>
        <v>2497.5</v>
      </c>
      <c r="Z296" s="640"/>
      <c r="AA296" s="640"/>
      <c r="AB296" s="226"/>
      <c r="AC296" s="226"/>
      <c r="AD296" s="226"/>
      <c r="AE296" s="226"/>
      <c r="AF296" s="226"/>
      <c r="AG296" s="226"/>
      <c r="AH296" s="226"/>
      <c r="AI296" s="226"/>
      <c r="AJ296" s="835"/>
      <c r="AK296" s="836"/>
      <c r="AL296" s="226"/>
      <c r="AM296" s="226"/>
      <c r="AN296" s="226"/>
      <c r="AO296" s="226"/>
      <c r="AP296" s="226" t="s">
        <v>1351</v>
      </c>
      <c r="AQ296" s="226"/>
      <c r="AR296" s="226"/>
      <c r="AS296" s="900"/>
      <c r="AT296" s="902"/>
      <c r="AU296" s="902"/>
      <c r="AV296" s="902"/>
      <c r="AW296" s="902"/>
      <c r="BA296" s="129">
        <f>+BC296+BD296+BF296+BH296+BJ296+BL296+BN296+BP296+BR296+BT296+BV296+BX296+BZ296</f>
        <v>171644</v>
      </c>
      <c r="BB296" s="130">
        <f>+BE296+BG296+BI296+BK296+BM296+BO296+BQ296+BS296+BU296+BW296+BY296+CA296</f>
        <v>117379</v>
      </c>
      <c r="BC296" s="129">
        <v>0</v>
      </c>
      <c r="BD296" s="155">
        <v>0</v>
      </c>
      <c r="BE296" s="132">
        <v>0</v>
      </c>
      <c r="BF296" s="131">
        <v>0</v>
      </c>
      <c r="BG296" s="132">
        <v>0</v>
      </c>
      <c r="BH296" s="131">
        <v>37011</v>
      </c>
      <c r="BI296" s="132">
        <v>0</v>
      </c>
      <c r="BJ296" s="155">
        <v>134633</v>
      </c>
      <c r="BK296" s="132">
        <v>0</v>
      </c>
      <c r="BL296" s="131">
        <v>0</v>
      </c>
      <c r="BM296" s="800">
        <v>0</v>
      </c>
      <c r="BN296" s="131">
        <v>0</v>
      </c>
      <c r="BO296" s="796">
        <v>0</v>
      </c>
      <c r="BP296" s="131">
        <v>0</v>
      </c>
      <c r="BQ296" s="132">
        <v>0</v>
      </c>
      <c r="BR296" s="131">
        <v>0</v>
      </c>
      <c r="BS296" s="65"/>
      <c r="BT296" s="131"/>
      <c r="BU296" s="132"/>
      <c r="BV296" s="131">
        <v>0</v>
      </c>
      <c r="BW296" s="65"/>
      <c r="BX296" s="131">
        <v>0</v>
      </c>
      <c r="BY296" s="65"/>
      <c r="BZ296" s="131">
        <v>0</v>
      </c>
      <c r="CA296" s="65">
        <v>117379</v>
      </c>
      <c r="CB296" s="156">
        <f t="shared" si="82"/>
        <v>117379</v>
      </c>
      <c r="CC296" s="128">
        <f t="shared" si="83"/>
        <v>68.385145999860171</v>
      </c>
      <c r="CF296" s="133">
        <f>+CI296-BA296</f>
        <v>0</v>
      </c>
      <c r="CG296" s="133">
        <f>+CJ296-BB296</f>
        <v>0</v>
      </c>
      <c r="CH296" s="160"/>
      <c r="CI296" s="133">
        <v>171644</v>
      </c>
      <c r="CJ296" s="133">
        <v>117379</v>
      </c>
    </row>
    <row r="297" spans="1:88" ht="42" customHeight="1" thickBot="1">
      <c r="A297" s="1002"/>
      <c r="B297" s="1046"/>
      <c r="C297" s="1047"/>
      <c r="D297" s="38" t="s">
        <v>431</v>
      </c>
      <c r="E297" s="25" t="s">
        <v>101</v>
      </c>
      <c r="F297" s="788">
        <f>+'[1]UE409 (2)'!F297</f>
        <v>6000</v>
      </c>
      <c r="G297" s="671">
        <f>+'[1]UE409 (2)'!G297</f>
        <v>5760</v>
      </c>
      <c r="H297" s="671">
        <f>+'[1]UE409 (2)'!H297</f>
        <v>5846</v>
      </c>
      <c r="I297" s="671">
        <f>+'[1]UE409 (2)'!I297</f>
        <v>5933</v>
      </c>
      <c r="J297" s="634">
        <v>566</v>
      </c>
      <c r="K297" s="80">
        <v>633</v>
      </c>
      <c r="L297" s="80">
        <v>624</v>
      </c>
      <c r="M297" s="80">
        <v>703</v>
      </c>
      <c r="N297" s="80">
        <v>703</v>
      </c>
      <c r="O297" s="80">
        <v>675</v>
      </c>
      <c r="P297" s="80">
        <v>762</v>
      </c>
      <c r="Q297" s="80">
        <v>524</v>
      </c>
      <c r="R297" s="80">
        <v>350</v>
      </c>
      <c r="S297" s="664">
        <v>320</v>
      </c>
      <c r="T297" s="80">
        <v>60</v>
      </c>
      <c r="U297" s="80">
        <v>35</v>
      </c>
      <c r="V297" s="888">
        <f t="shared" si="80"/>
        <v>5955</v>
      </c>
      <c r="W297" s="895">
        <f t="shared" si="81"/>
        <v>99.25</v>
      </c>
      <c r="X297" s="789" t="s">
        <v>1055</v>
      </c>
      <c r="Y297" s="13">
        <f t="shared" si="90"/>
        <v>3000</v>
      </c>
      <c r="Z297" s="640"/>
      <c r="AA297" s="640"/>
      <c r="AB297" s="226"/>
      <c r="AC297" s="226"/>
      <c r="AD297" s="226"/>
      <c r="AE297" s="226"/>
      <c r="AF297" s="226"/>
      <c r="AG297" s="226"/>
      <c r="AH297" s="226"/>
      <c r="AI297" s="226"/>
      <c r="AJ297" s="835"/>
      <c r="AK297" s="836"/>
      <c r="AL297" s="226"/>
      <c r="AM297" s="226"/>
      <c r="AN297" s="226"/>
      <c r="AO297" s="226"/>
      <c r="AP297" s="226" t="s">
        <v>1351</v>
      </c>
      <c r="AQ297" s="226"/>
      <c r="AR297" s="226" t="s">
        <v>1477</v>
      </c>
      <c r="AS297" s="900"/>
      <c r="AT297" s="902"/>
      <c r="AU297" s="902"/>
      <c r="AV297" s="902"/>
      <c r="AW297" s="902"/>
      <c r="BA297" s="129"/>
      <c r="BB297" s="130"/>
      <c r="BC297" s="129"/>
      <c r="BD297" s="155"/>
      <c r="BE297" s="132"/>
      <c r="BF297" s="131"/>
      <c r="BG297" s="132"/>
      <c r="BH297" s="131"/>
      <c r="BI297" s="132"/>
      <c r="BJ297" s="155"/>
      <c r="BK297" s="132"/>
      <c r="BL297" s="131"/>
      <c r="BM297" s="132"/>
      <c r="BN297" s="131"/>
      <c r="BO297" s="132"/>
      <c r="BP297" s="131"/>
      <c r="BQ297" s="132"/>
      <c r="BR297" s="131"/>
      <c r="BS297" s="65"/>
      <c r="BT297" s="131"/>
      <c r="BU297" s="132"/>
      <c r="BV297" s="131"/>
      <c r="BW297" s="65"/>
      <c r="BX297" s="131"/>
      <c r="BY297" s="65"/>
      <c r="BZ297" s="131"/>
      <c r="CA297" s="65"/>
      <c r="CB297" s="156">
        <f t="shared" si="82"/>
        <v>0</v>
      </c>
      <c r="CC297" s="128" t="e">
        <f t="shared" si="83"/>
        <v>#DIV/0!</v>
      </c>
      <c r="CF297" s="157"/>
      <c r="CG297" s="157"/>
    </row>
    <row r="298" spans="1:88" ht="42" customHeight="1" thickBot="1">
      <c r="A298" s="1002"/>
      <c r="B298" s="1046"/>
      <c r="C298" s="1047"/>
      <c r="D298" s="34" t="s">
        <v>107</v>
      </c>
      <c r="E298" s="25" t="s">
        <v>101</v>
      </c>
      <c r="F298" s="788">
        <f>+'[1]UE409 (2)'!F298</f>
        <v>4995</v>
      </c>
      <c r="G298" s="671">
        <f>+'[1]UE409 (2)'!G298</f>
        <v>4500</v>
      </c>
      <c r="H298" s="671">
        <f>+'[1]UE409 (2)'!H298</f>
        <v>4567</v>
      </c>
      <c r="I298" s="671">
        <f>+'[1]UE409 (2)'!I298</f>
        <v>4635</v>
      </c>
      <c r="J298" s="634">
        <v>443</v>
      </c>
      <c r="K298" s="80">
        <v>405</v>
      </c>
      <c r="L298" s="80">
        <v>433</v>
      </c>
      <c r="M298" s="80">
        <v>435</v>
      </c>
      <c r="N298" s="80">
        <v>435</v>
      </c>
      <c r="O298" s="80">
        <v>384</v>
      </c>
      <c r="P298" s="80">
        <v>388</v>
      </c>
      <c r="Q298" s="80">
        <v>391</v>
      </c>
      <c r="R298" s="80">
        <v>449</v>
      </c>
      <c r="S298" s="664">
        <v>359</v>
      </c>
      <c r="T298" s="80">
        <v>400</v>
      </c>
      <c r="U298" s="80">
        <v>350</v>
      </c>
      <c r="V298" s="888">
        <f t="shared" si="80"/>
        <v>4872</v>
      </c>
      <c r="W298" s="895">
        <f t="shared" si="81"/>
        <v>97.537537537537531</v>
      </c>
      <c r="X298" s="789" t="s">
        <v>1055</v>
      </c>
      <c r="Y298" s="13">
        <f t="shared" si="90"/>
        <v>2497.5</v>
      </c>
      <c r="Z298" s="640"/>
      <c r="AA298" s="640"/>
      <c r="AB298" s="226"/>
      <c r="AC298" s="226"/>
      <c r="AD298" s="226"/>
      <c r="AE298" s="226"/>
      <c r="AF298" s="226"/>
      <c r="AG298" s="226"/>
      <c r="AH298" s="226"/>
      <c r="AI298" s="226"/>
      <c r="AJ298" s="835"/>
      <c r="AK298" s="836"/>
      <c r="AL298" s="226"/>
      <c r="AM298" s="226"/>
      <c r="AN298" s="226"/>
      <c r="AO298" s="226"/>
      <c r="AP298" s="226" t="s">
        <v>1351</v>
      </c>
      <c r="AQ298" s="226"/>
      <c r="AR298" s="226" t="s">
        <v>1477</v>
      </c>
      <c r="AS298" s="900"/>
      <c r="AT298" s="902"/>
      <c r="AU298" s="902"/>
      <c r="AV298" s="902"/>
      <c r="AW298" s="902"/>
      <c r="BA298" s="129"/>
      <c r="BB298" s="130"/>
      <c r="BC298" s="129"/>
      <c r="BD298" s="155"/>
      <c r="BE298" s="132"/>
      <c r="BF298" s="131"/>
      <c r="BG298" s="132"/>
      <c r="BH298" s="131"/>
      <c r="BI298" s="132"/>
      <c r="BJ298" s="155"/>
      <c r="BK298" s="132"/>
      <c r="BL298" s="131"/>
      <c r="BM298" s="132"/>
      <c r="BN298" s="131"/>
      <c r="BO298" s="132"/>
      <c r="BP298" s="131"/>
      <c r="BQ298" s="132"/>
      <c r="BR298" s="131"/>
      <c r="BS298" s="65"/>
      <c r="BT298" s="131"/>
      <c r="BU298" s="132"/>
      <c r="BV298" s="131"/>
      <c r="BW298" s="65"/>
      <c r="BX298" s="131"/>
      <c r="BY298" s="65"/>
      <c r="BZ298" s="131"/>
      <c r="CA298" s="65"/>
      <c r="CB298" s="156">
        <f t="shared" si="82"/>
        <v>0</v>
      </c>
      <c r="CC298" s="128" t="e">
        <f t="shared" si="83"/>
        <v>#DIV/0!</v>
      </c>
      <c r="CF298" s="157"/>
      <c r="CG298" s="157"/>
    </row>
    <row r="299" spans="1:88" ht="42" customHeight="1" thickBot="1">
      <c r="A299" s="1002"/>
      <c r="B299" s="1046"/>
      <c r="C299" s="1047"/>
      <c r="D299" s="34" t="s">
        <v>108</v>
      </c>
      <c r="E299" s="25" t="s">
        <v>101</v>
      </c>
      <c r="F299" s="788">
        <f>+'[1]UE409 (2)'!F299</f>
        <v>4191</v>
      </c>
      <c r="G299" s="671">
        <f>+'[1]UE409 (2)'!G299</f>
        <v>3996</v>
      </c>
      <c r="H299" s="671">
        <f>+'[1]UE409 (2)'!H299</f>
        <v>4055</v>
      </c>
      <c r="I299" s="671">
        <f>+'[1]UE409 (2)'!I299</f>
        <v>4115</v>
      </c>
      <c r="J299" s="634">
        <v>366</v>
      </c>
      <c r="K299" s="80">
        <v>412</v>
      </c>
      <c r="L299" s="80">
        <v>439</v>
      </c>
      <c r="M299" s="80">
        <v>417</v>
      </c>
      <c r="N299" s="80">
        <v>417</v>
      </c>
      <c r="O299" s="80">
        <v>331</v>
      </c>
      <c r="P299" s="80">
        <v>365</v>
      </c>
      <c r="Q299" s="80">
        <v>387</v>
      </c>
      <c r="R299" s="80">
        <v>367</v>
      </c>
      <c r="S299" s="664">
        <v>351</v>
      </c>
      <c r="T299" s="80">
        <v>250</v>
      </c>
      <c r="U299" s="80">
        <v>76</v>
      </c>
      <c r="V299" s="888">
        <f t="shared" si="80"/>
        <v>4178</v>
      </c>
      <c r="W299" s="895">
        <f t="shared" si="81"/>
        <v>99.68981150083512</v>
      </c>
      <c r="X299" s="789" t="s">
        <v>1055</v>
      </c>
      <c r="Y299" s="13">
        <f t="shared" si="90"/>
        <v>2095.5</v>
      </c>
      <c r="Z299" s="640"/>
      <c r="AA299" s="640"/>
      <c r="AB299" s="226"/>
      <c r="AC299" s="226"/>
      <c r="AD299" s="226"/>
      <c r="AE299" s="226"/>
      <c r="AF299" s="226"/>
      <c r="AG299" s="226"/>
      <c r="AH299" s="226"/>
      <c r="AI299" s="226"/>
      <c r="AJ299" s="835"/>
      <c r="AK299" s="836"/>
      <c r="AL299" s="226"/>
      <c r="AM299" s="226"/>
      <c r="AN299" s="226"/>
      <c r="AO299" s="226"/>
      <c r="AP299" s="226" t="s">
        <v>1351</v>
      </c>
      <c r="AQ299" s="226"/>
      <c r="AR299" s="226" t="s">
        <v>1477</v>
      </c>
      <c r="AS299" s="900"/>
      <c r="AT299" s="902"/>
      <c r="AU299" s="902"/>
      <c r="AV299" s="902"/>
      <c r="AW299" s="902"/>
      <c r="BA299" s="129"/>
      <c r="BB299" s="130"/>
      <c r="BC299" s="129"/>
      <c r="BD299" s="155"/>
      <c r="BE299" s="132"/>
      <c r="BF299" s="131"/>
      <c r="BG299" s="132"/>
      <c r="BH299" s="131"/>
      <c r="BI299" s="132"/>
      <c r="BJ299" s="155"/>
      <c r="BK299" s="132"/>
      <c r="BL299" s="131"/>
      <c r="BM299" s="132"/>
      <c r="BN299" s="131"/>
      <c r="BO299" s="132"/>
      <c r="BP299" s="131"/>
      <c r="BQ299" s="132"/>
      <c r="BR299" s="131"/>
      <c r="BS299" s="65"/>
      <c r="BT299" s="131"/>
      <c r="BU299" s="132"/>
      <c r="BV299" s="131"/>
      <c r="BW299" s="65"/>
      <c r="BX299" s="131"/>
      <c r="BY299" s="65"/>
      <c r="BZ299" s="131"/>
      <c r="CA299" s="65"/>
      <c r="CB299" s="156">
        <f t="shared" si="82"/>
        <v>0</v>
      </c>
      <c r="CC299" s="128" t="e">
        <f t="shared" si="83"/>
        <v>#DIV/0!</v>
      </c>
      <c r="CF299" s="157"/>
      <c r="CG299" s="157"/>
    </row>
    <row r="300" spans="1:88" ht="42" customHeight="1" thickBot="1">
      <c r="A300" s="1002"/>
      <c r="B300" s="1046"/>
      <c r="C300" s="1047"/>
      <c r="D300" s="34" t="s">
        <v>109</v>
      </c>
      <c r="E300" s="25" t="s">
        <v>101</v>
      </c>
      <c r="F300" s="788">
        <f>+'[1]UE409 (2)'!F300</f>
        <v>1108</v>
      </c>
      <c r="G300" s="671">
        <f>+'[1]UE409 (2)'!G300</f>
        <v>720</v>
      </c>
      <c r="H300" s="671">
        <f>+'[1]UE409 (2)'!H300</f>
        <v>730</v>
      </c>
      <c r="I300" s="671">
        <f>+'[1]UE409 (2)'!I300</f>
        <v>740</v>
      </c>
      <c r="J300" s="634">
        <v>53</v>
      </c>
      <c r="K300" s="80">
        <v>91</v>
      </c>
      <c r="L300" s="80">
        <v>94</v>
      </c>
      <c r="M300" s="80">
        <v>103</v>
      </c>
      <c r="N300" s="80">
        <v>103</v>
      </c>
      <c r="O300" s="80">
        <v>97</v>
      </c>
      <c r="P300" s="80">
        <v>123</v>
      </c>
      <c r="Q300" s="80">
        <v>203</v>
      </c>
      <c r="R300" s="80">
        <v>200</v>
      </c>
      <c r="S300" s="664">
        <v>15</v>
      </c>
      <c r="T300" s="80">
        <v>10</v>
      </c>
      <c r="U300" s="80">
        <v>0</v>
      </c>
      <c r="V300" s="888">
        <f t="shared" si="80"/>
        <v>1092</v>
      </c>
      <c r="W300" s="895">
        <f t="shared" si="81"/>
        <v>98.555956678700369</v>
      </c>
      <c r="X300" s="789" t="s">
        <v>1055</v>
      </c>
      <c r="Y300" s="13">
        <f t="shared" si="90"/>
        <v>554</v>
      </c>
      <c r="Z300" s="640"/>
      <c r="AA300" s="640"/>
      <c r="AB300" s="226"/>
      <c r="AC300" s="226"/>
      <c r="AD300" s="226"/>
      <c r="AE300" s="226"/>
      <c r="AF300" s="226"/>
      <c r="AG300" s="226"/>
      <c r="AH300" s="226"/>
      <c r="AI300" s="226"/>
      <c r="AJ300" s="835" t="s">
        <v>1147</v>
      </c>
      <c r="AK300" s="836" t="s">
        <v>1148</v>
      </c>
      <c r="AL300" s="226"/>
      <c r="AM300" s="226"/>
      <c r="AN300" s="226"/>
      <c r="AO300" s="226"/>
      <c r="AP300" s="226" t="s">
        <v>1351</v>
      </c>
      <c r="AQ300" s="226"/>
      <c r="AR300" s="226" t="s">
        <v>1477</v>
      </c>
      <c r="AS300" s="900"/>
      <c r="AT300" s="902"/>
      <c r="AU300" s="902"/>
      <c r="AV300" s="902"/>
      <c r="AW300" s="902"/>
      <c r="BA300" s="129"/>
      <c r="BB300" s="130"/>
      <c r="BC300" s="129"/>
      <c r="BD300" s="155"/>
      <c r="BE300" s="132"/>
      <c r="BF300" s="131"/>
      <c r="BG300" s="132"/>
      <c r="BH300" s="131"/>
      <c r="BI300" s="132"/>
      <c r="BJ300" s="155"/>
      <c r="BK300" s="132"/>
      <c r="BL300" s="131"/>
      <c r="BM300" s="132"/>
      <c r="BN300" s="131"/>
      <c r="BO300" s="132"/>
      <c r="BP300" s="131"/>
      <c r="BQ300" s="132"/>
      <c r="BR300" s="131"/>
      <c r="BS300" s="65"/>
      <c r="BT300" s="131"/>
      <c r="BU300" s="132"/>
      <c r="BV300" s="131"/>
      <c r="BW300" s="65"/>
      <c r="BX300" s="131"/>
      <c r="BY300" s="65"/>
      <c r="BZ300" s="131"/>
      <c r="CA300" s="65"/>
      <c r="CB300" s="156">
        <f t="shared" si="82"/>
        <v>0</v>
      </c>
      <c r="CC300" s="128" t="e">
        <f t="shared" si="83"/>
        <v>#DIV/0!</v>
      </c>
      <c r="CF300" s="157"/>
      <c r="CG300" s="157"/>
    </row>
    <row r="301" spans="1:88" ht="42" customHeight="1" thickBot="1">
      <c r="A301" s="1002"/>
      <c r="B301" s="1046"/>
      <c r="C301" s="1047"/>
      <c r="D301" s="34" t="s">
        <v>110</v>
      </c>
      <c r="E301" s="25" t="s">
        <v>101</v>
      </c>
      <c r="F301" s="788">
        <f>+'[1]UE409 (2)'!F301</f>
        <v>19052</v>
      </c>
      <c r="G301" s="671">
        <f>+'[1]UE409 (2)'!G301</f>
        <v>1596</v>
      </c>
      <c r="H301" s="671">
        <f>+'[1]UE409 (2)'!H301</f>
        <v>1619</v>
      </c>
      <c r="I301" s="671">
        <f>+'[1]UE409 (2)'!I301</f>
        <v>1643</v>
      </c>
      <c r="J301" s="634">
        <v>500</v>
      </c>
      <c r="K301" s="80">
        <v>1956</v>
      </c>
      <c r="L301" s="80">
        <v>2157</v>
      </c>
      <c r="M301" s="80">
        <v>2095</v>
      </c>
      <c r="N301" s="80">
        <v>2095</v>
      </c>
      <c r="O301" s="80">
        <v>2415</v>
      </c>
      <c r="P301" s="80">
        <v>1500</v>
      </c>
      <c r="Q301" s="80">
        <v>1562</v>
      </c>
      <c r="R301" s="80">
        <v>1650</v>
      </c>
      <c r="S301" s="664">
        <v>1521</v>
      </c>
      <c r="T301" s="80">
        <v>700</v>
      </c>
      <c r="U301" s="80">
        <v>324</v>
      </c>
      <c r="V301" s="888">
        <f t="shared" si="80"/>
        <v>18475</v>
      </c>
      <c r="W301" s="895">
        <f t="shared" si="81"/>
        <v>96.971446567289519</v>
      </c>
      <c r="X301" s="789" t="s">
        <v>1055</v>
      </c>
      <c r="Y301" s="13">
        <f t="shared" si="90"/>
        <v>9526</v>
      </c>
      <c r="Z301" s="640"/>
      <c r="AA301" s="640"/>
      <c r="AB301" s="226"/>
      <c r="AC301" s="226"/>
      <c r="AD301" s="226"/>
      <c r="AE301" s="226"/>
      <c r="AF301" s="226"/>
      <c r="AG301" s="226"/>
      <c r="AH301" s="226"/>
      <c r="AI301" s="226"/>
      <c r="AJ301" s="835"/>
      <c r="AK301" s="836"/>
      <c r="AL301" s="226"/>
      <c r="AM301" s="226"/>
      <c r="AN301" s="226"/>
      <c r="AO301" s="226"/>
      <c r="AP301" s="226" t="s">
        <v>1351</v>
      </c>
      <c r="AQ301" s="226"/>
      <c r="AR301" s="226" t="s">
        <v>1477</v>
      </c>
      <c r="AS301" s="900"/>
      <c r="AT301" s="902"/>
      <c r="AU301" s="902"/>
      <c r="AV301" s="902"/>
      <c r="AW301" s="902"/>
      <c r="BA301" s="129"/>
      <c r="BB301" s="130"/>
      <c r="BC301" s="129"/>
      <c r="BD301" s="155"/>
      <c r="BE301" s="132"/>
      <c r="BF301" s="131"/>
      <c r="BG301" s="132"/>
      <c r="BH301" s="131"/>
      <c r="BI301" s="132"/>
      <c r="BJ301" s="155"/>
      <c r="BK301" s="132"/>
      <c r="BL301" s="131"/>
      <c r="BM301" s="132"/>
      <c r="BN301" s="131"/>
      <c r="BO301" s="132"/>
      <c r="BP301" s="131"/>
      <c r="BQ301" s="132"/>
      <c r="BR301" s="131"/>
      <c r="BS301" s="65"/>
      <c r="BT301" s="131"/>
      <c r="BU301" s="132"/>
      <c r="BV301" s="131"/>
      <c r="BW301" s="65"/>
      <c r="BX301" s="131"/>
      <c r="BY301" s="65"/>
      <c r="BZ301" s="131"/>
      <c r="CA301" s="65"/>
      <c r="CB301" s="156">
        <f t="shared" si="82"/>
        <v>0</v>
      </c>
      <c r="CC301" s="128" t="e">
        <f t="shared" si="83"/>
        <v>#DIV/0!</v>
      </c>
      <c r="CD301" s="145"/>
      <c r="CF301" s="157"/>
      <c r="CG301" s="157"/>
    </row>
    <row r="302" spans="1:88" ht="42" customHeight="1" thickBot="1">
      <c r="A302" s="1002"/>
      <c r="B302" s="1046" t="s">
        <v>241</v>
      </c>
      <c r="C302" s="1047" t="s">
        <v>504</v>
      </c>
      <c r="D302" s="670" t="s">
        <v>221</v>
      </c>
      <c r="E302" s="670"/>
      <c r="F302" s="671">
        <f>+'[1]UE409 (2)'!F302</f>
        <v>40</v>
      </c>
      <c r="G302" s="671">
        <f>+'[1]UE409 (2)'!G302</f>
        <v>20</v>
      </c>
      <c r="H302" s="671">
        <f>+'[1]UE409 (2)'!H302</f>
        <v>20</v>
      </c>
      <c r="I302" s="671">
        <f>+'[1]UE409 (2)'!I302</f>
        <v>20</v>
      </c>
      <c r="J302" s="671">
        <f t="shared" ref="J302:T302" si="94">SUM(J303:J304)</f>
        <v>0</v>
      </c>
      <c r="K302" s="671">
        <f t="shared" si="94"/>
        <v>3</v>
      </c>
      <c r="L302" s="671">
        <f t="shared" si="94"/>
        <v>0</v>
      </c>
      <c r="M302" s="671">
        <f t="shared" si="94"/>
        <v>2</v>
      </c>
      <c r="N302" s="671">
        <f t="shared" si="94"/>
        <v>2</v>
      </c>
      <c r="O302" s="671">
        <f t="shared" si="94"/>
        <v>2</v>
      </c>
      <c r="P302" s="671">
        <f t="shared" si="94"/>
        <v>1</v>
      </c>
      <c r="Q302" s="671">
        <f t="shared" si="94"/>
        <v>1</v>
      </c>
      <c r="R302" s="671">
        <f t="shared" si="94"/>
        <v>0</v>
      </c>
      <c r="S302" s="671">
        <f t="shared" si="94"/>
        <v>0</v>
      </c>
      <c r="T302" s="671">
        <f t="shared" si="94"/>
        <v>0</v>
      </c>
      <c r="U302" s="671">
        <v>1</v>
      </c>
      <c r="V302" s="888">
        <f t="shared" si="80"/>
        <v>12</v>
      </c>
      <c r="W302" s="895">
        <f t="shared" si="81"/>
        <v>30</v>
      </c>
      <c r="Y302" s="13">
        <f t="shared" si="90"/>
        <v>20</v>
      </c>
      <c r="Z302" s="640"/>
      <c r="AA302" s="640"/>
      <c r="AB302" s="226"/>
      <c r="AC302" s="226"/>
      <c r="AD302" s="226"/>
      <c r="AE302" s="226"/>
      <c r="AF302" s="226"/>
      <c r="AG302" s="226"/>
      <c r="AH302" s="226"/>
      <c r="AI302" s="226"/>
      <c r="AJ302" s="835"/>
      <c r="AK302" s="836"/>
      <c r="AL302" s="226"/>
      <c r="AM302" s="226"/>
      <c r="AN302" s="226"/>
      <c r="AO302" s="226"/>
      <c r="AP302" s="226" t="s">
        <v>1351</v>
      </c>
      <c r="AQ302" s="226"/>
      <c r="AR302" s="226"/>
      <c r="AS302" s="900"/>
      <c r="AT302" s="902"/>
      <c r="AU302" s="902"/>
      <c r="AV302" s="902"/>
      <c r="AW302" s="902"/>
      <c r="BA302" s="129">
        <f>+BC302+BD302+BF302+BH302+BJ302+BL302+BN302+BP302+BR302+BT302+BV302+BX302+BZ302</f>
        <v>10000</v>
      </c>
      <c r="BB302" s="130">
        <f>+BE302+BG302+BI302+BK302+BM302+BO302+BQ302+BS302+BU302+BW302+BY302+CA302</f>
        <v>0</v>
      </c>
      <c r="BC302" s="129">
        <v>0</v>
      </c>
      <c r="BD302" s="155">
        <v>0</v>
      </c>
      <c r="BE302" s="132">
        <v>0</v>
      </c>
      <c r="BF302" s="131">
        <v>0</v>
      </c>
      <c r="BG302" s="132">
        <v>0</v>
      </c>
      <c r="BH302" s="131">
        <v>0</v>
      </c>
      <c r="BI302" s="132">
        <v>0</v>
      </c>
      <c r="BJ302" s="155">
        <v>10000</v>
      </c>
      <c r="BK302" s="132">
        <v>0</v>
      </c>
      <c r="BL302" s="131">
        <v>0</v>
      </c>
      <c r="BM302" s="800">
        <v>0</v>
      </c>
      <c r="BN302" s="131">
        <v>0</v>
      </c>
      <c r="BO302" s="796">
        <v>0</v>
      </c>
      <c r="BP302" s="131">
        <v>50618</v>
      </c>
      <c r="BQ302" s="132">
        <v>0</v>
      </c>
      <c r="BR302" s="131">
        <v>0</v>
      </c>
      <c r="BS302" s="65"/>
      <c r="BT302" s="131"/>
      <c r="BU302" s="132"/>
      <c r="BV302" s="750">
        <v>-50618</v>
      </c>
      <c r="BW302" s="65"/>
      <c r="BX302" s="131">
        <v>0</v>
      </c>
      <c r="BY302" s="65"/>
      <c r="BZ302" s="131">
        <v>0</v>
      </c>
      <c r="CA302" s="65">
        <v>0</v>
      </c>
      <c r="CB302" s="156">
        <f t="shared" si="82"/>
        <v>0</v>
      </c>
      <c r="CC302" s="128">
        <f t="shared" si="83"/>
        <v>0</v>
      </c>
      <c r="CD302" s="179"/>
      <c r="CF302" s="133">
        <f>+CI302-BA302</f>
        <v>0</v>
      </c>
      <c r="CG302" s="133">
        <f>+CJ302-BB302</f>
        <v>0</v>
      </c>
      <c r="CH302" s="160"/>
      <c r="CI302" s="133">
        <v>10000</v>
      </c>
      <c r="CJ302" s="133">
        <v>0</v>
      </c>
    </row>
    <row r="303" spans="1:88" ht="42" customHeight="1" thickBot="1">
      <c r="A303" s="1002"/>
      <c r="B303" s="1046"/>
      <c r="C303" s="1047"/>
      <c r="D303" s="38" t="s">
        <v>542</v>
      </c>
      <c r="E303" s="25" t="s">
        <v>101</v>
      </c>
      <c r="F303" s="671">
        <f>+'[1]UE409 (2)'!F303</f>
        <v>20</v>
      </c>
      <c r="G303" s="671">
        <f>+'[1]UE409 (2)'!G303</f>
        <v>20</v>
      </c>
      <c r="H303" s="671">
        <f>+'[1]UE409 (2)'!H303</f>
        <v>20</v>
      </c>
      <c r="I303" s="671">
        <f>+'[1]UE409 (2)'!I303</f>
        <v>20</v>
      </c>
      <c r="J303" s="634">
        <v>0</v>
      </c>
      <c r="K303" s="91">
        <v>3</v>
      </c>
      <c r="L303" s="91">
        <v>0</v>
      </c>
      <c r="M303" s="91">
        <v>2</v>
      </c>
      <c r="N303" s="91">
        <v>2</v>
      </c>
      <c r="O303" s="91">
        <v>2</v>
      </c>
      <c r="P303" s="91">
        <v>1</v>
      </c>
      <c r="Q303" s="91">
        <v>1</v>
      </c>
      <c r="R303" s="91">
        <v>0</v>
      </c>
      <c r="S303" s="634">
        <v>0</v>
      </c>
      <c r="T303" s="91">
        <v>0</v>
      </c>
      <c r="U303" s="91">
        <v>1</v>
      </c>
      <c r="V303" s="888">
        <f t="shared" si="80"/>
        <v>12</v>
      </c>
      <c r="W303" s="895">
        <f t="shared" si="81"/>
        <v>60</v>
      </c>
      <c r="Y303" s="13">
        <f t="shared" si="90"/>
        <v>10</v>
      </c>
      <c r="Z303" s="640"/>
      <c r="AA303" s="640"/>
      <c r="AB303" s="226"/>
      <c r="AC303" s="226"/>
      <c r="AD303" s="226"/>
      <c r="AE303" s="226"/>
      <c r="AF303" s="226"/>
      <c r="AG303" s="226"/>
      <c r="AH303" s="226"/>
      <c r="AI303" s="226"/>
      <c r="AJ303" s="835" t="s">
        <v>1147</v>
      </c>
      <c r="AK303" s="836" t="s">
        <v>1148</v>
      </c>
      <c r="AL303" s="226"/>
      <c r="AM303" s="226"/>
      <c r="AN303" s="226"/>
      <c r="AO303" s="226"/>
      <c r="AP303" s="226" t="s">
        <v>1352</v>
      </c>
      <c r="AQ303" s="226"/>
      <c r="AR303" s="226" t="s">
        <v>1479</v>
      </c>
      <c r="AS303" s="900"/>
      <c r="AT303" s="902"/>
      <c r="AU303" s="902"/>
      <c r="AV303" s="902"/>
      <c r="AW303" s="902"/>
      <c r="BA303" s="129"/>
      <c r="BB303" s="130"/>
      <c r="BC303" s="129"/>
      <c r="BD303" s="155"/>
      <c r="BE303" s="132"/>
      <c r="BF303" s="131"/>
      <c r="BG303" s="132"/>
      <c r="BH303" s="131"/>
      <c r="BI303" s="132"/>
      <c r="BJ303" s="155"/>
      <c r="BK303" s="132"/>
      <c r="BL303" s="131"/>
      <c r="BM303" s="132"/>
      <c r="BN303" s="131"/>
      <c r="BO303" s="132"/>
      <c r="BP303" s="131"/>
      <c r="BQ303" s="132"/>
      <c r="BR303" s="131"/>
      <c r="BS303" s="65"/>
      <c r="BT303" s="131"/>
      <c r="BU303" s="132"/>
      <c r="BV303" s="131"/>
      <c r="BW303" s="65"/>
      <c r="BX303" s="131"/>
      <c r="BY303" s="65"/>
      <c r="BZ303" s="131"/>
      <c r="CA303" s="65"/>
      <c r="CB303" s="156">
        <f t="shared" si="82"/>
        <v>0</v>
      </c>
      <c r="CC303" s="128" t="e">
        <f t="shared" si="83"/>
        <v>#DIV/0!</v>
      </c>
      <c r="CF303" s="157"/>
      <c r="CG303" s="157"/>
    </row>
    <row r="304" spans="1:88" ht="42" customHeight="1" thickBot="1">
      <c r="A304" s="1002"/>
      <c r="B304" s="1046"/>
      <c r="C304" s="1047"/>
      <c r="D304" s="34" t="s">
        <v>243</v>
      </c>
      <c r="E304" s="25" t="s">
        <v>27</v>
      </c>
      <c r="F304" s="671">
        <f>+'[1]UE409 (2)'!F304</f>
        <v>20</v>
      </c>
      <c r="G304" s="671">
        <f>+'[1]UE409 (2)'!G304</f>
        <v>0</v>
      </c>
      <c r="H304" s="671">
        <f>+'[1]UE409 (2)'!H304</f>
        <v>0</v>
      </c>
      <c r="I304" s="671">
        <f>+'[1]UE409 (2)'!I304</f>
        <v>0</v>
      </c>
      <c r="J304" s="634">
        <v>0</v>
      </c>
      <c r="K304" s="91">
        <v>0</v>
      </c>
      <c r="L304" s="91">
        <v>0</v>
      </c>
      <c r="M304" s="91">
        <v>0</v>
      </c>
      <c r="N304" s="91">
        <v>0</v>
      </c>
      <c r="O304" s="91">
        <v>0</v>
      </c>
      <c r="P304" s="91">
        <v>0</v>
      </c>
      <c r="Q304" s="91">
        <v>0</v>
      </c>
      <c r="R304" s="91">
        <v>0</v>
      </c>
      <c r="S304" s="634">
        <v>0</v>
      </c>
      <c r="T304" s="91">
        <v>0</v>
      </c>
      <c r="U304" s="91">
        <v>0</v>
      </c>
      <c r="V304" s="888">
        <f t="shared" si="80"/>
        <v>0</v>
      </c>
      <c r="W304" s="895">
        <f t="shared" si="81"/>
        <v>0</v>
      </c>
      <c r="Y304" s="13">
        <f t="shared" si="90"/>
        <v>10</v>
      </c>
      <c r="Z304" s="640"/>
      <c r="AA304" s="640"/>
      <c r="AB304" s="226"/>
      <c r="AC304" s="226"/>
      <c r="AD304" s="226"/>
      <c r="AE304" s="226"/>
      <c r="AF304" s="226"/>
      <c r="AG304" s="226"/>
      <c r="AH304" s="226"/>
      <c r="AI304" s="226"/>
      <c r="AJ304" s="835"/>
      <c r="AK304" s="836"/>
      <c r="AL304" s="226"/>
      <c r="AM304" s="226"/>
      <c r="AN304" s="226"/>
      <c r="AO304" s="226"/>
      <c r="AP304" s="226" t="s">
        <v>1353</v>
      </c>
      <c r="AQ304" s="226"/>
      <c r="AR304" s="226" t="s">
        <v>1480</v>
      </c>
      <c r="AS304" s="900"/>
      <c r="AT304" s="902"/>
      <c r="AU304" s="902"/>
      <c r="AV304" s="902"/>
      <c r="AW304" s="902"/>
      <c r="BA304" s="129"/>
      <c r="BB304" s="130"/>
      <c r="BC304" s="129"/>
      <c r="BD304" s="155"/>
      <c r="BE304" s="132"/>
      <c r="BF304" s="131"/>
      <c r="BG304" s="132"/>
      <c r="BH304" s="131"/>
      <c r="BI304" s="132"/>
      <c r="BJ304" s="155"/>
      <c r="BK304" s="132"/>
      <c r="BL304" s="131"/>
      <c r="BM304" s="132"/>
      <c r="BN304" s="131"/>
      <c r="BO304" s="132"/>
      <c r="BP304" s="131"/>
      <c r="BQ304" s="132"/>
      <c r="BR304" s="131"/>
      <c r="BS304" s="65"/>
      <c r="BT304" s="131"/>
      <c r="BU304" s="132"/>
      <c r="BV304" s="131"/>
      <c r="BW304" s="65"/>
      <c r="BX304" s="131"/>
      <c r="BY304" s="65"/>
      <c r="BZ304" s="131"/>
      <c r="CA304" s="65"/>
      <c r="CB304" s="156">
        <f t="shared" si="82"/>
        <v>0</v>
      </c>
      <c r="CC304" s="128" t="e">
        <f t="shared" si="83"/>
        <v>#DIV/0!</v>
      </c>
      <c r="CF304" s="157"/>
      <c r="CG304" s="157"/>
    </row>
    <row r="305" spans="1:88" ht="42" customHeight="1" thickBot="1">
      <c r="A305" s="1002"/>
      <c r="B305" s="1223" t="s">
        <v>729</v>
      </c>
      <c r="C305" s="1226" t="s">
        <v>730</v>
      </c>
      <c r="D305" s="685" t="s">
        <v>738</v>
      </c>
      <c r="E305" s="684"/>
      <c r="F305" s="671">
        <f>+'[1]UE409 (2)'!F305</f>
        <v>3284</v>
      </c>
      <c r="G305" s="671">
        <f>+'[1]UE409 (2)'!G305</f>
        <v>3284</v>
      </c>
      <c r="H305" s="671">
        <f>+'[1]UE409 (2)'!H305</f>
        <v>3284</v>
      </c>
      <c r="I305" s="671">
        <f>+'[1]UE409 (2)'!I305</f>
        <v>3284</v>
      </c>
      <c r="J305" s="767">
        <f t="shared" ref="J305:T305" si="95">+J306</f>
        <v>0</v>
      </c>
      <c r="K305" s="767">
        <f t="shared" si="95"/>
        <v>18</v>
      </c>
      <c r="L305" s="767">
        <f t="shared" si="95"/>
        <v>45</v>
      </c>
      <c r="M305" s="767">
        <f t="shared" si="95"/>
        <v>88</v>
      </c>
      <c r="N305" s="767">
        <f t="shared" si="95"/>
        <v>57</v>
      </c>
      <c r="O305" s="767">
        <f t="shared" si="95"/>
        <v>73</v>
      </c>
      <c r="P305" s="767">
        <f t="shared" si="95"/>
        <v>128</v>
      </c>
      <c r="Q305" s="767">
        <f t="shared" si="95"/>
        <v>93</v>
      </c>
      <c r="R305" s="767">
        <f t="shared" si="95"/>
        <v>49</v>
      </c>
      <c r="S305" s="767">
        <f t="shared" si="95"/>
        <v>27</v>
      </c>
      <c r="T305" s="767">
        <f t="shared" si="95"/>
        <v>123</v>
      </c>
      <c r="U305" s="767">
        <v>31</v>
      </c>
      <c r="V305" s="888">
        <f t="shared" si="80"/>
        <v>732</v>
      </c>
      <c r="W305" s="895">
        <f t="shared" si="81"/>
        <v>22.289890377588307</v>
      </c>
      <c r="Y305" s="13">
        <f t="shared" si="90"/>
        <v>1642</v>
      </c>
      <c r="Z305" s="640"/>
      <c r="AA305" s="640"/>
      <c r="AB305" s="226"/>
      <c r="AC305" s="226"/>
      <c r="AD305" s="226"/>
      <c r="AE305" s="226"/>
      <c r="AF305" s="226"/>
      <c r="AG305" s="226"/>
      <c r="AH305" s="226"/>
      <c r="AI305" s="226"/>
      <c r="AJ305" s="835"/>
      <c r="AK305" s="836"/>
      <c r="AL305" s="226"/>
      <c r="AM305" s="226"/>
      <c r="AN305" s="226"/>
      <c r="AO305" s="226"/>
      <c r="AP305" s="226"/>
      <c r="AQ305" s="226"/>
      <c r="AR305" s="226"/>
      <c r="AS305" s="900"/>
      <c r="AT305" s="902"/>
      <c r="AU305" s="902"/>
      <c r="AV305" s="902"/>
      <c r="AW305" s="902"/>
      <c r="BA305" s="129">
        <f>+BC305+BD305+BF305+BH305+BJ305+BL305+BN305+BP305+BR305+BT305+BV305+BX305+BZ305</f>
        <v>0</v>
      </c>
      <c r="BB305" s="130">
        <f>+BE305+BG305+BI305+BK305+BM305+BO305+BQ305+BS305+BU305+BW305+BY305+CA305</f>
        <v>0</v>
      </c>
      <c r="BC305" s="129">
        <v>0</v>
      </c>
      <c r="BD305" s="155">
        <v>0</v>
      </c>
      <c r="BE305" s="132">
        <v>0</v>
      </c>
      <c r="BF305" s="131">
        <v>0</v>
      </c>
      <c r="BG305" s="132">
        <v>0</v>
      </c>
      <c r="BH305" s="131">
        <v>0</v>
      </c>
      <c r="BI305" s="132">
        <v>0</v>
      </c>
      <c r="BJ305" s="155">
        <v>0</v>
      </c>
      <c r="BK305" s="132">
        <v>0</v>
      </c>
      <c r="BL305" s="131">
        <v>0</v>
      </c>
      <c r="BM305" s="132">
        <v>0</v>
      </c>
      <c r="BN305" s="131">
        <v>0</v>
      </c>
      <c r="BO305" s="132">
        <v>0</v>
      </c>
      <c r="BP305" s="131">
        <v>0</v>
      </c>
      <c r="BQ305" s="132">
        <v>0</v>
      </c>
      <c r="BR305" s="131">
        <v>0</v>
      </c>
      <c r="BS305" s="65"/>
      <c r="BT305" s="131"/>
      <c r="BU305" s="132"/>
      <c r="BV305" s="131">
        <v>0</v>
      </c>
      <c r="BW305" s="65"/>
      <c r="BX305" s="131">
        <v>0</v>
      </c>
      <c r="BY305" s="65"/>
      <c r="BZ305" s="131">
        <v>0</v>
      </c>
      <c r="CA305" s="65">
        <v>0</v>
      </c>
      <c r="CB305" s="156">
        <f t="shared" ref="CB305:CB310" si="96">+BE305+BG305+BI305+BK305+BM305+BO305+BQ305+BS305+BU305+BW305+BY305+CA305</f>
        <v>0</v>
      </c>
      <c r="CC305" s="128" t="e">
        <f t="shared" ref="CC305:CC310" si="97">+CB305/BA305*100</f>
        <v>#DIV/0!</v>
      </c>
      <c r="CF305" s="133">
        <f>+CI305-BA305</f>
        <v>0</v>
      </c>
      <c r="CG305" s="133">
        <f>+CJ305-BB305</f>
        <v>0</v>
      </c>
      <c r="CH305" s="160"/>
      <c r="CI305" s="133"/>
      <c r="CJ305" s="133"/>
    </row>
    <row r="306" spans="1:88" ht="42" customHeight="1" thickBot="1">
      <c r="A306" s="1002"/>
      <c r="B306" s="1224"/>
      <c r="C306" s="1227"/>
      <c r="D306" s="639" t="s">
        <v>731</v>
      </c>
      <c r="E306" s="686" t="s">
        <v>732</v>
      </c>
      <c r="F306" s="671">
        <f>+'[1]UE409 (2)'!F306</f>
        <v>3284</v>
      </c>
      <c r="G306" s="671">
        <f>+'[1]UE409 (2)'!G306</f>
        <v>3284</v>
      </c>
      <c r="H306" s="671">
        <f>+'[1]UE409 (2)'!H306</f>
        <v>3284</v>
      </c>
      <c r="I306" s="671">
        <f>+'[1]UE409 (2)'!I306</f>
        <v>3284</v>
      </c>
      <c r="J306" s="634">
        <v>0</v>
      </c>
      <c r="K306" s="91">
        <v>18</v>
      </c>
      <c r="L306" s="91">
        <v>45</v>
      </c>
      <c r="M306" s="91">
        <v>88</v>
      </c>
      <c r="N306" s="91">
        <v>57</v>
      </c>
      <c r="O306" s="91">
        <v>73</v>
      </c>
      <c r="P306" s="91">
        <v>128</v>
      </c>
      <c r="Q306" s="91">
        <v>93</v>
      </c>
      <c r="R306" s="91">
        <v>49</v>
      </c>
      <c r="S306" s="634">
        <v>27</v>
      </c>
      <c r="T306" s="91">
        <v>123</v>
      </c>
      <c r="U306" s="91">
        <v>31</v>
      </c>
      <c r="V306" s="888">
        <f t="shared" si="80"/>
        <v>732</v>
      </c>
      <c r="W306" s="895">
        <f t="shared" si="81"/>
        <v>22.289890377588307</v>
      </c>
      <c r="Y306" s="13">
        <f t="shared" si="90"/>
        <v>1642</v>
      </c>
      <c r="Z306" s="640" t="s">
        <v>836</v>
      </c>
      <c r="AA306" s="640" t="s">
        <v>837</v>
      </c>
      <c r="AB306" s="226" t="s">
        <v>1013</v>
      </c>
      <c r="AC306" s="226" t="s">
        <v>1014</v>
      </c>
      <c r="AD306" s="226"/>
      <c r="AE306" s="226"/>
      <c r="AF306" s="226"/>
      <c r="AG306" s="226"/>
      <c r="AH306" s="226"/>
      <c r="AI306" s="226"/>
      <c r="AJ306" s="835" t="s">
        <v>1149</v>
      </c>
      <c r="AK306" s="836" t="s">
        <v>1150</v>
      </c>
      <c r="AL306" s="226"/>
      <c r="AM306" s="226"/>
      <c r="AN306" s="226" t="s">
        <v>1354</v>
      </c>
      <c r="AO306" s="226"/>
      <c r="AP306" s="226" t="s">
        <v>1355</v>
      </c>
      <c r="AQ306" s="226"/>
      <c r="AR306" s="226" t="s">
        <v>1481</v>
      </c>
      <c r="AS306" s="900"/>
      <c r="AT306" s="902"/>
      <c r="AU306" s="902"/>
      <c r="AV306" s="902" t="s">
        <v>1570</v>
      </c>
      <c r="AW306" s="902"/>
      <c r="BA306" s="129"/>
      <c r="BB306" s="130"/>
      <c r="BC306" s="129"/>
      <c r="BD306" s="155"/>
      <c r="BE306" s="132"/>
      <c r="BF306" s="131"/>
      <c r="BG306" s="132"/>
      <c r="BH306" s="131"/>
      <c r="BI306" s="132"/>
      <c r="BJ306" s="155"/>
      <c r="BK306" s="132"/>
      <c r="BL306" s="131"/>
      <c r="BM306" s="132"/>
      <c r="BN306" s="131"/>
      <c r="BO306" s="132"/>
      <c r="BP306" s="131"/>
      <c r="BQ306" s="132"/>
      <c r="BR306" s="131"/>
      <c r="BS306" s="65"/>
      <c r="BT306" s="131"/>
      <c r="BU306" s="132"/>
      <c r="BV306" s="131"/>
      <c r="BW306" s="65"/>
      <c r="BX306" s="131"/>
      <c r="BY306" s="65"/>
      <c r="BZ306" s="131"/>
      <c r="CA306" s="65"/>
      <c r="CB306" s="156">
        <f t="shared" si="96"/>
        <v>0</v>
      </c>
      <c r="CC306" s="128" t="e">
        <f t="shared" si="97"/>
        <v>#DIV/0!</v>
      </c>
      <c r="CF306" s="157"/>
      <c r="CG306" s="157"/>
    </row>
    <row r="307" spans="1:88" ht="42" customHeight="1" thickBot="1">
      <c r="A307" s="1002"/>
      <c r="B307" s="1224"/>
      <c r="C307" s="1227"/>
      <c r="D307" s="687" t="s">
        <v>733</v>
      </c>
      <c r="E307" s="686" t="s">
        <v>734</v>
      </c>
      <c r="F307" s="671">
        <f>+'[1]UE409 (2)'!F307</f>
        <v>3284</v>
      </c>
      <c r="G307" s="671">
        <f>+'[1]UE409 (2)'!G307</f>
        <v>3284</v>
      </c>
      <c r="H307" s="671">
        <f>+'[1]UE409 (2)'!H307</f>
        <v>3284</v>
      </c>
      <c r="I307" s="671">
        <f>+'[1]UE409 (2)'!I307</f>
        <v>3284</v>
      </c>
      <c r="J307" s="634">
        <v>0</v>
      </c>
      <c r="K307" s="91">
        <v>17</v>
      </c>
      <c r="L307" s="91">
        <v>102</v>
      </c>
      <c r="M307" s="91">
        <v>3</v>
      </c>
      <c r="N307" s="91">
        <v>57</v>
      </c>
      <c r="O307" s="91">
        <v>55</v>
      </c>
      <c r="P307" s="91">
        <v>187</v>
      </c>
      <c r="Q307" s="91">
        <v>1</v>
      </c>
      <c r="R307" s="91">
        <v>1</v>
      </c>
      <c r="S307" s="634">
        <v>0</v>
      </c>
      <c r="T307" s="91">
        <v>1</v>
      </c>
      <c r="U307" s="91">
        <v>1</v>
      </c>
      <c r="V307" s="888">
        <f t="shared" si="80"/>
        <v>425</v>
      </c>
      <c r="W307" s="895">
        <f t="shared" si="81"/>
        <v>12.941534713763703</v>
      </c>
      <c r="Y307" s="13">
        <f t="shared" si="90"/>
        <v>1642</v>
      </c>
      <c r="Z307" s="640"/>
      <c r="AA307" s="640"/>
      <c r="AB307" s="226" t="s">
        <v>1013</v>
      </c>
      <c r="AC307" s="226"/>
      <c r="AD307" s="226"/>
      <c r="AE307" s="226"/>
      <c r="AF307" s="226"/>
      <c r="AG307" s="226"/>
      <c r="AH307" s="226"/>
      <c r="AI307" s="226"/>
      <c r="AJ307" s="835" t="s">
        <v>1149</v>
      </c>
      <c r="AK307" s="836" t="s">
        <v>1150</v>
      </c>
      <c r="AL307" s="226"/>
      <c r="AM307" s="226"/>
      <c r="AN307" s="226" t="s">
        <v>1356</v>
      </c>
      <c r="AO307" s="226"/>
      <c r="AP307" s="226" t="s">
        <v>1355</v>
      </c>
      <c r="AQ307" s="226"/>
      <c r="AR307" s="226" t="s">
        <v>1482</v>
      </c>
      <c r="AS307" s="900"/>
      <c r="AT307" s="902"/>
      <c r="AU307" s="902"/>
      <c r="AV307" s="902" t="s">
        <v>1482</v>
      </c>
      <c r="AW307" s="902"/>
      <c r="BA307" s="129"/>
      <c r="BB307" s="130"/>
      <c r="BC307" s="129"/>
      <c r="BD307" s="155"/>
      <c r="BE307" s="132"/>
      <c r="BF307" s="131"/>
      <c r="BG307" s="132"/>
      <c r="BH307" s="131"/>
      <c r="BI307" s="132"/>
      <c r="BJ307" s="155"/>
      <c r="BK307" s="132"/>
      <c r="BL307" s="131"/>
      <c r="BM307" s="132"/>
      <c r="BN307" s="131"/>
      <c r="BO307" s="132"/>
      <c r="BP307" s="131"/>
      <c r="BQ307" s="132"/>
      <c r="BR307" s="131"/>
      <c r="BS307" s="65"/>
      <c r="BT307" s="131"/>
      <c r="BU307" s="132"/>
      <c r="BV307" s="131"/>
      <c r="BW307" s="65"/>
      <c r="BX307" s="131"/>
      <c r="BY307" s="65"/>
      <c r="BZ307" s="131"/>
      <c r="CA307" s="65"/>
      <c r="CB307" s="156">
        <f t="shared" si="96"/>
        <v>0</v>
      </c>
      <c r="CC307" s="128" t="e">
        <f t="shared" si="97"/>
        <v>#DIV/0!</v>
      </c>
      <c r="CF307" s="157"/>
      <c r="CG307" s="157"/>
    </row>
    <row r="308" spans="1:88" ht="42" customHeight="1" thickBot="1">
      <c r="A308" s="1002"/>
      <c r="B308" s="1224"/>
      <c r="C308" s="1227"/>
      <c r="D308" s="687" t="s">
        <v>735</v>
      </c>
      <c r="E308" s="686" t="s">
        <v>218</v>
      </c>
      <c r="F308" s="671">
        <f>+'[1]UE409 (2)'!F308</f>
        <v>3284</v>
      </c>
      <c r="G308" s="671">
        <f>+'[1]UE409 (2)'!G308</f>
        <v>3284</v>
      </c>
      <c r="H308" s="671">
        <f>+'[1]UE409 (2)'!H308</f>
        <v>3284</v>
      </c>
      <c r="I308" s="671">
        <f>+'[1]UE409 (2)'!I308</f>
        <v>3284</v>
      </c>
      <c r="J308" s="634">
        <v>0</v>
      </c>
      <c r="K308" s="91">
        <v>0</v>
      </c>
      <c r="L308" s="91">
        <v>119</v>
      </c>
      <c r="M308" s="91">
        <v>62</v>
      </c>
      <c r="N308" s="91">
        <v>59</v>
      </c>
      <c r="O308" s="91">
        <v>80</v>
      </c>
      <c r="P308" s="91">
        <v>187</v>
      </c>
      <c r="Q308" s="91">
        <v>99</v>
      </c>
      <c r="R308" s="91">
        <v>94</v>
      </c>
      <c r="S308" s="634">
        <v>25</v>
      </c>
      <c r="T308" s="91">
        <v>1</v>
      </c>
      <c r="U308" s="91">
        <v>122</v>
      </c>
      <c r="V308" s="888">
        <f t="shared" si="80"/>
        <v>848</v>
      </c>
      <c r="W308" s="895">
        <f t="shared" si="81"/>
        <v>25.822168087697928</v>
      </c>
      <c r="Y308" s="13">
        <f t="shared" si="90"/>
        <v>1642</v>
      </c>
      <c r="Z308" s="640"/>
      <c r="AA308" s="640"/>
      <c r="AB308" s="226" t="s">
        <v>1013</v>
      </c>
      <c r="AC308" s="226"/>
      <c r="AD308" s="226"/>
      <c r="AE308" s="226"/>
      <c r="AF308" s="226"/>
      <c r="AG308" s="226"/>
      <c r="AH308" s="226"/>
      <c r="AI308" s="226"/>
      <c r="AJ308" s="835" t="s">
        <v>1149</v>
      </c>
      <c r="AK308" s="836" t="s">
        <v>1150</v>
      </c>
      <c r="AL308" s="226"/>
      <c r="AM308" s="226"/>
      <c r="AN308" s="226" t="s">
        <v>1357</v>
      </c>
      <c r="AO308" s="226"/>
      <c r="AP308" s="226" t="s">
        <v>1355</v>
      </c>
      <c r="AQ308" s="226"/>
      <c r="AR308" s="226" t="s">
        <v>1483</v>
      </c>
      <c r="AS308" s="900"/>
      <c r="AT308" s="902"/>
      <c r="AU308" s="902"/>
      <c r="AV308" s="902" t="s">
        <v>1483</v>
      </c>
      <c r="AW308" s="902"/>
      <c r="BA308" s="129"/>
      <c r="BB308" s="130"/>
      <c r="BC308" s="129"/>
      <c r="BD308" s="155"/>
      <c r="BE308" s="132"/>
      <c r="BF308" s="131"/>
      <c r="BG308" s="132"/>
      <c r="BH308" s="131"/>
      <c r="BI308" s="132"/>
      <c r="BJ308" s="155"/>
      <c r="BK308" s="132"/>
      <c r="BL308" s="131"/>
      <c r="BM308" s="132"/>
      <c r="BN308" s="131"/>
      <c r="BO308" s="132"/>
      <c r="BP308" s="131"/>
      <c r="BQ308" s="132"/>
      <c r="BR308" s="131"/>
      <c r="BS308" s="65"/>
      <c r="BT308" s="131"/>
      <c r="BU308" s="132"/>
      <c r="BV308" s="131"/>
      <c r="BW308" s="65"/>
      <c r="BX308" s="131"/>
      <c r="BY308" s="65"/>
      <c r="BZ308" s="131"/>
      <c r="CA308" s="65"/>
      <c r="CB308" s="156">
        <f t="shared" si="96"/>
        <v>0</v>
      </c>
      <c r="CC308" s="128" t="e">
        <f t="shared" si="97"/>
        <v>#DIV/0!</v>
      </c>
      <c r="CF308" s="157"/>
      <c r="CG308" s="157"/>
    </row>
    <row r="309" spans="1:88" ht="42" customHeight="1" thickBot="1">
      <c r="A309" s="1002"/>
      <c r="B309" s="1225"/>
      <c r="C309" s="1228"/>
      <c r="D309" s="687" t="s">
        <v>736</v>
      </c>
      <c r="E309" s="686" t="s">
        <v>737</v>
      </c>
      <c r="F309" s="671">
        <f>+'[1]UE409 (2)'!F309</f>
        <v>3284</v>
      </c>
      <c r="G309" s="671">
        <f>+'[1]UE409 (2)'!G309</f>
        <v>3284</v>
      </c>
      <c r="H309" s="671">
        <f>+'[1]UE409 (2)'!H309</f>
        <v>3284</v>
      </c>
      <c r="I309" s="671">
        <f>+'[1]UE409 (2)'!I309</f>
        <v>3284</v>
      </c>
      <c r="J309" s="634">
        <v>11</v>
      </c>
      <c r="K309" s="91">
        <v>5</v>
      </c>
      <c r="L309" s="91">
        <v>62</v>
      </c>
      <c r="M309" s="91">
        <v>44</v>
      </c>
      <c r="N309" s="91">
        <v>57</v>
      </c>
      <c r="O309" s="91">
        <v>55</v>
      </c>
      <c r="P309" s="91">
        <v>159</v>
      </c>
      <c r="Q309" s="91">
        <v>5</v>
      </c>
      <c r="R309" s="91">
        <v>1</v>
      </c>
      <c r="S309" s="634">
        <v>2</v>
      </c>
      <c r="T309" s="91">
        <v>1</v>
      </c>
      <c r="U309" s="91">
        <v>0</v>
      </c>
      <c r="V309" s="888">
        <f t="shared" si="80"/>
        <v>402</v>
      </c>
      <c r="W309" s="895">
        <f t="shared" si="81"/>
        <v>12.241169305724727</v>
      </c>
      <c r="Y309" s="13">
        <f t="shared" si="90"/>
        <v>1642</v>
      </c>
      <c r="Z309" s="640"/>
      <c r="AA309" s="640"/>
      <c r="AB309" s="226" t="s">
        <v>1013</v>
      </c>
      <c r="AC309" s="226"/>
      <c r="AD309" s="226"/>
      <c r="AE309" s="226"/>
      <c r="AF309" s="226"/>
      <c r="AG309" s="226"/>
      <c r="AH309" s="226"/>
      <c r="AI309" s="226"/>
      <c r="AJ309" s="835" t="s">
        <v>1149</v>
      </c>
      <c r="AK309" s="836" t="s">
        <v>1150</v>
      </c>
      <c r="AL309" s="226"/>
      <c r="AM309" s="226"/>
      <c r="AN309" s="226" t="s">
        <v>1356</v>
      </c>
      <c r="AO309" s="226"/>
      <c r="AP309" s="226" t="s">
        <v>1355</v>
      </c>
      <c r="AQ309" s="226"/>
      <c r="AR309" s="226" t="s">
        <v>1484</v>
      </c>
      <c r="AS309" s="900"/>
      <c r="AT309" s="902"/>
      <c r="AU309" s="902"/>
      <c r="AV309" s="902" t="s">
        <v>1484</v>
      </c>
      <c r="AW309" s="902"/>
      <c r="BA309" s="129"/>
      <c r="BB309" s="130"/>
      <c r="BC309" s="129"/>
      <c r="BD309" s="155"/>
      <c r="BE309" s="132"/>
      <c r="BF309" s="131"/>
      <c r="BG309" s="132"/>
      <c r="BH309" s="131"/>
      <c r="BI309" s="132"/>
      <c r="BJ309" s="155"/>
      <c r="BK309" s="132"/>
      <c r="BL309" s="131"/>
      <c r="BM309" s="132"/>
      <c r="BN309" s="131"/>
      <c r="BO309" s="132"/>
      <c r="BP309" s="131"/>
      <c r="BQ309" s="132"/>
      <c r="BR309" s="131"/>
      <c r="BS309" s="65"/>
      <c r="BT309" s="131"/>
      <c r="BU309" s="132"/>
      <c r="BV309" s="131"/>
      <c r="BW309" s="65"/>
      <c r="BX309" s="131"/>
      <c r="BY309" s="65"/>
      <c r="BZ309" s="131"/>
      <c r="CA309" s="65"/>
      <c r="CB309" s="156">
        <f t="shared" si="96"/>
        <v>0</v>
      </c>
      <c r="CC309" s="128" t="e">
        <f t="shared" si="97"/>
        <v>#DIV/0!</v>
      </c>
      <c r="CF309" s="157"/>
      <c r="CG309" s="157"/>
    </row>
    <row r="310" spans="1:88" ht="42" customHeight="1" thickBot="1">
      <c r="A310" s="1002"/>
      <c r="B310" s="1053" t="s">
        <v>1041</v>
      </c>
      <c r="C310" s="1154" t="s">
        <v>1042</v>
      </c>
      <c r="D310" s="662" t="s">
        <v>221</v>
      </c>
      <c r="E310" s="662"/>
      <c r="F310" s="671">
        <f>+'[1]UE409 (2)'!F310</f>
        <v>838</v>
      </c>
      <c r="G310" s="671">
        <f>+'[1]UE409 (2)'!G310</f>
        <v>12</v>
      </c>
      <c r="H310" s="671">
        <f>+'[1]UE409 (2)'!H310</f>
        <v>12</v>
      </c>
      <c r="I310" s="671">
        <f>+'[1]UE409 (2)'!I310</f>
        <v>12</v>
      </c>
      <c r="J310" s="671">
        <f>+J311</f>
        <v>0</v>
      </c>
      <c r="K310" s="671">
        <f t="shared" ref="K310:T310" si="98">+K311</f>
        <v>0</v>
      </c>
      <c r="L310" s="671">
        <f t="shared" si="98"/>
        <v>0</v>
      </c>
      <c r="M310" s="671">
        <f t="shared" si="98"/>
        <v>0</v>
      </c>
      <c r="N310" s="671">
        <f t="shared" si="98"/>
        <v>376</v>
      </c>
      <c r="O310" s="671">
        <f t="shared" si="98"/>
        <v>84</v>
      </c>
      <c r="P310" s="671">
        <f t="shared" si="98"/>
        <v>66</v>
      </c>
      <c r="Q310" s="671">
        <f t="shared" si="98"/>
        <v>87</v>
      </c>
      <c r="R310" s="671">
        <f t="shared" si="98"/>
        <v>84</v>
      </c>
      <c r="S310" s="671">
        <f t="shared" si="98"/>
        <v>62</v>
      </c>
      <c r="T310" s="671">
        <f t="shared" si="98"/>
        <v>60</v>
      </c>
      <c r="U310" s="671">
        <v>57</v>
      </c>
      <c r="V310" s="888">
        <f t="shared" si="80"/>
        <v>876</v>
      </c>
      <c r="W310" s="895">
        <f t="shared" si="81"/>
        <v>104.5346062052506</v>
      </c>
      <c r="X310" s="790" t="s">
        <v>1056</v>
      </c>
      <c r="Y310" s="867">
        <f t="shared" si="90"/>
        <v>419</v>
      </c>
      <c r="Z310" s="640"/>
      <c r="AA310" s="640"/>
      <c r="AB310" s="226"/>
      <c r="AC310" s="226"/>
      <c r="AD310" s="226"/>
      <c r="AE310" s="226"/>
      <c r="AF310" s="226"/>
      <c r="AG310" s="226"/>
      <c r="AH310" s="226"/>
      <c r="AI310" s="226"/>
      <c r="AJ310" s="835" t="s">
        <v>1151</v>
      </c>
      <c r="AK310" s="836" t="s">
        <v>1152</v>
      </c>
      <c r="AL310" s="226"/>
      <c r="AM310" s="226"/>
      <c r="AN310" s="226"/>
      <c r="AO310" s="226"/>
      <c r="AP310" s="226"/>
      <c r="AQ310" s="226"/>
      <c r="AR310" s="226"/>
      <c r="AS310" s="900"/>
      <c r="AT310" s="902"/>
      <c r="AU310" s="902"/>
      <c r="AV310" s="902"/>
      <c r="AW310" s="902"/>
      <c r="BA310" s="750">
        <f>+BC310+BD310+BF310+BH310+BJ310+BL310+BN310+BP310+BR310+BT310+BV310+BX310+BZ310</f>
        <v>16000</v>
      </c>
      <c r="BB310" s="748">
        <f>+BE310+BG310+BI310+BK310+BM310+BO310+BQ310+BS310+BU310+BW310+BY310+CA310</f>
        <v>15999</v>
      </c>
      <c r="BC310" s="750">
        <v>0</v>
      </c>
      <c r="BD310" s="155">
        <v>0</v>
      </c>
      <c r="BE310" s="132">
        <v>0</v>
      </c>
      <c r="BF310" s="131">
        <v>0</v>
      </c>
      <c r="BG310" s="132">
        <v>0</v>
      </c>
      <c r="BH310" s="131">
        <v>0</v>
      </c>
      <c r="BI310" s="132">
        <v>0</v>
      </c>
      <c r="BJ310" s="155">
        <v>0</v>
      </c>
      <c r="BK310" s="132">
        <v>0</v>
      </c>
      <c r="BL310" s="806">
        <v>16000</v>
      </c>
      <c r="BM310" s="800">
        <v>0</v>
      </c>
      <c r="BN310" s="131">
        <v>0</v>
      </c>
      <c r="BO310" s="796">
        <v>0</v>
      </c>
      <c r="BP310" s="131">
        <v>0</v>
      </c>
      <c r="BQ310" s="132">
        <v>0</v>
      </c>
      <c r="BR310" s="131">
        <v>0</v>
      </c>
      <c r="BS310" s="65"/>
      <c r="BT310" s="131"/>
      <c r="BU310" s="132"/>
      <c r="BV310" s="131">
        <v>0</v>
      </c>
      <c r="BW310" s="65"/>
      <c r="BX310" s="131">
        <v>0</v>
      </c>
      <c r="BY310" s="65"/>
      <c r="BZ310" s="131">
        <v>0</v>
      </c>
      <c r="CA310" s="65">
        <v>15999</v>
      </c>
      <c r="CB310" s="156">
        <f t="shared" si="96"/>
        <v>15999</v>
      </c>
      <c r="CC310" s="128">
        <f t="shared" si="97"/>
        <v>99.993750000000006</v>
      </c>
      <c r="CF310" s="751">
        <f>+CI310-BA310</f>
        <v>0</v>
      </c>
      <c r="CG310" s="751">
        <f>+CJ310-BB310</f>
        <v>0</v>
      </c>
      <c r="CH310" s="770"/>
      <c r="CI310" s="751">
        <v>16000</v>
      </c>
      <c r="CJ310" s="751">
        <v>15999</v>
      </c>
    </row>
    <row r="311" spans="1:88" ht="42" customHeight="1" thickBot="1">
      <c r="A311" s="1002"/>
      <c r="B311" s="1054"/>
      <c r="C311" s="1155"/>
      <c r="D311" s="38" t="s">
        <v>1052</v>
      </c>
      <c r="E311" s="25" t="s">
        <v>101</v>
      </c>
      <c r="F311" s="671">
        <f>+'[1]UE409 (2)'!F311</f>
        <v>838</v>
      </c>
      <c r="G311" s="671">
        <f>+'[1]UE409 (2)'!G311</f>
        <v>12</v>
      </c>
      <c r="H311" s="671">
        <f>+'[1]UE409 (2)'!H311</f>
        <v>12</v>
      </c>
      <c r="I311" s="671">
        <f>+'[1]UE409 (2)'!I311</f>
        <v>12</v>
      </c>
      <c r="J311" s="634">
        <v>0</v>
      </c>
      <c r="K311" s="634">
        <v>0</v>
      </c>
      <c r="L311" s="634">
        <v>0</v>
      </c>
      <c r="M311" s="634">
        <v>0</v>
      </c>
      <c r="N311" s="91">
        <v>376</v>
      </c>
      <c r="O311" s="91">
        <v>84</v>
      </c>
      <c r="P311" s="91">
        <v>66</v>
      </c>
      <c r="Q311" s="91">
        <v>87</v>
      </c>
      <c r="R311" s="91">
        <v>84</v>
      </c>
      <c r="S311" s="634">
        <v>62</v>
      </c>
      <c r="T311" s="91">
        <v>60</v>
      </c>
      <c r="U311" s="91">
        <v>57</v>
      </c>
      <c r="V311" s="888">
        <f t="shared" si="80"/>
        <v>876</v>
      </c>
      <c r="W311" s="895">
        <f t="shared" si="81"/>
        <v>104.5346062052506</v>
      </c>
      <c r="X311" s="790" t="s">
        <v>1056</v>
      </c>
      <c r="Y311" s="13">
        <f t="shared" si="90"/>
        <v>419</v>
      </c>
      <c r="Z311" s="640"/>
      <c r="AA311" s="640"/>
      <c r="AB311" s="226"/>
      <c r="AC311" s="226"/>
      <c r="AD311" s="226"/>
      <c r="AE311" s="226"/>
      <c r="AF311" s="226"/>
      <c r="AG311" s="226"/>
      <c r="AH311" s="226"/>
      <c r="AI311" s="226"/>
      <c r="AJ311" s="835"/>
      <c r="AK311" s="836"/>
      <c r="AL311" s="226"/>
      <c r="AM311" s="226"/>
      <c r="AN311" s="226" t="s">
        <v>1358</v>
      </c>
      <c r="AO311" s="226"/>
      <c r="AP311" s="226" t="s">
        <v>1359</v>
      </c>
      <c r="AQ311" s="226"/>
      <c r="AR311" s="226" t="s">
        <v>1485</v>
      </c>
      <c r="AS311" s="900" t="s">
        <v>1485</v>
      </c>
      <c r="AT311" s="902"/>
      <c r="AU311" s="902"/>
      <c r="AV311" s="902" t="s">
        <v>1485</v>
      </c>
      <c r="AW311" s="902"/>
      <c r="BA311" s="129"/>
      <c r="BB311" s="130"/>
      <c r="BC311" s="129"/>
      <c r="BD311" s="155"/>
      <c r="BE311" s="132"/>
      <c r="BF311" s="131"/>
      <c r="BG311" s="132"/>
      <c r="BH311" s="131"/>
      <c r="BI311" s="132"/>
      <c r="BJ311" s="155"/>
      <c r="BK311" s="132"/>
      <c r="BL311" s="131"/>
      <c r="BM311" s="132"/>
      <c r="BN311" s="131"/>
      <c r="BO311" s="132"/>
      <c r="BP311" s="131"/>
      <c r="BQ311" s="132"/>
      <c r="BR311" s="131"/>
      <c r="BS311" s="65"/>
      <c r="BT311" s="131"/>
      <c r="BU311" s="132"/>
      <c r="BV311" s="131"/>
      <c r="BW311" s="65"/>
      <c r="BX311" s="131"/>
      <c r="BY311" s="65"/>
      <c r="BZ311" s="131"/>
      <c r="CA311" s="65"/>
      <c r="CB311" s="156"/>
      <c r="CC311" s="128"/>
      <c r="CF311" s="157"/>
      <c r="CG311" s="157"/>
    </row>
    <row r="312" spans="1:88" ht="42" customHeight="1" thickBot="1">
      <c r="A312" s="1002"/>
      <c r="B312" s="1046" t="s">
        <v>290</v>
      </c>
      <c r="C312" s="1047" t="s">
        <v>291</v>
      </c>
      <c r="D312" s="670" t="s">
        <v>221</v>
      </c>
      <c r="E312" s="670"/>
      <c r="F312" s="671">
        <f>+'[1]UE409 (2)'!F312</f>
        <v>9525</v>
      </c>
      <c r="G312" s="671">
        <f>+'[1]UE409 (2)'!G312</f>
        <v>9525</v>
      </c>
      <c r="H312" s="671">
        <f>+'[1]UE409 (2)'!H312</f>
        <v>10760</v>
      </c>
      <c r="I312" s="671">
        <f>+'[1]UE409 (2)'!I312</f>
        <v>10760</v>
      </c>
      <c r="J312" s="671">
        <f t="shared" ref="J312:T312" si="99">+J313</f>
        <v>390</v>
      </c>
      <c r="K312" s="671">
        <f t="shared" si="99"/>
        <v>585</v>
      </c>
      <c r="L312" s="671">
        <f t="shared" si="99"/>
        <v>559</v>
      </c>
      <c r="M312" s="671">
        <f t="shared" si="99"/>
        <v>628</v>
      </c>
      <c r="N312" s="671">
        <f t="shared" si="99"/>
        <v>695</v>
      </c>
      <c r="O312" s="671">
        <f t="shared" si="99"/>
        <v>520</v>
      </c>
      <c r="P312" s="671">
        <f t="shared" si="99"/>
        <v>498</v>
      </c>
      <c r="Q312" s="671">
        <f t="shared" si="99"/>
        <v>424</v>
      </c>
      <c r="R312" s="671">
        <f t="shared" si="99"/>
        <v>434</v>
      </c>
      <c r="S312" s="671">
        <f t="shared" si="99"/>
        <v>300</v>
      </c>
      <c r="T312" s="671">
        <f t="shared" si="99"/>
        <v>260</v>
      </c>
      <c r="U312" s="671">
        <v>538</v>
      </c>
      <c r="V312" s="888">
        <f t="shared" si="80"/>
        <v>5831</v>
      </c>
      <c r="W312" s="895">
        <f t="shared" si="81"/>
        <v>61.217847769028879</v>
      </c>
      <c r="Y312" s="13">
        <f t="shared" si="90"/>
        <v>4762.5</v>
      </c>
      <c r="Z312" s="640"/>
      <c r="AA312" s="640"/>
      <c r="AB312" s="226"/>
      <c r="AC312" s="226"/>
      <c r="AD312" s="226"/>
      <c r="AE312" s="226"/>
      <c r="AF312" s="226"/>
      <c r="AG312" s="226"/>
      <c r="AH312" s="226"/>
      <c r="AI312" s="226"/>
      <c r="AJ312" s="835"/>
      <c r="AK312" s="836"/>
      <c r="AL312" s="226"/>
      <c r="AM312" s="226"/>
      <c r="AN312" s="226"/>
      <c r="AO312" s="226"/>
      <c r="AP312" s="226"/>
      <c r="AQ312" s="226"/>
      <c r="AR312" s="226"/>
      <c r="AS312" s="900"/>
      <c r="AT312" s="902"/>
      <c r="AU312" s="902"/>
      <c r="AV312" s="902"/>
      <c r="AW312" s="902"/>
      <c r="BA312" s="129">
        <f>+BC312+BD312+BF312+BH312+BJ312+BL312+BN312+BP312+BR312+BT312+BV312+BX312+BZ312</f>
        <v>142599</v>
      </c>
      <c r="BB312" s="130">
        <f>+BE312+BG312+BI312+BK312+BM312+BO312+BQ312+BS312+BU312+BW312+BY312+CA312</f>
        <v>138568</v>
      </c>
      <c r="BC312" s="129">
        <v>0</v>
      </c>
      <c r="BD312" s="155">
        <v>0</v>
      </c>
      <c r="BE312" s="132">
        <v>0</v>
      </c>
      <c r="BF312" s="131">
        <v>131132</v>
      </c>
      <c r="BG312" s="132">
        <v>11757.31</v>
      </c>
      <c r="BH312" s="131">
        <v>967</v>
      </c>
      <c r="BI312" s="132">
        <v>11895.35</v>
      </c>
      <c r="BJ312" s="155">
        <v>0</v>
      </c>
      <c r="BK312" s="132">
        <v>11895.350000000002</v>
      </c>
      <c r="BL312" s="131">
        <v>0</v>
      </c>
      <c r="BM312" s="800">
        <v>11131.57</v>
      </c>
      <c r="BN312" s="798">
        <v>10500</v>
      </c>
      <c r="BO312" s="796">
        <v>11362.470000000001</v>
      </c>
      <c r="BP312" s="131">
        <v>0</v>
      </c>
      <c r="BQ312" s="132">
        <v>752.91999999999825</v>
      </c>
      <c r="BR312" s="131">
        <v>0</v>
      </c>
      <c r="BS312" s="65"/>
      <c r="BT312" s="131"/>
      <c r="BU312" s="132"/>
      <c r="BV312" s="131">
        <v>0</v>
      </c>
      <c r="BW312" s="65"/>
      <c r="BX312" s="131">
        <v>0</v>
      </c>
      <c r="BY312" s="65"/>
      <c r="BZ312" s="131">
        <v>0</v>
      </c>
      <c r="CA312" s="65">
        <v>79773.03</v>
      </c>
      <c r="CB312" s="156">
        <f t="shared" si="82"/>
        <v>138568</v>
      </c>
      <c r="CC312" s="128">
        <f t="shared" si="83"/>
        <v>97.173191957867871</v>
      </c>
      <c r="CF312" s="133">
        <f>+CI312-BA312</f>
        <v>0</v>
      </c>
      <c r="CG312" s="133">
        <f>+CJ312-BB312</f>
        <v>0</v>
      </c>
      <c r="CH312" s="160"/>
      <c r="CI312" s="133">
        <v>142599</v>
      </c>
      <c r="CJ312" s="133">
        <v>138568</v>
      </c>
    </row>
    <row r="313" spans="1:88" ht="42" customHeight="1" thickBot="1">
      <c r="A313" s="1002"/>
      <c r="B313" s="1046"/>
      <c r="C313" s="1047"/>
      <c r="D313" s="11" t="s">
        <v>479</v>
      </c>
      <c r="E313" s="18" t="s">
        <v>60</v>
      </c>
      <c r="F313" s="671">
        <f>+'[1]UE409 (2)'!F313</f>
        <v>9525</v>
      </c>
      <c r="G313" s="671">
        <f>+'[1]UE409 (2)'!G313</f>
        <v>9525</v>
      </c>
      <c r="H313" s="671">
        <f>+'[1]UE409 (2)'!H313</f>
        <v>10760</v>
      </c>
      <c r="I313" s="671">
        <f>+'[1]UE409 (2)'!I313</f>
        <v>10760</v>
      </c>
      <c r="J313" s="634">
        <v>390</v>
      </c>
      <c r="K313" s="80">
        <v>585</v>
      </c>
      <c r="L313" s="80">
        <v>559</v>
      </c>
      <c r="M313" s="80">
        <v>628</v>
      </c>
      <c r="N313" s="80">
        <v>695</v>
      </c>
      <c r="O313" s="80">
        <v>520</v>
      </c>
      <c r="P313" s="80">
        <v>498</v>
      </c>
      <c r="Q313" s="80">
        <v>424</v>
      </c>
      <c r="R313" s="91">
        <v>434</v>
      </c>
      <c r="S313" s="634">
        <v>300</v>
      </c>
      <c r="T313" s="91">
        <v>260</v>
      </c>
      <c r="U313" s="91">
        <v>538</v>
      </c>
      <c r="V313" s="888">
        <f>SUM(J313:U313)</f>
        <v>5831</v>
      </c>
      <c r="W313" s="895">
        <f>+V313/F313*100</f>
        <v>61.217847769028879</v>
      </c>
      <c r="Y313" s="13">
        <f t="shared" si="90"/>
        <v>4762.5</v>
      </c>
      <c r="Z313" s="640"/>
      <c r="AA313" s="640"/>
      <c r="AB313" s="226"/>
      <c r="AC313" s="226"/>
      <c r="AD313" s="226"/>
      <c r="AE313" s="226"/>
      <c r="AF313" s="226"/>
      <c r="AG313" s="226"/>
      <c r="AH313" s="226"/>
      <c r="AI313" s="226"/>
      <c r="AJ313" s="835"/>
      <c r="AK313" s="836"/>
      <c r="AL313" s="226" t="s">
        <v>1235</v>
      </c>
      <c r="AM313" s="226"/>
      <c r="AN313" s="226"/>
      <c r="AO313" s="226"/>
      <c r="AP313" s="226" t="s">
        <v>1360</v>
      </c>
      <c r="AQ313" s="226"/>
      <c r="AR313" s="226" t="s">
        <v>1486</v>
      </c>
      <c r="AS313" s="900"/>
      <c r="AT313" s="902"/>
      <c r="AU313" s="902"/>
      <c r="AV313" s="902"/>
      <c r="AW313" s="902"/>
      <c r="AY313" s="135" t="s">
        <v>18</v>
      </c>
      <c r="AZ313" s="136">
        <f>SUM(BA248:BA312)</f>
        <v>7804366</v>
      </c>
      <c r="BA313" s="129"/>
      <c r="BB313" s="130"/>
      <c r="BC313" s="129"/>
      <c r="BD313" s="155"/>
      <c r="BE313" s="132"/>
      <c r="BF313" s="131"/>
      <c r="BG313" s="132"/>
      <c r="BH313" s="131"/>
      <c r="BI313" s="132"/>
      <c r="BJ313" s="155"/>
      <c r="BK313" s="132"/>
      <c r="BL313" s="131"/>
      <c r="BM313" s="65"/>
      <c r="BN313" s="131"/>
      <c r="BO313" s="132"/>
      <c r="BP313" s="131"/>
      <c r="BQ313" s="65"/>
      <c r="BR313" s="131"/>
      <c r="BS313" s="65"/>
      <c r="BT313" s="131"/>
      <c r="BU313" s="132"/>
      <c r="BV313" s="131"/>
      <c r="BW313" s="65"/>
      <c r="BX313" s="131"/>
      <c r="BY313" s="65"/>
      <c r="BZ313" s="131"/>
      <c r="CA313" s="65"/>
      <c r="CB313" s="156">
        <f t="shared" si="82"/>
        <v>0</v>
      </c>
      <c r="CC313" s="128" t="e">
        <f t="shared" si="83"/>
        <v>#DIV/0!</v>
      </c>
      <c r="CF313" s="157"/>
      <c r="CG313" s="157"/>
    </row>
    <row r="314" spans="1:88" ht="42" customHeight="1">
      <c r="A314" s="1003"/>
      <c r="B314" s="1048" t="s">
        <v>507</v>
      </c>
      <c r="C314" s="1049"/>
      <c r="D314" s="1049"/>
      <c r="E314" s="1049"/>
      <c r="F314" s="1050"/>
      <c r="G314" s="107"/>
      <c r="H314" s="108"/>
      <c r="I314" s="108"/>
      <c r="J314" s="109"/>
      <c r="K314" s="109"/>
      <c r="L314" s="109"/>
      <c r="M314" s="109"/>
      <c r="N314" s="109"/>
      <c r="O314" s="109"/>
      <c r="P314" s="109"/>
      <c r="Q314" s="109"/>
      <c r="R314" s="105"/>
      <c r="S314" s="109"/>
      <c r="T314" s="109"/>
      <c r="U314" s="109"/>
      <c r="Y314" s="13">
        <f t="shared" si="90"/>
        <v>0</v>
      </c>
      <c r="Z314" s="264"/>
      <c r="AA314" s="264"/>
      <c r="AB314" s="264"/>
      <c r="AC314" s="264"/>
      <c r="AD314" s="264"/>
      <c r="AE314" s="264"/>
      <c r="AF314" s="258"/>
      <c r="AG314" s="258"/>
      <c r="AH314" s="258"/>
      <c r="AI314" s="258"/>
      <c r="AJ314" s="840"/>
      <c r="AK314" s="840"/>
      <c r="AL314" s="265"/>
      <c r="AM314" s="265"/>
      <c r="AN314" s="265"/>
      <c r="AO314" s="265"/>
      <c r="AP314" s="265"/>
      <c r="AQ314" s="265"/>
      <c r="AR314" s="265"/>
      <c r="AS314" s="265"/>
      <c r="AT314" s="265"/>
      <c r="AU314" s="265"/>
      <c r="AV314" s="265"/>
      <c r="AW314" s="265"/>
      <c r="AY314" s="135" t="s">
        <v>573</v>
      </c>
      <c r="AZ314" s="136">
        <f>SUM(BB248:BB312)</f>
        <v>7514605</v>
      </c>
      <c r="BA314" s="129"/>
      <c r="BB314" s="130"/>
      <c r="BC314" s="129"/>
      <c r="BD314" s="155"/>
      <c r="BE314" s="65"/>
      <c r="BF314" s="131"/>
      <c r="BG314" s="132"/>
      <c r="BH314" s="131"/>
      <c r="BI314" s="132"/>
      <c r="BJ314" s="155"/>
      <c r="BK314" s="132"/>
      <c r="BL314" s="131"/>
      <c r="BM314" s="132"/>
      <c r="BN314" s="131"/>
      <c r="BO314" s="132"/>
      <c r="BP314" s="131"/>
      <c r="BQ314" s="65"/>
      <c r="BR314" s="131"/>
      <c r="BS314" s="65"/>
      <c r="BT314" s="131"/>
      <c r="BU314" s="132"/>
      <c r="BV314" s="131"/>
      <c r="BW314" s="65"/>
      <c r="BX314" s="131"/>
      <c r="BY314" s="65"/>
      <c r="BZ314" s="131"/>
      <c r="CA314" s="65"/>
      <c r="CB314" s="156">
        <f t="shared" si="82"/>
        <v>0</v>
      </c>
      <c r="CC314" s="128" t="e">
        <f t="shared" si="83"/>
        <v>#DIV/0!</v>
      </c>
      <c r="CF314" s="157"/>
      <c r="CG314" s="157"/>
    </row>
    <row r="315" spans="1:88" ht="27" customHeight="1">
      <c r="A315" s="55"/>
      <c r="B315" s="57"/>
      <c r="C315" s="57"/>
      <c r="D315" s="57"/>
      <c r="E315" s="57"/>
      <c r="F315" s="115"/>
      <c r="G315" s="105"/>
      <c r="H315" s="105"/>
      <c r="I315" s="105"/>
      <c r="J315" s="105"/>
      <c r="K315" s="105"/>
      <c r="L315" s="105"/>
      <c r="M315" s="105"/>
      <c r="N315" s="105"/>
      <c r="O315" s="105"/>
      <c r="P315" s="105"/>
      <c r="Q315" s="105"/>
      <c r="R315" s="105"/>
      <c r="S315" s="105"/>
      <c r="T315" s="105"/>
      <c r="U315" s="105"/>
      <c r="Y315" s="13">
        <f t="shared" si="90"/>
        <v>0</v>
      </c>
      <c r="Z315" s="264"/>
      <c r="AA315" s="264"/>
      <c r="AB315" s="264"/>
      <c r="AC315" s="264"/>
      <c r="AD315" s="264"/>
      <c r="AE315" s="264"/>
      <c r="AF315" s="258"/>
      <c r="AG315" s="258"/>
      <c r="AH315" s="258"/>
      <c r="AI315" s="258"/>
      <c r="AJ315" s="840"/>
      <c r="AK315" s="840"/>
      <c r="AL315" s="265"/>
      <c r="AM315" s="265"/>
      <c r="AN315" s="265"/>
      <c r="AO315" s="265"/>
      <c r="AP315" s="265"/>
      <c r="AQ315" s="265"/>
      <c r="AR315" s="265"/>
      <c r="AS315" s="265"/>
      <c r="AT315" s="265"/>
      <c r="AU315" s="265"/>
      <c r="AV315" s="265"/>
      <c r="AW315" s="265"/>
      <c r="AX315" s="29"/>
      <c r="BJ315" s="405"/>
      <c r="BK315" s="405"/>
      <c r="BO315" s="405"/>
      <c r="BU315" s="405"/>
      <c r="CF315" s="157"/>
      <c r="CG315" s="157"/>
    </row>
    <row r="316" spans="1:88" ht="27" customHeight="1">
      <c r="A316" s="39"/>
      <c r="B316" s="58"/>
      <c r="C316" s="58"/>
      <c r="D316" s="58"/>
      <c r="E316" s="58"/>
      <c r="F316" s="116"/>
      <c r="G316" s="105"/>
      <c r="H316" s="105"/>
      <c r="I316" s="105"/>
      <c r="J316" s="105"/>
      <c r="K316" s="105"/>
      <c r="L316" s="105"/>
      <c r="M316" s="105"/>
      <c r="N316" s="105"/>
      <c r="O316" s="105"/>
      <c r="P316" s="105"/>
      <c r="Q316" s="105"/>
      <c r="R316" s="105"/>
      <c r="S316" s="105"/>
      <c r="T316" s="105"/>
      <c r="U316" s="105"/>
      <c r="Y316" s="13">
        <f t="shared" si="90"/>
        <v>0</v>
      </c>
      <c r="Z316" s="264"/>
      <c r="AA316" s="264"/>
      <c r="AB316" s="264"/>
      <c r="AC316" s="264"/>
      <c r="AD316" s="264"/>
      <c r="AE316" s="264"/>
      <c r="AF316" s="258"/>
      <c r="AG316" s="258"/>
      <c r="AH316" s="258"/>
      <c r="AI316" s="258"/>
      <c r="AJ316" s="840"/>
      <c r="AK316" s="840"/>
      <c r="AL316" s="265"/>
      <c r="AM316" s="265"/>
      <c r="AN316" s="265"/>
      <c r="AO316" s="265"/>
      <c r="AP316" s="265"/>
      <c r="AQ316" s="265"/>
      <c r="AR316" s="265"/>
      <c r="AS316" s="265"/>
      <c r="AT316" s="265"/>
      <c r="AU316" s="265"/>
      <c r="AV316" s="265"/>
      <c r="AW316" s="265"/>
      <c r="AX316" s="29"/>
      <c r="BJ316" s="405"/>
      <c r="BK316" s="405"/>
      <c r="BO316" s="405"/>
      <c r="BU316" s="405"/>
      <c r="CF316" s="157"/>
      <c r="CG316" s="157"/>
    </row>
    <row r="317" spans="1:88" ht="27" customHeight="1">
      <c r="A317" s="16" t="s">
        <v>9</v>
      </c>
      <c r="B317" s="1000" t="s">
        <v>10</v>
      </c>
      <c r="C317" s="1000"/>
      <c r="D317" s="1000"/>
      <c r="E317" s="1000"/>
      <c r="F317" s="1000"/>
      <c r="G317" s="1000"/>
      <c r="H317" s="1000"/>
      <c r="I317" s="99"/>
      <c r="J317" s="100"/>
      <c r="K317" s="100"/>
      <c r="L317" s="100"/>
      <c r="M317" s="100"/>
      <c r="N317" s="100"/>
      <c r="O317" s="100"/>
      <c r="P317" s="100"/>
      <c r="Q317" s="100"/>
      <c r="R317" s="100"/>
      <c r="S317" s="100"/>
      <c r="T317" s="100"/>
      <c r="U317" s="100"/>
      <c r="Y317" s="13">
        <f t="shared" si="90"/>
        <v>0</v>
      </c>
      <c r="Z317" s="264"/>
      <c r="AA317" s="264"/>
      <c r="AB317" s="264"/>
      <c r="AC317" s="264"/>
      <c r="AD317" s="264"/>
      <c r="AE317" s="264"/>
      <c r="AF317" s="258"/>
      <c r="AG317" s="258"/>
      <c r="AH317" s="258"/>
      <c r="AI317" s="258"/>
      <c r="AJ317" s="840"/>
      <c r="AK317" s="840"/>
      <c r="AL317" s="265"/>
      <c r="AM317" s="265"/>
      <c r="AN317" s="265"/>
      <c r="AO317" s="265"/>
      <c r="AP317" s="265"/>
      <c r="AQ317" s="265"/>
      <c r="AR317" s="265"/>
      <c r="AS317" s="265"/>
      <c r="AT317" s="265"/>
      <c r="AU317" s="265"/>
      <c r="AV317" s="265"/>
      <c r="AW317" s="265"/>
      <c r="AX317" s="29"/>
      <c r="BJ317" s="405"/>
      <c r="BK317" s="405"/>
      <c r="BO317" s="405"/>
      <c r="BU317" s="405"/>
      <c r="CF317" s="157"/>
      <c r="CG317" s="157"/>
    </row>
    <row r="318" spans="1:88" ht="27" customHeight="1" thickBot="1">
      <c r="A318" s="14"/>
      <c r="B318" s="669" t="s">
        <v>96</v>
      </c>
      <c r="C318" s="1000" t="s">
        <v>97</v>
      </c>
      <c r="D318" s="1000"/>
      <c r="E318" s="1000"/>
      <c r="F318" s="1000"/>
      <c r="G318" s="1000"/>
      <c r="H318" s="1000"/>
      <c r="I318" s="99"/>
      <c r="J318" s="100"/>
      <c r="K318" s="100"/>
      <c r="L318" s="100"/>
      <c r="M318" s="100"/>
      <c r="N318" s="100"/>
      <c r="O318" s="100"/>
      <c r="P318" s="100"/>
      <c r="Q318" s="100"/>
      <c r="R318" s="100"/>
      <c r="S318" s="100"/>
      <c r="T318" s="100"/>
      <c r="U318" s="100"/>
      <c r="Y318" s="13">
        <f t="shared" si="90"/>
        <v>0</v>
      </c>
      <c r="Z318" s="227"/>
      <c r="AA318" s="227"/>
      <c r="AB318" s="227"/>
      <c r="AC318" s="227"/>
      <c r="AD318" s="227"/>
      <c r="AE318" s="227"/>
      <c r="AF318" s="227"/>
      <c r="AG318" s="227"/>
      <c r="AH318" s="227"/>
      <c r="AI318" s="227"/>
      <c r="AJ318" s="841"/>
      <c r="AK318" s="841"/>
      <c r="AL318" s="227"/>
      <c r="AM318" s="227"/>
      <c r="AN318" s="227"/>
      <c r="AO318" s="227"/>
      <c r="AP318" s="227"/>
      <c r="AQ318" s="227"/>
      <c r="AR318" s="227"/>
      <c r="AS318" s="227"/>
      <c r="AT318" s="227"/>
      <c r="AU318" s="227"/>
      <c r="AV318" s="227"/>
      <c r="AW318" s="227"/>
      <c r="AX318" s="29"/>
      <c r="BJ318" s="405"/>
      <c r="BK318" s="405"/>
      <c r="BO318" s="405"/>
      <c r="BU318" s="405"/>
      <c r="CF318" s="157"/>
      <c r="CG318" s="157"/>
    </row>
    <row r="319" spans="1:88" ht="27" customHeight="1" thickBot="1">
      <c r="A319" s="975" t="s">
        <v>13</v>
      </c>
      <c r="B319" s="981" t="s">
        <v>14</v>
      </c>
      <c r="C319" s="981" t="s">
        <v>15</v>
      </c>
      <c r="D319" s="997" t="s">
        <v>16</v>
      </c>
      <c r="E319" s="1001" t="s">
        <v>17</v>
      </c>
      <c r="F319" s="1011" t="s">
        <v>709</v>
      </c>
      <c r="G319" s="994" t="s">
        <v>214</v>
      </c>
      <c r="H319" s="1005"/>
      <c r="I319" s="1005"/>
      <c r="J319" s="996" t="s">
        <v>710</v>
      </c>
      <c r="K319" s="996"/>
      <c r="L319" s="996"/>
      <c r="M319" s="996"/>
      <c r="N319" s="996"/>
      <c r="O319" s="996"/>
      <c r="P319" s="996"/>
      <c r="Q319" s="996"/>
      <c r="R319" s="996"/>
      <c r="S319" s="996"/>
      <c r="T319" s="996"/>
      <c r="U319" s="996"/>
      <c r="V319" s="952" t="s">
        <v>712</v>
      </c>
      <c r="W319" s="955" t="s">
        <v>577</v>
      </c>
      <c r="Y319" s="13" t="e">
        <f t="shared" si="90"/>
        <v>#VALUE!</v>
      </c>
      <c r="Z319" s="1022" t="s">
        <v>518</v>
      </c>
      <c r="AA319" s="1023"/>
      <c r="AB319" s="1022" t="s">
        <v>519</v>
      </c>
      <c r="AC319" s="1023"/>
      <c r="AD319" s="1022" t="s">
        <v>520</v>
      </c>
      <c r="AE319" s="1023"/>
      <c r="AF319" s="1022" t="s">
        <v>521</v>
      </c>
      <c r="AG319" s="1023"/>
      <c r="AH319" s="1022" t="s">
        <v>522</v>
      </c>
      <c r="AI319" s="1023"/>
      <c r="AJ319" s="1027" t="s">
        <v>523</v>
      </c>
      <c r="AK319" s="1028"/>
      <c r="AL319" s="1022" t="s">
        <v>524</v>
      </c>
      <c r="AM319" s="1023"/>
      <c r="AN319" s="1022" t="s">
        <v>525</v>
      </c>
      <c r="AO319" s="1023"/>
      <c r="AP319" s="1022" t="s">
        <v>526</v>
      </c>
      <c r="AQ319" s="1023"/>
      <c r="AR319" s="1022" t="s">
        <v>527</v>
      </c>
      <c r="AS319" s="1023"/>
      <c r="AT319" s="1022" t="s">
        <v>528</v>
      </c>
      <c r="AU319" s="1023"/>
      <c r="AV319" s="1022" t="s">
        <v>529</v>
      </c>
      <c r="AW319" s="1023"/>
      <c r="AX319" s="29"/>
      <c r="BJ319" s="405"/>
      <c r="BK319" s="405"/>
      <c r="BO319" s="405"/>
      <c r="BU319" s="405"/>
      <c r="CF319" s="157"/>
      <c r="CG319" s="157"/>
    </row>
    <row r="320" spans="1:88" ht="27" customHeight="1" thickBot="1">
      <c r="A320" s="976"/>
      <c r="B320" s="982"/>
      <c r="C320" s="982"/>
      <c r="D320" s="998"/>
      <c r="E320" s="1002"/>
      <c r="F320" s="1012"/>
      <c r="G320" s="993" t="s">
        <v>713</v>
      </c>
      <c r="H320" s="993"/>
      <c r="I320" s="994"/>
      <c r="J320" s="996" t="s">
        <v>711</v>
      </c>
      <c r="K320" s="996"/>
      <c r="L320" s="996"/>
      <c r="M320" s="996"/>
      <c r="N320" s="996"/>
      <c r="O320" s="996"/>
      <c r="P320" s="996"/>
      <c r="Q320" s="996"/>
      <c r="R320" s="996"/>
      <c r="S320" s="996"/>
      <c r="T320" s="996"/>
      <c r="U320" s="996"/>
      <c r="V320" s="953"/>
      <c r="W320" s="956"/>
      <c r="Y320" s="13">
        <f t="shared" si="90"/>
        <v>0</v>
      </c>
      <c r="Z320" s="980" t="s">
        <v>578</v>
      </c>
      <c r="AA320" s="980" t="s">
        <v>579</v>
      </c>
      <c r="AB320" s="980" t="s">
        <v>580</v>
      </c>
      <c r="AC320" s="980" t="s">
        <v>581</v>
      </c>
      <c r="AD320" s="980" t="s">
        <v>582</v>
      </c>
      <c r="AE320" s="980" t="s">
        <v>583</v>
      </c>
      <c r="AF320" s="980" t="s">
        <v>584</v>
      </c>
      <c r="AG320" s="980" t="s">
        <v>585</v>
      </c>
      <c r="AH320" s="980" t="s">
        <v>586</v>
      </c>
      <c r="AI320" s="980" t="s">
        <v>587</v>
      </c>
      <c r="AJ320" s="831" t="s">
        <v>588</v>
      </c>
      <c r="AK320" s="832" t="s">
        <v>589</v>
      </c>
      <c r="AL320" s="980" t="s">
        <v>590</v>
      </c>
      <c r="AM320" s="980" t="s">
        <v>591</v>
      </c>
      <c r="AN320" s="980" t="s">
        <v>592</v>
      </c>
      <c r="AO320" s="980" t="s">
        <v>593</v>
      </c>
      <c r="AP320" s="980" t="s">
        <v>594</v>
      </c>
      <c r="AQ320" s="980" t="s">
        <v>595</v>
      </c>
      <c r="AR320" s="980" t="s">
        <v>596</v>
      </c>
      <c r="AS320" s="980" t="s">
        <v>597</v>
      </c>
      <c r="AT320" s="980" t="s">
        <v>598</v>
      </c>
      <c r="AU320" s="980" t="s">
        <v>599</v>
      </c>
      <c r="AV320" s="980" t="s">
        <v>600</v>
      </c>
      <c r="AW320" s="980" t="s">
        <v>601</v>
      </c>
      <c r="AX320" s="29"/>
      <c r="BJ320" s="405"/>
      <c r="BK320" s="405"/>
      <c r="BO320" s="405"/>
      <c r="BU320" s="405"/>
      <c r="CF320" s="157"/>
      <c r="CG320" s="157"/>
    </row>
    <row r="321" spans="1:88" ht="27" customHeight="1" thickBot="1">
      <c r="A321" s="976"/>
      <c r="B321" s="982"/>
      <c r="C321" s="982"/>
      <c r="D321" s="998"/>
      <c r="E321" s="1002"/>
      <c r="F321" s="1012"/>
      <c r="G321" s="978">
        <v>2024</v>
      </c>
      <c r="H321" s="978">
        <v>2025</v>
      </c>
      <c r="I321" s="978">
        <v>2026</v>
      </c>
      <c r="J321" s="660"/>
      <c r="K321" s="660"/>
      <c r="L321" s="660"/>
      <c r="M321" s="660"/>
      <c r="N321" s="660"/>
      <c r="O321" s="660"/>
      <c r="P321" s="660"/>
      <c r="Q321" s="660"/>
      <c r="R321" s="660"/>
      <c r="S321" s="660"/>
      <c r="T321" s="660"/>
      <c r="U321" s="660"/>
      <c r="V321" s="953"/>
      <c r="W321" s="956"/>
      <c r="Y321" s="13">
        <f t="shared" si="90"/>
        <v>0</v>
      </c>
      <c r="Z321" s="980"/>
      <c r="AA321" s="980"/>
      <c r="AB321" s="980"/>
      <c r="AC321" s="980"/>
      <c r="AD321" s="980"/>
      <c r="AE321" s="980"/>
      <c r="AF321" s="980"/>
      <c r="AG321" s="980"/>
      <c r="AH321" s="980"/>
      <c r="AI321" s="980"/>
      <c r="AJ321" s="831" t="s">
        <v>588</v>
      </c>
      <c r="AK321" s="832" t="s">
        <v>589</v>
      </c>
      <c r="AL321" s="980"/>
      <c r="AM321" s="980"/>
      <c r="AN321" s="980"/>
      <c r="AO321" s="980"/>
      <c r="AP321" s="980"/>
      <c r="AQ321" s="980"/>
      <c r="AR321" s="980"/>
      <c r="AS321" s="980"/>
      <c r="AT321" s="980"/>
      <c r="AU321" s="980"/>
      <c r="AV321" s="980"/>
      <c r="AW321" s="980"/>
      <c r="AX321" s="29"/>
      <c r="BJ321" s="405"/>
      <c r="BK321" s="405"/>
      <c r="BO321" s="405"/>
      <c r="BU321" s="405"/>
      <c r="CF321" s="122"/>
      <c r="CG321" s="122"/>
    </row>
    <row r="322" spans="1:88" ht="27" customHeight="1" thickBot="1">
      <c r="A322" s="977"/>
      <c r="B322" s="983"/>
      <c r="C322" s="983"/>
      <c r="D322" s="999"/>
      <c r="E322" s="1003"/>
      <c r="F322" s="1013"/>
      <c r="G322" s="979"/>
      <c r="H322" s="979"/>
      <c r="I322" s="979"/>
      <c r="J322" s="661" t="s">
        <v>399</v>
      </c>
      <c r="K322" s="661" t="s">
        <v>400</v>
      </c>
      <c r="L322" s="661" t="s">
        <v>401</v>
      </c>
      <c r="M322" s="661" t="s">
        <v>402</v>
      </c>
      <c r="N322" s="661" t="s">
        <v>403</v>
      </c>
      <c r="O322" s="661" t="s">
        <v>404</v>
      </c>
      <c r="P322" s="661" t="s">
        <v>405</v>
      </c>
      <c r="Q322" s="661" t="s">
        <v>406</v>
      </c>
      <c r="R322" s="661" t="s">
        <v>407</v>
      </c>
      <c r="S322" s="661" t="s">
        <v>408</v>
      </c>
      <c r="T322" s="661" t="s">
        <v>409</v>
      </c>
      <c r="U322" s="661" t="s">
        <v>410</v>
      </c>
      <c r="V322" s="954"/>
      <c r="W322" s="957"/>
      <c r="Y322" s="13">
        <f t="shared" si="90"/>
        <v>0</v>
      </c>
      <c r="Z322" s="980"/>
      <c r="AA322" s="980"/>
      <c r="AB322" s="980"/>
      <c r="AC322" s="980"/>
      <c r="AD322" s="980"/>
      <c r="AE322" s="980"/>
      <c r="AF322" s="980"/>
      <c r="AG322" s="980"/>
      <c r="AH322" s="980"/>
      <c r="AI322" s="980"/>
      <c r="AJ322" s="833"/>
      <c r="AK322" s="834"/>
      <c r="AL322" s="980"/>
      <c r="AM322" s="980"/>
      <c r="AN322" s="980"/>
      <c r="AO322" s="980"/>
      <c r="AP322" s="980"/>
      <c r="AQ322" s="980"/>
      <c r="AR322" s="980"/>
      <c r="AS322" s="980"/>
      <c r="AT322" s="1026"/>
      <c r="AU322" s="1026"/>
      <c r="AV322" s="980"/>
      <c r="AW322" s="980"/>
      <c r="AX322" s="29"/>
      <c r="AY322" s="125"/>
      <c r="AZ322" s="125"/>
      <c r="BJ322" s="405"/>
      <c r="BK322" s="405"/>
      <c r="BO322" s="405"/>
      <c r="BU322" s="405"/>
      <c r="CD322" s="125"/>
      <c r="CE322" s="125"/>
      <c r="CF322" s="122"/>
      <c r="CG322" s="122"/>
    </row>
    <row r="323" spans="1:88" ht="41.25" customHeight="1" thickBot="1">
      <c r="A323" s="975" t="s">
        <v>505</v>
      </c>
      <c r="B323" s="1046" t="s">
        <v>240</v>
      </c>
      <c r="C323" s="1044" t="s">
        <v>298</v>
      </c>
      <c r="D323" s="670" t="s">
        <v>221</v>
      </c>
      <c r="E323" s="670"/>
      <c r="F323" s="671">
        <f>+'[1]UE409 (2)'!F323</f>
        <v>6</v>
      </c>
      <c r="G323" s="671">
        <f>+'[1]UE409 (2)'!G323</f>
        <v>6</v>
      </c>
      <c r="H323" s="671">
        <f>+'[1]UE409 (2)'!H323</f>
        <v>6</v>
      </c>
      <c r="I323" s="671">
        <f>+'[1]UE409 (2)'!I323</f>
        <v>6</v>
      </c>
      <c r="J323" s="671">
        <f t="shared" ref="J323:T323" si="100">+J324</f>
        <v>0</v>
      </c>
      <c r="K323" s="671">
        <f t="shared" si="100"/>
        <v>0</v>
      </c>
      <c r="L323" s="671">
        <f t="shared" si="100"/>
        <v>1</v>
      </c>
      <c r="M323" s="671">
        <f t="shared" si="100"/>
        <v>0</v>
      </c>
      <c r="N323" s="671">
        <f t="shared" si="100"/>
        <v>0</v>
      </c>
      <c r="O323" s="671">
        <f t="shared" si="100"/>
        <v>2</v>
      </c>
      <c r="P323" s="671">
        <f t="shared" si="100"/>
        <v>0</v>
      </c>
      <c r="Q323" s="671">
        <f t="shared" si="100"/>
        <v>0</v>
      </c>
      <c r="R323" s="671">
        <f t="shared" si="100"/>
        <v>2</v>
      </c>
      <c r="S323" s="671">
        <f t="shared" si="100"/>
        <v>0</v>
      </c>
      <c r="T323" s="671">
        <f t="shared" si="100"/>
        <v>0</v>
      </c>
      <c r="U323" s="671">
        <v>1</v>
      </c>
      <c r="V323" s="888">
        <f>SUM(J323:U323)</f>
        <v>6</v>
      </c>
      <c r="W323" s="895">
        <f>+V323/F323*100</f>
        <v>100</v>
      </c>
      <c r="Y323" s="13">
        <f t="shared" si="90"/>
        <v>3</v>
      </c>
      <c r="Z323" s="224"/>
      <c r="AA323" s="224" t="s">
        <v>838</v>
      </c>
      <c r="AB323" s="223"/>
      <c r="AC323" s="223"/>
      <c r="AD323" s="223"/>
      <c r="AE323" s="223"/>
      <c r="AF323" s="223"/>
      <c r="AG323" s="223"/>
      <c r="AH323" s="223"/>
      <c r="AI323" s="223"/>
      <c r="AJ323" s="835"/>
      <c r="AK323" s="836"/>
      <c r="AL323" s="223"/>
      <c r="AM323" s="223"/>
      <c r="AN323" s="223"/>
      <c r="AO323" s="223"/>
      <c r="AP323" s="223"/>
      <c r="AQ323" s="223"/>
      <c r="AR323" s="223"/>
      <c r="AS323" s="901"/>
      <c r="AT323" s="902"/>
      <c r="AU323" s="902"/>
      <c r="AV323" s="926"/>
      <c r="AW323" s="223"/>
      <c r="BA323" s="77">
        <f>+BC323+BD323+BF323+BH323+BJ323+BL323+BN323+BP323+BR323+BT323+BV323+BX323+BZ323</f>
        <v>17196</v>
      </c>
      <c r="BB323" s="130">
        <f>+BE323+BG323+BI323+BK323+BM323+BO323+BQ323+BS323+BU323+BW323+BY323+CA323</f>
        <v>16900</v>
      </c>
      <c r="BC323" s="129">
        <v>17196</v>
      </c>
      <c r="BD323" s="155">
        <v>0</v>
      </c>
      <c r="BE323" s="132">
        <v>0</v>
      </c>
      <c r="BF323" s="131">
        <v>0</v>
      </c>
      <c r="BG323" s="132">
        <v>0</v>
      </c>
      <c r="BH323" s="131">
        <v>0</v>
      </c>
      <c r="BI323" s="132">
        <v>0</v>
      </c>
      <c r="BJ323" s="155">
        <v>0</v>
      </c>
      <c r="BK323" s="132">
        <v>988</v>
      </c>
      <c r="BL323" s="131">
        <v>0</v>
      </c>
      <c r="BM323" s="800">
        <v>0</v>
      </c>
      <c r="BN323" s="131">
        <v>0</v>
      </c>
      <c r="BO323" s="796">
        <v>711</v>
      </c>
      <c r="BP323" s="131">
        <v>0</v>
      </c>
      <c r="BQ323" s="132">
        <v>246.97000000000003</v>
      </c>
      <c r="BR323" s="131">
        <v>0</v>
      </c>
      <c r="BS323" s="65"/>
      <c r="BT323" s="131"/>
      <c r="BU323" s="132"/>
      <c r="BV323" s="131">
        <v>0</v>
      </c>
      <c r="BW323" s="65"/>
      <c r="BX323" s="131">
        <v>0</v>
      </c>
      <c r="BY323" s="65"/>
      <c r="BZ323" s="131">
        <v>0</v>
      </c>
      <c r="CA323" s="65">
        <v>14954.03</v>
      </c>
      <c r="CB323" s="156">
        <f>+BE323+BG323+BI323+BK323+BM323+BO323+BQ323+BS323+BU323+BW323+BY323+CA323</f>
        <v>16900</v>
      </c>
      <c r="CC323" s="128">
        <f>+CB323/BA323*100</f>
        <v>98.278669458013496</v>
      </c>
      <c r="CF323" s="133">
        <f>+CI323-BA323</f>
        <v>0</v>
      </c>
      <c r="CG323" s="133">
        <f>+CJ323-BB323</f>
        <v>0</v>
      </c>
      <c r="CH323" s="160"/>
      <c r="CI323" s="133">
        <v>17196</v>
      </c>
      <c r="CJ323" s="133">
        <v>16900</v>
      </c>
    </row>
    <row r="324" spans="1:88" ht="47.25" customHeight="1" thickBot="1">
      <c r="A324" s="976"/>
      <c r="B324" s="1046"/>
      <c r="C324" s="1044"/>
      <c r="D324" s="11" t="s">
        <v>135</v>
      </c>
      <c r="E324" s="9" t="s">
        <v>46</v>
      </c>
      <c r="F324" s="671">
        <f>+'[1]UE409 (2)'!F324</f>
        <v>6</v>
      </c>
      <c r="G324" s="671">
        <f>+'[1]UE409 (2)'!G324</f>
        <v>6</v>
      </c>
      <c r="H324" s="671">
        <f>+'[1]UE409 (2)'!H324</f>
        <v>6</v>
      </c>
      <c r="I324" s="671">
        <f>+'[1]UE409 (2)'!I324</f>
        <v>6</v>
      </c>
      <c r="J324" s="634">
        <v>0</v>
      </c>
      <c r="K324" s="91">
        <v>0</v>
      </c>
      <c r="L324" s="91">
        <v>1</v>
      </c>
      <c r="M324" s="91">
        <v>0</v>
      </c>
      <c r="N324" s="91">
        <v>0</v>
      </c>
      <c r="O324" s="91">
        <v>2</v>
      </c>
      <c r="P324" s="91">
        <v>0</v>
      </c>
      <c r="Q324" s="91">
        <v>0</v>
      </c>
      <c r="R324" s="91">
        <v>2</v>
      </c>
      <c r="S324" s="634">
        <v>0</v>
      </c>
      <c r="T324" s="91">
        <v>0</v>
      </c>
      <c r="U324" s="91">
        <v>1</v>
      </c>
      <c r="V324" s="888">
        <f t="shared" ref="V324:V347" si="101">SUM(J324:U324)</f>
        <v>6</v>
      </c>
      <c r="W324" s="895">
        <f t="shared" ref="W324:W347" si="102">+V324/F324*100</f>
        <v>100</v>
      </c>
      <c r="Y324" s="13">
        <f t="shared" si="90"/>
        <v>3</v>
      </c>
      <c r="Z324" s="224"/>
      <c r="AA324" s="224"/>
      <c r="AB324" s="223"/>
      <c r="AC324" s="223"/>
      <c r="AD324" s="223"/>
      <c r="AE324" s="223"/>
      <c r="AF324" s="223"/>
      <c r="AG324" s="223"/>
      <c r="AH324" s="223"/>
      <c r="AI324" s="223"/>
      <c r="AJ324" s="835"/>
      <c r="AK324" s="836"/>
      <c r="AL324" s="223" t="s">
        <v>1236</v>
      </c>
      <c r="AM324" s="223"/>
      <c r="AN324" s="223"/>
      <c r="AO324" s="223"/>
      <c r="AP324" s="223"/>
      <c r="AQ324" s="223"/>
      <c r="AR324" s="223"/>
      <c r="AS324" s="901"/>
      <c r="AT324" s="902"/>
      <c r="AU324" s="902"/>
      <c r="AV324" s="926"/>
      <c r="AW324" s="223"/>
      <c r="BA324" s="129"/>
      <c r="BB324" s="130"/>
      <c r="BC324" s="129"/>
      <c r="BD324" s="155"/>
      <c r="BE324" s="132"/>
      <c r="BF324" s="131"/>
      <c r="BG324" s="132"/>
      <c r="BH324" s="131"/>
      <c r="BI324" s="132"/>
      <c r="BJ324" s="155"/>
      <c r="BK324" s="132"/>
      <c r="BL324" s="131"/>
      <c r="BM324" s="132"/>
      <c r="BN324" s="131"/>
      <c r="BO324" s="132"/>
      <c r="BP324" s="131"/>
      <c r="BQ324" s="132"/>
      <c r="BR324" s="131"/>
      <c r="BS324" s="65"/>
      <c r="BT324" s="131"/>
      <c r="BU324" s="132"/>
      <c r="BV324" s="131"/>
      <c r="BW324" s="65"/>
      <c r="BX324" s="131"/>
      <c r="BY324" s="65"/>
      <c r="BZ324" s="131"/>
      <c r="CA324" s="65"/>
      <c r="CB324" s="156">
        <f t="shared" ref="CB324:CB347" si="103">+BE324+BG324+BI324+BK324+BM324+BO324+BQ324+BS324+BU324+BW324+BY324+CA324</f>
        <v>0</v>
      </c>
      <c r="CC324" s="128" t="e">
        <f t="shared" ref="CC324:CC347" si="104">+CB324/BA324*100</f>
        <v>#DIV/0!</v>
      </c>
      <c r="CF324" s="122"/>
      <c r="CG324" s="122"/>
    </row>
    <row r="325" spans="1:88" ht="47.25" customHeight="1" thickBot="1">
      <c r="A325" s="976"/>
      <c r="B325" s="688" t="s">
        <v>257</v>
      </c>
      <c r="C325" s="984" t="s">
        <v>714</v>
      </c>
      <c r="D325" s="985"/>
      <c r="E325" s="986"/>
      <c r="F325" s="698">
        <f>+'[1]UE409 (2)'!F325</f>
        <v>28488</v>
      </c>
      <c r="G325" s="698">
        <f>+'[1]UE409 (2)'!G325</f>
        <v>28489</v>
      </c>
      <c r="H325" s="698">
        <f>+'[1]UE409 (2)'!H325</f>
        <v>28489</v>
      </c>
      <c r="I325" s="698">
        <f>+'[1]UE409 (2)'!I325</f>
        <v>28489</v>
      </c>
      <c r="J325" s="698">
        <f>+J326+J328</f>
        <v>1444</v>
      </c>
      <c r="K325" s="698">
        <f t="shared" ref="K325:T325" si="105">+K326+K328</f>
        <v>1601</v>
      </c>
      <c r="L325" s="698">
        <f t="shared" si="105"/>
        <v>3745</v>
      </c>
      <c r="M325" s="698">
        <f t="shared" si="105"/>
        <v>2534</v>
      </c>
      <c r="N325" s="698">
        <f t="shared" si="105"/>
        <v>2247</v>
      </c>
      <c r="O325" s="698">
        <f t="shared" si="105"/>
        <v>1825</v>
      </c>
      <c r="P325" s="698">
        <f t="shared" si="105"/>
        <v>1707</v>
      </c>
      <c r="Q325" s="698">
        <f t="shared" si="105"/>
        <v>1654</v>
      </c>
      <c r="R325" s="698">
        <f t="shared" si="105"/>
        <v>2117</v>
      </c>
      <c r="S325" s="698">
        <f t="shared" si="105"/>
        <v>1738</v>
      </c>
      <c r="T325" s="698">
        <f t="shared" si="105"/>
        <v>1177</v>
      </c>
      <c r="U325" s="698">
        <v>3970</v>
      </c>
      <c r="V325" s="888">
        <f t="shared" si="101"/>
        <v>25759</v>
      </c>
      <c r="W325" s="895">
        <f t="shared" si="102"/>
        <v>90.420527941589441</v>
      </c>
      <c r="Y325" s="13">
        <f t="shared" si="90"/>
        <v>14244</v>
      </c>
      <c r="Z325" s="224"/>
      <c r="AA325" s="224"/>
      <c r="AB325" s="223"/>
      <c r="AC325" s="223"/>
      <c r="AD325" s="223"/>
      <c r="AE325" s="223"/>
      <c r="AF325" s="223"/>
      <c r="AG325" s="223"/>
      <c r="AH325" s="223"/>
      <c r="AI325" s="223"/>
      <c r="AJ325" s="835"/>
      <c r="AK325" s="836"/>
      <c r="AL325" s="223"/>
      <c r="AM325" s="223"/>
      <c r="AN325" s="223"/>
      <c r="AO325" s="223"/>
      <c r="AP325" s="223"/>
      <c r="AQ325" s="223"/>
      <c r="AR325" s="223"/>
      <c r="AS325" s="901"/>
      <c r="AT325" s="902"/>
      <c r="AU325" s="902"/>
      <c r="AV325" s="926"/>
      <c r="AW325" s="223"/>
      <c r="BA325" s="129"/>
      <c r="BB325" s="130"/>
      <c r="BC325" s="129"/>
      <c r="BD325" s="155"/>
      <c r="BE325" s="132"/>
      <c r="BF325" s="131"/>
      <c r="BG325" s="132"/>
      <c r="BH325" s="131"/>
      <c r="BI325" s="132"/>
      <c r="BJ325" s="155"/>
      <c r="BK325" s="132"/>
      <c r="BL325" s="131"/>
      <c r="BM325" s="132"/>
      <c r="BN325" s="131"/>
      <c r="BO325" s="132"/>
      <c r="BP325" s="131"/>
      <c r="BQ325" s="132"/>
      <c r="BR325" s="131"/>
      <c r="BS325" s="65"/>
      <c r="BT325" s="131"/>
      <c r="BU325" s="132"/>
      <c r="BV325" s="131"/>
      <c r="BW325" s="65"/>
      <c r="BX325" s="131"/>
      <c r="BY325" s="65"/>
      <c r="BZ325" s="131"/>
      <c r="CA325" s="65"/>
      <c r="CB325" s="156">
        <f t="shared" si="103"/>
        <v>0</v>
      </c>
      <c r="CC325" s="128" t="e">
        <f t="shared" si="104"/>
        <v>#DIV/0!</v>
      </c>
      <c r="CF325" s="122"/>
      <c r="CG325" s="122"/>
    </row>
    <row r="326" spans="1:88" ht="33.75" customHeight="1" thickBot="1">
      <c r="A326" s="976"/>
      <c r="B326" s="689"/>
      <c r="C326" s="1044" t="s">
        <v>299</v>
      </c>
      <c r="D326" s="670" t="s">
        <v>221</v>
      </c>
      <c r="E326" s="670"/>
      <c r="F326" s="671">
        <f>+'[1]UE409 (2)'!F326</f>
        <v>13839</v>
      </c>
      <c r="G326" s="671">
        <f>+'[1]UE409 (2)'!G326</f>
        <v>13840</v>
      </c>
      <c r="H326" s="671">
        <f>+'[1]UE409 (2)'!H326</f>
        <v>13840</v>
      </c>
      <c r="I326" s="671">
        <f>+'[1]UE409 (2)'!I326</f>
        <v>13840</v>
      </c>
      <c r="J326" s="671">
        <f>+J327</f>
        <v>853</v>
      </c>
      <c r="K326" s="671">
        <f t="shared" ref="K326:T326" si="106">+K327</f>
        <v>1483</v>
      </c>
      <c r="L326" s="671">
        <f t="shared" si="106"/>
        <v>569</v>
      </c>
      <c r="M326" s="671">
        <f t="shared" si="106"/>
        <v>1244</v>
      </c>
      <c r="N326" s="671">
        <f t="shared" si="106"/>
        <v>1123</v>
      </c>
      <c r="O326" s="671">
        <f t="shared" si="106"/>
        <v>969</v>
      </c>
      <c r="P326" s="671">
        <f t="shared" si="106"/>
        <v>1137</v>
      </c>
      <c r="Q326" s="671">
        <f t="shared" si="106"/>
        <v>977</v>
      </c>
      <c r="R326" s="671">
        <f t="shared" si="106"/>
        <v>1021</v>
      </c>
      <c r="S326" s="671">
        <f t="shared" si="106"/>
        <v>1084</v>
      </c>
      <c r="T326" s="671">
        <f t="shared" si="106"/>
        <v>697</v>
      </c>
      <c r="U326" s="671">
        <v>1047</v>
      </c>
      <c r="V326" s="888">
        <f t="shared" si="101"/>
        <v>12204</v>
      </c>
      <c r="W326" s="895">
        <f t="shared" si="102"/>
        <v>88.185562540646004</v>
      </c>
      <c r="Y326" s="13">
        <f t="shared" si="90"/>
        <v>6919.5</v>
      </c>
      <c r="Z326" s="224"/>
      <c r="AA326" s="224"/>
      <c r="AB326" s="223"/>
      <c r="AC326" s="223"/>
      <c r="AD326" s="223"/>
      <c r="AE326" s="223"/>
      <c r="AF326" s="223"/>
      <c r="AG326" s="223"/>
      <c r="AH326" s="223"/>
      <c r="AI326" s="223"/>
      <c r="AJ326" s="835"/>
      <c r="AK326" s="836"/>
      <c r="AL326" s="223"/>
      <c r="AM326" s="223"/>
      <c r="AN326" s="223"/>
      <c r="AO326" s="223"/>
      <c r="AP326" s="223"/>
      <c r="AQ326" s="223"/>
      <c r="AR326" s="223"/>
      <c r="AS326" s="901"/>
      <c r="AT326" s="902"/>
      <c r="AU326" s="902"/>
      <c r="AV326" s="926"/>
      <c r="AW326" s="223"/>
      <c r="BA326" s="77">
        <f>+BC326+BD326+BF326+BH326+BJ326+BL326+BN326+BP326+BR326+BT326+BV326+BX326+BZ326</f>
        <v>4498528</v>
      </c>
      <c r="BB326" s="130">
        <f>+BE326+BG326+BI326+BK326+BM326+BO326+BQ326+BS326+BU326+BW326+BY326+CA326</f>
        <v>4496138</v>
      </c>
      <c r="BC326" s="129">
        <v>3753408</v>
      </c>
      <c r="BD326" s="155">
        <v>21915</v>
      </c>
      <c r="BE326" s="132">
        <v>332522.41000000003</v>
      </c>
      <c r="BF326" s="131">
        <v>346402</v>
      </c>
      <c r="BG326" s="132">
        <v>367836.72</v>
      </c>
      <c r="BH326" s="131">
        <v>2340</v>
      </c>
      <c r="BI326" s="132">
        <v>364162.78999999992</v>
      </c>
      <c r="BJ326" s="155">
        <v>131099</v>
      </c>
      <c r="BK326" s="132">
        <v>371392.29000000027</v>
      </c>
      <c r="BL326" s="131">
        <v>0</v>
      </c>
      <c r="BM326" s="800">
        <v>404388.56999999983</v>
      </c>
      <c r="BN326" s="131">
        <v>0</v>
      </c>
      <c r="BO326" s="796">
        <v>370396.0399999998</v>
      </c>
      <c r="BP326" s="131">
        <v>0</v>
      </c>
      <c r="BQ326" s="132">
        <v>12959.910000000149</v>
      </c>
      <c r="BR326" s="131">
        <v>0</v>
      </c>
      <c r="BS326" s="65"/>
      <c r="BT326" s="131"/>
      <c r="BU326" s="132"/>
      <c r="BV326" s="882">
        <v>243364</v>
      </c>
      <c r="BW326" s="65"/>
      <c r="BX326" s="131">
        <v>0</v>
      </c>
      <c r="BY326" s="65"/>
      <c r="BZ326" s="131">
        <v>0</v>
      </c>
      <c r="CA326" s="65">
        <v>2272479.27</v>
      </c>
      <c r="CB326" s="156">
        <f t="shared" si="103"/>
        <v>4496138</v>
      </c>
      <c r="CC326" s="128">
        <f t="shared" si="104"/>
        <v>99.946871509969483</v>
      </c>
      <c r="CF326" s="133">
        <f>+CI326-BA326</f>
        <v>0</v>
      </c>
      <c r="CG326" s="133">
        <f>+CJ326-BB326</f>
        <v>0</v>
      </c>
      <c r="CH326" s="160"/>
      <c r="CI326" s="133">
        <v>4498528</v>
      </c>
      <c r="CJ326" s="133">
        <v>4496138</v>
      </c>
    </row>
    <row r="327" spans="1:88" ht="33.75" customHeight="1" thickBot="1">
      <c r="A327" s="976"/>
      <c r="B327" s="689"/>
      <c r="C327" s="1044"/>
      <c r="D327" s="38" t="s">
        <v>137</v>
      </c>
      <c r="E327" s="9" t="s">
        <v>33</v>
      </c>
      <c r="F327" s="671">
        <f>+'[1]UE409 (2)'!F327</f>
        <v>13839</v>
      </c>
      <c r="G327" s="671">
        <f>+'[1]UE409 (2)'!G327</f>
        <v>13840</v>
      </c>
      <c r="H327" s="671">
        <f>+'[1]UE409 (2)'!H327</f>
        <v>13840</v>
      </c>
      <c r="I327" s="671">
        <f>+'[1]UE409 (2)'!I327</f>
        <v>13840</v>
      </c>
      <c r="J327" s="634">
        <v>853</v>
      </c>
      <c r="K327" s="94">
        <v>1483</v>
      </c>
      <c r="L327" s="94">
        <v>569</v>
      </c>
      <c r="M327" s="94">
        <v>1244</v>
      </c>
      <c r="N327" s="94">
        <v>1123</v>
      </c>
      <c r="O327" s="94">
        <v>969</v>
      </c>
      <c r="P327" s="94">
        <v>1137</v>
      </c>
      <c r="Q327" s="94">
        <v>977</v>
      </c>
      <c r="R327" s="94">
        <v>1021</v>
      </c>
      <c r="S327" s="634">
        <v>1084</v>
      </c>
      <c r="T327" s="94">
        <v>697</v>
      </c>
      <c r="U327" s="94">
        <v>1047</v>
      </c>
      <c r="V327" s="888">
        <f t="shared" si="101"/>
        <v>12204</v>
      </c>
      <c r="W327" s="895">
        <f t="shared" si="102"/>
        <v>88.185562540646004</v>
      </c>
      <c r="Y327" s="13">
        <f t="shared" si="90"/>
        <v>6919.5</v>
      </c>
      <c r="Z327" s="224" t="s">
        <v>839</v>
      </c>
      <c r="AA327" s="224" t="s">
        <v>840</v>
      </c>
      <c r="AB327" s="223"/>
      <c r="AC327" s="223"/>
      <c r="AD327" s="223"/>
      <c r="AE327" s="223"/>
      <c r="AF327" s="223"/>
      <c r="AG327" s="223"/>
      <c r="AH327" s="223"/>
      <c r="AI327" s="223"/>
      <c r="AJ327" s="828" t="s">
        <v>1153</v>
      </c>
      <c r="AK327" s="837" t="s">
        <v>1154</v>
      </c>
      <c r="AL327" s="223" t="s">
        <v>1237</v>
      </c>
      <c r="AM327" s="223" t="s">
        <v>1238</v>
      </c>
      <c r="AN327" s="223"/>
      <c r="AO327" s="223"/>
      <c r="AP327" s="223" t="s">
        <v>1361</v>
      </c>
      <c r="AQ327" s="223" t="s">
        <v>1362</v>
      </c>
      <c r="AR327" s="223"/>
      <c r="AS327" s="901"/>
      <c r="AT327" s="902"/>
      <c r="AU327" s="902"/>
      <c r="AV327" s="926"/>
      <c r="AW327" s="223"/>
      <c r="BA327" s="129"/>
      <c r="BB327" s="130"/>
      <c r="BC327" s="129"/>
      <c r="BD327" s="155"/>
      <c r="BE327" s="132"/>
      <c r="BF327" s="131"/>
      <c r="BG327" s="132"/>
      <c r="BH327" s="131"/>
      <c r="BI327" s="132"/>
      <c r="BJ327" s="155"/>
      <c r="BK327" s="132"/>
      <c r="BL327" s="131"/>
      <c r="BM327" s="132"/>
      <c r="BN327" s="131"/>
      <c r="BO327" s="132"/>
      <c r="BP327" s="131"/>
      <c r="BQ327" s="132"/>
      <c r="BR327" s="131"/>
      <c r="BS327" s="65"/>
      <c r="BT327" s="131"/>
      <c r="BU327" s="132"/>
      <c r="BV327" s="131"/>
      <c r="BW327" s="65"/>
      <c r="BX327" s="131"/>
      <c r="BY327" s="65"/>
      <c r="BZ327" s="131"/>
      <c r="CA327" s="65"/>
      <c r="CB327" s="156">
        <f t="shared" si="103"/>
        <v>0</v>
      </c>
      <c r="CC327" s="128" t="e">
        <f t="shared" si="104"/>
        <v>#DIV/0!</v>
      </c>
      <c r="CF327" s="122"/>
      <c r="CG327" s="122"/>
    </row>
    <row r="328" spans="1:88" ht="44.25" customHeight="1" thickBot="1">
      <c r="A328" s="976"/>
      <c r="B328" s="689"/>
      <c r="C328" s="1044" t="s">
        <v>258</v>
      </c>
      <c r="D328" s="670" t="s">
        <v>221</v>
      </c>
      <c r="E328" s="670"/>
      <c r="F328" s="671">
        <f t="shared" ref="F328:T328" si="107">+F329</f>
        <v>14649</v>
      </c>
      <c r="G328" s="671">
        <f t="shared" si="107"/>
        <v>14649</v>
      </c>
      <c r="H328" s="671">
        <f t="shared" si="107"/>
        <v>14649</v>
      </c>
      <c r="I328" s="671">
        <f t="shared" si="107"/>
        <v>14649</v>
      </c>
      <c r="J328" s="671">
        <f t="shared" si="107"/>
        <v>591</v>
      </c>
      <c r="K328" s="671">
        <f t="shared" si="107"/>
        <v>118</v>
      </c>
      <c r="L328" s="671">
        <f t="shared" si="107"/>
        <v>3176</v>
      </c>
      <c r="M328" s="671">
        <f t="shared" si="107"/>
        <v>1290</v>
      </c>
      <c r="N328" s="671">
        <f t="shared" si="107"/>
        <v>1124</v>
      </c>
      <c r="O328" s="671">
        <f t="shared" si="107"/>
        <v>856</v>
      </c>
      <c r="P328" s="671">
        <f t="shared" si="107"/>
        <v>570</v>
      </c>
      <c r="Q328" s="671">
        <f t="shared" si="107"/>
        <v>677</v>
      </c>
      <c r="R328" s="671">
        <f t="shared" si="107"/>
        <v>1096</v>
      </c>
      <c r="S328" s="671">
        <f t="shared" si="107"/>
        <v>654</v>
      </c>
      <c r="T328" s="671">
        <f t="shared" si="107"/>
        <v>480</v>
      </c>
      <c r="U328" s="671">
        <v>2923</v>
      </c>
      <c r="V328" s="888">
        <f t="shared" si="101"/>
        <v>13555</v>
      </c>
      <c r="W328" s="895">
        <f t="shared" si="102"/>
        <v>92.531913441190525</v>
      </c>
      <c r="Y328" s="13">
        <f t="shared" si="90"/>
        <v>7324.5</v>
      </c>
      <c r="Z328" s="224"/>
      <c r="AA328" s="224"/>
      <c r="AB328" s="223"/>
      <c r="AC328" s="223"/>
      <c r="AD328" s="223"/>
      <c r="AE328" s="223"/>
      <c r="AF328" s="223"/>
      <c r="AG328" s="223"/>
      <c r="AH328" s="223"/>
      <c r="AI328" s="223"/>
      <c r="AJ328" s="835"/>
      <c r="AK328" s="836"/>
      <c r="AL328" s="223"/>
      <c r="AM328" s="223"/>
      <c r="AN328" s="223"/>
      <c r="AO328" s="223"/>
      <c r="AP328" s="223"/>
      <c r="AQ328" s="223"/>
      <c r="AR328" s="223"/>
      <c r="AS328" s="901"/>
      <c r="AT328" s="902"/>
      <c r="AU328" s="902"/>
      <c r="AV328" s="926"/>
      <c r="AW328" s="223"/>
      <c r="BA328" s="77">
        <f>+BC328+BD328+BF328+BH328+BJ328+BL328+BN328+BP328+BR328+BT328+BV328+BX328+BZ328</f>
        <v>264565</v>
      </c>
      <c r="BB328" s="130">
        <f>+BE328+BG328+BI328+BK328+BM328+BO328+BQ328+BS328+BU328+BW328+BY328+CA328</f>
        <v>249882</v>
      </c>
      <c r="BC328" s="129">
        <v>14000</v>
      </c>
      <c r="BD328" s="155">
        <v>0</v>
      </c>
      <c r="BE328" s="132">
        <v>0</v>
      </c>
      <c r="BF328" s="131">
        <v>252615</v>
      </c>
      <c r="BG328" s="132">
        <v>22528.560000000001</v>
      </c>
      <c r="BH328" s="131">
        <v>1824</v>
      </c>
      <c r="BI328" s="132">
        <v>22652.3</v>
      </c>
      <c r="BJ328" s="155">
        <v>0</v>
      </c>
      <c r="BK328" s="132">
        <v>22656.86</v>
      </c>
      <c r="BL328" s="806">
        <v>-22</v>
      </c>
      <c r="BM328" s="800">
        <v>19699.330000000002</v>
      </c>
      <c r="BN328" s="131">
        <v>0</v>
      </c>
      <c r="BO328" s="796">
        <v>21181.01999999999</v>
      </c>
      <c r="BP328" s="131">
        <v>0</v>
      </c>
      <c r="BQ328" s="132">
        <v>8464.0800000000017</v>
      </c>
      <c r="BR328" s="131">
        <v>0</v>
      </c>
      <c r="BS328" s="65"/>
      <c r="BT328" s="131"/>
      <c r="BU328" s="132"/>
      <c r="BV328" s="882">
        <v>-3852</v>
      </c>
      <c r="BW328" s="65"/>
      <c r="BX328" s="131">
        <v>0</v>
      </c>
      <c r="BY328" s="65"/>
      <c r="BZ328" s="131">
        <v>0</v>
      </c>
      <c r="CA328" s="65">
        <v>132699.85</v>
      </c>
      <c r="CB328" s="156">
        <f t="shared" si="103"/>
        <v>249882</v>
      </c>
      <c r="CC328" s="128">
        <f t="shared" si="104"/>
        <v>94.450135127473402</v>
      </c>
      <c r="CF328" s="133">
        <f>+CI328-BA328</f>
        <v>0</v>
      </c>
      <c r="CG328" s="133">
        <f>+CJ328-BB328</f>
        <v>0</v>
      </c>
      <c r="CH328" s="160"/>
      <c r="CI328" s="133">
        <v>264565</v>
      </c>
      <c r="CJ328" s="133">
        <v>249882</v>
      </c>
    </row>
    <row r="329" spans="1:88" ht="46.5" customHeight="1" thickBot="1">
      <c r="A329" s="976"/>
      <c r="B329" s="690"/>
      <c r="C329" s="1044"/>
      <c r="D329" s="11" t="s">
        <v>138</v>
      </c>
      <c r="E329" s="9" t="s">
        <v>33</v>
      </c>
      <c r="F329" s="788">
        <f>+'[1]UE409 (2)'!F329</f>
        <v>14649</v>
      </c>
      <c r="G329" s="671">
        <f>+'[1]UE409 (2)'!G329</f>
        <v>14649</v>
      </c>
      <c r="H329" s="671">
        <f>+'[1]UE409 (2)'!H329</f>
        <v>14649</v>
      </c>
      <c r="I329" s="671">
        <f>+'[1]UE409 (2)'!I329</f>
        <v>14649</v>
      </c>
      <c r="J329" s="634">
        <v>591</v>
      </c>
      <c r="K329" s="80">
        <v>118</v>
      </c>
      <c r="L329" s="80">
        <v>3176</v>
      </c>
      <c r="M329" s="80">
        <v>1290</v>
      </c>
      <c r="N329" s="80">
        <v>1124</v>
      </c>
      <c r="O329" s="80">
        <v>856</v>
      </c>
      <c r="P329" s="80">
        <v>570</v>
      </c>
      <c r="Q329" s="80">
        <v>677</v>
      </c>
      <c r="R329" s="80">
        <v>1096</v>
      </c>
      <c r="S329" s="635">
        <v>654</v>
      </c>
      <c r="T329" s="80">
        <v>480</v>
      </c>
      <c r="U329" s="80">
        <v>2923</v>
      </c>
      <c r="V329" s="888">
        <f t="shared" si="101"/>
        <v>13555</v>
      </c>
      <c r="W329" s="895">
        <f t="shared" si="102"/>
        <v>92.531913441190525</v>
      </c>
      <c r="Y329" s="13">
        <f t="shared" si="90"/>
        <v>7324.5</v>
      </c>
      <c r="Z329" s="736" t="s">
        <v>839</v>
      </c>
      <c r="AA329" s="736" t="s">
        <v>840</v>
      </c>
      <c r="AB329" s="223"/>
      <c r="AC329" s="223"/>
      <c r="AD329" s="223"/>
      <c r="AE329" s="223"/>
      <c r="AF329" s="223"/>
      <c r="AG329" s="223"/>
      <c r="AH329" s="223"/>
      <c r="AI329" s="223"/>
      <c r="AJ329" s="828" t="s">
        <v>1153</v>
      </c>
      <c r="AK329" s="837" t="s">
        <v>1154</v>
      </c>
      <c r="AL329" s="223" t="s">
        <v>1237</v>
      </c>
      <c r="AM329" s="223" t="s">
        <v>1238</v>
      </c>
      <c r="AN329" s="223"/>
      <c r="AO329" s="223"/>
      <c r="AP329" s="223" t="s">
        <v>1361</v>
      </c>
      <c r="AQ329" s="223" t="s">
        <v>1363</v>
      </c>
      <c r="AR329" s="223"/>
      <c r="AS329" s="901"/>
      <c r="AT329" s="902"/>
      <c r="AU329" s="902"/>
      <c r="AV329" s="926"/>
      <c r="AW329" s="223"/>
      <c r="BA329" s="129"/>
      <c r="BB329" s="130"/>
      <c r="BC329" s="129"/>
      <c r="BD329" s="155"/>
      <c r="BE329" s="132"/>
      <c r="BF329" s="131"/>
      <c r="BG329" s="132"/>
      <c r="BH329" s="131"/>
      <c r="BI329" s="132"/>
      <c r="BJ329" s="155"/>
      <c r="BK329" s="132"/>
      <c r="BL329" s="131"/>
      <c r="BM329" s="132"/>
      <c r="BN329" s="131"/>
      <c r="BO329" s="132"/>
      <c r="BP329" s="131"/>
      <c r="BQ329" s="132"/>
      <c r="BR329" s="131"/>
      <c r="BS329" s="65"/>
      <c r="BT329" s="131"/>
      <c r="BU329" s="132"/>
      <c r="BV329" s="131"/>
      <c r="BW329" s="65"/>
      <c r="BX329" s="131"/>
      <c r="BY329" s="65"/>
      <c r="BZ329" s="131"/>
      <c r="CA329" s="65"/>
      <c r="CB329" s="156">
        <f t="shared" si="103"/>
        <v>0</v>
      </c>
      <c r="CC329" s="128" t="e">
        <f t="shared" si="104"/>
        <v>#DIV/0!</v>
      </c>
      <c r="CF329" s="122"/>
      <c r="CG329" s="122"/>
    </row>
    <row r="330" spans="1:88" ht="35.25" customHeight="1" thickBot="1">
      <c r="A330" s="976"/>
      <c r="B330" s="1046" t="s">
        <v>254</v>
      </c>
      <c r="C330" s="1044" t="s">
        <v>255</v>
      </c>
      <c r="D330" s="670" t="s">
        <v>221</v>
      </c>
      <c r="E330" s="670"/>
      <c r="F330" s="671">
        <f>+'[1]UE409 (2)'!F330</f>
        <v>24125</v>
      </c>
      <c r="G330" s="671">
        <f>+'[1]UE409 (2)'!G330</f>
        <v>24125</v>
      </c>
      <c r="H330" s="671">
        <f>+'[1]UE409 (2)'!H330</f>
        <v>24125</v>
      </c>
      <c r="I330" s="671">
        <f>+'[1]UE409 (2)'!I330</f>
        <v>24125</v>
      </c>
      <c r="J330" s="671">
        <f t="shared" ref="J330:U330" si="108">+J331</f>
        <v>860</v>
      </c>
      <c r="K330" s="671">
        <f t="shared" si="108"/>
        <v>519</v>
      </c>
      <c r="L330" s="671">
        <f t="shared" si="108"/>
        <v>1304</v>
      </c>
      <c r="M330" s="671">
        <f t="shared" si="108"/>
        <v>7082</v>
      </c>
      <c r="N330" s="671">
        <f t="shared" si="108"/>
        <v>3328</v>
      </c>
      <c r="O330" s="671">
        <f t="shared" si="108"/>
        <v>1255</v>
      </c>
      <c r="P330" s="671">
        <f t="shared" si="108"/>
        <v>1000</v>
      </c>
      <c r="Q330" s="671">
        <f t="shared" si="108"/>
        <v>3524</v>
      </c>
      <c r="R330" s="671">
        <f t="shared" si="108"/>
        <v>1100</v>
      </c>
      <c r="S330" s="671">
        <f t="shared" si="108"/>
        <v>1300</v>
      </c>
      <c r="T330" s="671">
        <f t="shared" si="108"/>
        <v>518</v>
      </c>
      <c r="U330" s="671">
        <f t="shared" si="108"/>
        <v>2506</v>
      </c>
      <c r="V330" s="888">
        <f t="shared" si="101"/>
        <v>24296</v>
      </c>
      <c r="W330" s="895">
        <f t="shared" si="102"/>
        <v>100.70880829015545</v>
      </c>
      <c r="Y330" s="867">
        <f t="shared" si="90"/>
        <v>12062.5</v>
      </c>
      <c r="Z330" s="224"/>
      <c r="AA330" s="224"/>
      <c r="AB330" s="223"/>
      <c r="AC330" s="223"/>
      <c r="AD330" s="223"/>
      <c r="AE330" s="223"/>
      <c r="AF330" s="223"/>
      <c r="AG330" s="223"/>
      <c r="AH330" s="223"/>
      <c r="AI330" s="223"/>
      <c r="AJ330" s="828" t="s">
        <v>1153</v>
      </c>
      <c r="AK330" s="837" t="s">
        <v>1154</v>
      </c>
      <c r="AL330" s="223"/>
      <c r="AM330" s="223"/>
      <c r="AN330" s="223"/>
      <c r="AO330" s="223"/>
      <c r="AP330" s="223"/>
      <c r="AQ330" s="223"/>
      <c r="AR330" s="223"/>
      <c r="AS330" s="901"/>
      <c r="AT330" s="902"/>
      <c r="AU330" s="902"/>
      <c r="AV330" s="926"/>
      <c r="AW330" s="223"/>
      <c r="BA330" s="77">
        <f>+BC330+BD330+BF330+BH330+BJ330+BL330+BN330+BP330+BR330+BT330+BV330+BX330+BZ330</f>
        <v>2000</v>
      </c>
      <c r="BB330" s="130">
        <f>+BE330+BG330+BI330+BK330+BM330+BO330+BQ330+BS330+BU330+BW330+BY330+CA330</f>
        <v>1975</v>
      </c>
      <c r="BC330" s="129">
        <v>2000</v>
      </c>
      <c r="BD330" s="155">
        <v>0</v>
      </c>
      <c r="BE330" s="132">
        <v>0</v>
      </c>
      <c r="BF330" s="131">
        <v>0</v>
      </c>
      <c r="BG330" s="132">
        <v>0</v>
      </c>
      <c r="BH330" s="131">
        <v>0</v>
      </c>
      <c r="BI330" s="132">
        <v>0</v>
      </c>
      <c r="BJ330" s="155">
        <v>0</v>
      </c>
      <c r="BK330" s="132">
        <v>0</v>
      </c>
      <c r="BL330" s="131">
        <v>0</v>
      </c>
      <c r="BM330" s="800">
        <v>0</v>
      </c>
      <c r="BN330" s="131">
        <v>0</v>
      </c>
      <c r="BO330" s="796">
        <v>0</v>
      </c>
      <c r="BP330" s="131">
        <v>0</v>
      </c>
      <c r="BQ330" s="132">
        <v>0</v>
      </c>
      <c r="BR330" s="131">
        <v>0</v>
      </c>
      <c r="BS330" s="65"/>
      <c r="BT330" s="131"/>
      <c r="BU330" s="132"/>
      <c r="BV330" s="131">
        <v>0</v>
      </c>
      <c r="BW330" s="65"/>
      <c r="BX330" s="131">
        <v>0</v>
      </c>
      <c r="BY330" s="65"/>
      <c r="BZ330" s="131">
        <v>0</v>
      </c>
      <c r="CA330" s="65">
        <v>1975</v>
      </c>
      <c r="CB330" s="156">
        <f t="shared" si="103"/>
        <v>1975</v>
      </c>
      <c r="CC330" s="128">
        <f t="shared" si="104"/>
        <v>98.75</v>
      </c>
      <c r="CF330" s="133">
        <f>+CI330-BA330</f>
        <v>0</v>
      </c>
      <c r="CG330" s="133">
        <f>+CJ330-BB330</f>
        <v>0</v>
      </c>
      <c r="CH330" s="160"/>
      <c r="CI330" s="133">
        <v>2000</v>
      </c>
      <c r="CJ330" s="133">
        <v>1975</v>
      </c>
    </row>
    <row r="331" spans="1:88" ht="89.25" customHeight="1" thickBot="1">
      <c r="A331" s="976"/>
      <c r="B331" s="1046"/>
      <c r="C331" s="1044"/>
      <c r="D331" s="11" t="s">
        <v>136</v>
      </c>
      <c r="E331" s="9" t="s">
        <v>256</v>
      </c>
      <c r="F331" s="788">
        <f>+'[1]UE409 (2)'!F331</f>
        <v>24125</v>
      </c>
      <c r="G331" s="671">
        <f>+'[1]UE409 (2)'!G331</f>
        <v>24125</v>
      </c>
      <c r="H331" s="671">
        <f>+'[1]UE409 (2)'!H331</f>
        <v>24125</v>
      </c>
      <c r="I331" s="671">
        <f>+'[1]UE409 (2)'!I331</f>
        <v>24125</v>
      </c>
      <c r="J331" s="634">
        <v>860</v>
      </c>
      <c r="K331" s="91">
        <v>519</v>
      </c>
      <c r="L331" s="91">
        <v>1304</v>
      </c>
      <c r="M331" s="91">
        <v>7082</v>
      </c>
      <c r="N331" s="91">
        <v>3328</v>
      </c>
      <c r="O331" s="91">
        <v>1255</v>
      </c>
      <c r="P331" s="91">
        <v>1000</v>
      </c>
      <c r="Q331" s="91">
        <v>3524</v>
      </c>
      <c r="R331" s="91">
        <v>1100</v>
      </c>
      <c r="S331" s="634">
        <v>1300</v>
      </c>
      <c r="T331" s="91">
        <v>518</v>
      </c>
      <c r="U331" s="907">
        <v>2506</v>
      </c>
      <c r="V331" s="888">
        <f t="shared" si="101"/>
        <v>24296</v>
      </c>
      <c r="W331" s="895">
        <f t="shared" si="102"/>
        <v>100.70880829015545</v>
      </c>
      <c r="Y331" s="13">
        <f t="shared" si="90"/>
        <v>12062.5</v>
      </c>
      <c r="Z331" s="224"/>
      <c r="AA331" s="224"/>
      <c r="AB331" s="223"/>
      <c r="AC331" s="223"/>
      <c r="AD331" s="223"/>
      <c r="AE331" s="223"/>
      <c r="AF331" s="223"/>
      <c r="AG331" s="223"/>
      <c r="AH331" s="223"/>
      <c r="AI331" s="223"/>
      <c r="AJ331" s="828" t="s">
        <v>1153</v>
      </c>
      <c r="AK331" s="837" t="s">
        <v>1154</v>
      </c>
      <c r="AL331" s="223"/>
      <c r="AM331" s="223"/>
      <c r="AN331" s="223"/>
      <c r="AO331" s="223"/>
      <c r="AP331" s="223"/>
      <c r="AQ331" s="223"/>
      <c r="AR331" s="223"/>
      <c r="AS331" s="901"/>
      <c r="AT331" s="902"/>
      <c r="AU331" s="902"/>
      <c r="AV331" s="926"/>
      <c r="AW331" s="223"/>
      <c r="BA331" s="129"/>
      <c r="BB331" s="130"/>
      <c r="BC331" s="129"/>
      <c r="BD331" s="155"/>
      <c r="BE331" s="132"/>
      <c r="BF331" s="131"/>
      <c r="BG331" s="132"/>
      <c r="BH331" s="131"/>
      <c r="BI331" s="132"/>
      <c r="BJ331" s="155"/>
      <c r="BK331" s="132"/>
      <c r="BL331" s="131"/>
      <c r="BM331" s="132"/>
      <c r="BN331" s="131"/>
      <c r="BO331" s="132"/>
      <c r="BP331" s="131"/>
      <c r="BQ331" s="132"/>
      <c r="BR331" s="131"/>
      <c r="BS331" s="65"/>
      <c r="BT331" s="131"/>
      <c r="BU331" s="132"/>
      <c r="BV331" s="131"/>
      <c r="BW331" s="65"/>
      <c r="BX331" s="131"/>
      <c r="BY331" s="65"/>
      <c r="BZ331" s="131"/>
      <c r="CA331" s="65"/>
      <c r="CB331" s="156">
        <f t="shared" si="103"/>
        <v>0</v>
      </c>
      <c r="CC331" s="128" t="e">
        <f t="shared" si="104"/>
        <v>#DIV/0!</v>
      </c>
      <c r="CF331" s="122"/>
      <c r="CG331" s="122"/>
    </row>
    <row r="332" spans="1:88" ht="52.5" customHeight="1" thickBot="1">
      <c r="A332" s="976"/>
      <c r="B332" s="1046" t="s">
        <v>259</v>
      </c>
      <c r="C332" s="1044" t="s">
        <v>300</v>
      </c>
      <c r="D332" s="670" t="s">
        <v>221</v>
      </c>
      <c r="E332" s="670"/>
      <c r="F332" s="671">
        <f>+'[1]UE409 (2)'!F332</f>
        <v>52373</v>
      </c>
      <c r="G332" s="671">
        <f>+'[1]UE409 (2)'!G332</f>
        <v>52373</v>
      </c>
      <c r="H332" s="671">
        <f>+'[1]UE409 (2)'!H332</f>
        <v>52373</v>
      </c>
      <c r="I332" s="671">
        <f>+'[1]UE409 (2)'!I332</f>
        <v>52373</v>
      </c>
      <c r="J332" s="671">
        <f t="shared" ref="J332:T332" si="109">+J333</f>
        <v>2238</v>
      </c>
      <c r="K332" s="671">
        <f t="shared" si="109"/>
        <v>4046</v>
      </c>
      <c r="L332" s="671">
        <f t="shared" si="109"/>
        <v>4863</v>
      </c>
      <c r="M332" s="671">
        <f t="shared" si="109"/>
        <v>5710</v>
      </c>
      <c r="N332" s="671">
        <f t="shared" si="109"/>
        <v>3370</v>
      </c>
      <c r="O332" s="671">
        <f t="shared" si="109"/>
        <v>5038</v>
      </c>
      <c r="P332" s="671">
        <f t="shared" si="109"/>
        <v>4082</v>
      </c>
      <c r="Q332" s="671">
        <f t="shared" si="109"/>
        <v>4390</v>
      </c>
      <c r="R332" s="671">
        <f t="shared" si="109"/>
        <v>3957</v>
      </c>
      <c r="S332" s="671">
        <f t="shared" si="109"/>
        <v>4025</v>
      </c>
      <c r="T332" s="671">
        <f t="shared" si="109"/>
        <v>2912</v>
      </c>
      <c r="U332" s="671">
        <v>3035</v>
      </c>
      <c r="V332" s="888">
        <f t="shared" si="101"/>
        <v>47666</v>
      </c>
      <c r="W332" s="895">
        <f t="shared" si="102"/>
        <v>91.01254463177591</v>
      </c>
      <c r="Y332" s="13">
        <f t="shared" si="90"/>
        <v>26186.5</v>
      </c>
      <c r="Z332" s="224"/>
      <c r="AA332" s="224"/>
      <c r="AB332" s="223"/>
      <c r="AC332" s="223"/>
      <c r="AD332" s="223"/>
      <c r="AE332" s="223"/>
      <c r="AF332" s="223"/>
      <c r="AG332" s="223"/>
      <c r="AH332" s="223"/>
      <c r="AI332" s="223"/>
      <c r="AJ332" s="828" t="s">
        <v>1153</v>
      </c>
      <c r="AK332" s="837" t="s">
        <v>1154</v>
      </c>
      <c r="AL332" s="223"/>
      <c r="AM332" s="223"/>
      <c r="AN332" s="223"/>
      <c r="AO332" s="223"/>
      <c r="AP332" s="223"/>
      <c r="AQ332" s="223"/>
      <c r="AR332" s="223"/>
      <c r="AS332" s="901"/>
      <c r="AT332" s="902"/>
      <c r="AU332" s="902"/>
      <c r="AV332" s="926"/>
      <c r="AW332" s="223"/>
      <c r="BA332" s="77">
        <f>+BC332+BD332+BF332+BH332+BJ332+BL332+BN332+BP332+BR332+BT332+BV332+BX332+BZ332</f>
        <v>2187800</v>
      </c>
      <c r="BB332" s="130">
        <f>+BE332+BG332+BI332+BK332+BM332+BO332+BQ332+BS332+BU332+BW332+BY332+CA332</f>
        <v>2187798</v>
      </c>
      <c r="BC332" s="129">
        <v>1981623</v>
      </c>
      <c r="BD332" s="155">
        <v>3128</v>
      </c>
      <c r="BE332" s="132">
        <v>192864.18</v>
      </c>
      <c r="BF332" s="131">
        <v>12085</v>
      </c>
      <c r="BG332" s="132">
        <v>195486.58000000002</v>
      </c>
      <c r="BH332" s="131">
        <v>0</v>
      </c>
      <c r="BI332" s="132">
        <v>165414.87</v>
      </c>
      <c r="BJ332" s="155">
        <v>0</v>
      </c>
      <c r="BK332" s="132">
        <v>168401.69000000006</v>
      </c>
      <c r="BL332" s="131">
        <v>0</v>
      </c>
      <c r="BM332" s="800">
        <v>164676.66999999993</v>
      </c>
      <c r="BN332" s="131">
        <v>0</v>
      </c>
      <c r="BO332" s="796">
        <v>170958.94000000018</v>
      </c>
      <c r="BP332" s="131">
        <v>0</v>
      </c>
      <c r="BQ332" s="132">
        <v>0</v>
      </c>
      <c r="BR332" s="131">
        <v>0</v>
      </c>
      <c r="BS332" s="65"/>
      <c r="BT332" s="131"/>
      <c r="BU332" s="132"/>
      <c r="BV332" s="882">
        <v>190964</v>
      </c>
      <c r="BW332" s="65"/>
      <c r="BX332" s="131">
        <v>0</v>
      </c>
      <c r="BY332" s="65"/>
      <c r="BZ332" s="131">
        <v>0</v>
      </c>
      <c r="CA332" s="65">
        <v>1129995.0699999998</v>
      </c>
      <c r="CB332" s="156">
        <f t="shared" si="103"/>
        <v>2187798</v>
      </c>
      <c r="CC332" s="128">
        <f t="shared" si="104"/>
        <v>99.99990858396562</v>
      </c>
      <c r="CF332" s="133">
        <f>+CI332-BA332</f>
        <v>0</v>
      </c>
      <c r="CG332" s="133">
        <f>+CJ332-BB332</f>
        <v>0</v>
      </c>
      <c r="CH332" s="160"/>
      <c r="CI332" s="133">
        <v>2187800</v>
      </c>
      <c r="CJ332" s="133">
        <v>2187798</v>
      </c>
    </row>
    <row r="333" spans="1:88" ht="43.5" customHeight="1" thickBot="1">
      <c r="A333" s="976"/>
      <c r="B333" s="1046"/>
      <c r="C333" s="1044"/>
      <c r="D333" s="11" t="s">
        <v>418</v>
      </c>
      <c r="E333" s="9" t="s">
        <v>50</v>
      </c>
      <c r="F333" s="671">
        <f>+'[1]UE409 (2)'!F333</f>
        <v>52373</v>
      </c>
      <c r="G333" s="671">
        <f>+'[1]UE409 (2)'!G333</f>
        <v>52373</v>
      </c>
      <c r="H333" s="671">
        <f>+'[1]UE409 (2)'!H333</f>
        <v>52373</v>
      </c>
      <c r="I333" s="671">
        <f>+'[1]UE409 (2)'!I333</f>
        <v>52373</v>
      </c>
      <c r="J333" s="635">
        <v>2238</v>
      </c>
      <c r="K333" s="80">
        <v>4046</v>
      </c>
      <c r="L333" s="80">
        <v>4863</v>
      </c>
      <c r="M333" s="80">
        <v>5710</v>
      </c>
      <c r="N333" s="80">
        <v>3370</v>
      </c>
      <c r="O333" s="80">
        <v>5038</v>
      </c>
      <c r="P333" s="80">
        <v>4082</v>
      </c>
      <c r="Q333" s="80">
        <v>4390</v>
      </c>
      <c r="R333" s="80">
        <v>3957</v>
      </c>
      <c r="S333" s="634">
        <v>4025</v>
      </c>
      <c r="T333" s="80">
        <v>2912</v>
      </c>
      <c r="U333" s="80">
        <v>3035</v>
      </c>
      <c r="V333" s="888">
        <f t="shared" si="101"/>
        <v>47666</v>
      </c>
      <c r="W333" s="895">
        <f t="shared" si="102"/>
        <v>91.01254463177591</v>
      </c>
      <c r="Y333" s="13">
        <f t="shared" si="90"/>
        <v>26186.5</v>
      </c>
      <c r="Z333" s="224" t="s">
        <v>841</v>
      </c>
      <c r="AA333" s="224" t="s">
        <v>842</v>
      </c>
      <c r="AB333" s="223"/>
      <c r="AC333" s="223"/>
      <c r="AD333" s="223"/>
      <c r="AE333" s="223"/>
      <c r="AF333" s="223"/>
      <c r="AG333" s="223"/>
      <c r="AH333" s="223"/>
      <c r="AI333" s="223"/>
      <c r="AJ333" s="828" t="s">
        <v>1153</v>
      </c>
      <c r="AK333" s="837" t="s">
        <v>1154</v>
      </c>
      <c r="AL333" s="223" t="s">
        <v>1237</v>
      </c>
      <c r="AM333" s="223" t="s">
        <v>1238</v>
      </c>
      <c r="AN333" s="223"/>
      <c r="AO333" s="223"/>
      <c r="AP333" s="223"/>
      <c r="AQ333" s="223"/>
      <c r="AR333" s="223"/>
      <c r="AS333" s="901"/>
      <c r="AT333" s="902"/>
      <c r="AU333" s="902"/>
      <c r="AV333" s="926"/>
      <c r="AW333" s="223"/>
      <c r="BA333" s="129"/>
      <c r="BB333" s="130"/>
      <c r="BC333" s="129"/>
      <c r="BD333" s="155"/>
      <c r="BE333" s="132"/>
      <c r="BF333" s="131"/>
      <c r="BG333" s="132"/>
      <c r="BH333" s="131"/>
      <c r="BI333" s="132"/>
      <c r="BJ333" s="155"/>
      <c r="BK333" s="132"/>
      <c r="BL333" s="131"/>
      <c r="BM333" s="132"/>
      <c r="BN333" s="131"/>
      <c r="BO333" s="132"/>
      <c r="BP333" s="131"/>
      <c r="BQ333" s="132"/>
      <c r="BR333" s="131"/>
      <c r="BS333" s="65"/>
      <c r="BT333" s="131"/>
      <c r="BU333" s="132"/>
      <c r="BV333" s="131"/>
      <c r="BW333" s="65"/>
      <c r="BX333" s="131"/>
      <c r="BY333" s="65"/>
      <c r="BZ333" s="131"/>
      <c r="CA333" s="65"/>
      <c r="CB333" s="156">
        <f t="shared" si="103"/>
        <v>0</v>
      </c>
      <c r="CC333" s="128" t="e">
        <f t="shared" si="104"/>
        <v>#DIV/0!</v>
      </c>
      <c r="CF333" s="122"/>
      <c r="CG333" s="122"/>
    </row>
    <row r="334" spans="1:88" ht="43.5" customHeight="1" thickBot="1">
      <c r="A334" s="976"/>
      <c r="B334" s="1039" t="s">
        <v>1188</v>
      </c>
      <c r="C334" s="984" t="s">
        <v>714</v>
      </c>
      <c r="D334" s="985"/>
      <c r="E334" s="986"/>
      <c r="F334" s="698">
        <f>+'[1]UE409 (2)'!F334</f>
        <v>20913</v>
      </c>
      <c r="G334" s="698">
        <f>+'[1]UE409 (2)'!G334</f>
        <v>20913</v>
      </c>
      <c r="H334" s="698">
        <f>+'[1]UE409 (2)'!H334</f>
        <v>20913</v>
      </c>
      <c r="I334" s="698">
        <f>+'[1]UE409 (2)'!I334</f>
        <v>20913</v>
      </c>
      <c r="J334" s="698">
        <f>+J337+J335</f>
        <v>1979</v>
      </c>
      <c r="K334" s="698">
        <f t="shared" ref="K334:T334" si="110">+K337+K335</f>
        <v>1686</v>
      </c>
      <c r="L334" s="698">
        <f t="shared" si="110"/>
        <v>1479</v>
      </c>
      <c r="M334" s="698">
        <f t="shared" si="110"/>
        <v>1708</v>
      </c>
      <c r="N334" s="698">
        <f t="shared" si="110"/>
        <v>232</v>
      </c>
      <c r="O334" s="698">
        <f t="shared" si="110"/>
        <v>1674</v>
      </c>
      <c r="P334" s="698">
        <f t="shared" si="110"/>
        <v>1120</v>
      </c>
      <c r="Q334" s="698">
        <f t="shared" si="110"/>
        <v>1280</v>
      </c>
      <c r="R334" s="698">
        <f t="shared" si="110"/>
        <v>1110</v>
      </c>
      <c r="S334" s="698">
        <f t="shared" si="110"/>
        <v>1054</v>
      </c>
      <c r="T334" s="698">
        <f t="shared" si="110"/>
        <v>915</v>
      </c>
      <c r="U334" s="698">
        <v>517</v>
      </c>
      <c r="V334" s="888">
        <f t="shared" si="101"/>
        <v>14754</v>
      </c>
      <c r="W334" s="895">
        <f t="shared" si="102"/>
        <v>70.549419021661166</v>
      </c>
      <c r="Y334" s="13">
        <f t="shared" si="90"/>
        <v>10456.5</v>
      </c>
      <c r="Z334" s="224"/>
      <c r="AA334" s="224"/>
      <c r="AB334" s="223"/>
      <c r="AC334" s="223"/>
      <c r="AD334" s="223"/>
      <c r="AE334" s="223"/>
      <c r="AF334" s="223"/>
      <c r="AG334" s="223"/>
      <c r="AH334" s="223"/>
      <c r="AI334" s="223"/>
      <c r="AJ334" s="835"/>
      <c r="AK334" s="836"/>
      <c r="AL334" s="223"/>
      <c r="AM334" s="223"/>
      <c r="AN334" s="223"/>
      <c r="AO334" s="223"/>
      <c r="AP334" s="223"/>
      <c r="AQ334" s="223"/>
      <c r="AR334" s="223"/>
      <c r="AS334" s="901"/>
      <c r="AT334" s="902"/>
      <c r="AU334" s="902"/>
      <c r="AV334" s="926"/>
      <c r="AW334" s="223"/>
      <c r="BA334" s="129"/>
      <c r="BB334" s="130"/>
      <c r="BC334" s="129"/>
      <c r="BD334" s="155"/>
      <c r="BE334" s="132"/>
      <c r="BF334" s="131"/>
      <c r="BG334" s="132"/>
      <c r="BH334" s="131"/>
      <c r="BI334" s="132"/>
      <c r="BJ334" s="155"/>
      <c r="BK334" s="132"/>
      <c r="BL334" s="131"/>
      <c r="BM334" s="132"/>
      <c r="BN334" s="131"/>
      <c r="BO334" s="132"/>
      <c r="BP334" s="131"/>
      <c r="BQ334" s="132"/>
      <c r="BR334" s="131"/>
      <c r="BS334" s="65"/>
      <c r="BT334" s="131"/>
      <c r="BU334" s="132"/>
      <c r="BV334" s="131"/>
      <c r="BW334" s="65"/>
      <c r="BX334" s="131"/>
      <c r="BY334" s="65"/>
      <c r="BZ334" s="131"/>
      <c r="CA334" s="65"/>
      <c r="CB334" s="156">
        <f t="shared" si="103"/>
        <v>0</v>
      </c>
      <c r="CC334" s="128" t="e">
        <f t="shared" si="104"/>
        <v>#DIV/0!</v>
      </c>
      <c r="CF334" s="122"/>
      <c r="CG334" s="122"/>
    </row>
    <row r="335" spans="1:88" ht="50.25" customHeight="1" thickBot="1">
      <c r="A335" s="976"/>
      <c r="B335" s="1040"/>
      <c r="C335" s="1044" t="s">
        <v>261</v>
      </c>
      <c r="D335" s="670" t="s">
        <v>221</v>
      </c>
      <c r="E335" s="670"/>
      <c r="F335" s="671">
        <f>+'[1]UE409 (2)'!F335</f>
        <v>17613</v>
      </c>
      <c r="G335" s="671">
        <f>+'[1]UE409 (2)'!G335</f>
        <v>17613</v>
      </c>
      <c r="H335" s="671">
        <f>+'[1]UE409 (2)'!H335</f>
        <v>17613</v>
      </c>
      <c r="I335" s="671">
        <f>+'[1]UE409 (2)'!I335</f>
        <v>17613</v>
      </c>
      <c r="J335" s="671">
        <f>+J336</f>
        <v>1644</v>
      </c>
      <c r="K335" s="671">
        <f t="shared" ref="K335:T335" si="111">+K336</f>
        <v>1502</v>
      </c>
      <c r="L335" s="671">
        <f t="shared" si="111"/>
        <v>1394</v>
      </c>
      <c r="M335" s="671">
        <f t="shared" si="111"/>
        <v>1625</v>
      </c>
      <c r="N335" s="671">
        <f t="shared" si="111"/>
        <v>105</v>
      </c>
      <c r="O335" s="671">
        <f t="shared" si="111"/>
        <v>1545</v>
      </c>
      <c r="P335" s="671">
        <f t="shared" si="111"/>
        <v>994</v>
      </c>
      <c r="Q335" s="671">
        <f t="shared" si="111"/>
        <v>1132</v>
      </c>
      <c r="R335" s="671">
        <f t="shared" si="111"/>
        <v>976</v>
      </c>
      <c r="S335" s="671">
        <f t="shared" si="111"/>
        <v>952</v>
      </c>
      <c r="T335" s="671">
        <f t="shared" si="111"/>
        <v>840</v>
      </c>
      <c r="U335" s="671">
        <v>355</v>
      </c>
      <c r="V335" s="888">
        <f t="shared" si="101"/>
        <v>13064</v>
      </c>
      <c r="W335" s="895">
        <f t="shared" si="102"/>
        <v>74.172486231760629</v>
      </c>
      <c r="Y335" s="13">
        <f t="shared" si="90"/>
        <v>8806.5</v>
      </c>
      <c r="Z335" s="224"/>
      <c r="AA335" s="224"/>
      <c r="AB335" s="223"/>
      <c r="AC335" s="223"/>
      <c r="AD335" s="223"/>
      <c r="AE335" s="223"/>
      <c r="AF335" s="223"/>
      <c r="AG335" s="223"/>
      <c r="AH335" s="223"/>
      <c r="AI335" s="223"/>
      <c r="AJ335" s="835"/>
      <c r="AK335" s="836"/>
      <c r="AL335" s="223"/>
      <c r="AM335" s="223"/>
      <c r="AN335" s="223"/>
      <c r="AO335" s="223"/>
      <c r="AP335" s="223"/>
      <c r="AQ335" s="223"/>
      <c r="AR335" s="223"/>
      <c r="AS335" s="901"/>
      <c r="AT335" s="902"/>
      <c r="AU335" s="902"/>
      <c r="AV335" s="926"/>
      <c r="AW335" s="223"/>
      <c r="BA335" s="77">
        <f>+BC335+BD335+BF335+BH335+BJ335+BL335+BN335+BP335+BR335+BT335+BV335+BX335+BZ335</f>
        <v>826568</v>
      </c>
      <c r="BB335" s="130">
        <f>+BE335+BG335+BI335+BK335+BM335+BO335+BQ335+BS335+BU335+BW335+BY335+CA335</f>
        <v>826511</v>
      </c>
      <c r="BC335" s="129">
        <v>810264</v>
      </c>
      <c r="BD335" s="155">
        <v>1388</v>
      </c>
      <c r="BE335" s="132">
        <v>24860.95</v>
      </c>
      <c r="BF335" s="131">
        <v>835</v>
      </c>
      <c r="BG335" s="132">
        <v>16061.749999999996</v>
      </c>
      <c r="BH335" s="131">
        <v>0</v>
      </c>
      <c r="BI335" s="132">
        <v>13954.240000000005</v>
      </c>
      <c r="BJ335" s="155">
        <v>0</v>
      </c>
      <c r="BK335" s="132">
        <v>11992.39</v>
      </c>
      <c r="BL335" s="131">
        <v>0</v>
      </c>
      <c r="BM335" s="800">
        <v>13579.649999999994</v>
      </c>
      <c r="BN335" s="131">
        <v>0</v>
      </c>
      <c r="BO335" s="796">
        <v>11992.39</v>
      </c>
      <c r="BP335" s="131">
        <v>0</v>
      </c>
      <c r="BQ335" s="132">
        <v>0</v>
      </c>
      <c r="BR335" s="131">
        <v>0</v>
      </c>
      <c r="BS335" s="65"/>
      <c r="BT335" s="131"/>
      <c r="BU335" s="132"/>
      <c r="BV335" s="882">
        <v>14081</v>
      </c>
      <c r="BW335" s="65"/>
      <c r="BX335" s="131">
        <v>0</v>
      </c>
      <c r="BY335" s="65"/>
      <c r="BZ335" s="131">
        <v>0</v>
      </c>
      <c r="CA335" s="65">
        <v>734069.63</v>
      </c>
      <c r="CB335" s="156">
        <f t="shared" si="103"/>
        <v>826511</v>
      </c>
      <c r="CC335" s="128">
        <f t="shared" si="104"/>
        <v>99.993104015640583</v>
      </c>
      <c r="CF335" s="133">
        <f>+CI335-BA335</f>
        <v>0</v>
      </c>
      <c r="CG335" s="133">
        <f>+CJ335-BB335</f>
        <v>0</v>
      </c>
      <c r="CH335" s="160"/>
      <c r="CI335" s="133">
        <v>826568</v>
      </c>
      <c r="CJ335" s="133">
        <v>826511</v>
      </c>
    </row>
    <row r="336" spans="1:88" ht="37.5" customHeight="1" thickBot="1">
      <c r="A336" s="976"/>
      <c r="B336" s="1040"/>
      <c r="C336" s="1044"/>
      <c r="D336" s="11" t="s">
        <v>139</v>
      </c>
      <c r="E336" s="9" t="s">
        <v>33</v>
      </c>
      <c r="F336" s="671">
        <f>+'[1]UE409 (2)'!F336</f>
        <v>17613</v>
      </c>
      <c r="G336" s="671">
        <f>+'[1]UE409 (2)'!G336</f>
        <v>17613</v>
      </c>
      <c r="H336" s="671">
        <f>+'[1]UE409 (2)'!H336</f>
        <v>17613</v>
      </c>
      <c r="I336" s="671">
        <f>+'[1]UE409 (2)'!I336</f>
        <v>17613</v>
      </c>
      <c r="J336" s="635">
        <v>1644</v>
      </c>
      <c r="K336" s="80">
        <v>1502</v>
      </c>
      <c r="L336" s="80">
        <v>1394</v>
      </c>
      <c r="M336" s="80">
        <v>1625</v>
      </c>
      <c r="N336" s="80">
        <v>105</v>
      </c>
      <c r="O336" s="80">
        <v>1545</v>
      </c>
      <c r="P336" s="80">
        <v>994</v>
      </c>
      <c r="Q336" s="80">
        <v>1132</v>
      </c>
      <c r="R336" s="80">
        <v>976</v>
      </c>
      <c r="S336" s="635">
        <v>952</v>
      </c>
      <c r="T336" s="80">
        <v>840</v>
      </c>
      <c r="U336" s="80">
        <v>355</v>
      </c>
      <c r="V336" s="888">
        <f t="shared" si="101"/>
        <v>13064</v>
      </c>
      <c r="W336" s="895">
        <f t="shared" si="102"/>
        <v>74.172486231760629</v>
      </c>
      <c r="Y336" s="13">
        <f t="shared" si="90"/>
        <v>8806.5</v>
      </c>
      <c r="Z336" s="224"/>
      <c r="AA336" s="224"/>
      <c r="AB336" s="223"/>
      <c r="AC336" s="223"/>
      <c r="AD336" s="223"/>
      <c r="AE336" s="223"/>
      <c r="AF336" s="223"/>
      <c r="AG336" s="223"/>
      <c r="AH336" s="223"/>
      <c r="AI336" s="223"/>
      <c r="AJ336" s="828" t="s">
        <v>1153</v>
      </c>
      <c r="AK336" s="837" t="s">
        <v>1154</v>
      </c>
      <c r="AL336" s="223" t="s">
        <v>1237</v>
      </c>
      <c r="AM336" s="223" t="s">
        <v>1238</v>
      </c>
      <c r="AN336" s="223"/>
      <c r="AO336" s="223"/>
      <c r="AP336" s="223" t="s">
        <v>1361</v>
      </c>
      <c r="AQ336" s="223" t="s">
        <v>1363</v>
      </c>
      <c r="AR336" s="223"/>
      <c r="AS336" s="901"/>
      <c r="AT336" s="902"/>
      <c r="AU336" s="902"/>
      <c r="AV336" s="926"/>
      <c r="AW336" s="223"/>
      <c r="BA336" s="129"/>
      <c r="BB336" s="130"/>
      <c r="BC336" s="129"/>
      <c r="BD336" s="155"/>
      <c r="BE336" s="132"/>
      <c r="BF336" s="131"/>
      <c r="BG336" s="132"/>
      <c r="BH336" s="131"/>
      <c r="BI336" s="132"/>
      <c r="BJ336" s="155"/>
      <c r="BK336" s="132"/>
      <c r="BL336" s="131"/>
      <c r="BM336" s="132"/>
      <c r="BN336" s="131"/>
      <c r="BO336" s="132"/>
      <c r="BP336" s="131"/>
      <c r="BQ336" s="132"/>
      <c r="BR336" s="131"/>
      <c r="BS336" s="65"/>
      <c r="BT336" s="131"/>
      <c r="BU336" s="132"/>
      <c r="BV336" s="131"/>
      <c r="BW336" s="65"/>
      <c r="BX336" s="131"/>
      <c r="BY336" s="65"/>
      <c r="BZ336" s="131"/>
      <c r="CA336" s="65"/>
      <c r="CB336" s="156">
        <f t="shared" si="103"/>
        <v>0</v>
      </c>
      <c r="CC336" s="128" t="e">
        <f t="shared" si="104"/>
        <v>#DIV/0!</v>
      </c>
      <c r="CD336" s="145"/>
      <c r="CF336" s="122"/>
      <c r="CG336" s="122"/>
    </row>
    <row r="337" spans="1:88" ht="47.25" customHeight="1" thickBot="1">
      <c r="A337" s="976"/>
      <c r="B337" s="1040"/>
      <c r="C337" s="1044" t="s">
        <v>262</v>
      </c>
      <c r="D337" s="670" t="s">
        <v>221</v>
      </c>
      <c r="E337" s="670"/>
      <c r="F337" s="671">
        <f>+'[1]UE409 (2)'!F337</f>
        <v>3300</v>
      </c>
      <c r="G337" s="671">
        <f>+'[1]UE409 (2)'!G337</f>
        <v>3300</v>
      </c>
      <c r="H337" s="671">
        <f>+'[1]UE409 (2)'!H337</f>
        <v>3300</v>
      </c>
      <c r="I337" s="671">
        <f>+'[1]UE409 (2)'!I337</f>
        <v>3300</v>
      </c>
      <c r="J337" s="671">
        <f t="shared" ref="J337:U337" si="112">+J338</f>
        <v>335</v>
      </c>
      <c r="K337" s="671">
        <f t="shared" si="112"/>
        <v>184</v>
      </c>
      <c r="L337" s="671">
        <f t="shared" si="112"/>
        <v>85</v>
      </c>
      <c r="M337" s="671">
        <f t="shared" si="112"/>
        <v>83</v>
      </c>
      <c r="N337" s="671">
        <f t="shared" si="112"/>
        <v>127</v>
      </c>
      <c r="O337" s="671">
        <f t="shared" si="112"/>
        <v>129</v>
      </c>
      <c r="P337" s="671">
        <f t="shared" si="112"/>
        <v>126</v>
      </c>
      <c r="Q337" s="671">
        <f t="shared" si="112"/>
        <v>148</v>
      </c>
      <c r="R337" s="671">
        <f t="shared" si="112"/>
        <v>134</v>
      </c>
      <c r="S337" s="671">
        <f t="shared" si="112"/>
        <v>102</v>
      </c>
      <c r="T337" s="671">
        <f t="shared" si="112"/>
        <v>75</v>
      </c>
      <c r="U337" s="671">
        <f t="shared" si="112"/>
        <v>195</v>
      </c>
      <c r="V337" s="888">
        <f t="shared" si="101"/>
        <v>1723</v>
      </c>
      <c r="W337" s="895">
        <f t="shared" si="102"/>
        <v>52.212121212121211</v>
      </c>
      <c r="Y337" s="13">
        <f t="shared" si="90"/>
        <v>1650</v>
      </c>
      <c r="Z337" s="224"/>
      <c r="AA337" s="224"/>
      <c r="AB337" s="223"/>
      <c r="AC337" s="223"/>
      <c r="AD337" s="223"/>
      <c r="AE337" s="223"/>
      <c r="AF337" s="223"/>
      <c r="AG337" s="223"/>
      <c r="AH337" s="223"/>
      <c r="AI337" s="223"/>
      <c r="AJ337" s="835"/>
      <c r="AK337" s="837" t="s">
        <v>1155</v>
      </c>
      <c r="AL337" s="223"/>
      <c r="AM337" s="223"/>
      <c r="AN337" s="223"/>
      <c r="AO337" s="223"/>
      <c r="AP337" s="223"/>
      <c r="AQ337" s="223"/>
      <c r="AR337" s="223"/>
      <c r="AS337" s="901"/>
      <c r="AT337" s="903" t="s">
        <v>1487</v>
      </c>
      <c r="AU337" s="903" t="s">
        <v>1488</v>
      </c>
      <c r="AV337" s="926"/>
      <c r="AW337" s="223"/>
      <c r="BA337" s="77">
        <f>+BC337+BD337+BF337+BH337+BJ337+BL337+BN337+BP337+BR337+BT337+BV337+BX337+BZ337</f>
        <v>5000</v>
      </c>
      <c r="BB337" s="130">
        <f>+BE337+BG337+BI337+BK337+BM337+BO337+BQ337+BS337+BU337+BW337+BY337+CA337</f>
        <v>3981</v>
      </c>
      <c r="BC337" s="129">
        <v>5000</v>
      </c>
      <c r="BD337" s="155">
        <v>0</v>
      </c>
      <c r="BE337" s="132">
        <v>0</v>
      </c>
      <c r="BF337" s="131">
        <v>0</v>
      </c>
      <c r="BG337" s="132">
        <v>0</v>
      </c>
      <c r="BH337" s="131">
        <v>0</v>
      </c>
      <c r="BI337" s="132">
        <v>0</v>
      </c>
      <c r="BJ337" s="155">
        <v>0</v>
      </c>
      <c r="BK337" s="132">
        <v>0</v>
      </c>
      <c r="BL337" s="131">
        <v>0</v>
      </c>
      <c r="BM337" s="800">
        <v>0</v>
      </c>
      <c r="BN337" s="131">
        <v>0</v>
      </c>
      <c r="BO337" s="796">
        <v>1301.8900000000001</v>
      </c>
      <c r="BP337" s="131">
        <v>0</v>
      </c>
      <c r="BQ337" s="132">
        <v>0</v>
      </c>
      <c r="BR337" s="131">
        <v>0</v>
      </c>
      <c r="BS337" s="65"/>
      <c r="BT337" s="131"/>
      <c r="BU337" s="132"/>
      <c r="BV337" s="131">
        <v>0</v>
      </c>
      <c r="BW337" s="65"/>
      <c r="BX337" s="131">
        <v>0</v>
      </c>
      <c r="BY337" s="65"/>
      <c r="BZ337" s="131">
        <v>0</v>
      </c>
      <c r="CA337" s="65">
        <v>2679.1099999999997</v>
      </c>
      <c r="CB337" s="156">
        <f t="shared" si="103"/>
        <v>3981</v>
      </c>
      <c r="CC337" s="128">
        <f t="shared" si="104"/>
        <v>79.62</v>
      </c>
      <c r="CF337" s="133">
        <f>+CI337-BA337</f>
        <v>0</v>
      </c>
      <c r="CG337" s="133">
        <f>+CJ337-BB337</f>
        <v>0</v>
      </c>
      <c r="CH337" s="160"/>
      <c r="CI337" s="133">
        <v>5000</v>
      </c>
      <c r="CJ337" s="133">
        <v>3981</v>
      </c>
    </row>
    <row r="338" spans="1:88" ht="38.25" customHeight="1" thickBot="1">
      <c r="A338" s="976"/>
      <c r="B338" s="1055"/>
      <c r="C338" s="1044"/>
      <c r="D338" s="38" t="s">
        <v>739</v>
      </c>
      <c r="E338" s="9" t="s">
        <v>33</v>
      </c>
      <c r="F338" s="671">
        <f>+'[1]UE409 (2)'!F338</f>
        <v>3300</v>
      </c>
      <c r="G338" s="671">
        <f>+'[1]UE409 (2)'!G338</f>
        <v>3300</v>
      </c>
      <c r="H338" s="671">
        <f>+'[1]UE409 (2)'!H338</f>
        <v>3300</v>
      </c>
      <c r="I338" s="671">
        <f>+'[1]UE409 (2)'!I338</f>
        <v>3300</v>
      </c>
      <c r="J338" s="634">
        <v>335</v>
      </c>
      <c r="K338" s="80">
        <v>184</v>
      </c>
      <c r="L338" s="80">
        <v>85</v>
      </c>
      <c r="M338" s="80">
        <v>83</v>
      </c>
      <c r="N338" s="80">
        <v>127</v>
      </c>
      <c r="O338" s="80">
        <v>129</v>
      </c>
      <c r="P338" s="80">
        <v>126</v>
      </c>
      <c r="Q338" s="80">
        <v>148</v>
      </c>
      <c r="R338" s="80">
        <v>134</v>
      </c>
      <c r="S338" s="634">
        <v>102</v>
      </c>
      <c r="T338" s="80">
        <v>75</v>
      </c>
      <c r="U338" s="80">
        <v>195</v>
      </c>
      <c r="V338" s="888">
        <f t="shared" si="101"/>
        <v>1723</v>
      </c>
      <c r="W338" s="895">
        <f t="shared" si="102"/>
        <v>52.212121212121211</v>
      </c>
      <c r="Y338" s="13">
        <f t="shared" ref="Y338:Y401" si="113">+F338/2</f>
        <v>1650</v>
      </c>
      <c r="Z338" s="224"/>
      <c r="AA338" s="224"/>
      <c r="AB338" s="223"/>
      <c r="AC338" s="223"/>
      <c r="AD338" s="223"/>
      <c r="AE338" s="223"/>
      <c r="AF338" s="223"/>
      <c r="AG338" s="223"/>
      <c r="AH338" s="223"/>
      <c r="AI338" s="223"/>
      <c r="AJ338" s="828" t="s">
        <v>1156</v>
      </c>
      <c r="AK338" s="837" t="s">
        <v>1157</v>
      </c>
      <c r="AL338" s="223"/>
      <c r="AM338" s="223"/>
      <c r="AN338" s="223"/>
      <c r="AO338" s="223"/>
      <c r="AP338" s="223" t="s">
        <v>1364</v>
      </c>
      <c r="AQ338" s="223" t="s">
        <v>1365</v>
      </c>
      <c r="AR338" s="223"/>
      <c r="AS338" s="901"/>
      <c r="AT338" s="902"/>
      <c r="AU338" s="902"/>
      <c r="AV338" s="926"/>
      <c r="AW338" s="223"/>
      <c r="BA338" s="129"/>
      <c r="BB338" s="130"/>
      <c r="BC338" s="129"/>
      <c r="BD338" s="155"/>
      <c r="BE338" s="132"/>
      <c r="BF338" s="131"/>
      <c r="BG338" s="132"/>
      <c r="BH338" s="131"/>
      <c r="BI338" s="132"/>
      <c r="BJ338" s="155"/>
      <c r="BK338" s="132"/>
      <c r="BL338" s="131"/>
      <c r="BM338" s="132"/>
      <c r="BN338" s="131"/>
      <c r="BO338" s="132"/>
      <c r="BP338" s="131"/>
      <c r="BQ338" s="132"/>
      <c r="BR338" s="131"/>
      <c r="BS338" s="65"/>
      <c r="BT338" s="131"/>
      <c r="BU338" s="132"/>
      <c r="BV338" s="131"/>
      <c r="BW338" s="65"/>
      <c r="BX338" s="131"/>
      <c r="BY338" s="65"/>
      <c r="BZ338" s="131"/>
      <c r="CA338" s="65"/>
      <c r="CB338" s="156">
        <f t="shared" si="103"/>
        <v>0</v>
      </c>
      <c r="CC338" s="128" t="e">
        <f t="shared" si="104"/>
        <v>#DIV/0!</v>
      </c>
      <c r="CF338" s="122"/>
      <c r="CG338" s="122"/>
    </row>
    <row r="339" spans="1:88" ht="38.25" customHeight="1" thickBot="1">
      <c r="A339" s="976"/>
      <c r="B339" s="1039" t="s">
        <v>1189</v>
      </c>
      <c r="C339" s="984" t="s">
        <v>714</v>
      </c>
      <c r="D339" s="985"/>
      <c r="E339" s="986"/>
      <c r="F339" s="698">
        <f>+'[1]UE409 (2)'!F339</f>
        <v>12739</v>
      </c>
      <c r="G339" s="698">
        <f>+'[1]UE409 (2)'!G339</f>
        <v>12739</v>
      </c>
      <c r="H339" s="698">
        <f>+'[1]UE409 (2)'!H339</f>
        <v>12739</v>
      </c>
      <c r="I339" s="698">
        <f>+'[1]UE409 (2)'!I339</f>
        <v>12739</v>
      </c>
      <c r="J339" s="698">
        <f>+J340+J342</f>
        <v>568</v>
      </c>
      <c r="K339" s="698">
        <f t="shared" ref="K339:T339" si="114">+K340+K342</f>
        <v>982</v>
      </c>
      <c r="L339" s="698">
        <f t="shared" si="114"/>
        <v>1073</v>
      </c>
      <c r="M339" s="698">
        <f t="shared" si="114"/>
        <v>1609</v>
      </c>
      <c r="N339" s="698">
        <f t="shared" si="114"/>
        <v>790</v>
      </c>
      <c r="O339" s="698">
        <f t="shared" si="114"/>
        <v>803</v>
      </c>
      <c r="P339" s="698">
        <f t="shared" si="114"/>
        <v>978</v>
      </c>
      <c r="Q339" s="698">
        <f t="shared" si="114"/>
        <v>1205</v>
      </c>
      <c r="R339" s="698">
        <f t="shared" si="114"/>
        <v>869</v>
      </c>
      <c r="S339" s="698">
        <f t="shared" si="114"/>
        <v>798</v>
      </c>
      <c r="T339" s="698">
        <f t="shared" si="114"/>
        <v>506</v>
      </c>
      <c r="U339" s="698">
        <v>477</v>
      </c>
      <c r="V339" s="888">
        <f t="shared" si="101"/>
        <v>10658</v>
      </c>
      <c r="W339" s="895">
        <f t="shared" si="102"/>
        <v>83.664337860114614</v>
      </c>
      <c r="Y339" s="13">
        <f t="shared" si="113"/>
        <v>6369.5</v>
      </c>
      <c r="Z339" s="224"/>
      <c r="AA339" s="224"/>
      <c r="AB339" s="223"/>
      <c r="AC339" s="223"/>
      <c r="AD339" s="223"/>
      <c r="AE339" s="223"/>
      <c r="AF339" s="223"/>
      <c r="AG339" s="223"/>
      <c r="AH339" s="223"/>
      <c r="AI339" s="223"/>
      <c r="AJ339" s="835"/>
      <c r="AK339" s="836"/>
      <c r="AL339" s="223"/>
      <c r="AM339" s="223"/>
      <c r="AN339" s="223"/>
      <c r="AO339" s="223"/>
      <c r="AP339" s="223"/>
      <c r="AQ339" s="223"/>
      <c r="AR339" s="223"/>
      <c r="AS339" s="901"/>
      <c r="AT339" s="902"/>
      <c r="AU339" s="902"/>
      <c r="AV339" s="926"/>
      <c r="AW339" s="223"/>
      <c r="BA339" s="129"/>
      <c r="BB339" s="130"/>
      <c r="BC339" s="129"/>
      <c r="BD339" s="155"/>
      <c r="BE339" s="132"/>
      <c r="BF339" s="131"/>
      <c r="BG339" s="132"/>
      <c r="BH339" s="131"/>
      <c r="BI339" s="132"/>
      <c r="BJ339" s="155"/>
      <c r="BK339" s="132"/>
      <c r="BL339" s="131"/>
      <c r="BM339" s="132"/>
      <c r="BN339" s="131"/>
      <c r="BO339" s="132"/>
      <c r="BP339" s="131"/>
      <c r="BQ339" s="132"/>
      <c r="BR339" s="131"/>
      <c r="BS339" s="65"/>
      <c r="BT339" s="131"/>
      <c r="BU339" s="132"/>
      <c r="BV339" s="131"/>
      <c r="BW339" s="65"/>
      <c r="BX339" s="131"/>
      <c r="BY339" s="65"/>
      <c r="BZ339" s="131"/>
      <c r="CA339" s="65"/>
      <c r="CB339" s="156">
        <f t="shared" si="103"/>
        <v>0</v>
      </c>
      <c r="CC339" s="128" t="e">
        <f t="shared" si="104"/>
        <v>#DIV/0!</v>
      </c>
      <c r="CD339" s="145"/>
      <c r="CF339" s="122"/>
      <c r="CG339" s="122"/>
    </row>
    <row r="340" spans="1:88" ht="46.5" customHeight="1" thickBot="1">
      <c r="A340" s="976"/>
      <c r="B340" s="1040"/>
      <c r="C340" s="1044" t="s">
        <v>398</v>
      </c>
      <c r="D340" s="670" t="s">
        <v>221</v>
      </c>
      <c r="E340" s="670"/>
      <c r="F340" s="671">
        <f>+'[1]UE409 (2)'!F340</f>
        <v>7642</v>
      </c>
      <c r="G340" s="671">
        <f>+'[1]UE409 (2)'!G340</f>
        <v>7642</v>
      </c>
      <c r="H340" s="671">
        <f>+'[1]UE409 (2)'!H340</f>
        <v>7642</v>
      </c>
      <c r="I340" s="671">
        <f>+'[1]UE409 (2)'!I340</f>
        <v>7642</v>
      </c>
      <c r="J340" s="671">
        <f>+J341</f>
        <v>343</v>
      </c>
      <c r="K340" s="671">
        <f t="shared" ref="K340:T340" si="115">+K341</f>
        <v>573</v>
      </c>
      <c r="L340" s="671">
        <f t="shared" si="115"/>
        <v>600</v>
      </c>
      <c r="M340" s="671">
        <f t="shared" si="115"/>
        <v>999</v>
      </c>
      <c r="N340" s="671">
        <f t="shared" si="115"/>
        <v>545</v>
      </c>
      <c r="O340" s="671">
        <f t="shared" si="115"/>
        <v>544</v>
      </c>
      <c r="P340" s="671">
        <f t="shared" si="115"/>
        <v>508</v>
      </c>
      <c r="Q340" s="671">
        <f t="shared" si="115"/>
        <v>545</v>
      </c>
      <c r="R340" s="671">
        <f t="shared" si="115"/>
        <v>470</v>
      </c>
      <c r="S340" s="671">
        <f t="shared" si="115"/>
        <v>496</v>
      </c>
      <c r="T340" s="671">
        <f t="shared" si="115"/>
        <v>267</v>
      </c>
      <c r="U340" s="671">
        <v>282</v>
      </c>
      <c r="V340" s="888">
        <f t="shared" si="101"/>
        <v>6172</v>
      </c>
      <c r="W340" s="895">
        <f t="shared" si="102"/>
        <v>80.76419785396493</v>
      </c>
      <c r="Y340" s="13">
        <f t="shared" si="113"/>
        <v>3821</v>
      </c>
      <c r="Z340" s="224"/>
      <c r="AA340" s="224"/>
      <c r="AB340" s="223"/>
      <c r="AC340" s="223"/>
      <c r="AD340" s="223"/>
      <c r="AE340" s="223"/>
      <c r="AF340" s="223"/>
      <c r="AG340" s="223"/>
      <c r="AH340" s="223"/>
      <c r="AI340" s="223"/>
      <c r="AJ340" s="835"/>
      <c r="AK340" s="836"/>
      <c r="AL340" s="223"/>
      <c r="AM340" s="223"/>
      <c r="AN340" s="223"/>
      <c r="AO340" s="223"/>
      <c r="AP340" s="223"/>
      <c r="AQ340" s="223"/>
      <c r="AR340" s="223"/>
      <c r="AS340" s="901"/>
      <c r="AT340" s="902"/>
      <c r="AU340" s="902"/>
      <c r="AV340" s="926"/>
      <c r="AW340" s="223"/>
      <c r="BA340" s="77">
        <f>+BC340+BD340+BF340+BH340+BJ340+BL340+BN340+BP340+BR340+BT340+BV340+BX340+BZ340</f>
        <v>966975</v>
      </c>
      <c r="BB340" s="130">
        <f>+BE340+BG340+BI340+BK340+BM340+BO340+BQ340+BS340+BU340+BW340+BY340+CA340</f>
        <v>946990</v>
      </c>
      <c r="BC340" s="129">
        <v>19983</v>
      </c>
      <c r="BD340" s="155">
        <v>0</v>
      </c>
      <c r="BE340" s="132">
        <v>0</v>
      </c>
      <c r="BF340" s="131">
        <v>938077</v>
      </c>
      <c r="BG340" s="132">
        <v>85850.79</v>
      </c>
      <c r="BH340" s="131">
        <v>7148</v>
      </c>
      <c r="BI340" s="132">
        <v>86569.299999999974</v>
      </c>
      <c r="BJ340" s="155">
        <v>0</v>
      </c>
      <c r="BK340" s="132">
        <v>86579.41</v>
      </c>
      <c r="BL340" s="131">
        <v>0</v>
      </c>
      <c r="BM340" s="800">
        <v>81970.00999999998</v>
      </c>
      <c r="BN340" s="131">
        <v>0</v>
      </c>
      <c r="BO340" s="796">
        <v>86677.849999999977</v>
      </c>
      <c r="BP340" s="131">
        <v>0</v>
      </c>
      <c r="BQ340" s="132">
        <v>4528.2999999999884</v>
      </c>
      <c r="BR340" s="131">
        <v>0</v>
      </c>
      <c r="BS340" s="65"/>
      <c r="BT340" s="131"/>
      <c r="BU340" s="132"/>
      <c r="BV340" s="882">
        <v>1767</v>
      </c>
      <c r="BW340" s="65"/>
      <c r="BX340" s="131">
        <v>0</v>
      </c>
      <c r="BY340" s="65"/>
      <c r="BZ340" s="131">
        <v>0</v>
      </c>
      <c r="CA340" s="65">
        <v>514814.34000000008</v>
      </c>
      <c r="CB340" s="156">
        <f t="shared" si="103"/>
        <v>946990</v>
      </c>
      <c r="CC340" s="128">
        <f t="shared" si="104"/>
        <v>97.933245430336882</v>
      </c>
      <c r="CF340" s="133">
        <f>+CI340-BA340</f>
        <v>0</v>
      </c>
      <c r="CG340" s="133">
        <f>+CJ340-BB340</f>
        <v>0</v>
      </c>
      <c r="CH340" s="160"/>
      <c r="CI340" s="133">
        <v>966975</v>
      </c>
      <c r="CJ340" s="133">
        <v>946990</v>
      </c>
    </row>
    <row r="341" spans="1:88" ht="36" customHeight="1" thickBot="1">
      <c r="A341" s="976"/>
      <c r="B341" s="1040"/>
      <c r="C341" s="1044"/>
      <c r="D341" s="11" t="s">
        <v>264</v>
      </c>
      <c r="E341" s="9" t="s">
        <v>33</v>
      </c>
      <c r="F341" s="788">
        <f>+'[1]UE409 (2)'!F341</f>
        <v>7642</v>
      </c>
      <c r="G341" s="671">
        <f>+'[1]UE409 (2)'!G341</f>
        <v>7642</v>
      </c>
      <c r="H341" s="671">
        <f>+'[1]UE409 (2)'!H341</f>
        <v>7642</v>
      </c>
      <c r="I341" s="671">
        <f>+'[1]UE409 (2)'!I341</f>
        <v>7642</v>
      </c>
      <c r="J341" s="634">
        <v>343</v>
      </c>
      <c r="K341" s="80">
        <v>573</v>
      </c>
      <c r="L341" s="80">
        <v>600</v>
      </c>
      <c r="M341" s="80">
        <v>999</v>
      </c>
      <c r="N341" s="80">
        <v>545</v>
      </c>
      <c r="O341" s="80">
        <v>544</v>
      </c>
      <c r="P341" s="80">
        <v>508</v>
      </c>
      <c r="Q341" s="80">
        <v>545</v>
      </c>
      <c r="R341" s="80">
        <v>470</v>
      </c>
      <c r="S341" s="634">
        <v>496</v>
      </c>
      <c r="T341" s="80">
        <v>267</v>
      </c>
      <c r="U341" s="80">
        <v>282</v>
      </c>
      <c r="V341" s="888">
        <f t="shared" si="101"/>
        <v>6172</v>
      </c>
      <c r="W341" s="895">
        <f t="shared" si="102"/>
        <v>80.76419785396493</v>
      </c>
      <c r="Y341" s="13">
        <f t="shared" si="113"/>
        <v>3821</v>
      </c>
      <c r="Z341" s="224" t="s">
        <v>843</v>
      </c>
      <c r="AA341" s="224" t="s">
        <v>844</v>
      </c>
      <c r="AB341" s="223"/>
      <c r="AC341" s="223"/>
      <c r="AD341" s="223"/>
      <c r="AE341" s="223"/>
      <c r="AF341" s="223"/>
      <c r="AG341" s="223"/>
      <c r="AH341" s="223"/>
      <c r="AI341" s="223"/>
      <c r="AJ341" s="828" t="s">
        <v>1153</v>
      </c>
      <c r="AK341" s="837" t="s">
        <v>1154</v>
      </c>
      <c r="AL341" s="223" t="s">
        <v>1237</v>
      </c>
      <c r="AM341" s="223" t="s">
        <v>1238</v>
      </c>
      <c r="AN341" s="223"/>
      <c r="AO341" s="223"/>
      <c r="AP341" s="223" t="s">
        <v>1361</v>
      </c>
      <c r="AQ341" s="223" t="s">
        <v>1363</v>
      </c>
      <c r="AR341" s="223"/>
      <c r="AS341" s="901"/>
      <c r="AT341" s="903" t="s">
        <v>1489</v>
      </c>
      <c r="AU341" s="903" t="s">
        <v>1490</v>
      </c>
      <c r="AV341" s="926"/>
      <c r="AW341" s="223"/>
      <c r="BA341" s="129"/>
      <c r="BB341" s="130"/>
      <c r="BC341" s="129"/>
      <c r="BD341" s="155"/>
      <c r="BE341" s="132"/>
      <c r="BF341" s="131"/>
      <c r="BG341" s="132"/>
      <c r="BH341" s="131"/>
      <c r="BI341" s="132"/>
      <c r="BJ341" s="155"/>
      <c r="BK341" s="132"/>
      <c r="BL341" s="131"/>
      <c r="BM341" s="132"/>
      <c r="BN341" s="131"/>
      <c r="BO341" s="132"/>
      <c r="BP341" s="131"/>
      <c r="BQ341" s="132"/>
      <c r="BR341" s="131"/>
      <c r="BS341" s="65"/>
      <c r="BT341" s="131"/>
      <c r="BU341" s="132"/>
      <c r="BV341" s="131"/>
      <c r="BW341" s="65"/>
      <c r="BX341" s="131"/>
      <c r="BY341" s="65"/>
      <c r="BZ341" s="131"/>
      <c r="CA341" s="65"/>
      <c r="CB341" s="156">
        <f t="shared" si="103"/>
        <v>0</v>
      </c>
      <c r="CC341" s="128" t="e">
        <f t="shared" si="104"/>
        <v>#DIV/0!</v>
      </c>
      <c r="CF341" s="122"/>
      <c r="CG341" s="122"/>
    </row>
    <row r="342" spans="1:88" ht="45" customHeight="1" thickBot="1">
      <c r="A342" s="976"/>
      <c r="B342" s="1040"/>
      <c r="C342" s="1044" t="s">
        <v>265</v>
      </c>
      <c r="D342" s="670" t="s">
        <v>221</v>
      </c>
      <c r="E342" s="670"/>
      <c r="F342" s="671">
        <f>+'[1]UE409 (2)'!F342</f>
        <v>5097</v>
      </c>
      <c r="G342" s="671">
        <f>+'[1]UE409 (2)'!G342</f>
        <v>5097</v>
      </c>
      <c r="H342" s="671">
        <f>+'[1]UE409 (2)'!H342</f>
        <v>5097</v>
      </c>
      <c r="I342" s="671">
        <f>+'[1]UE409 (2)'!I342</f>
        <v>5097</v>
      </c>
      <c r="J342" s="671">
        <f t="shared" ref="J342:T342" si="116">+J343</f>
        <v>225</v>
      </c>
      <c r="K342" s="671">
        <f t="shared" si="116"/>
        <v>409</v>
      </c>
      <c r="L342" s="671">
        <f t="shared" si="116"/>
        <v>473</v>
      </c>
      <c r="M342" s="671">
        <f t="shared" si="116"/>
        <v>610</v>
      </c>
      <c r="N342" s="671">
        <f t="shared" si="116"/>
        <v>245</v>
      </c>
      <c r="O342" s="671">
        <f t="shared" si="116"/>
        <v>259</v>
      </c>
      <c r="P342" s="671">
        <f t="shared" si="116"/>
        <v>470</v>
      </c>
      <c r="Q342" s="671">
        <f t="shared" si="116"/>
        <v>660</v>
      </c>
      <c r="R342" s="671">
        <f t="shared" si="116"/>
        <v>399</v>
      </c>
      <c r="S342" s="671">
        <f t="shared" si="116"/>
        <v>302</v>
      </c>
      <c r="T342" s="671">
        <f t="shared" si="116"/>
        <v>239</v>
      </c>
      <c r="U342" s="671">
        <v>195</v>
      </c>
      <c r="V342" s="888">
        <f t="shared" si="101"/>
        <v>4486</v>
      </c>
      <c r="W342" s="895">
        <f t="shared" si="102"/>
        <v>88.012556405728859</v>
      </c>
      <c r="Y342" s="13">
        <f t="shared" si="113"/>
        <v>2548.5</v>
      </c>
      <c r="Z342" s="224"/>
      <c r="AA342" s="224"/>
      <c r="AB342" s="223"/>
      <c r="AC342" s="223"/>
      <c r="AD342" s="223"/>
      <c r="AE342" s="223"/>
      <c r="AF342" s="223"/>
      <c r="AG342" s="223"/>
      <c r="AH342" s="223"/>
      <c r="AI342" s="223"/>
      <c r="AJ342" s="835"/>
      <c r="AK342" s="837" t="s">
        <v>1158</v>
      </c>
      <c r="AL342" s="223"/>
      <c r="AM342" s="223"/>
      <c r="AN342" s="223"/>
      <c r="AO342" s="223"/>
      <c r="AP342" s="223"/>
      <c r="AQ342" s="223"/>
      <c r="AR342" s="223"/>
      <c r="AS342" s="901"/>
      <c r="AT342" s="902"/>
      <c r="AU342" s="902"/>
      <c r="AV342" s="926"/>
      <c r="AW342" s="223"/>
      <c r="BA342" s="77">
        <f>+BC342+BD342+BF342+BH342+BJ342+BL342+BN342+BP342+BR342+BT342+BV342+BX342+BZ342</f>
        <v>1270139</v>
      </c>
      <c r="BB342" s="130">
        <f>+BE342+BG342+BI342+BK342+BM342+BO342+BQ342+BS342+BU342+BW342+BY342+CA342</f>
        <v>1256162</v>
      </c>
      <c r="BC342" s="129">
        <v>3500</v>
      </c>
      <c r="BD342" s="155">
        <v>0</v>
      </c>
      <c r="BE342" s="132">
        <v>0</v>
      </c>
      <c r="BF342" s="131">
        <v>1347013</v>
      </c>
      <c r="BG342" s="132">
        <v>121146.48</v>
      </c>
      <c r="BH342" s="131">
        <v>10082</v>
      </c>
      <c r="BI342" s="132">
        <v>115863.98000000003</v>
      </c>
      <c r="BJ342" s="155">
        <v>0</v>
      </c>
      <c r="BK342" s="132">
        <v>115901.82</v>
      </c>
      <c r="BL342" s="806">
        <v>-418</v>
      </c>
      <c r="BM342" s="800">
        <v>111817.81</v>
      </c>
      <c r="BN342" s="131">
        <v>0</v>
      </c>
      <c r="BO342" s="796">
        <v>140923.52000000008</v>
      </c>
      <c r="BP342" s="131">
        <v>0</v>
      </c>
      <c r="BQ342" s="132">
        <v>6432.3200000000652</v>
      </c>
      <c r="BR342" s="131">
        <v>0</v>
      </c>
      <c r="BS342" s="65"/>
      <c r="BT342" s="131"/>
      <c r="BU342" s="132"/>
      <c r="BV342" s="882">
        <v>-90038</v>
      </c>
      <c r="BW342" s="65"/>
      <c r="BX342" s="131">
        <v>0</v>
      </c>
      <c r="BY342" s="65"/>
      <c r="BZ342" s="131">
        <v>0</v>
      </c>
      <c r="CA342" s="65">
        <v>644076.06999999983</v>
      </c>
      <c r="CB342" s="156">
        <f t="shared" si="103"/>
        <v>1256162</v>
      </c>
      <c r="CC342" s="128">
        <f t="shared" si="104"/>
        <v>98.899569259742435</v>
      </c>
      <c r="CF342" s="133">
        <f>+CI342-BA342</f>
        <v>0</v>
      </c>
      <c r="CG342" s="133">
        <f>+CJ342-BB342</f>
        <v>0</v>
      </c>
      <c r="CH342" s="160"/>
      <c r="CI342" s="133">
        <v>1270139</v>
      </c>
      <c r="CJ342" s="133">
        <v>1256162</v>
      </c>
    </row>
    <row r="343" spans="1:88" ht="42" customHeight="1" thickBot="1">
      <c r="A343" s="976"/>
      <c r="B343" s="1055"/>
      <c r="C343" s="1044"/>
      <c r="D343" s="11" t="s">
        <v>140</v>
      </c>
      <c r="E343" s="9" t="s">
        <v>33</v>
      </c>
      <c r="F343" s="671">
        <f>+'[1]UE409 (2)'!F343</f>
        <v>5097</v>
      </c>
      <c r="G343" s="671">
        <f>+'[1]UE409 (2)'!G343</f>
        <v>5097</v>
      </c>
      <c r="H343" s="671">
        <f>+'[1]UE409 (2)'!H343</f>
        <v>5097</v>
      </c>
      <c r="I343" s="671">
        <f>+'[1]UE409 (2)'!I343</f>
        <v>5097</v>
      </c>
      <c r="J343" s="634">
        <v>225</v>
      </c>
      <c r="K343" s="91">
        <v>409</v>
      </c>
      <c r="L343" s="91">
        <v>473</v>
      </c>
      <c r="M343" s="91">
        <v>610</v>
      </c>
      <c r="N343" s="91">
        <v>245</v>
      </c>
      <c r="O343" s="91">
        <v>259</v>
      </c>
      <c r="P343" s="91">
        <v>470</v>
      </c>
      <c r="Q343" s="91">
        <v>660</v>
      </c>
      <c r="R343" s="91">
        <v>399</v>
      </c>
      <c r="S343" s="634">
        <v>302</v>
      </c>
      <c r="T343" s="91">
        <v>239</v>
      </c>
      <c r="U343" s="91">
        <v>195</v>
      </c>
      <c r="V343" s="888">
        <f t="shared" si="101"/>
        <v>4486</v>
      </c>
      <c r="W343" s="895">
        <f t="shared" si="102"/>
        <v>88.012556405728859</v>
      </c>
      <c r="Y343" s="13">
        <f t="shared" si="113"/>
        <v>2548.5</v>
      </c>
      <c r="Z343" s="224" t="s">
        <v>843</v>
      </c>
      <c r="AA343" s="224" t="s">
        <v>842</v>
      </c>
      <c r="AB343" s="223"/>
      <c r="AC343" s="223"/>
      <c r="AD343" s="223"/>
      <c r="AE343" s="223"/>
      <c r="AF343" s="223"/>
      <c r="AG343" s="223"/>
      <c r="AH343" s="223"/>
      <c r="AI343" s="223"/>
      <c r="AJ343" s="828" t="s">
        <v>1153</v>
      </c>
      <c r="AK343" s="837" t="s">
        <v>1154</v>
      </c>
      <c r="AL343" s="223" t="s">
        <v>1237</v>
      </c>
      <c r="AM343" s="223" t="s">
        <v>1238</v>
      </c>
      <c r="AN343" s="223"/>
      <c r="AO343" s="223"/>
      <c r="AP343" s="223"/>
      <c r="AQ343" s="223"/>
      <c r="AR343" s="223"/>
      <c r="AS343" s="901"/>
      <c r="AT343" s="902"/>
      <c r="AU343" s="902"/>
      <c r="AV343" s="926"/>
      <c r="AW343" s="223"/>
      <c r="BA343" s="129"/>
      <c r="BB343" s="130"/>
      <c r="BC343" s="129"/>
      <c r="BD343" s="155"/>
      <c r="BE343" s="132"/>
      <c r="BF343" s="131"/>
      <c r="BG343" s="132"/>
      <c r="BH343" s="131"/>
      <c r="BI343" s="132"/>
      <c r="BJ343" s="155"/>
      <c r="BK343" s="132"/>
      <c r="BL343" s="131"/>
      <c r="BM343" s="132"/>
      <c r="BN343" s="131"/>
      <c r="BO343" s="132"/>
      <c r="BP343" s="131"/>
      <c r="BQ343" s="132"/>
      <c r="BR343" s="131"/>
      <c r="BS343" s="65"/>
      <c r="BT343" s="131"/>
      <c r="BU343" s="132"/>
      <c r="BV343" s="131"/>
      <c r="BW343" s="65"/>
      <c r="BX343" s="131"/>
      <c r="BY343" s="65"/>
      <c r="BZ343" s="131"/>
      <c r="CA343" s="65"/>
      <c r="CB343" s="156">
        <f t="shared" si="103"/>
        <v>0</v>
      </c>
      <c r="CC343" s="128" t="e">
        <f t="shared" si="104"/>
        <v>#DIV/0!</v>
      </c>
      <c r="CF343" s="122"/>
      <c r="CG343" s="122"/>
    </row>
    <row r="344" spans="1:88" ht="50.25" customHeight="1" thickBot="1">
      <c r="A344" s="976"/>
      <c r="B344" s="1046" t="s">
        <v>266</v>
      </c>
      <c r="C344" s="1044" t="s">
        <v>267</v>
      </c>
      <c r="D344" s="670" t="s">
        <v>221</v>
      </c>
      <c r="E344" s="670"/>
      <c r="F344" s="671">
        <f>+'[1]UE409 (2)'!F344</f>
        <v>113</v>
      </c>
      <c r="G344" s="671">
        <f>+'[1]UE409 (2)'!G344</f>
        <v>113</v>
      </c>
      <c r="H344" s="671">
        <f>+'[1]UE409 (2)'!H344</f>
        <v>113</v>
      </c>
      <c r="I344" s="671">
        <f>+'[1]UE409 (2)'!I344</f>
        <v>113</v>
      </c>
      <c r="J344" s="671">
        <f t="shared" ref="J344:T344" si="117">+J345</f>
        <v>0</v>
      </c>
      <c r="K344" s="671">
        <f t="shared" si="117"/>
        <v>10</v>
      </c>
      <c r="L344" s="671">
        <f t="shared" si="117"/>
        <v>6</v>
      </c>
      <c r="M344" s="671">
        <f t="shared" si="117"/>
        <v>8</v>
      </c>
      <c r="N344" s="671">
        <f t="shared" si="117"/>
        <v>0</v>
      </c>
      <c r="O344" s="671">
        <f t="shared" si="117"/>
        <v>0</v>
      </c>
      <c r="P344" s="671">
        <f t="shared" si="117"/>
        <v>3</v>
      </c>
      <c r="Q344" s="671">
        <f t="shared" si="117"/>
        <v>19</v>
      </c>
      <c r="R344" s="671">
        <f t="shared" si="117"/>
        <v>13</v>
      </c>
      <c r="S344" s="671">
        <f t="shared" si="117"/>
        <v>9</v>
      </c>
      <c r="T344" s="671">
        <f t="shared" si="117"/>
        <v>11</v>
      </c>
      <c r="U344" s="671">
        <v>5</v>
      </c>
      <c r="V344" s="888">
        <f t="shared" si="101"/>
        <v>84</v>
      </c>
      <c r="W344" s="895">
        <f t="shared" si="102"/>
        <v>74.336283185840713</v>
      </c>
      <c r="Y344" s="13">
        <f t="shared" si="113"/>
        <v>56.5</v>
      </c>
      <c r="Z344" s="224"/>
      <c r="AA344" s="224"/>
      <c r="AB344" s="223"/>
      <c r="AC344" s="223"/>
      <c r="AD344" s="223"/>
      <c r="AE344" s="223"/>
      <c r="AF344" s="223"/>
      <c r="AG344" s="223"/>
      <c r="AH344" s="223"/>
      <c r="AI344" s="223"/>
      <c r="AJ344" s="835"/>
      <c r="AK344" s="836"/>
      <c r="AL344" s="223"/>
      <c r="AM344" s="223"/>
      <c r="AN344" s="223"/>
      <c r="AO344" s="223"/>
      <c r="AP344" s="223"/>
      <c r="AQ344" s="223"/>
      <c r="AR344" s="223"/>
      <c r="AS344" s="901"/>
      <c r="AT344" s="902"/>
      <c r="AU344" s="902"/>
      <c r="AV344" s="926"/>
      <c r="AW344" s="223"/>
      <c r="BA344" s="77">
        <f>+BC344+BD344+BF344+BH344+BJ344+BL344+BN344+BP344+BR344+BT344+BV344+BX344+BZ344</f>
        <v>5000</v>
      </c>
      <c r="BB344" s="130">
        <f>+BE344+BG344+BI344+BK344+BM344+BO344+BQ344+BS344+BU344+BW344+BY344+CA344</f>
        <v>4411</v>
      </c>
      <c r="BC344" s="129">
        <v>5000</v>
      </c>
      <c r="BD344" s="155">
        <v>0</v>
      </c>
      <c r="BE344" s="132">
        <v>0</v>
      </c>
      <c r="BF344" s="131">
        <v>0</v>
      </c>
      <c r="BG344" s="132">
        <v>0</v>
      </c>
      <c r="BH344" s="131">
        <v>0</v>
      </c>
      <c r="BI344" s="132">
        <v>0</v>
      </c>
      <c r="BJ344" s="155">
        <v>0</v>
      </c>
      <c r="BK344" s="132">
        <v>0</v>
      </c>
      <c r="BL344" s="131">
        <v>0</v>
      </c>
      <c r="BM344" s="800">
        <v>0</v>
      </c>
      <c r="BN344" s="131">
        <v>0</v>
      </c>
      <c r="BO344" s="132">
        <v>0</v>
      </c>
      <c r="BP344" s="131">
        <v>0</v>
      </c>
      <c r="BQ344" s="132">
        <v>1132.8</v>
      </c>
      <c r="BR344" s="131">
        <v>0</v>
      </c>
      <c r="BS344" s="65"/>
      <c r="BT344" s="131"/>
      <c r="BU344" s="132"/>
      <c r="BV344" s="131">
        <v>0</v>
      </c>
      <c r="BW344" s="65"/>
      <c r="BX344" s="131">
        <v>0</v>
      </c>
      <c r="BY344" s="65"/>
      <c r="BZ344" s="131">
        <v>0</v>
      </c>
      <c r="CA344" s="65">
        <v>3278.2</v>
      </c>
      <c r="CB344" s="156">
        <f t="shared" si="103"/>
        <v>4411</v>
      </c>
      <c r="CC344" s="128">
        <f t="shared" si="104"/>
        <v>88.22</v>
      </c>
      <c r="CF344" s="133">
        <f>+CI344-BA344</f>
        <v>0</v>
      </c>
      <c r="CG344" s="133">
        <f>+CJ344-BB344</f>
        <v>0</v>
      </c>
      <c r="CH344" s="160"/>
      <c r="CI344" s="133">
        <v>5000</v>
      </c>
      <c r="CJ344" s="133">
        <v>4411</v>
      </c>
    </row>
    <row r="345" spans="1:88" ht="44.25" customHeight="1" thickBot="1">
      <c r="A345" s="976"/>
      <c r="B345" s="1046"/>
      <c r="C345" s="1044"/>
      <c r="D345" s="11" t="s">
        <v>740</v>
      </c>
      <c r="E345" s="9" t="s">
        <v>60</v>
      </c>
      <c r="F345" s="671">
        <f>+'[1]UE409 (2)'!F345</f>
        <v>113</v>
      </c>
      <c r="G345" s="671">
        <f>+'[1]UE409 (2)'!G345</f>
        <v>113</v>
      </c>
      <c r="H345" s="671">
        <f>+'[1]UE409 (2)'!H345</f>
        <v>113</v>
      </c>
      <c r="I345" s="671">
        <f>+'[1]UE409 (2)'!I345</f>
        <v>113</v>
      </c>
      <c r="J345" s="634">
        <v>0</v>
      </c>
      <c r="K345" s="91">
        <v>10</v>
      </c>
      <c r="L345" s="91">
        <v>6</v>
      </c>
      <c r="M345" s="91">
        <v>8</v>
      </c>
      <c r="N345" s="91">
        <v>0</v>
      </c>
      <c r="O345" s="91">
        <v>0</v>
      </c>
      <c r="P345" s="91">
        <v>3</v>
      </c>
      <c r="Q345" s="91">
        <v>19</v>
      </c>
      <c r="R345" s="91">
        <v>13</v>
      </c>
      <c r="S345" s="634">
        <v>9</v>
      </c>
      <c r="T345" s="91">
        <v>11</v>
      </c>
      <c r="U345" s="91">
        <v>5</v>
      </c>
      <c r="V345" s="888">
        <f t="shared" si="101"/>
        <v>84</v>
      </c>
      <c r="W345" s="895">
        <f t="shared" si="102"/>
        <v>74.336283185840713</v>
      </c>
      <c r="Y345" s="13">
        <f t="shared" si="113"/>
        <v>56.5</v>
      </c>
      <c r="Z345" s="224" t="s">
        <v>845</v>
      </c>
      <c r="AA345" s="224" t="s">
        <v>846</v>
      </c>
      <c r="AB345" s="694"/>
      <c r="AC345" s="694"/>
      <c r="AD345" s="694"/>
      <c r="AE345" s="694"/>
      <c r="AF345" s="223"/>
      <c r="AG345" s="223"/>
      <c r="AH345" s="223"/>
      <c r="AI345" s="223"/>
      <c r="AJ345" s="828" t="s">
        <v>1159</v>
      </c>
      <c r="AK345" s="837" t="s">
        <v>1160</v>
      </c>
      <c r="AL345" s="223" t="s">
        <v>1239</v>
      </c>
      <c r="AM345" s="223" t="s">
        <v>1240</v>
      </c>
      <c r="AN345" s="223"/>
      <c r="AO345" s="226"/>
      <c r="AP345" s="226" t="s">
        <v>1366</v>
      </c>
      <c r="AQ345" s="226" t="s">
        <v>1367</v>
      </c>
      <c r="AR345" s="223"/>
      <c r="AS345" s="901"/>
      <c r="AT345" s="903" t="s">
        <v>1491</v>
      </c>
      <c r="AU345" s="903" t="s">
        <v>1492</v>
      </c>
      <c r="AV345" s="926"/>
      <c r="AW345" s="223"/>
      <c r="BA345" s="129"/>
      <c r="BB345" s="130"/>
      <c r="BC345" s="129"/>
      <c r="BD345" s="155"/>
      <c r="BE345" s="132"/>
      <c r="BF345" s="131"/>
      <c r="BG345" s="132"/>
      <c r="BH345" s="131"/>
      <c r="BI345" s="132"/>
      <c r="BJ345" s="155"/>
      <c r="BK345" s="132"/>
      <c r="BL345" s="131"/>
      <c r="BM345" s="132"/>
      <c r="BN345" s="131"/>
      <c r="BO345" s="132"/>
      <c r="BP345" s="131"/>
      <c r="BQ345" s="132"/>
      <c r="BR345" s="131"/>
      <c r="BS345" s="65"/>
      <c r="BT345" s="131"/>
      <c r="BU345" s="132"/>
      <c r="BV345" s="131"/>
      <c r="BW345" s="65"/>
      <c r="BX345" s="131"/>
      <c r="BY345" s="65"/>
      <c r="BZ345" s="131"/>
      <c r="CA345" s="65"/>
      <c r="CB345" s="156">
        <f t="shared" si="103"/>
        <v>0</v>
      </c>
      <c r="CC345" s="128" t="e">
        <f t="shared" si="104"/>
        <v>#DIV/0!</v>
      </c>
      <c r="CD345" s="145"/>
      <c r="CF345" s="122"/>
      <c r="CG345" s="122"/>
    </row>
    <row r="346" spans="1:88" ht="48" customHeight="1" thickBot="1">
      <c r="A346" s="976"/>
      <c r="B346" s="1034" t="s">
        <v>268</v>
      </c>
      <c r="C346" s="1045" t="s">
        <v>269</v>
      </c>
      <c r="D346" s="670" t="s">
        <v>221</v>
      </c>
      <c r="E346" s="670"/>
      <c r="F346" s="671">
        <f>+'[1]UE409 (2)'!F346</f>
        <v>382</v>
      </c>
      <c r="G346" s="671">
        <f>+'[1]UE409 (2)'!G346</f>
        <v>382</v>
      </c>
      <c r="H346" s="671">
        <f>+'[1]UE409 (2)'!H346</f>
        <v>382</v>
      </c>
      <c r="I346" s="671">
        <f>+'[1]UE409 (2)'!I346</f>
        <v>382</v>
      </c>
      <c r="J346" s="671">
        <f t="shared" ref="J346:U346" si="118">+J347</f>
        <v>37</v>
      </c>
      <c r="K346" s="671">
        <f t="shared" si="118"/>
        <v>20</v>
      </c>
      <c r="L346" s="671">
        <f t="shared" si="118"/>
        <v>52</v>
      </c>
      <c r="M346" s="671">
        <f t="shared" si="118"/>
        <v>25</v>
      </c>
      <c r="N346" s="671">
        <f t="shared" si="118"/>
        <v>25</v>
      </c>
      <c r="O346" s="671">
        <f t="shared" si="118"/>
        <v>35</v>
      </c>
      <c r="P346" s="671">
        <f t="shared" si="118"/>
        <v>25</v>
      </c>
      <c r="Q346" s="671">
        <f t="shared" si="118"/>
        <v>35</v>
      </c>
      <c r="R346" s="671">
        <f t="shared" si="118"/>
        <v>60</v>
      </c>
      <c r="S346" s="671">
        <f t="shared" si="118"/>
        <v>23</v>
      </c>
      <c r="T346" s="671">
        <f t="shared" si="118"/>
        <v>20</v>
      </c>
      <c r="U346" s="671">
        <f t="shared" si="118"/>
        <v>25</v>
      </c>
      <c r="V346" s="888">
        <f t="shared" si="101"/>
        <v>382</v>
      </c>
      <c r="W346" s="895">
        <f t="shared" si="102"/>
        <v>100</v>
      </c>
      <c r="Y346" s="867">
        <f t="shared" si="113"/>
        <v>191</v>
      </c>
      <c r="Z346" s="224"/>
      <c r="AA346" s="224"/>
      <c r="AB346" s="223"/>
      <c r="AC346" s="223"/>
      <c r="AD346" s="223"/>
      <c r="AE346" s="223"/>
      <c r="AF346" s="223"/>
      <c r="AG346" s="223"/>
      <c r="AH346" s="223"/>
      <c r="AI346" s="223"/>
      <c r="AJ346" s="835"/>
      <c r="AK346" s="836"/>
      <c r="AL346" s="223"/>
      <c r="AM346" s="223"/>
      <c r="AN346" s="223"/>
      <c r="AO346" s="226"/>
      <c r="AP346" s="226"/>
      <c r="AQ346" s="223"/>
      <c r="AR346" s="223"/>
      <c r="AS346" s="901"/>
      <c r="AT346" s="902"/>
      <c r="AU346" s="902"/>
      <c r="AV346" s="926"/>
      <c r="AW346" s="223"/>
      <c r="AY346" s="135" t="s">
        <v>18</v>
      </c>
      <c r="AZ346" s="136">
        <f>SUM(BA323:BA346)</f>
        <v>10322890</v>
      </c>
      <c r="BA346" s="77">
        <f>+BC346+BD346+BF346+BH346+BJ346+BL346+BN346+BP346+BR346+BT346+BV346+BX346+BZ346</f>
        <v>279119</v>
      </c>
      <c r="BB346" s="130">
        <f>+BE346+BG346+BI346+BK346+BM346+BO346+BQ346+BS346+BU346+BW346+BY346+CA346</f>
        <v>258141</v>
      </c>
      <c r="BC346" s="129">
        <v>81532</v>
      </c>
      <c r="BD346" s="155">
        <v>3462</v>
      </c>
      <c r="BE346" s="132">
        <v>7081.1</v>
      </c>
      <c r="BF346" s="131">
        <v>177628</v>
      </c>
      <c r="BG346" s="132">
        <v>25893.780000000006</v>
      </c>
      <c r="BH346" s="131">
        <v>994</v>
      </c>
      <c r="BI346" s="132">
        <v>25653.749999999993</v>
      </c>
      <c r="BJ346" s="155">
        <v>0</v>
      </c>
      <c r="BK346" s="132">
        <v>26269.350000000013</v>
      </c>
      <c r="BL346" s="131">
        <v>0</v>
      </c>
      <c r="BM346" s="800">
        <v>24235.289999999994</v>
      </c>
      <c r="BN346" s="131">
        <v>0</v>
      </c>
      <c r="BO346" s="796">
        <v>24609.86</v>
      </c>
      <c r="BP346" s="131">
        <v>0</v>
      </c>
      <c r="BQ346" s="132">
        <v>2112.0799999999872</v>
      </c>
      <c r="BR346" s="131">
        <v>0</v>
      </c>
      <c r="BS346" s="65"/>
      <c r="BT346" s="131"/>
      <c r="BU346" s="132"/>
      <c r="BV346" s="882">
        <v>15503</v>
      </c>
      <c r="BW346" s="65"/>
      <c r="BX346" s="131">
        <v>0</v>
      </c>
      <c r="BY346" s="65"/>
      <c r="BZ346" s="131">
        <v>0</v>
      </c>
      <c r="CA346" s="65">
        <v>122285.79000000001</v>
      </c>
      <c r="CB346" s="156">
        <f t="shared" si="103"/>
        <v>258141</v>
      </c>
      <c r="CC346" s="128">
        <f t="shared" si="104"/>
        <v>92.484209244085861</v>
      </c>
      <c r="CF346" s="133">
        <f>+CI346-BA346</f>
        <v>0</v>
      </c>
      <c r="CG346" s="133">
        <f>+CJ346-BB346</f>
        <v>0</v>
      </c>
      <c r="CH346" s="160"/>
      <c r="CI346" s="133">
        <v>279119</v>
      </c>
      <c r="CJ346" s="133">
        <v>258141</v>
      </c>
    </row>
    <row r="347" spans="1:88" ht="60" customHeight="1" thickBot="1">
      <c r="A347" s="976"/>
      <c r="B347" s="1034"/>
      <c r="C347" s="1045"/>
      <c r="D347" s="11" t="s">
        <v>419</v>
      </c>
      <c r="E347" s="9" t="s">
        <v>60</v>
      </c>
      <c r="F347" s="788">
        <f>+'[1]UE409 (2)'!F347</f>
        <v>382</v>
      </c>
      <c r="G347" s="671">
        <f>+'[1]UE409 (2)'!G347</f>
        <v>382</v>
      </c>
      <c r="H347" s="671">
        <f>+'[1]UE409 (2)'!H347</f>
        <v>382</v>
      </c>
      <c r="I347" s="671">
        <f>+'[1]UE409 (2)'!I347</f>
        <v>382</v>
      </c>
      <c r="J347" s="634">
        <v>37</v>
      </c>
      <c r="K347" s="91">
        <v>20</v>
      </c>
      <c r="L347" s="91">
        <v>52</v>
      </c>
      <c r="M347" s="91">
        <v>25</v>
      </c>
      <c r="N347" s="91">
        <v>25</v>
      </c>
      <c r="O347" s="91">
        <v>35</v>
      </c>
      <c r="P347" s="91">
        <v>25</v>
      </c>
      <c r="Q347" s="91">
        <v>35</v>
      </c>
      <c r="R347" s="91">
        <v>60</v>
      </c>
      <c r="S347" s="634">
        <v>23</v>
      </c>
      <c r="T347" s="91">
        <v>20</v>
      </c>
      <c r="U347" s="907">
        <v>25</v>
      </c>
      <c r="V347" s="888">
        <f t="shared" si="101"/>
        <v>382</v>
      </c>
      <c r="W347" s="895">
        <f t="shared" si="102"/>
        <v>100</v>
      </c>
      <c r="Y347" s="13">
        <f t="shared" si="113"/>
        <v>191</v>
      </c>
      <c r="Z347" s="224"/>
      <c r="AA347" s="224"/>
      <c r="AB347" s="694"/>
      <c r="AC347" s="694"/>
      <c r="AD347" s="694"/>
      <c r="AE347" s="694"/>
      <c r="AF347" s="223"/>
      <c r="AG347" s="223"/>
      <c r="AH347" s="223"/>
      <c r="AI347" s="223"/>
      <c r="AJ347" s="835"/>
      <c r="AK347" s="836"/>
      <c r="AL347" s="223"/>
      <c r="AM347" s="223"/>
      <c r="AN347" s="223"/>
      <c r="AO347" s="223"/>
      <c r="AP347" s="223"/>
      <c r="AQ347" s="223"/>
      <c r="AR347" s="223"/>
      <c r="AS347" s="901"/>
      <c r="AT347" s="902"/>
      <c r="AU347" s="902"/>
      <c r="AV347" s="926"/>
      <c r="AW347" s="223"/>
      <c r="AY347" s="135" t="s">
        <v>573</v>
      </c>
      <c r="AZ347" s="136">
        <f>SUM(BB323:BB346)</f>
        <v>10248889</v>
      </c>
      <c r="BA347" s="129"/>
      <c r="BB347" s="130"/>
      <c r="BC347" s="129"/>
      <c r="BD347" s="155"/>
      <c r="BE347" s="65"/>
      <c r="BF347" s="131"/>
      <c r="BG347" s="132"/>
      <c r="BH347" s="131"/>
      <c r="BI347" s="132"/>
      <c r="BJ347" s="155"/>
      <c r="BK347" s="132"/>
      <c r="BL347" s="131"/>
      <c r="BM347" s="132"/>
      <c r="BN347" s="131"/>
      <c r="BO347" s="132"/>
      <c r="BP347" s="131"/>
      <c r="BQ347" s="132"/>
      <c r="BR347" s="131"/>
      <c r="BS347" s="65"/>
      <c r="BT347" s="131"/>
      <c r="BU347" s="132"/>
      <c r="BV347" s="131"/>
      <c r="BW347" s="65"/>
      <c r="BX347" s="131"/>
      <c r="BY347" s="65"/>
      <c r="BZ347" s="131"/>
      <c r="CA347" s="65"/>
      <c r="CB347" s="156">
        <f t="shared" si="103"/>
        <v>0</v>
      </c>
      <c r="CC347" s="128" t="e">
        <f t="shared" si="104"/>
        <v>#DIV/0!</v>
      </c>
      <c r="CF347" s="122"/>
      <c r="CG347" s="122"/>
    </row>
    <row r="348" spans="1:88" ht="35.25" customHeight="1">
      <c r="A348" s="1007" t="s">
        <v>506</v>
      </c>
      <c r="B348" s="1008"/>
      <c r="C348" s="1008"/>
      <c r="D348" s="1008"/>
      <c r="E348" s="1008"/>
      <c r="F348" s="1009"/>
      <c r="G348" s="107"/>
      <c r="H348" s="108"/>
      <c r="I348" s="108"/>
      <c r="J348" s="109"/>
      <c r="K348" s="109"/>
      <c r="L348" s="109"/>
      <c r="M348" s="109"/>
      <c r="N348" s="109"/>
      <c r="O348" s="109"/>
      <c r="P348" s="109"/>
      <c r="Q348" s="109"/>
      <c r="R348" s="109"/>
      <c r="S348" s="109"/>
      <c r="T348" s="109"/>
      <c r="U348" s="109"/>
      <c r="Y348" s="13">
        <f t="shared" si="113"/>
        <v>0</v>
      </c>
      <c r="Z348" s="227"/>
      <c r="AA348" s="227"/>
      <c r="AB348" s="227"/>
      <c r="AC348" s="227"/>
      <c r="AD348" s="227"/>
      <c r="AE348" s="227"/>
      <c r="AF348" s="227"/>
      <c r="AG348" s="227"/>
      <c r="AH348" s="227"/>
      <c r="AI348" s="227"/>
      <c r="AJ348" s="840"/>
      <c r="AK348" s="840"/>
      <c r="AL348" s="227"/>
      <c r="AM348" s="227"/>
      <c r="AN348" s="227"/>
      <c r="AO348" s="227"/>
      <c r="AP348" s="227"/>
      <c r="AQ348" s="227"/>
      <c r="AR348" s="227"/>
      <c r="AS348" s="227"/>
      <c r="AT348" s="227"/>
      <c r="AU348" s="227"/>
      <c r="AV348" s="227"/>
      <c r="AW348" s="227"/>
      <c r="BA348" s="180"/>
      <c r="BB348" s="181"/>
      <c r="BC348" s="182"/>
      <c r="BD348" s="181"/>
      <c r="BE348" s="180"/>
      <c r="BF348" s="180"/>
      <c r="BG348" s="180"/>
      <c r="BH348" s="180"/>
      <c r="BI348" s="180"/>
      <c r="BJ348" s="181"/>
      <c r="BK348" s="181"/>
      <c r="BL348" s="180"/>
      <c r="BM348" s="180"/>
      <c r="BN348" s="180"/>
      <c r="BO348" s="181"/>
      <c r="BP348" s="180"/>
      <c r="BQ348" s="181"/>
      <c r="BR348" s="180"/>
      <c r="BS348" s="180"/>
      <c r="BT348" s="180"/>
      <c r="BU348" s="181"/>
      <c r="BV348" s="180"/>
      <c r="BW348" s="180"/>
      <c r="BX348" s="180"/>
      <c r="BY348" s="180"/>
      <c r="BZ348" s="180"/>
      <c r="CA348" s="180"/>
      <c r="CB348" s="180"/>
      <c r="CC348" s="180"/>
      <c r="CD348" s="145"/>
      <c r="CF348" s="122"/>
      <c r="CG348" s="122"/>
    </row>
    <row r="349" spans="1:88" ht="35.25" customHeight="1">
      <c r="A349" s="52"/>
      <c r="B349" s="52"/>
      <c r="C349" s="52"/>
      <c r="D349" s="52"/>
      <c r="E349" s="52"/>
      <c r="F349" s="93"/>
      <c r="G349" s="105"/>
      <c r="H349" s="105"/>
      <c r="I349" s="105"/>
      <c r="J349" s="105"/>
      <c r="K349" s="105"/>
      <c r="L349" s="105"/>
      <c r="M349" s="105"/>
      <c r="N349" s="105"/>
      <c r="O349" s="105"/>
      <c r="P349" s="105"/>
      <c r="Q349" s="105"/>
      <c r="R349" s="105"/>
      <c r="S349" s="105"/>
      <c r="T349" s="105"/>
      <c r="U349" s="105"/>
      <c r="Y349" s="13">
        <f t="shared" si="113"/>
        <v>0</v>
      </c>
      <c r="Z349" s="227"/>
      <c r="AA349" s="227"/>
      <c r="AB349" s="212"/>
      <c r="AC349" s="212"/>
      <c r="AD349" s="212"/>
      <c r="AE349" s="212"/>
      <c r="AF349" s="212"/>
      <c r="AG349" s="212"/>
      <c r="AH349" s="212"/>
      <c r="AI349" s="212"/>
      <c r="AJ349" s="840"/>
      <c r="AK349" s="840"/>
      <c r="AL349" s="212"/>
      <c r="AM349" s="212"/>
      <c r="AN349" s="212"/>
      <c r="AO349" s="212"/>
      <c r="AP349" s="212"/>
      <c r="AQ349" s="212"/>
      <c r="AR349" s="212"/>
      <c r="AS349" s="212"/>
      <c r="AT349" s="212"/>
      <c r="AU349" s="212"/>
      <c r="AV349" s="212"/>
      <c r="AW349" s="212"/>
      <c r="BA349" s="70"/>
      <c r="BB349" s="164"/>
      <c r="BC349" s="43"/>
      <c r="BD349" s="164"/>
      <c r="BE349" s="70"/>
      <c r="BF349" s="70"/>
      <c r="BG349" s="70"/>
      <c r="BH349" s="70"/>
      <c r="BI349" s="70"/>
      <c r="BJ349" s="164"/>
      <c r="BK349" s="164"/>
      <c r="BL349" s="70"/>
      <c r="BM349" s="70"/>
      <c r="BN349" s="70"/>
      <c r="BO349" s="164"/>
      <c r="BP349" s="70"/>
      <c r="BQ349" s="164"/>
      <c r="BR349" s="70"/>
      <c r="BS349" s="70"/>
      <c r="BT349" s="70"/>
      <c r="BU349" s="164"/>
      <c r="BV349" s="70"/>
      <c r="BW349" s="70"/>
      <c r="BX349" s="70"/>
      <c r="BY349" s="70"/>
      <c r="BZ349" s="70"/>
      <c r="CA349" s="70"/>
      <c r="CB349" s="70"/>
      <c r="CC349" s="70"/>
      <c r="CF349" s="122"/>
      <c r="CG349" s="122"/>
    </row>
    <row r="350" spans="1:88" ht="35.25" customHeight="1">
      <c r="A350" s="52"/>
      <c r="B350" s="52"/>
      <c r="C350" s="52"/>
      <c r="D350" s="52"/>
      <c r="E350" s="52"/>
      <c r="F350" s="93"/>
      <c r="G350" s="105"/>
      <c r="H350" s="105"/>
      <c r="I350" s="105"/>
      <c r="J350" s="105"/>
      <c r="K350" s="105"/>
      <c r="L350" s="105"/>
      <c r="M350" s="105"/>
      <c r="N350" s="105"/>
      <c r="O350" s="105"/>
      <c r="P350" s="105"/>
      <c r="Q350" s="105"/>
      <c r="R350" s="105"/>
      <c r="S350" s="105"/>
      <c r="T350" s="105"/>
      <c r="U350" s="105"/>
      <c r="Y350" s="13">
        <f t="shared" si="113"/>
        <v>0</v>
      </c>
      <c r="Z350" s="227"/>
      <c r="AA350" s="227"/>
      <c r="AB350" s="212"/>
      <c r="AC350" s="212"/>
      <c r="AD350" s="212"/>
      <c r="AE350" s="212"/>
      <c r="AF350" s="212"/>
      <c r="AG350" s="212"/>
      <c r="AH350" s="212"/>
      <c r="AI350" s="212"/>
      <c r="AJ350" s="840"/>
      <c r="AK350" s="840"/>
      <c r="AL350" s="212"/>
      <c r="AM350" s="212"/>
      <c r="AN350" s="212"/>
      <c r="AO350" s="212"/>
      <c r="AP350" s="212"/>
      <c r="AQ350" s="212"/>
      <c r="AR350" s="212"/>
      <c r="AS350" s="212"/>
      <c r="AT350" s="212"/>
      <c r="AU350" s="212"/>
      <c r="AV350" s="212"/>
      <c r="AW350" s="212"/>
      <c r="BA350" s="70"/>
      <c r="BB350" s="164"/>
      <c r="BC350" s="43"/>
      <c r="BD350" s="164"/>
      <c r="BE350" s="70"/>
      <c r="BF350" s="70"/>
      <c r="BG350" s="70"/>
      <c r="BH350" s="70"/>
      <c r="BI350" s="70"/>
      <c r="BJ350" s="164"/>
      <c r="BK350" s="164"/>
      <c r="BL350" s="70"/>
      <c r="BM350" s="70"/>
      <c r="BN350" s="70"/>
      <c r="BO350" s="164"/>
      <c r="BP350" s="70"/>
      <c r="BQ350" s="164"/>
      <c r="BR350" s="70"/>
      <c r="BS350" s="70"/>
      <c r="BT350" s="70"/>
      <c r="BU350" s="164"/>
      <c r="BV350" s="70"/>
      <c r="BW350" s="70"/>
      <c r="BX350" s="70"/>
      <c r="BY350" s="70"/>
      <c r="BZ350" s="70"/>
      <c r="CA350" s="70"/>
      <c r="CB350" s="70"/>
      <c r="CC350" s="70"/>
      <c r="CF350" s="122"/>
      <c r="CG350" s="122"/>
    </row>
    <row r="351" spans="1:88" ht="35.25" customHeight="1">
      <c r="A351" s="52"/>
      <c r="B351" s="52"/>
      <c r="C351" s="52"/>
      <c r="D351" s="52"/>
      <c r="E351" s="52"/>
      <c r="F351" s="93"/>
      <c r="G351" s="105"/>
      <c r="H351" s="105"/>
      <c r="I351" s="105"/>
      <c r="J351" s="105"/>
      <c r="K351" s="105"/>
      <c r="L351" s="105"/>
      <c r="M351" s="105"/>
      <c r="N351" s="105"/>
      <c r="O351" s="105"/>
      <c r="P351" s="105"/>
      <c r="Q351" s="105"/>
      <c r="R351" s="105"/>
      <c r="S351" s="105"/>
      <c r="T351" s="105"/>
      <c r="U351" s="105"/>
      <c r="Y351" s="13">
        <f t="shared" si="113"/>
        <v>0</v>
      </c>
      <c r="Z351" s="227"/>
      <c r="AA351" s="227"/>
      <c r="AB351" s="227"/>
      <c r="AC351" s="227"/>
      <c r="AD351" s="227"/>
      <c r="AE351" s="227"/>
      <c r="AF351" s="227"/>
      <c r="AG351" s="227"/>
      <c r="AH351" s="227"/>
      <c r="AI351" s="227"/>
      <c r="AJ351" s="840"/>
      <c r="AK351" s="840"/>
      <c r="AL351" s="227"/>
      <c r="AM351" s="227"/>
      <c r="AN351" s="227"/>
      <c r="AO351" s="227"/>
      <c r="AP351" s="227"/>
      <c r="AQ351" s="227"/>
      <c r="AR351" s="227"/>
      <c r="AS351" s="227"/>
      <c r="AT351" s="227"/>
      <c r="AU351" s="227"/>
      <c r="AV351" s="227"/>
      <c r="AW351" s="227"/>
      <c r="BA351" s="70"/>
      <c r="BB351" s="164"/>
      <c r="BC351" s="43"/>
      <c r="BD351" s="164"/>
      <c r="BE351" s="70"/>
      <c r="BF351" s="70"/>
      <c r="BG351" s="70"/>
      <c r="BH351" s="70"/>
      <c r="BI351" s="70"/>
      <c r="BJ351" s="164"/>
      <c r="BK351" s="164"/>
      <c r="BL351" s="70"/>
      <c r="BM351" s="70"/>
      <c r="BN351" s="70"/>
      <c r="BO351" s="164"/>
      <c r="BP351" s="70"/>
      <c r="BQ351" s="164"/>
      <c r="BR351" s="70"/>
      <c r="BS351" s="70"/>
      <c r="BT351" s="70"/>
      <c r="BU351" s="164"/>
      <c r="BV351" s="70"/>
      <c r="BW351" s="70"/>
      <c r="BX351" s="70"/>
      <c r="BY351" s="70"/>
      <c r="BZ351" s="70"/>
      <c r="CA351" s="70"/>
      <c r="CB351" s="70"/>
      <c r="CC351" s="70"/>
      <c r="CF351" s="122"/>
      <c r="CG351" s="122"/>
    </row>
    <row r="352" spans="1:88" ht="35.25" customHeight="1">
      <c r="A352" s="16" t="s">
        <v>9</v>
      </c>
      <c r="B352" s="1000" t="s">
        <v>10</v>
      </c>
      <c r="C352" s="1000"/>
      <c r="D352" s="1000"/>
      <c r="E352" s="1000"/>
      <c r="F352" s="1000"/>
      <c r="G352" s="1000"/>
      <c r="H352" s="1000"/>
      <c r="I352" s="99"/>
      <c r="J352" s="100"/>
      <c r="K352" s="100"/>
      <c r="L352" s="100"/>
      <c r="M352" s="100"/>
      <c r="N352" s="100"/>
      <c r="O352" s="100"/>
      <c r="P352" s="100"/>
      <c r="Q352" s="100"/>
      <c r="R352" s="100"/>
      <c r="S352" s="100"/>
      <c r="T352" s="100"/>
      <c r="U352" s="100"/>
      <c r="Y352" s="13">
        <f t="shared" si="113"/>
        <v>0</v>
      </c>
      <c r="Z352" s="227"/>
      <c r="AA352" s="227"/>
      <c r="AB352" s="212"/>
      <c r="AC352" s="212"/>
      <c r="AD352" s="212"/>
      <c r="AE352" s="212"/>
      <c r="AF352" s="212"/>
      <c r="AG352" s="212"/>
      <c r="AH352" s="212"/>
      <c r="AI352" s="212"/>
      <c r="AJ352" s="840"/>
      <c r="AK352" s="840"/>
      <c r="AL352" s="212"/>
      <c r="AM352" s="212"/>
      <c r="AN352" s="212"/>
      <c r="AO352" s="212"/>
      <c r="AP352" s="212"/>
      <c r="AQ352" s="212"/>
      <c r="AR352" s="212"/>
      <c r="AS352" s="212"/>
      <c r="AT352" s="212"/>
      <c r="AU352" s="212"/>
      <c r="AV352" s="212"/>
      <c r="AW352" s="212"/>
      <c r="BA352" s="70"/>
      <c r="BB352" s="164"/>
      <c r="BC352" s="43"/>
      <c r="BD352" s="164"/>
      <c r="BE352" s="70"/>
      <c r="BF352" s="70"/>
      <c r="BG352" s="70"/>
      <c r="BH352" s="70"/>
      <c r="BI352" s="70"/>
      <c r="BJ352" s="164"/>
      <c r="BK352" s="164"/>
      <c r="BL352" s="70"/>
      <c r="BM352" s="70"/>
      <c r="BN352" s="70"/>
      <c r="BO352" s="164"/>
      <c r="BP352" s="70"/>
      <c r="BQ352" s="164"/>
      <c r="BR352" s="70"/>
      <c r="BS352" s="70"/>
      <c r="BT352" s="70"/>
      <c r="BU352" s="164"/>
      <c r="BV352" s="70"/>
      <c r="BW352" s="70"/>
      <c r="BX352" s="70"/>
      <c r="BY352" s="70"/>
      <c r="BZ352" s="70"/>
      <c r="CA352" s="70"/>
      <c r="CB352" s="70"/>
      <c r="CC352" s="70"/>
      <c r="CF352" s="122"/>
      <c r="CG352" s="122"/>
    </row>
    <row r="353" spans="1:88" ht="35.25" customHeight="1" thickBot="1">
      <c r="A353" s="14"/>
      <c r="B353" s="669" t="s">
        <v>96</v>
      </c>
      <c r="C353" s="1000" t="s">
        <v>97</v>
      </c>
      <c r="D353" s="1000"/>
      <c r="E353" s="1000"/>
      <c r="F353" s="1000"/>
      <c r="G353" s="1000"/>
      <c r="H353" s="1000"/>
      <c r="I353" s="99"/>
      <c r="J353" s="100"/>
      <c r="K353" s="100"/>
      <c r="L353" s="100"/>
      <c r="M353" s="100"/>
      <c r="N353" s="100"/>
      <c r="O353" s="100"/>
      <c r="P353" s="100"/>
      <c r="Q353" s="100"/>
      <c r="R353" s="100"/>
      <c r="S353" s="100"/>
      <c r="T353" s="100"/>
      <c r="U353" s="100"/>
      <c r="Y353" s="13">
        <f t="shared" si="113"/>
        <v>0</v>
      </c>
      <c r="Z353" s="227"/>
      <c r="AA353" s="227"/>
      <c r="AB353" s="227"/>
      <c r="AC353" s="227"/>
      <c r="AD353" s="227"/>
      <c r="AE353" s="227"/>
      <c r="AF353" s="227"/>
      <c r="AG353" s="227"/>
      <c r="AH353" s="227"/>
      <c r="AI353" s="227"/>
      <c r="AJ353" s="841"/>
      <c r="AK353" s="841"/>
      <c r="AL353" s="227"/>
      <c r="AM353" s="227"/>
      <c r="AN353" s="227"/>
      <c r="AO353" s="227"/>
      <c r="AP353" s="227"/>
      <c r="AQ353" s="227"/>
      <c r="AR353" s="227"/>
      <c r="AS353" s="227"/>
      <c r="AT353" s="227"/>
      <c r="AU353" s="227"/>
      <c r="AV353" s="227"/>
      <c r="AW353" s="227"/>
      <c r="BA353" s="70"/>
      <c r="BB353" s="164"/>
      <c r="BC353" s="43"/>
      <c r="BD353" s="164"/>
      <c r="BE353" s="70"/>
      <c r="BF353" s="70"/>
      <c r="BG353" s="70"/>
      <c r="BH353" s="70"/>
      <c r="BI353" s="70"/>
      <c r="BJ353" s="164"/>
      <c r="BK353" s="164"/>
      <c r="BL353" s="70"/>
      <c r="BM353" s="70"/>
      <c r="BN353" s="70"/>
      <c r="BO353" s="164"/>
      <c r="BP353" s="70"/>
      <c r="BQ353" s="164"/>
      <c r="BR353" s="70"/>
      <c r="BS353" s="70"/>
      <c r="BT353" s="70"/>
      <c r="BU353" s="164"/>
      <c r="BV353" s="70"/>
      <c r="BW353" s="70"/>
      <c r="BX353" s="70"/>
      <c r="BY353" s="70"/>
      <c r="BZ353" s="70"/>
      <c r="CA353" s="70"/>
      <c r="CB353" s="70"/>
      <c r="CC353" s="70"/>
      <c r="CF353" s="122"/>
      <c r="CG353" s="122"/>
    </row>
    <row r="354" spans="1:88" ht="35.25" customHeight="1" thickBot="1">
      <c r="A354" s="975" t="s">
        <v>13</v>
      </c>
      <c r="B354" s="981" t="s">
        <v>14</v>
      </c>
      <c r="C354" s="981" t="s">
        <v>15</v>
      </c>
      <c r="D354" s="997" t="s">
        <v>16</v>
      </c>
      <c r="E354" s="1001" t="s">
        <v>17</v>
      </c>
      <c r="F354" s="1011" t="s">
        <v>709</v>
      </c>
      <c r="G354" s="994" t="s">
        <v>214</v>
      </c>
      <c r="H354" s="1005"/>
      <c r="I354" s="1005"/>
      <c r="J354" s="996" t="s">
        <v>710</v>
      </c>
      <c r="K354" s="996"/>
      <c r="L354" s="996"/>
      <c r="M354" s="996"/>
      <c r="N354" s="996"/>
      <c r="O354" s="996"/>
      <c r="P354" s="996"/>
      <c r="Q354" s="996"/>
      <c r="R354" s="996"/>
      <c r="S354" s="996"/>
      <c r="T354" s="996"/>
      <c r="U354" s="996"/>
      <c r="V354" s="952" t="s">
        <v>712</v>
      </c>
      <c r="W354" s="955" t="s">
        <v>577</v>
      </c>
      <c r="Y354" s="13" t="e">
        <f t="shared" si="113"/>
        <v>#VALUE!</v>
      </c>
      <c r="Z354" s="1022" t="s">
        <v>518</v>
      </c>
      <c r="AA354" s="1023"/>
      <c r="AB354" s="1022" t="s">
        <v>519</v>
      </c>
      <c r="AC354" s="1023"/>
      <c r="AD354" s="1022" t="s">
        <v>520</v>
      </c>
      <c r="AE354" s="1023"/>
      <c r="AF354" s="1022" t="s">
        <v>521</v>
      </c>
      <c r="AG354" s="1023"/>
      <c r="AH354" s="1022" t="s">
        <v>522</v>
      </c>
      <c r="AI354" s="1023"/>
      <c r="AJ354" s="1027" t="s">
        <v>523</v>
      </c>
      <c r="AK354" s="1028"/>
      <c r="AL354" s="1022" t="s">
        <v>524</v>
      </c>
      <c r="AM354" s="1023"/>
      <c r="AN354" s="1022" t="s">
        <v>525</v>
      </c>
      <c r="AO354" s="1023"/>
      <c r="AP354" s="1022" t="s">
        <v>526</v>
      </c>
      <c r="AQ354" s="1023"/>
      <c r="AR354" s="1022" t="s">
        <v>527</v>
      </c>
      <c r="AS354" s="1023"/>
      <c r="AT354" s="1022" t="s">
        <v>528</v>
      </c>
      <c r="AU354" s="1023"/>
      <c r="AV354" s="1022" t="s">
        <v>529</v>
      </c>
      <c r="AW354" s="1023"/>
      <c r="BA354" s="70"/>
      <c r="BB354" s="164"/>
      <c r="BC354" s="43"/>
      <c r="BD354" s="164"/>
      <c r="BE354" s="70"/>
      <c r="BF354" s="70"/>
      <c r="BG354" s="70"/>
      <c r="BH354" s="70"/>
      <c r="BI354" s="70"/>
      <c r="BJ354" s="164"/>
      <c r="BK354" s="164"/>
      <c r="BL354" s="70"/>
      <c r="BM354" s="70"/>
      <c r="BN354" s="70"/>
      <c r="BO354" s="164"/>
      <c r="BP354" s="70"/>
      <c r="BQ354" s="164"/>
      <c r="BR354" s="70"/>
      <c r="BS354" s="70"/>
      <c r="BT354" s="70"/>
      <c r="BU354" s="164"/>
      <c r="BV354" s="70"/>
      <c r="BW354" s="70"/>
      <c r="BX354" s="70"/>
      <c r="BY354" s="70"/>
      <c r="BZ354" s="70"/>
      <c r="CA354" s="70"/>
      <c r="CB354" s="70"/>
      <c r="CC354" s="70"/>
      <c r="CF354" s="122"/>
      <c r="CG354" s="122"/>
    </row>
    <row r="355" spans="1:88" ht="35.25" customHeight="1" thickBot="1">
      <c r="A355" s="976"/>
      <c r="B355" s="982"/>
      <c r="C355" s="982"/>
      <c r="D355" s="998"/>
      <c r="E355" s="1002"/>
      <c r="F355" s="1012"/>
      <c r="G355" s="993" t="s">
        <v>713</v>
      </c>
      <c r="H355" s="993"/>
      <c r="I355" s="994"/>
      <c r="J355" s="996" t="s">
        <v>711</v>
      </c>
      <c r="K355" s="996"/>
      <c r="L355" s="996"/>
      <c r="M355" s="996"/>
      <c r="N355" s="996"/>
      <c r="O355" s="996"/>
      <c r="P355" s="996"/>
      <c r="Q355" s="996"/>
      <c r="R355" s="996"/>
      <c r="S355" s="996"/>
      <c r="T355" s="996"/>
      <c r="U355" s="996"/>
      <c r="V355" s="953"/>
      <c r="W355" s="956"/>
      <c r="Y355" s="13">
        <f t="shared" si="113"/>
        <v>0</v>
      </c>
      <c r="Z355" s="980" t="s">
        <v>578</v>
      </c>
      <c r="AA355" s="980" t="s">
        <v>579</v>
      </c>
      <c r="AB355" s="980" t="s">
        <v>580</v>
      </c>
      <c r="AC355" s="980" t="s">
        <v>581</v>
      </c>
      <c r="AD355" s="980" t="s">
        <v>582</v>
      </c>
      <c r="AE355" s="980" t="s">
        <v>583</v>
      </c>
      <c r="AF355" s="980" t="s">
        <v>584</v>
      </c>
      <c r="AG355" s="980" t="s">
        <v>585</v>
      </c>
      <c r="AH355" s="980" t="s">
        <v>586</v>
      </c>
      <c r="AI355" s="980" t="s">
        <v>587</v>
      </c>
      <c r="AJ355" s="831" t="s">
        <v>588</v>
      </c>
      <c r="AK355" s="832" t="s">
        <v>589</v>
      </c>
      <c r="AL355" s="980" t="s">
        <v>590</v>
      </c>
      <c r="AM355" s="980" t="s">
        <v>591</v>
      </c>
      <c r="AN355" s="980" t="s">
        <v>592</v>
      </c>
      <c r="AO355" s="980" t="s">
        <v>593</v>
      </c>
      <c r="AP355" s="980" t="s">
        <v>594</v>
      </c>
      <c r="AQ355" s="980" t="s">
        <v>595</v>
      </c>
      <c r="AR355" s="980" t="s">
        <v>596</v>
      </c>
      <c r="AS355" s="980" t="s">
        <v>597</v>
      </c>
      <c r="AT355" s="980" t="s">
        <v>598</v>
      </c>
      <c r="AU355" s="980" t="s">
        <v>599</v>
      </c>
      <c r="AV355" s="980" t="s">
        <v>600</v>
      </c>
      <c r="AW355" s="980" t="s">
        <v>601</v>
      </c>
      <c r="BA355" s="70"/>
      <c r="BB355" s="164"/>
      <c r="BC355" s="43"/>
      <c r="BD355" s="164"/>
      <c r="BE355" s="70"/>
      <c r="BF355" s="70"/>
      <c r="BG355" s="70"/>
      <c r="BH355" s="70"/>
      <c r="BI355" s="70"/>
      <c r="BJ355" s="164"/>
      <c r="BK355" s="164"/>
      <c r="BL355" s="70"/>
      <c r="BM355" s="70"/>
      <c r="BN355" s="70"/>
      <c r="BO355" s="164"/>
      <c r="BP355" s="70"/>
      <c r="BQ355" s="164"/>
      <c r="BR355" s="70"/>
      <c r="BS355" s="70"/>
      <c r="BT355" s="70"/>
      <c r="BU355" s="164"/>
      <c r="BV355" s="70"/>
      <c r="BW355" s="70"/>
      <c r="BX355" s="70"/>
      <c r="BY355" s="70"/>
      <c r="BZ355" s="70"/>
      <c r="CA355" s="70"/>
      <c r="CB355" s="70"/>
      <c r="CC355" s="70"/>
      <c r="CF355" s="122"/>
      <c r="CG355" s="122"/>
    </row>
    <row r="356" spans="1:88" ht="39.75" customHeight="1">
      <c r="A356" s="976"/>
      <c r="B356" s="982"/>
      <c r="C356" s="982"/>
      <c r="D356" s="998"/>
      <c r="E356" s="1002"/>
      <c r="F356" s="1012"/>
      <c r="G356" s="978">
        <v>2024</v>
      </c>
      <c r="H356" s="978">
        <v>2025</v>
      </c>
      <c r="I356" s="978">
        <v>2026</v>
      </c>
      <c r="J356" s="660"/>
      <c r="K356" s="660"/>
      <c r="L356" s="660"/>
      <c r="M356" s="660"/>
      <c r="N356" s="660"/>
      <c r="O356" s="660"/>
      <c r="P356" s="660"/>
      <c r="Q356" s="660"/>
      <c r="R356" s="660"/>
      <c r="S356" s="660"/>
      <c r="T356" s="660"/>
      <c r="U356" s="660"/>
      <c r="V356" s="953"/>
      <c r="W356" s="956"/>
      <c r="Y356" s="13">
        <f t="shared" si="113"/>
        <v>0</v>
      </c>
      <c r="Z356" s="980"/>
      <c r="AA356" s="980"/>
      <c r="AB356" s="980"/>
      <c r="AC356" s="980"/>
      <c r="AD356" s="980"/>
      <c r="AE356" s="980"/>
      <c r="AF356" s="980"/>
      <c r="AG356" s="980"/>
      <c r="AH356" s="980"/>
      <c r="AI356" s="980"/>
      <c r="AJ356" s="1029" t="s">
        <v>588</v>
      </c>
      <c r="AK356" s="1029" t="s">
        <v>589</v>
      </c>
      <c r="AL356" s="980"/>
      <c r="AM356" s="980"/>
      <c r="AN356" s="980"/>
      <c r="AO356" s="980"/>
      <c r="AP356" s="980"/>
      <c r="AQ356" s="980"/>
      <c r="AR356" s="980"/>
      <c r="AS356" s="980"/>
      <c r="AT356" s="980"/>
      <c r="AU356" s="980"/>
      <c r="AV356" s="980"/>
      <c r="AW356" s="980"/>
      <c r="BA356" s="70"/>
      <c r="BB356" s="164"/>
      <c r="BC356" s="43"/>
      <c r="BD356" s="164"/>
      <c r="BE356" s="70"/>
      <c r="BF356" s="70"/>
      <c r="BG356" s="70"/>
      <c r="BH356" s="70"/>
      <c r="BI356" s="70"/>
      <c r="BJ356" s="164"/>
      <c r="BK356" s="164"/>
      <c r="BL356" s="70"/>
      <c r="BM356" s="70"/>
      <c r="BN356" s="70"/>
      <c r="BO356" s="164"/>
      <c r="BP356" s="70"/>
      <c r="BQ356" s="164"/>
      <c r="BR356" s="70"/>
      <c r="BS356" s="70"/>
      <c r="BT356" s="70"/>
      <c r="BU356" s="164"/>
      <c r="BV356" s="70"/>
      <c r="BW356" s="70"/>
      <c r="BX356" s="70"/>
      <c r="BY356" s="70"/>
      <c r="BZ356" s="70"/>
      <c r="CA356" s="70"/>
      <c r="CB356" s="70"/>
      <c r="CC356" s="70"/>
      <c r="CF356" s="122"/>
      <c r="CG356" s="122"/>
    </row>
    <row r="357" spans="1:88" ht="35.25" customHeight="1" thickBot="1">
      <c r="A357" s="977"/>
      <c r="B357" s="983"/>
      <c r="C357" s="983"/>
      <c r="D357" s="999"/>
      <c r="E357" s="1003"/>
      <c r="F357" s="1013"/>
      <c r="G357" s="979"/>
      <c r="H357" s="979"/>
      <c r="I357" s="979"/>
      <c r="J357" s="661" t="s">
        <v>399</v>
      </c>
      <c r="K357" s="661" t="s">
        <v>400</v>
      </c>
      <c r="L357" s="661" t="s">
        <v>401</v>
      </c>
      <c r="M357" s="661" t="s">
        <v>402</v>
      </c>
      <c r="N357" s="661" t="s">
        <v>403</v>
      </c>
      <c r="O357" s="661" t="s">
        <v>404</v>
      </c>
      <c r="P357" s="661" t="s">
        <v>405</v>
      </c>
      <c r="Q357" s="661" t="s">
        <v>406</v>
      </c>
      <c r="R357" s="661" t="s">
        <v>407</v>
      </c>
      <c r="S357" s="661" t="s">
        <v>408</v>
      </c>
      <c r="T357" s="661" t="s">
        <v>409</v>
      </c>
      <c r="U357" s="661" t="s">
        <v>410</v>
      </c>
      <c r="V357" s="954"/>
      <c r="W357" s="957"/>
      <c r="Y357" s="13">
        <f t="shared" si="113"/>
        <v>0</v>
      </c>
      <c r="Z357" s="980"/>
      <c r="AA357" s="980"/>
      <c r="AB357" s="980"/>
      <c r="AC357" s="980"/>
      <c r="AD357" s="980"/>
      <c r="AE357" s="980"/>
      <c r="AF357" s="980"/>
      <c r="AG357" s="980"/>
      <c r="AH357" s="980"/>
      <c r="AI357" s="980"/>
      <c r="AJ357" s="1030"/>
      <c r="AK357" s="1030"/>
      <c r="AL357" s="980"/>
      <c r="AM357" s="980"/>
      <c r="AN357" s="980"/>
      <c r="AO357" s="980"/>
      <c r="AP357" s="980"/>
      <c r="AQ357" s="980"/>
      <c r="AR357" s="980"/>
      <c r="AS357" s="980"/>
      <c r="AT357" s="980"/>
      <c r="AU357" s="980"/>
      <c r="AV357" s="980"/>
      <c r="AW357" s="980"/>
      <c r="BA357" s="70"/>
      <c r="BB357" s="164"/>
      <c r="BC357" s="43"/>
      <c r="BD357" s="164"/>
      <c r="BE357" s="70"/>
      <c r="BF357" s="70"/>
      <c r="BG357" s="70"/>
      <c r="BH357" s="70"/>
      <c r="BI357" s="70"/>
      <c r="BJ357" s="164"/>
      <c r="BK357" s="164"/>
      <c r="BL357" s="70"/>
      <c r="BM357" s="70"/>
      <c r="BN357" s="70"/>
      <c r="BO357" s="164"/>
      <c r="BP357" s="70"/>
      <c r="BQ357" s="164"/>
      <c r="BR357" s="70"/>
      <c r="BS357" s="70"/>
      <c r="BT357" s="70"/>
      <c r="BU357" s="164"/>
      <c r="BV357" s="70"/>
      <c r="BW357" s="70"/>
      <c r="BX357" s="70"/>
      <c r="BY357" s="70"/>
      <c r="BZ357" s="70"/>
      <c r="CA357" s="70"/>
      <c r="CB357" s="70"/>
      <c r="CC357" s="70"/>
      <c r="CF357" s="122"/>
      <c r="CG357" s="122"/>
    </row>
    <row r="358" spans="1:88" ht="35.25" customHeight="1" thickBot="1">
      <c r="A358" s="975" t="s">
        <v>515</v>
      </c>
      <c r="B358" s="981" t="s">
        <v>301</v>
      </c>
      <c r="C358" s="984" t="s">
        <v>714</v>
      </c>
      <c r="D358" s="985"/>
      <c r="E358" s="986"/>
      <c r="F358" s="698">
        <f>+'[1]UE409 (2)'!F358</f>
        <v>2860</v>
      </c>
      <c r="G358" s="698">
        <f>+'[1]UE409 (2)'!G358</f>
        <v>2860</v>
      </c>
      <c r="H358" s="698">
        <f>+'[1]UE409 (2)'!H358</f>
        <v>2860</v>
      </c>
      <c r="I358" s="698">
        <f>+'[1]UE409 (2)'!I358</f>
        <v>2860</v>
      </c>
      <c r="J358" s="697">
        <f>+J359+J361</f>
        <v>71</v>
      </c>
      <c r="K358" s="697">
        <f t="shared" ref="K358:T358" si="119">+K359+K361</f>
        <v>135</v>
      </c>
      <c r="L358" s="697">
        <f t="shared" si="119"/>
        <v>149</v>
      </c>
      <c r="M358" s="697">
        <f t="shared" si="119"/>
        <v>112</v>
      </c>
      <c r="N358" s="697">
        <f t="shared" si="119"/>
        <v>125</v>
      </c>
      <c r="O358" s="697">
        <f t="shared" si="119"/>
        <v>142</v>
      </c>
      <c r="P358" s="697">
        <f t="shared" si="119"/>
        <v>120</v>
      </c>
      <c r="Q358" s="697">
        <f t="shared" si="119"/>
        <v>133</v>
      </c>
      <c r="R358" s="697">
        <f t="shared" si="119"/>
        <v>124</v>
      </c>
      <c r="S358" s="697">
        <f t="shared" si="119"/>
        <v>150</v>
      </c>
      <c r="T358" s="697">
        <f t="shared" si="119"/>
        <v>179</v>
      </c>
      <c r="U358" s="697">
        <v>85</v>
      </c>
      <c r="V358" s="888">
        <f>SUM(J358:U358)</f>
        <v>1525</v>
      </c>
      <c r="W358" s="895">
        <f>+V358/F358*100</f>
        <v>53.32167832167832</v>
      </c>
      <c r="Y358" s="13">
        <f t="shared" si="113"/>
        <v>1430</v>
      </c>
      <c r="Z358" s="652"/>
      <c r="AA358" s="652"/>
      <c r="AB358" s="652"/>
      <c r="AC358" s="652"/>
      <c r="AD358" s="652"/>
      <c r="AE358" s="652"/>
      <c r="AF358" s="652"/>
      <c r="AG358" s="652"/>
      <c r="AH358" s="652"/>
      <c r="AI358" s="652"/>
      <c r="AJ358" s="833"/>
      <c r="AK358" s="834"/>
      <c r="AL358" s="652"/>
      <c r="AM358" s="652"/>
      <c r="AN358" s="652"/>
      <c r="AO358" s="652"/>
      <c r="AP358" s="652"/>
      <c r="AQ358" s="652"/>
      <c r="AR358" s="652"/>
      <c r="AS358" s="652"/>
      <c r="AT358" s="652"/>
      <c r="AU358" s="652"/>
      <c r="AV358" s="652"/>
      <c r="AW358" s="652"/>
      <c r="BA358" s="129">
        <f>+BC358+BD358+BF358+BH358+BJ358+BL358+BN358+BP358+BR358+BT358+BV358+BX358+BZ358</f>
        <v>0</v>
      </c>
      <c r="BB358" s="130">
        <f>+BE358+BG358+BI358+BK358+BM358+BO358+BQ358+BS358+BU358+BW358+BY358+CA358</f>
        <v>0</v>
      </c>
      <c r="BC358" s="129">
        <v>0</v>
      </c>
      <c r="BD358" s="155">
        <v>0</v>
      </c>
      <c r="BE358" s="132">
        <v>0</v>
      </c>
      <c r="BF358" s="131">
        <v>0</v>
      </c>
      <c r="BG358" s="132">
        <v>0</v>
      </c>
      <c r="BH358" s="131">
        <v>0</v>
      </c>
      <c r="BI358" s="65">
        <v>0</v>
      </c>
      <c r="BJ358" s="155">
        <v>0</v>
      </c>
      <c r="BK358" s="132">
        <v>0</v>
      </c>
      <c r="BL358" s="131">
        <v>0</v>
      </c>
      <c r="BM358" s="65">
        <v>0</v>
      </c>
      <c r="BN358" s="131">
        <v>0</v>
      </c>
      <c r="BO358" s="132">
        <v>0</v>
      </c>
      <c r="BP358" s="131">
        <v>0</v>
      </c>
      <c r="BQ358" s="132">
        <v>0</v>
      </c>
      <c r="BR358" s="131">
        <v>0</v>
      </c>
      <c r="BS358" s="65"/>
      <c r="BT358" s="131"/>
      <c r="BU358" s="132"/>
      <c r="BV358" s="131">
        <v>0</v>
      </c>
      <c r="BW358" s="65"/>
      <c r="BX358" s="131">
        <v>0</v>
      </c>
      <c r="BY358" s="65"/>
      <c r="BZ358" s="131">
        <v>0</v>
      </c>
      <c r="CA358" s="65">
        <v>0</v>
      </c>
      <c r="CB358" s="156">
        <f>+BE358+BG358+BI358+BK358+BM358+BO358+BQ358+BS358+BU358+BW358+BY358+CA358</f>
        <v>0</v>
      </c>
      <c r="CC358" s="128" t="e">
        <f>+CB358/BA358*100</f>
        <v>#DIV/0!</v>
      </c>
      <c r="CF358" s="133">
        <f>+CI358-BA358</f>
        <v>0</v>
      </c>
      <c r="CG358" s="133">
        <f>+CJ358-BB358</f>
        <v>0</v>
      </c>
      <c r="CH358" s="160"/>
      <c r="CI358" s="133"/>
      <c r="CJ358" s="133"/>
    </row>
    <row r="359" spans="1:88" ht="40.5" customHeight="1" thickBot="1">
      <c r="A359" s="976"/>
      <c r="B359" s="982"/>
      <c r="C359" s="1014" t="s">
        <v>141</v>
      </c>
      <c r="D359" s="677" t="s">
        <v>221</v>
      </c>
      <c r="E359" s="678"/>
      <c r="F359" s="671">
        <f>+'[1]UE409 (2)'!F359</f>
        <v>50</v>
      </c>
      <c r="G359" s="671">
        <f>+'[1]UE409 (2)'!G359</f>
        <v>50</v>
      </c>
      <c r="H359" s="671">
        <f>+'[1]UE409 (2)'!H359</f>
        <v>50</v>
      </c>
      <c r="I359" s="671">
        <f>+'[1]UE409 (2)'!I359</f>
        <v>50</v>
      </c>
      <c r="J359" s="671">
        <f>+J360</f>
        <v>0</v>
      </c>
      <c r="K359" s="671">
        <f t="shared" ref="K359:T359" si="120">+K360</f>
        <v>0</v>
      </c>
      <c r="L359" s="671">
        <f t="shared" si="120"/>
        <v>0</v>
      </c>
      <c r="M359" s="671">
        <f t="shared" si="120"/>
        <v>0</v>
      </c>
      <c r="N359" s="671">
        <f t="shared" si="120"/>
        <v>0</v>
      </c>
      <c r="O359" s="671">
        <f t="shared" si="120"/>
        <v>0</v>
      </c>
      <c r="P359" s="671">
        <f t="shared" si="120"/>
        <v>1</v>
      </c>
      <c r="Q359" s="671">
        <f t="shared" si="120"/>
        <v>0</v>
      </c>
      <c r="R359" s="671">
        <f t="shared" si="120"/>
        <v>0</v>
      </c>
      <c r="S359" s="671">
        <f t="shared" si="120"/>
        <v>1</v>
      </c>
      <c r="T359" s="671">
        <f t="shared" si="120"/>
        <v>1</v>
      </c>
      <c r="U359" s="671">
        <v>1</v>
      </c>
      <c r="V359" s="888">
        <f t="shared" ref="V359:V368" si="121">SUM(J359:U359)</f>
        <v>4</v>
      </c>
      <c r="W359" s="895">
        <f t="shared" ref="W359:W368" si="122">+V359/F359*100</f>
        <v>8</v>
      </c>
      <c r="Y359" s="13">
        <f t="shared" si="113"/>
        <v>25</v>
      </c>
      <c r="Z359" s="224"/>
      <c r="AA359" s="224"/>
      <c r="AB359" s="694"/>
      <c r="AC359" s="694"/>
      <c r="AD359" s="694"/>
      <c r="AE359" s="694"/>
      <c r="AF359" s="694"/>
      <c r="AG359" s="694"/>
      <c r="AH359" s="694"/>
      <c r="AI359" s="694"/>
      <c r="AJ359" s="835"/>
      <c r="AK359" s="836"/>
      <c r="AL359" s="694"/>
      <c r="AM359" s="694"/>
      <c r="AN359" s="694"/>
      <c r="AO359" s="694"/>
      <c r="AP359" s="694"/>
      <c r="AQ359" s="694"/>
      <c r="AR359" s="694"/>
      <c r="AS359" s="694"/>
      <c r="AT359" s="694"/>
      <c r="AU359" s="694"/>
      <c r="AV359" s="694"/>
      <c r="AW359" s="694"/>
      <c r="BA359" s="129">
        <f>+BC359+BD359+BF359+BH359+BJ359+BL359+BN359+BP359+BR359+BT359+BV359+BX359+BZ359</f>
        <v>0</v>
      </c>
      <c r="BB359" s="130">
        <f>+BE359+BG359+BI359+BK359+BM359+BO359+BQ359+BS359+BU359+BW359+BY359+CA359</f>
        <v>0</v>
      </c>
      <c r="BC359" s="129">
        <v>0</v>
      </c>
      <c r="BD359" s="155">
        <v>0</v>
      </c>
      <c r="BE359" s="132">
        <v>0</v>
      </c>
      <c r="BF359" s="131">
        <v>0</v>
      </c>
      <c r="BG359" s="132">
        <v>0</v>
      </c>
      <c r="BH359" s="131">
        <v>0</v>
      </c>
      <c r="BI359" s="65">
        <v>0</v>
      </c>
      <c r="BJ359" s="155">
        <v>0</v>
      </c>
      <c r="BK359" s="132">
        <v>0</v>
      </c>
      <c r="BL359" s="131">
        <v>0</v>
      </c>
      <c r="BM359" s="798">
        <v>0</v>
      </c>
      <c r="BN359" s="131">
        <v>0</v>
      </c>
      <c r="BO359" s="796">
        <v>0</v>
      </c>
      <c r="BP359" s="131">
        <v>0</v>
      </c>
      <c r="BQ359" s="132">
        <v>0</v>
      </c>
      <c r="BR359" s="131">
        <v>0</v>
      </c>
      <c r="BS359" s="65"/>
      <c r="BT359" s="131"/>
      <c r="BU359" s="132"/>
      <c r="BV359" s="131">
        <v>0</v>
      </c>
      <c r="BW359" s="65"/>
      <c r="BX359" s="131">
        <v>0</v>
      </c>
      <c r="BY359" s="65"/>
      <c r="BZ359" s="131">
        <v>0</v>
      </c>
      <c r="CA359" s="65">
        <v>0</v>
      </c>
      <c r="CB359" s="156">
        <f>+BE359+BG359+BI359+BK359+BM359+BO359+BQ359+BS359+BU359+BW359+BY359+CA359</f>
        <v>0</v>
      </c>
      <c r="CC359" s="128" t="e">
        <f>+CB359/BA359*100</f>
        <v>#DIV/0!</v>
      </c>
      <c r="CF359" s="133">
        <f>+CI359-BA359</f>
        <v>0</v>
      </c>
      <c r="CG359" s="133">
        <f>+CJ359-BB359</f>
        <v>0</v>
      </c>
      <c r="CH359" s="160"/>
      <c r="CI359" s="133"/>
      <c r="CJ359" s="133"/>
    </row>
    <row r="360" spans="1:88" ht="55.5" customHeight="1" thickBot="1">
      <c r="A360" s="976"/>
      <c r="B360" s="982"/>
      <c r="C360" s="1015"/>
      <c r="D360" s="34" t="s">
        <v>876</v>
      </c>
      <c r="E360" s="18" t="s">
        <v>129</v>
      </c>
      <c r="F360" s="671">
        <f>+'[1]UE409 (2)'!F360</f>
        <v>50</v>
      </c>
      <c r="G360" s="671">
        <f>+'[1]UE409 (2)'!G360</f>
        <v>50</v>
      </c>
      <c r="H360" s="671">
        <f>+'[1]UE409 (2)'!H360</f>
        <v>50</v>
      </c>
      <c r="I360" s="671">
        <f>+'[1]UE409 (2)'!I360</f>
        <v>50</v>
      </c>
      <c r="J360" s="634">
        <v>0</v>
      </c>
      <c r="K360" s="739">
        <v>0</v>
      </c>
      <c r="L360" s="91">
        <v>0</v>
      </c>
      <c r="M360" s="91">
        <v>0</v>
      </c>
      <c r="N360" s="91"/>
      <c r="O360" s="91">
        <v>0</v>
      </c>
      <c r="P360" s="91">
        <v>1</v>
      </c>
      <c r="Q360" s="91">
        <v>0</v>
      </c>
      <c r="R360" s="91">
        <v>0</v>
      </c>
      <c r="S360" s="634">
        <v>1</v>
      </c>
      <c r="T360" s="91">
        <v>1</v>
      </c>
      <c r="U360" s="91">
        <v>1</v>
      </c>
      <c r="V360" s="888">
        <f t="shared" si="121"/>
        <v>4</v>
      </c>
      <c r="W360" s="895">
        <f t="shared" si="122"/>
        <v>8</v>
      </c>
      <c r="Y360" s="13">
        <f t="shared" si="113"/>
        <v>25</v>
      </c>
      <c r="Z360" s="224" t="s">
        <v>847</v>
      </c>
      <c r="AA360" s="224" t="s">
        <v>848</v>
      </c>
      <c r="AB360" s="694"/>
      <c r="AC360" s="694"/>
      <c r="AD360" s="223" t="s">
        <v>1015</v>
      </c>
      <c r="AE360" s="223"/>
      <c r="AF360" s="223" t="s">
        <v>1015</v>
      </c>
      <c r="AG360" s="223"/>
      <c r="AH360" s="694"/>
      <c r="AI360" s="694"/>
      <c r="AJ360" s="828" t="s">
        <v>1161</v>
      </c>
      <c r="AK360" s="837" t="s">
        <v>1015</v>
      </c>
      <c r="AL360" s="223" t="s">
        <v>1161</v>
      </c>
      <c r="AM360" s="223" t="s">
        <v>1015</v>
      </c>
      <c r="AN360" s="223"/>
      <c r="AO360" s="694"/>
      <c r="AP360" s="694"/>
      <c r="AQ360" s="694"/>
      <c r="AR360" s="694"/>
      <c r="AS360" s="694"/>
      <c r="AT360" s="694"/>
      <c r="AU360" s="694"/>
      <c r="AV360" s="694"/>
      <c r="AW360" s="694"/>
      <c r="BA360" s="129"/>
      <c r="BB360" s="130"/>
      <c r="BC360" s="129"/>
      <c r="BD360" s="155"/>
      <c r="BE360" s="132"/>
      <c r="BF360" s="131"/>
      <c r="BG360" s="132"/>
      <c r="BH360" s="131"/>
      <c r="BI360" s="65"/>
      <c r="BJ360" s="155"/>
      <c r="BK360" s="132"/>
      <c r="BL360" s="131"/>
      <c r="BM360" s="65"/>
      <c r="BN360" s="131"/>
      <c r="BO360" s="132"/>
      <c r="BP360" s="131"/>
      <c r="BQ360" s="132"/>
      <c r="BR360" s="131"/>
      <c r="BS360" s="65"/>
      <c r="BT360" s="131"/>
      <c r="BU360" s="132"/>
      <c r="BV360" s="131"/>
      <c r="BW360" s="65"/>
      <c r="BX360" s="131"/>
      <c r="BY360" s="65"/>
      <c r="BZ360" s="131"/>
      <c r="CA360" s="65"/>
      <c r="CB360" s="156">
        <f t="shared" ref="CB360:CB368" si="123">+BE360+BG360+BI360+BK360+BM360+BO360+BQ360+BS360+BU360+BW360+BY360+CA360</f>
        <v>0</v>
      </c>
      <c r="CC360" s="128" t="e">
        <f t="shared" ref="CC360:CC368" si="124">+CB360/BA360*100</f>
        <v>#DIV/0!</v>
      </c>
      <c r="CF360" s="122"/>
      <c r="CG360" s="122"/>
    </row>
    <row r="361" spans="1:88" ht="55.5" customHeight="1" thickBot="1">
      <c r="A361" s="976"/>
      <c r="B361" s="982"/>
      <c r="C361" s="1235" t="s">
        <v>422</v>
      </c>
      <c r="D361" s="677" t="s">
        <v>221</v>
      </c>
      <c r="E361" s="678"/>
      <c r="F361" s="671">
        <f>+'[1]UE409 (2)'!F361</f>
        <v>2810</v>
      </c>
      <c r="G361" s="671">
        <f>+'[1]UE409 (2)'!G361</f>
        <v>2810</v>
      </c>
      <c r="H361" s="671">
        <f>+'[1]UE409 (2)'!H361</f>
        <v>2810</v>
      </c>
      <c r="I361" s="671">
        <f>+'[1]UE409 (2)'!I361</f>
        <v>2810</v>
      </c>
      <c r="J361" s="767">
        <f>SUM(J362:J366)</f>
        <v>71</v>
      </c>
      <c r="K361" s="767">
        <f t="shared" ref="K361:T361" si="125">SUM(K362:K366)</f>
        <v>135</v>
      </c>
      <c r="L361" s="767">
        <f t="shared" si="125"/>
        <v>149</v>
      </c>
      <c r="M361" s="767">
        <f t="shared" si="125"/>
        <v>112</v>
      </c>
      <c r="N361" s="767">
        <f t="shared" si="125"/>
        <v>125</v>
      </c>
      <c r="O361" s="767">
        <f t="shared" si="125"/>
        <v>142</v>
      </c>
      <c r="P361" s="767">
        <f t="shared" si="125"/>
        <v>119</v>
      </c>
      <c r="Q361" s="767">
        <f t="shared" si="125"/>
        <v>133</v>
      </c>
      <c r="R361" s="767">
        <f t="shared" si="125"/>
        <v>124</v>
      </c>
      <c r="S361" s="767">
        <f t="shared" si="125"/>
        <v>149</v>
      </c>
      <c r="T361" s="767">
        <f t="shared" si="125"/>
        <v>178</v>
      </c>
      <c r="U361" s="767">
        <v>84</v>
      </c>
      <c r="V361" s="888">
        <f t="shared" si="121"/>
        <v>1521</v>
      </c>
      <c r="W361" s="895">
        <f t="shared" si="122"/>
        <v>54.128113879003557</v>
      </c>
      <c r="Y361" s="13">
        <f t="shared" si="113"/>
        <v>1405</v>
      </c>
      <c r="Z361" s="224"/>
      <c r="AA361" s="224"/>
      <c r="AB361" s="694"/>
      <c r="AC361" s="694"/>
      <c r="AD361" s="223"/>
      <c r="AE361" s="223"/>
      <c r="AF361" s="694"/>
      <c r="AG361" s="694"/>
      <c r="AH361" s="233"/>
      <c r="AI361" s="233"/>
      <c r="AJ361" s="835"/>
      <c r="AK361" s="836"/>
      <c r="AL361" s="694"/>
      <c r="AM361" s="694"/>
      <c r="AN361" s="694"/>
      <c r="AO361" s="694"/>
      <c r="AP361" s="694"/>
      <c r="AQ361" s="694"/>
      <c r="AR361" s="694"/>
      <c r="AS361" s="694"/>
      <c r="AT361" s="694"/>
      <c r="AU361" s="694"/>
      <c r="AV361" s="694"/>
      <c r="AW361" s="694"/>
      <c r="BA361" s="129">
        <f>+BC361+BD361+BF361+BH361+BJ361+BL361+BN361+BP361+BR361+BT361+BV361+BX361+BZ361</f>
        <v>119958</v>
      </c>
      <c r="BB361" s="130">
        <f>+BE361+BG361+BI361+BK361+BM361+BO361+BQ361+BS361+BU361+BW361+BY361+CA361</f>
        <v>113633</v>
      </c>
      <c r="BC361" s="129">
        <v>0</v>
      </c>
      <c r="BD361" s="155">
        <v>0</v>
      </c>
      <c r="BE361" s="132">
        <v>0</v>
      </c>
      <c r="BF361" s="131">
        <v>0</v>
      </c>
      <c r="BG361" s="132">
        <v>0</v>
      </c>
      <c r="BH361" s="131">
        <v>139300</v>
      </c>
      <c r="BI361" s="65">
        <v>4393.33</v>
      </c>
      <c r="BJ361" s="155">
        <v>6324</v>
      </c>
      <c r="BK361" s="132">
        <v>17440.330000000002</v>
      </c>
      <c r="BL361" s="806">
        <v>-25666</v>
      </c>
      <c r="BM361" s="798">
        <v>10200</v>
      </c>
      <c r="BN361" s="131">
        <v>0</v>
      </c>
      <c r="BO361" s="796">
        <v>10200</v>
      </c>
      <c r="BP361" s="131">
        <v>0</v>
      </c>
      <c r="BQ361" s="132">
        <v>10200</v>
      </c>
      <c r="BR361" s="131">
        <v>0</v>
      </c>
      <c r="BS361" s="65"/>
      <c r="BT361" s="131"/>
      <c r="BU361" s="132"/>
      <c r="BV361" s="131">
        <v>0</v>
      </c>
      <c r="BW361" s="65"/>
      <c r="BX361" s="131">
        <v>0</v>
      </c>
      <c r="BY361" s="65"/>
      <c r="BZ361" s="131">
        <v>0</v>
      </c>
      <c r="CA361" s="65">
        <v>61199.34</v>
      </c>
      <c r="CB361" s="156">
        <f t="shared" si="123"/>
        <v>113633</v>
      </c>
      <c r="CC361" s="128">
        <f t="shared" si="124"/>
        <v>94.727321229096844</v>
      </c>
      <c r="CD361" s="145"/>
      <c r="CF361" s="133">
        <f>+CI361-BA361</f>
        <v>0</v>
      </c>
      <c r="CG361" s="133">
        <f>+CJ361-BB361</f>
        <v>0</v>
      </c>
      <c r="CH361" s="160"/>
      <c r="CI361" s="133">
        <v>119958</v>
      </c>
      <c r="CJ361" s="133">
        <v>113633</v>
      </c>
    </row>
    <row r="362" spans="1:88" ht="33.75" customHeight="1" thickBot="1">
      <c r="A362" s="976"/>
      <c r="B362" s="982"/>
      <c r="C362" s="1236"/>
      <c r="D362" s="691" t="s">
        <v>741</v>
      </c>
      <c r="E362" s="655" t="s">
        <v>423</v>
      </c>
      <c r="F362" s="671">
        <f>+'[1]UE409 (2)'!F362</f>
        <v>800</v>
      </c>
      <c r="G362" s="671">
        <f>+'[1]UE409 (2)'!G362</f>
        <v>800</v>
      </c>
      <c r="H362" s="671">
        <f>+'[1]UE409 (2)'!H362</f>
        <v>800</v>
      </c>
      <c r="I362" s="671">
        <f>+'[1]UE409 (2)'!I362</f>
        <v>800</v>
      </c>
      <c r="J362" s="634">
        <v>0</v>
      </c>
      <c r="K362" s="739">
        <v>40</v>
      </c>
      <c r="L362" s="80">
        <v>50</v>
      </c>
      <c r="M362" s="80">
        <v>35</v>
      </c>
      <c r="N362" s="80">
        <v>38</v>
      </c>
      <c r="O362" s="80">
        <v>45</v>
      </c>
      <c r="P362" s="80">
        <v>33</v>
      </c>
      <c r="Q362" s="80">
        <v>32</v>
      </c>
      <c r="R362" s="80">
        <v>30</v>
      </c>
      <c r="S362" s="80">
        <v>41</v>
      </c>
      <c r="T362" s="80">
        <v>52</v>
      </c>
      <c r="U362" s="80">
        <v>25</v>
      </c>
      <c r="V362" s="888">
        <f t="shared" si="121"/>
        <v>421</v>
      </c>
      <c r="W362" s="895">
        <f t="shared" si="122"/>
        <v>52.625</v>
      </c>
      <c r="Y362" s="13">
        <f t="shared" si="113"/>
        <v>400</v>
      </c>
      <c r="Z362" s="224"/>
      <c r="AA362" s="224"/>
      <c r="AB362" s="694"/>
      <c r="AC362" s="694"/>
      <c r="AD362" s="223"/>
      <c r="AE362" s="223"/>
      <c r="AF362" s="694"/>
      <c r="AG362" s="694"/>
      <c r="AH362" s="233"/>
      <c r="AI362" s="233"/>
      <c r="AJ362" s="835"/>
      <c r="AK362" s="836"/>
      <c r="AL362" s="694"/>
      <c r="AM362" s="694"/>
      <c r="AN362" s="694"/>
      <c r="AO362" s="694"/>
      <c r="AP362" s="694"/>
      <c r="AQ362" s="694"/>
      <c r="AR362" s="694"/>
      <c r="AS362" s="694"/>
      <c r="AT362" s="694"/>
      <c r="AU362" s="694"/>
      <c r="AV362" s="694"/>
      <c r="AW362" s="694"/>
      <c r="AX362" s="29"/>
      <c r="BA362" s="129"/>
      <c r="BB362" s="130"/>
      <c r="BC362" s="129"/>
      <c r="BD362" s="155"/>
      <c r="BE362" s="132"/>
      <c r="BF362" s="131"/>
      <c r="BG362" s="132"/>
      <c r="BH362" s="131"/>
      <c r="BI362" s="65"/>
      <c r="BJ362" s="155"/>
      <c r="BK362" s="132"/>
      <c r="BL362" s="131"/>
      <c r="BM362" s="65"/>
      <c r="BN362" s="131"/>
      <c r="BO362" s="132"/>
      <c r="BP362" s="131"/>
      <c r="BQ362" s="132"/>
      <c r="BR362" s="131"/>
      <c r="BS362" s="65"/>
      <c r="BT362" s="131"/>
      <c r="BU362" s="132"/>
      <c r="BV362" s="131"/>
      <c r="BW362" s="65"/>
      <c r="BX362" s="131"/>
      <c r="BY362" s="65"/>
      <c r="BZ362" s="131"/>
      <c r="CA362" s="65"/>
      <c r="CB362" s="156">
        <f t="shared" si="123"/>
        <v>0</v>
      </c>
      <c r="CC362" s="128" t="e">
        <f t="shared" si="124"/>
        <v>#DIV/0!</v>
      </c>
      <c r="CF362" s="122"/>
      <c r="CG362" s="122"/>
    </row>
    <row r="363" spans="1:88" ht="33.75" customHeight="1" thickBot="1">
      <c r="A363" s="976"/>
      <c r="B363" s="982"/>
      <c r="C363" s="1236"/>
      <c r="D363" s="692" t="s">
        <v>742</v>
      </c>
      <c r="E363" s="655" t="s">
        <v>423</v>
      </c>
      <c r="F363" s="671">
        <f>+'[1]UE409 (2)'!F363</f>
        <v>500</v>
      </c>
      <c r="G363" s="671">
        <f>+'[1]UE409 (2)'!G363</f>
        <v>500</v>
      </c>
      <c r="H363" s="671">
        <f>+'[1]UE409 (2)'!H363</f>
        <v>500</v>
      </c>
      <c r="I363" s="671">
        <f>+'[1]UE409 (2)'!I363</f>
        <v>500</v>
      </c>
      <c r="J363" s="634">
        <v>44</v>
      </c>
      <c r="K363" s="739">
        <v>35</v>
      </c>
      <c r="L363" s="80">
        <v>38</v>
      </c>
      <c r="M363" s="80">
        <v>24</v>
      </c>
      <c r="N363" s="80">
        <v>25</v>
      </c>
      <c r="O363" s="80">
        <v>18</v>
      </c>
      <c r="P363" s="80">
        <v>20</v>
      </c>
      <c r="Q363" s="80">
        <v>25</v>
      </c>
      <c r="R363" s="80">
        <v>21</v>
      </c>
      <c r="S363" s="80">
        <v>27</v>
      </c>
      <c r="T363" s="80">
        <v>30</v>
      </c>
      <c r="U363" s="80">
        <v>21</v>
      </c>
      <c r="V363" s="888">
        <f t="shared" si="121"/>
        <v>328</v>
      </c>
      <c r="W363" s="895">
        <f t="shared" si="122"/>
        <v>65.600000000000009</v>
      </c>
      <c r="Y363" s="13">
        <f t="shared" si="113"/>
        <v>250</v>
      </c>
      <c r="Z363" s="224"/>
      <c r="AA363" s="224"/>
      <c r="AB363" s="694"/>
      <c r="AC363" s="694"/>
      <c r="AD363" s="223"/>
      <c r="AE363" s="223"/>
      <c r="AF363" s="694"/>
      <c r="AG363" s="694"/>
      <c r="AH363" s="233"/>
      <c r="AI363" s="233"/>
      <c r="AJ363" s="835"/>
      <c r="AK363" s="836"/>
      <c r="AL363" s="694"/>
      <c r="AM363" s="694"/>
      <c r="AN363" s="694"/>
      <c r="AO363" s="694"/>
      <c r="AP363" s="694"/>
      <c r="AQ363" s="694"/>
      <c r="AR363" s="694"/>
      <c r="AS363" s="694"/>
      <c r="AT363" s="694"/>
      <c r="AU363" s="694"/>
      <c r="AV363" s="694"/>
      <c r="AW363" s="694"/>
      <c r="AX363" s="29"/>
      <c r="BA363" s="129"/>
      <c r="BB363" s="130"/>
      <c r="BC363" s="129"/>
      <c r="BD363" s="155"/>
      <c r="BE363" s="132"/>
      <c r="BF363" s="131"/>
      <c r="BG363" s="132"/>
      <c r="BH363" s="131"/>
      <c r="BI363" s="65"/>
      <c r="BJ363" s="155"/>
      <c r="BK363" s="132"/>
      <c r="BL363" s="131"/>
      <c r="BM363" s="65"/>
      <c r="BN363" s="131"/>
      <c r="BO363" s="132"/>
      <c r="BP363" s="131"/>
      <c r="BQ363" s="132"/>
      <c r="BR363" s="131"/>
      <c r="BS363" s="65"/>
      <c r="BT363" s="131"/>
      <c r="BU363" s="132"/>
      <c r="BV363" s="131"/>
      <c r="BW363" s="65"/>
      <c r="BX363" s="131"/>
      <c r="BY363" s="65"/>
      <c r="BZ363" s="131"/>
      <c r="CA363" s="65"/>
      <c r="CB363" s="156">
        <f t="shared" si="123"/>
        <v>0</v>
      </c>
      <c r="CC363" s="128" t="e">
        <f t="shared" si="124"/>
        <v>#DIV/0!</v>
      </c>
      <c r="CF363" s="122"/>
      <c r="CG363" s="122"/>
    </row>
    <row r="364" spans="1:88" ht="33.75" customHeight="1" thickBot="1">
      <c r="A364" s="976"/>
      <c r="B364" s="982"/>
      <c r="C364" s="1236"/>
      <c r="D364" s="692" t="s">
        <v>743</v>
      </c>
      <c r="E364" s="655" t="s">
        <v>423</v>
      </c>
      <c r="F364" s="671">
        <f>+'[1]UE409 (2)'!F364</f>
        <v>600</v>
      </c>
      <c r="G364" s="671">
        <f>+'[1]UE409 (2)'!G364</f>
        <v>600</v>
      </c>
      <c r="H364" s="671">
        <f>+'[1]UE409 (2)'!H364</f>
        <v>600</v>
      </c>
      <c r="I364" s="671">
        <f>+'[1]UE409 (2)'!I364</f>
        <v>600</v>
      </c>
      <c r="J364" s="634">
        <v>17</v>
      </c>
      <c r="K364" s="739">
        <v>28</v>
      </c>
      <c r="L364" s="80">
        <v>25</v>
      </c>
      <c r="M364" s="80">
        <v>28</v>
      </c>
      <c r="N364" s="80">
        <v>28</v>
      </c>
      <c r="O364" s="80">
        <v>33</v>
      </c>
      <c r="P364" s="80">
        <v>25</v>
      </c>
      <c r="Q364" s="80">
        <v>20</v>
      </c>
      <c r="R364" s="80">
        <v>19</v>
      </c>
      <c r="S364" s="80">
        <v>23</v>
      </c>
      <c r="T364" s="80">
        <v>28</v>
      </c>
      <c r="U364" s="80">
        <v>20</v>
      </c>
      <c r="V364" s="888">
        <f t="shared" si="121"/>
        <v>294</v>
      </c>
      <c r="W364" s="895">
        <f t="shared" si="122"/>
        <v>49</v>
      </c>
      <c r="Y364" s="13">
        <f t="shared" si="113"/>
        <v>300</v>
      </c>
      <c r="Z364" s="224" t="s">
        <v>849</v>
      </c>
      <c r="AA364" s="224" t="s">
        <v>850</v>
      </c>
      <c r="AB364" s="694"/>
      <c r="AC364" s="694"/>
      <c r="AD364" s="223" t="s">
        <v>850</v>
      </c>
      <c r="AE364" s="223"/>
      <c r="AF364" s="694" t="s">
        <v>850</v>
      </c>
      <c r="AG364" s="694"/>
      <c r="AH364" s="233"/>
      <c r="AI364" s="233"/>
      <c r="AJ364" s="828" t="s">
        <v>1162</v>
      </c>
      <c r="AK364" s="837" t="s">
        <v>850</v>
      </c>
      <c r="AL364" s="694" t="s">
        <v>1162</v>
      </c>
      <c r="AM364" s="694" t="s">
        <v>850</v>
      </c>
      <c r="AN364" s="694"/>
      <c r="AO364" s="694"/>
      <c r="AP364" s="694"/>
      <c r="AQ364" s="694"/>
      <c r="AR364" s="694"/>
      <c r="AS364" s="694"/>
      <c r="AT364" s="694"/>
      <c r="AU364" s="694"/>
      <c r="AV364" s="694"/>
      <c r="AW364" s="694"/>
      <c r="AX364" s="29"/>
      <c r="BA364" s="129"/>
      <c r="BB364" s="130"/>
      <c r="BC364" s="129"/>
      <c r="BD364" s="155"/>
      <c r="BE364" s="132"/>
      <c r="BF364" s="131"/>
      <c r="BG364" s="132"/>
      <c r="BH364" s="131"/>
      <c r="BI364" s="65"/>
      <c r="BJ364" s="155"/>
      <c r="BK364" s="132"/>
      <c r="BL364" s="131"/>
      <c r="BM364" s="65"/>
      <c r="BN364" s="131"/>
      <c r="BO364" s="132"/>
      <c r="BP364" s="131"/>
      <c r="BQ364" s="132"/>
      <c r="BR364" s="131"/>
      <c r="BS364" s="65"/>
      <c r="BT364" s="131"/>
      <c r="BU364" s="132"/>
      <c r="BV364" s="131"/>
      <c r="BW364" s="65"/>
      <c r="BX364" s="131"/>
      <c r="BY364" s="65"/>
      <c r="BZ364" s="131"/>
      <c r="CA364" s="65"/>
      <c r="CB364" s="156">
        <f>+BE364+BG364+BI364+BK364+BM364+BO364+BQ364+BS364+BU364+BW364+BY364+CA364</f>
        <v>0</v>
      </c>
      <c r="CC364" s="128" t="e">
        <f>+CB364/BA364*100</f>
        <v>#DIV/0!</v>
      </c>
      <c r="CF364" s="122"/>
      <c r="CG364" s="122"/>
    </row>
    <row r="365" spans="1:88" ht="33.75" customHeight="1" thickBot="1">
      <c r="A365" s="976"/>
      <c r="B365" s="982"/>
      <c r="C365" s="1236"/>
      <c r="D365" s="692" t="s">
        <v>744</v>
      </c>
      <c r="E365" s="655" t="s">
        <v>423</v>
      </c>
      <c r="F365" s="671">
        <f>+'[1]UE409 (2)'!F365</f>
        <v>10</v>
      </c>
      <c r="G365" s="671">
        <f>+'[1]UE409 (2)'!G365</f>
        <v>10</v>
      </c>
      <c r="H365" s="671">
        <f>+'[1]UE409 (2)'!H365</f>
        <v>10</v>
      </c>
      <c r="I365" s="671">
        <f>+'[1]UE409 (2)'!I365</f>
        <v>10</v>
      </c>
      <c r="J365" s="634">
        <v>0</v>
      </c>
      <c r="K365" s="739">
        <v>2</v>
      </c>
      <c r="L365" s="80">
        <v>1</v>
      </c>
      <c r="M365" s="80">
        <v>0</v>
      </c>
      <c r="N365" s="80">
        <v>1</v>
      </c>
      <c r="O365" s="80">
        <v>1</v>
      </c>
      <c r="P365" s="80">
        <v>1</v>
      </c>
      <c r="Q365" s="80">
        <v>0</v>
      </c>
      <c r="R365" s="80">
        <v>0</v>
      </c>
      <c r="S365" s="80">
        <v>0</v>
      </c>
      <c r="T365" s="80">
        <v>0</v>
      </c>
      <c r="U365" s="80">
        <v>3</v>
      </c>
      <c r="V365" s="888">
        <f t="shared" si="121"/>
        <v>9</v>
      </c>
      <c r="W365" s="895">
        <f t="shared" si="122"/>
        <v>90</v>
      </c>
      <c r="Y365" s="13">
        <f t="shared" si="113"/>
        <v>5</v>
      </c>
      <c r="Z365" s="224"/>
      <c r="AA365" s="224"/>
      <c r="AB365" s="694"/>
      <c r="AC365" s="694"/>
      <c r="AD365" s="223"/>
      <c r="AE365" s="223"/>
      <c r="AF365" s="694"/>
      <c r="AG365" s="694"/>
      <c r="AH365" s="233"/>
      <c r="AI365" s="233"/>
      <c r="AJ365" s="835"/>
      <c r="AK365" s="836"/>
      <c r="AL365" s="694"/>
      <c r="AM365" s="694"/>
      <c r="AN365" s="694"/>
      <c r="AO365" s="694"/>
      <c r="AP365" s="694"/>
      <c r="AQ365" s="694"/>
      <c r="AR365" s="694"/>
      <c r="AS365" s="694"/>
      <c r="AT365" s="694"/>
      <c r="AU365" s="694"/>
      <c r="AV365" s="694"/>
      <c r="AW365" s="694"/>
      <c r="AX365" s="29"/>
      <c r="BA365" s="129"/>
      <c r="BB365" s="130"/>
      <c r="BC365" s="129"/>
      <c r="BD365" s="155"/>
      <c r="BE365" s="132"/>
      <c r="BF365" s="131"/>
      <c r="BG365" s="132"/>
      <c r="BH365" s="131"/>
      <c r="BI365" s="65"/>
      <c r="BJ365" s="155"/>
      <c r="BK365" s="132"/>
      <c r="BL365" s="131"/>
      <c r="BM365" s="65"/>
      <c r="BN365" s="131"/>
      <c r="BO365" s="132"/>
      <c r="BP365" s="131"/>
      <c r="BQ365" s="132"/>
      <c r="BR365" s="131"/>
      <c r="BS365" s="65"/>
      <c r="BT365" s="131"/>
      <c r="BU365" s="132"/>
      <c r="BV365" s="131"/>
      <c r="BW365" s="65"/>
      <c r="BX365" s="131"/>
      <c r="BY365" s="65"/>
      <c r="BZ365" s="131"/>
      <c r="CA365" s="65"/>
      <c r="CB365" s="156">
        <f>+BE365+BG365+BI365+BK365+BM365+BO365+BQ365+BS365+BU365+BW365+BY365+CA365</f>
        <v>0</v>
      </c>
      <c r="CC365" s="128" t="e">
        <f>+CB365/BA365*100</f>
        <v>#DIV/0!</v>
      </c>
      <c r="CF365" s="122"/>
      <c r="CG365" s="122"/>
    </row>
    <row r="366" spans="1:88" ht="33.75" customHeight="1" thickBot="1">
      <c r="A366" s="976"/>
      <c r="B366" s="983"/>
      <c r="C366" s="1237"/>
      <c r="D366" s="692" t="s">
        <v>745</v>
      </c>
      <c r="E366" s="18" t="s">
        <v>423</v>
      </c>
      <c r="F366" s="671">
        <f>+'[1]UE409 (2)'!F366</f>
        <v>900</v>
      </c>
      <c r="G366" s="671">
        <f>+'[1]UE409 (2)'!G366</f>
        <v>900</v>
      </c>
      <c r="H366" s="671">
        <f>+'[1]UE409 (2)'!H366</f>
        <v>900</v>
      </c>
      <c r="I366" s="671">
        <f>+'[1]UE409 (2)'!I366</f>
        <v>900</v>
      </c>
      <c r="J366" s="634">
        <v>10</v>
      </c>
      <c r="K366" s="739">
        <v>30</v>
      </c>
      <c r="L366" s="80">
        <v>35</v>
      </c>
      <c r="M366" s="80">
        <v>25</v>
      </c>
      <c r="N366" s="80">
        <v>33</v>
      </c>
      <c r="O366" s="80">
        <v>45</v>
      </c>
      <c r="P366" s="80">
        <v>40</v>
      </c>
      <c r="Q366" s="80">
        <v>56</v>
      </c>
      <c r="R366" s="80">
        <v>54</v>
      </c>
      <c r="S366" s="80">
        <v>58</v>
      </c>
      <c r="T366" s="80">
        <v>68</v>
      </c>
      <c r="U366" s="80">
        <v>15</v>
      </c>
      <c r="V366" s="888">
        <f t="shared" si="121"/>
        <v>469</v>
      </c>
      <c r="W366" s="895">
        <f t="shared" si="122"/>
        <v>52.111111111111107</v>
      </c>
      <c r="Y366" s="13">
        <f t="shared" si="113"/>
        <v>450</v>
      </c>
      <c r="Z366" s="224" t="s">
        <v>849</v>
      </c>
      <c r="AA366" s="224" t="s">
        <v>850</v>
      </c>
      <c r="AB366" s="223"/>
      <c r="AC366" s="223"/>
      <c r="AD366" s="223" t="s">
        <v>850</v>
      </c>
      <c r="AE366" s="223"/>
      <c r="AF366" s="223" t="s">
        <v>850</v>
      </c>
      <c r="AG366" s="223"/>
      <c r="AH366" s="223"/>
      <c r="AI366" s="223"/>
      <c r="AJ366" s="828" t="s">
        <v>1162</v>
      </c>
      <c r="AK366" s="837" t="s">
        <v>850</v>
      </c>
      <c r="AL366" s="223" t="s">
        <v>1162</v>
      </c>
      <c r="AM366" s="223" t="s">
        <v>850</v>
      </c>
      <c r="AN366" s="223"/>
      <c r="AO366" s="223"/>
      <c r="AP366" s="223"/>
      <c r="AQ366" s="223"/>
      <c r="AR366" s="223"/>
      <c r="AS366" s="223"/>
      <c r="AT366" s="223"/>
      <c r="AU366" s="223"/>
      <c r="AV366" s="223"/>
      <c r="AW366" s="223"/>
      <c r="BA366" s="129"/>
      <c r="BB366" s="130"/>
      <c r="BC366" s="129"/>
      <c r="BD366" s="155"/>
      <c r="BE366" s="132"/>
      <c r="BF366" s="131"/>
      <c r="BG366" s="132"/>
      <c r="BH366" s="131"/>
      <c r="BI366" s="65"/>
      <c r="BJ366" s="155"/>
      <c r="BK366" s="132"/>
      <c r="BL366" s="131"/>
      <c r="BM366" s="65"/>
      <c r="BN366" s="131"/>
      <c r="BO366" s="132"/>
      <c r="BP366" s="131"/>
      <c r="BQ366" s="132"/>
      <c r="BR366" s="131"/>
      <c r="BS366" s="65"/>
      <c r="BT366" s="131"/>
      <c r="BU366" s="132"/>
      <c r="BV366" s="131"/>
      <c r="BW366" s="65"/>
      <c r="BX366" s="131"/>
      <c r="BY366" s="65"/>
      <c r="BZ366" s="131"/>
      <c r="CA366" s="65"/>
      <c r="CB366" s="156">
        <f t="shared" si="123"/>
        <v>0</v>
      </c>
      <c r="CC366" s="128" t="e">
        <f t="shared" si="124"/>
        <v>#DIV/0!</v>
      </c>
      <c r="CF366" s="122"/>
      <c r="CG366" s="122"/>
    </row>
    <row r="367" spans="1:88" ht="57" customHeight="1" thickBot="1">
      <c r="A367" s="976"/>
      <c r="B367" s="1043" t="s">
        <v>302</v>
      </c>
      <c r="C367" s="1014" t="s">
        <v>142</v>
      </c>
      <c r="D367" s="677" t="s">
        <v>221</v>
      </c>
      <c r="E367" s="678"/>
      <c r="F367" s="671">
        <f>+'[1]UE409 (2)'!F367</f>
        <v>2000</v>
      </c>
      <c r="G367" s="671">
        <f>+'[1]UE409 (2)'!G367</f>
        <v>2000</v>
      </c>
      <c r="H367" s="671">
        <f>+'[1]UE409 (2)'!H367</f>
        <v>2000</v>
      </c>
      <c r="I367" s="671">
        <f>+'[1]UE409 (2)'!I367</f>
        <v>2000</v>
      </c>
      <c r="J367" s="671">
        <f>+J368</f>
        <v>150</v>
      </c>
      <c r="K367" s="671">
        <f t="shared" ref="K367:T367" si="126">+K368</f>
        <v>200</v>
      </c>
      <c r="L367" s="671">
        <f t="shared" si="126"/>
        <v>150</v>
      </c>
      <c r="M367" s="671">
        <f t="shared" si="126"/>
        <v>150</v>
      </c>
      <c r="N367" s="671">
        <f t="shared" si="126"/>
        <v>128</v>
      </c>
      <c r="O367" s="671">
        <f t="shared" si="126"/>
        <v>140</v>
      </c>
      <c r="P367" s="671">
        <f t="shared" si="126"/>
        <v>137</v>
      </c>
      <c r="Q367" s="671">
        <f t="shared" si="126"/>
        <v>129</v>
      </c>
      <c r="R367" s="671">
        <f t="shared" si="126"/>
        <v>135</v>
      </c>
      <c r="S367" s="671">
        <f t="shared" si="126"/>
        <v>140</v>
      </c>
      <c r="T367" s="671">
        <f t="shared" si="126"/>
        <v>153</v>
      </c>
      <c r="U367" s="671">
        <v>30</v>
      </c>
      <c r="V367" s="888">
        <f t="shared" si="121"/>
        <v>1642</v>
      </c>
      <c r="W367" s="895">
        <f t="shared" si="122"/>
        <v>82.1</v>
      </c>
      <c r="Y367" s="13">
        <f t="shared" si="113"/>
        <v>1000</v>
      </c>
      <c r="Z367" s="224"/>
      <c r="AA367" s="224"/>
      <c r="AB367" s="694"/>
      <c r="AC367" s="694"/>
      <c r="AD367" s="223"/>
      <c r="AE367" s="223"/>
      <c r="AF367" s="694"/>
      <c r="AG367" s="694"/>
      <c r="AH367" s="694"/>
      <c r="AI367" s="694"/>
      <c r="AJ367" s="835"/>
      <c r="AK367" s="836"/>
      <c r="AL367" s="694"/>
      <c r="AM367" s="694"/>
      <c r="AN367" s="694"/>
      <c r="AO367" s="694"/>
      <c r="AP367" s="694"/>
      <c r="AQ367" s="694"/>
      <c r="AR367" s="694"/>
      <c r="AS367" s="694"/>
      <c r="AT367" s="694"/>
      <c r="AU367" s="694"/>
      <c r="AV367" s="694"/>
      <c r="AW367" s="694"/>
      <c r="AY367" s="135" t="s">
        <v>18</v>
      </c>
      <c r="AZ367" s="136">
        <f>SUM(BA359:BA367)</f>
        <v>471012</v>
      </c>
      <c r="BA367" s="77">
        <f>+BC367+BD367+BF367+BH367+BJ367+BL367+BN367+BP367+BR367+BT367+BV367+BX367+BZ367</f>
        <v>351054</v>
      </c>
      <c r="BB367" s="130">
        <f>+BE367+BG367+BI367+BK367+BM367+BO367+BQ367+BS367+BU367+BW367+BY367+CA367</f>
        <v>335879</v>
      </c>
      <c r="BC367" s="129">
        <v>1500</v>
      </c>
      <c r="BD367" s="155">
        <v>0</v>
      </c>
      <c r="BE367" s="132">
        <v>0</v>
      </c>
      <c r="BF367" s="131">
        <v>343904</v>
      </c>
      <c r="BG367" s="132">
        <v>30936.62</v>
      </c>
      <c r="BH367" s="131">
        <v>2577</v>
      </c>
      <c r="BI367" s="65">
        <v>31123.180000000004</v>
      </c>
      <c r="BJ367" s="155">
        <v>4000</v>
      </c>
      <c r="BK367" s="132">
        <v>31129.240000000005</v>
      </c>
      <c r="BL367" s="131">
        <v>0</v>
      </c>
      <c r="BM367" s="800">
        <v>29420.400000000009</v>
      </c>
      <c r="BN367" s="131">
        <v>0</v>
      </c>
      <c r="BO367" s="796">
        <v>30560.020000000004</v>
      </c>
      <c r="BP367" s="131">
        <v>0</v>
      </c>
      <c r="BQ367" s="132">
        <v>1610.3799999999756</v>
      </c>
      <c r="BR367" s="131">
        <v>0</v>
      </c>
      <c r="BS367" s="65"/>
      <c r="BT367" s="131"/>
      <c r="BU367" s="132"/>
      <c r="BV367" s="882">
        <v>-927</v>
      </c>
      <c r="BW367" s="65"/>
      <c r="BX367" s="131">
        <v>0</v>
      </c>
      <c r="BY367" s="65"/>
      <c r="BZ367" s="131">
        <v>0</v>
      </c>
      <c r="CA367" s="65">
        <v>181099.16</v>
      </c>
      <c r="CB367" s="156">
        <f t="shared" si="123"/>
        <v>335879</v>
      </c>
      <c r="CC367" s="128">
        <f t="shared" si="124"/>
        <v>95.677303206914033</v>
      </c>
      <c r="CF367" s="133">
        <f>+CI367-BA367</f>
        <v>0</v>
      </c>
      <c r="CG367" s="133">
        <f>+CJ367-BB367</f>
        <v>0</v>
      </c>
      <c r="CH367" s="160"/>
      <c r="CI367" s="133">
        <v>351054</v>
      </c>
      <c r="CJ367" s="133">
        <v>335879</v>
      </c>
    </row>
    <row r="368" spans="1:88" ht="40.5" customHeight="1" thickBot="1">
      <c r="A368" s="977"/>
      <c r="B368" s="1043"/>
      <c r="C368" s="1015"/>
      <c r="D368" s="11" t="s">
        <v>483</v>
      </c>
      <c r="E368" s="9" t="s">
        <v>60</v>
      </c>
      <c r="F368" s="671">
        <f>+'[1]UE409 (2)'!F368</f>
        <v>2000</v>
      </c>
      <c r="G368" s="671">
        <f>+'[1]UE409 (2)'!G368</f>
        <v>2000</v>
      </c>
      <c r="H368" s="671">
        <f>+'[1]UE409 (2)'!H368</f>
        <v>2000</v>
      </c>
      <c r="I368" s="671">
        <f>+'[1]UE409 (2)'!I368</f>
        <v>2000</v>
      </c>
      <c r="J368" s="634">
        <v>150</v>
      </c>
      <c r="K368" s="739">
        <v>200</v>
      </c>
      <c r="L368" s="80">
        <v>150</v>
      </c>
      <c r="M368" s="80">
        <v>150</v>
      </c>
      <c r="N368" s="80">
        <v>128</v>
      </c>
      <c r="O368" s="80">
        <v>140</v>
      </c>
      <c r="P368" s="80">
        <v>137</v>
      </c>
      <c r="Q368" s="80">
        <v>129</v>
      </c>
      <c r="R368" s="80">
        <v>135</v>
      </c>
      <c r="S368" s="634">
        <v>140</v>
      </c>
      <c r="T368" s="80">
        <v>153</v>
      </c>
      <c r="U368" s="80">
        <v>30</v>
      </c>
      <c r="V368" s="888">
        <f t="shared" si="121"/>
        <v>1642</v>
      </c>
      <c r="W368" s="895">
        <f t="shared" si="122"/>
        <v>82.1</v>
      </c>
      <c r="Y368" s="13">
        <f t="shared" si="113"/>
        <v>1000</v>
      </c>
      <c r="Z368" s="224" t="s">
        <v>851</v>
      </c>
      <c r="AA368" s="224" t="s">
        <v>852</v>
      </c>
      <c r="AB368" s="694"/>
      <c r="AC368" s="694"/>
      <c r="AD368" s="223" t="s">
        <v>1016</v>
      </c>
      <c r="AE368" s="223"/>
      <c r="AF368" s="223" t="s">
        <v>1016</v>
      </c>
      <c r="AG368" s="223"/>
      <c r="AH368" s="694"/>
      <c r="AI368" s="694"/>
      <c r="AJ368" s="828" t="s">
        <v>851</v>
      </c>
      <c r="AK368" s="837" t="s">
        <v>1016</v>
      </c>
      <c r="AL368" s="223" t="s">
        <v>851</v>
      </c>
      <c r="AM368" s="223" t="s">
        <v>1016</v>
      </c>
      <c r="AN368" s="223"/>
      <c r="AO368" s="223"/>
      <c r="AP368" s="694"/>
      <c r="AQ368" s="694"/>
      <c r="AR368" s="694"/>
      <c r="AS368" s="694"/>
      <c r="AT368" s="694"/>
      <c r="AU368" s="694"/>
      <c r="AV368" s="694"/>
      <c r="AW368" s="694"/>
      <c r="AY368" s="135" t="s">
        <v>573</v>
      </c>
      <c r="AZ368" s="136">
        <f>SUM(BB359:BB367)</f>
        <v>449512</v>
      </c>
      <c r="BA368" s="129"/>
      <c r="BB368" s="130"/>
      <c r="BC368" s="129"/>
      <c r="BD368" s="155"/>
      <c r="BE368" s="65"/>
      <c r="BF368" s="131"/>
      <c r="BG368" s="132"/>
      <c r="BH368" s="131"/>
      <c r="BI368" s="65"/>
      <c r="BJ368" s="155"/>
      <c r="BK368" s="132"/>
      <c r="BL368" s="131"/>
      <c r="BM368" s="132"/>
      <c r="BN368" s="131"/>
      <c r="BO368" s="132"/>
      <c r="BP368" s="131"/>
      <c r="BQ368" s="132"/>
      <c r="BR368" s="131"/>
      <c r="BS368" s="65"/>
      <c r="BT368" s="131"/>
      <c r="BU368" s="132"/>
      <c r="BV368" s="131"/>
      <c r="BW368" s="65"/>
      <c r="BX368" s="131"/>
      <c r="BY368" s="65"/>
      <c r="BZ368" s="131"/>
      <c r="CA368" s="65"/>
      <c r="CB368" s="156">
        <f t="shared" si="123"/>
        <v>0</v>
      </c>
      <c r="CC368" s="128" t="e">
        <f t="shared" si="124"/>
        <v>#DIV/0!</v>
      </c>
      <c r="CF368" s="122"/>
      <c r="CG368" s="122"/>
    </row>
    <row r="369" spans="1:88" ht="37.5" customHeight="1">
      <c r="A369" s="1008" t="s">
        <v>514</v>
      </c>
      <c r="B369" s="1008"/>
      <c r="C369" s="1008"/>
      <c r="D369" s="1008"/>
      <c r="E369" s="1008"/>
      <c r="F369" s="1009"/>
      <c r="G369" s="107"/>
      <c r="H369" s="108"/>
      <c r="I369" s="108"/>
      <c r="J369" s="109"/>
      <c r="K369" s="109"/>
      <c r="L369" s="109"/>
      <c r="M369" s="109"/>
      <c r="N369" s="109"/>
      <c r="O369" s="109"/>
      <c r="P369" s="109"/>
      <c r="Q369" s="109"/>
      <c r="R369" s="109"/>
      <c r="S369" s="109"/>
      <c r="T369" s="109"/>
      <c r="U369" s="109"/>
      <c r="V369" s="93"/>
      <c r="W369" s="93"/>
      <c r="Y369" s="13">
        <f t="shared" si="113"/>
        <v>0</v>
      </c>
      <c r="Z369" s="227"/>
      <c r="AA369" s="227"/>
      <c r="AB369" s="212"/>
      <c r="AC369" s="212"/>
      <c r="AD369" s="212"/>
      <c r="AE369" s="212"/>
      <c r="AF369" s="212"/>
      <c r="AG369" s="212"/>
      <c r="AH369" s="212"/>
      <c r="AI369" s="212"/>
      <c r="AJ369" s="840"/>
      <c r="AK369" s="840"/>
      <c r="AL369" s="212"/>
      <c r="AM369" s="212"/>
      <c r="AN369" s="212"/>
      <c r="AO369" s="212"/>
      <c r="AP369" s="212"/>
      <c r="AQ369" s="212"/>
      <c r="AR369" s="212"/>
      <c r="AS369" s="212"/>
      <c r="AT369" s="212"/>
      <c r="AU369" s="212"/>
      <c r="AV369" s="212"/>
      <c r="AW369" s="212"/>
      <c r="AY369" s="123"/>
      <c r="AZ369" s="191"/>
      <c r="BD369" s="405"/>
      <c r="BJ369" s="405"/>
      <c r="BK369" s="405"/>
      <c r="BQ369" s="405"/>
      <c r="BU369" s="405"/>
      <c r="CF369" s="122"/>
      <c r="CG369" s="122"/>
    </row>
    <row r="370" spans="1:88" ht="37.5" customHeight="1">
      <c r="A370" s="43"/>
      <c r="B370" s="43"/>
      <c r="C370" s="43"/>
      <c r="D370" s="43"/>
      <c r="E370" s="43"/>
      <c r="F370" s="93"/>
      <c r="G370" s="104"/>
      <c r="H370" s="104"/>
      <c r="I370" s="104"/>
      <c r="J370" s="105"/>
      <c r="K370" s="105"/>
      <c r="L370" s="105"/>
      <c r="M370" s="105"/>
      <c r="N370" s="105"/>
      <c r="O370" s="105"/>
      <c r="P370" s="105"/>
      <c r="Q370" s="105"/>
      <c r="R370" s="105"/>
      <c r="S370" s="105"/>
      <c r="T370" s="105"/>
      <c r="U370" s="105"/>
      <c r="V370" s="93"/>
      <c r="W370" s="93"/>
      <c r="Y370" s="13">
        <f t="shared" si="113"/>
        <v>0</v>
      </c>
      <c r="Z370" s="227"/>
      <c r="AA370" s="227"/>
      <c r="AB370" s="212"/>
      <c r="AC370" s="212"/>
      <c r="AD370" s="212"/>
      <c r="AE370" s="212"/>
      <c r="AF370" s="212"/>
      <c r="AG370" s="212"/>
      <c r="AH370" s="212"/>
      <c r="AI370" s="212"/>
      <c r="AJ370" s="840"/>
      <c r="AK370" s="840"/>
      <c r="AL370" s="212"/>
      <c r="AM370" s="212"/>
      <c r="AN370" s="212"/>
      <c r="AO370" s="212"/>
      <c r="AP370" s="212"/>
      <c r="AQ370" s="212"/>
      <c r="AR370" s="212"/>
      <c r="AS370" s="212"/>
      <c r="AT370" s="212"/>
      <c r="AU370" s="212"/>
      <c r="AV370" s="212"/>
      <c r="AW370" s="212"/>
      <c r="AY370" s="123"/>
      <c r="AZ370" s="191"/>
      <c r="BD370" s="405"/>
      <c r="BJ370" s="405"/>
      <c r="BK370" s="405"/>
      <c r="BQ370" s="405"/>
      <c r="BU370" s="405"/>
      <c r="CF370" s="122"/>
      <c r="CG370" s="122"/>
    </row>
    <row r="371" spans="1:88" ht="37.5" customHeight="1">
      <c r="A371" s="43"/>
      <c r="B371" s="43"/>
      <c r="C371" s="43"/>
      <c r="D371" s="43"/>
      <c r="E371" s="43"/>
      <c r="F371" s="93"/>
      <c r="G371" s="104"/>
      <c r="H371" s="104"/>
      <c r="I371" s="104"/>
      <c r="J371" s="105"/>
      <c r="K371" s="105"/>
      <c r="L371" s="105"/>
      <c r="M371" s="105"/>
      <c r="N371" s="105"/>
      <c r="O371" s="105"/>
      <c r="P371" s="105"/>
      <c r="Q371" s="105"/>
      <c r="R371" s="105"/>
      <c r="S371" s="105"/>
      <c r="T371" s="105"/>
      <c r="U371" s="105"/>
      <c r="V371" s="93"/>
      <c r="W371" s="93"/>
      <c r="Y371" s="13">
        <f t="shared" si="113"/>
        <v>0</v>
      </c>
      <c r="Z371" s="227"/>
      <c r="AA371" s="227"/>
      <c r="AB371" s="212"/>
      <c r="AC371" s="212"/>
      <c r="AD371" s="212"/>
      <c r="AE371" s="212"/>
      <c r="AF371" s="212"/>
      <c r="AG371" s="212"/>
      <c r="AH371" s="212"/>
      <c r="AI371" s="212"/>
      <c r="AJ371" s="840"/>
      <c r="AK371" s="840"/>
      <c r="AL371" s="212"/>
      <c r="AM371" s="212"/>
      <c r="AN371" s="212"/>
      <c r="AO371" s="212"/>
      <c r="AP371" s="212"/>
      <c r="AQ371" s="212"/>
      <c r="AR371" s="212"/>
      <c r="AS371" s="212"/>
      <c r="AT371" s="212"/>
      <c r="AU371" s="212"/>
      <c r="AV371" s="212"/>
      <c r="AW371" s="212"/>
      <c r="AY371" s="123"/>
      <c r="AZ371" s="191"/>
      <c r="BD371" s="405"/>
      <c r="BJ371" s="405"/>
      <c r="BK371" s="405"/>
      <c r="BQ371" s="405"/>
      <c r="BU371" s="405"/>
      <c r="CF371" s="122"/>
      <c r="CG371" s="122"/>
    </row>
    <row r="372" spans="1:88" ht="37.5" customHeight="1">
      <c r="A372" s="43"/>
      <c r="B372" s="43"/>
      <c r="C372" s="43"/>
      <c r="D372" s="43"/>
      <c r="E372" s="43"/>
      <c r="F372" s="93"/>
      <c r="G372" s="104"/>
      <c r="H372" s="104"/>
      <c r="I372" s="104"/>
      <c r="J372" s="105"/>
      <c r="K372" s="105"/>
      <c r="L372" s="105"/>
      <c r="M372" s="105"/>
      <c r="N372" s="105"/>
      <c r="O372" s="105"/>
      <c r="P372" s="105"/>
      <c r="Q372" s="105"/>
      <c r="R372" s="105"/>
      <c r="S372" s="105"/>
      <c r="T372" s="105"/>
      <c r="U372" s="105"/>
      <c r="V372" s="93"/>
      <c r="W372" s="93"/>
      <c r="Y372" s="13">
        <f t="shared" si="113"/>
        <v>0</v>
      </c>
      <c r="Z372" s="227"/>
      <c r="AA372" s="227"/>
      <c r="AB372" s="212"/>
      <c r="AC372" s="212"/>
      <c r="AD372" s="212"/>
      <c r="AE372" s="212"/>
      <c r="AF372" s="212"/>
      <c r="AG372" s="212"/>
      <c r="AH372" s="212"/>
      <c r="AI372" s="212"/>
      <c r="AJ372" s="840"/>
      <c r="AK372" s="840"/>
      <c r="AL372" s="212"/>
      <c r="AM372" s="212"/>
      <c r="AN372" s="212"/>
      <c r="AO372" s="212"/>
      <c r="AP372" s="212"/>
      <c r="AQ372" s="212"/>
      <c r="AR372" s="212"/>
      <c r="AS372" s="212"/>
      <c r="AT372" s="212"/>
      <c r="AU372" s="212"/>
      <c r="AV372" s="212"/>
      <c r="AW372" s="212"/>
      <c r="AY372" s="123"/>
      <c r="AZ372" s="191"/>
      <c r="BD372" s="405"/>
      <c r="BJ372" s="405"/>
      <c r="BK372" s="405"/>
      <c r="BQ372" s="405"/>
      <c r="BU372" s="405"/>
      <c r="CF372" s="122"/>
      <c r="CG372" s="122"/>
    </row>
    <row r="373" spans="1:88" ht="37.5" customHeight="1">
      <c r="A373" s="43"/>
      <c r="B373" s="43"/>
      <c r="C373" s="43"/>
      <c r="D373" s="43"/>
      <c r="E373" s="43"/>
      <c r="F373" s="93"/>
      <c r="G373" s="104"/>
      <c r="H373" s="104"/>
      <c r="I373" s="104"/>
      <c r="J373" s="105"/>
      <c r="K373" s="105"/>
      <c r="L373" s="105"/>
      <c r="M373" s="105"/>
      <c r="N373" s="105"/>
      <c r="O373" s="105"/>
      <c r="P373" s="105"/>
      <c r="Q373" s="105"/>
      <c r="R373" s="105"/>
      <c r="S373" s="105"/>
      <c r="T373" s="105"/>
      <c r="U373" s="105"/>
      <c r="V373" s="93"/>
      <c r="W373" s="93"/>
      <c r="Y373" s="13">
        <f t="shared" si="113"/>
        <v>0</v>
      </c>
      <c r="Z373" s="227"/>
      <c r="AA373" s="227"/>
      <c r="AB373" s="212"/>
      <c r="AC373" s="212"/>
      <c r="AD373" s="212"/>
      <c r="AE373" s="212"/>
      <c r="AF373" s="212"/>
      <c r="AG373" s="212"/>
      <c r="AH373" s="240"/>
      <c r="AI373" s="240"/>
      <c r="AJ373" s="840"/>
      <c r="AK373" s="840"/>
      <c r="AL373" s="212"/>
      <c r="AM373" s="212"/>
      <c r="AN373" s="212"/>
      <c r="AO373" s="212"/>
      <c r="AP373" s="212"/>
      <c r="AQ373" s="212"/>
      <c r="AR373" s="212"/>
      <c r="AS373" s="212"/>
      <c r="AT373" s="212"/>
      <c r="AU373" s="212"/>
      <c r="AV373" s="212"/>
      <c r="AW373" s="212"/>
      <c r="AY373" s="123"/>
      <c r="AZ373" s="191"/>
      <c r="BD373" s="405"/>
      <c r="BJ373" s="405"/>
      <c r="BK373" s="405"/>
      <c r="BQ373" s="405"/>
      <c r="BU373" s="405"/>
      <c r="CF373" s="122"/>
      <c r="CG373" s="122"/>
    </row>
    <row r="374" spans="1:88" ht="37.5" customHeight="1">
      <c r="A374" s="16" t="s">
        <v>9</v>
      </c>
      <c r="B374" s="1000" t="s">
        <v>10</v>
      </c>
      <c r="C374" s="1000"/>
      <c r="D374" s="1000"/>
      <c r="E374" s="1000"/>
      <c r="F374" s="1000"/>
      <c r="G374" s="1000"/>
      <c r="H374" s="1000"/>
      <c r="I374" s="99"/>
      <c r="J374" s="100"/>
      <c r="K374" s="100"/>
      <c r="L374" s="100"/>
      <c r="M374" s="100"/>
      <c r="N374" s="100"/>
      <c r="O374" s="100"/>
      <c r="P374" s="100"/>
      <c r="Q374" s="100"/>
      <c r="R374" s="100"/>
      <c r="S374" s="100"/>
      <c r="T374" s="100"/>
      <c r="U374" s="100"/>
      <c r="V374" s="93"/>
      <c r="W374" s="93"/>
      <c r="Y374" s="13">
        <f t="shared" si="113"/>
        <v>0</v>
      </c>
      <c r="Z374" s="227"/>
      <c r="AA374" s="227"/>
      <c r="AB374" s="212"/>
      <c r="AC374" s="212"/>
      <c r="AD374" s="212"/>
      <c r="AE374" s="212"/>
      <c r="AF374" s="212"/>
      <c r="AG374" s="212"/>
      <c r="AH374" s="240"/>
      <c r="AI374" s="240"/>
      <c r="AJ374" s="840"/>
      <c r="AK374" s="840"/>
      <c r="AL374" s="212"/>
      <c r="AM374" s="212"/>
      <c r="AN374" s="212"/>
      <c r="AO374" s="212"/>
      <c r="AP374" s="212"/>
      <c r="AQ374" s="212"/>
      <c r="AR374" s="212"/>
      <c r="AS374" s="212"/>
      <c r="AT374" s="212"/>
      <c r="AU374" s="212"/>
      <c r="AV374" s="212"/>
      <c r="AW374" s="212"/>
      <c r="AY374" s="123"/>
      <c r="AZ374" s="191"/>
      <c r="BD374" s="405"/>
      <c r="BJ374" s="405"/>
      <c r="BK374" s="405"/>
      <c r="BQ374" s="405"/>
      <c r="BU374" s="405"/>
      <c r="CF374" s="122"/>
      <c r="CG374" s="122"/>
    </row>
    <row r="375" spans="1:88" ht="37.5" customHeight="1" thickBot="1">
      <c r="A375" s="14"/>
      <c r="B375" s="669" t="s">
        <v>96</v>
      </c>
      <c r="C375" s="1000" t="s">
        <v>97</v>
      </c>
      <c r="D375" s="1000"/>
      <c r="E375" s="1000"/>
      <c r="F375" s="1000"/>
      <c r="G375" s="1000"/>
      <c r="H375" s="1000"/>
      <c r="I375" s="99"/>
      <c r="J375" s="100"/>
      <c r="K375" s="100"/>
      <c r="L375" s="100"/>
      <c r="M375" s="100"/>
      <c r="N375" s="100"/>
      <c r="O375" s="100"/>
      <c r="P375" s="100"/>
      <c r="Q375" s="100"/>
      <c r="R375" s="100"/>
      <c r="S375" s="100"/>
      <c r="T375" s="100"/>
      <c r="U375" s="100"/>
      <c r="V375" s="93"/>
      <c r="W375" s="93"/>
      <c r="Y375" s="13">
        <f t="shared" si="113"/>
        <v>0</v>
      </c>
      <c r="Z375" s="232"/>
      <c r="AA375" s="232"/>
      <c r="AB375" s="237"/>
      <c r="AC375" s="237"/>
      <c r="AD375" s="237"/>
      <c r="AE375" s="237"/>
      <c r="AF375" s="237"/>
      <c r="AG375" s="237"/>
      <c r="AH375" s="266"/>
      <c r="AI375" s="266"/>
      <c r="AJ375" s="841"/>
      <c r="AK375" s="841"/>
      <c r="AL375" s="237"/>
      <c r="AM375" s="237"/>
      <c r="AN375" s="237"/>
      <c r="AO375" s="237"/>
      <c r="AP375" s="237"/>
      <c r="AQ375" s="237"/>
      <c r="AR375" s="237"/>
      <c r="AS375" s="237"/>
      <c r="AT375" s="237"/>
      <c r="AU375" s="237"/>
      <c r="AV375" s="237"/>
      <c r="AW375" s="237"/>
      <c r="AY375" s="123"/>
      <c r="AZ375" s="191"/>
      <c r="BD375" s="405"/>
      <c r="BJ375" s="405"/>
      <c r="BK375" s="405"/>
      <c r="BQ375" s="405"/>
      <c r="BU375" s="405"/>
      <c r="CF375" s="122"/>
      <c r="CG375" s="122"/>
    </row>
    <row r="376" spans="1:88" ht="37.5" customHeight="1" thickBot="1">
      <c r="A376" s="975" t="s">
        <v>13</v>
      </c>
      <c r="B376" s="981" t="s">
        <v>14</v>
      </c>
      <c r="C376" s="981" t="s">
        <v>15</v>
      </c>
      <c r="D376" s="997" t="s">
        <v>16</v>
      </c>
      <c r="E376" s="1001" t="s">
        <v>17</v>
      </c>
      <c r="F376" s="1011" t="s">
        <v>709</v>
      </c>
      <c r="G376" s="994" t="s">
        <v>214</v>
      </c>
      <c r="H376" s="1005"/>
      <c r="I376" s="1005"/>
      <c r="J376" s="996" t="s">
        <v>710</v>
      </c>
      <c r="K376" s="996"/>
      <c r="L376" s="996"/>
      <c r="M376" s="996"/>
      <c r="N376" s="996"/>
      <c r="O376" s="996"/>
      <c r="P376" s="996"/>
      <c r="Q376" s="996"/>
      <c r="R376" s="996"/>
      <c r="S376" s="996"/>
      <c r="T376" s="996"/>
      <c r="U376" s="996"/>
      <c r="V376" s="952" t="s">
        <v>712</v>
      </c>
      <c r="W376" s="955" t="s">
        <v>577</v>
      </c>
      <c r="Y376" s="13" t="e">
        <f t="shared" si="113"/>
        <v>#VALUE!</v>
      </c>
      <c r="Z376" s="991" t="s">
        <v>518</v>
      </c>
      <c r="AA376" s="992"/>
      <c r="AB376" s="991" t="s">
        <v>519</v>
      </c>
      <c r="AC376" s="992"/>
      <c r="AD376" s="991" t="s">
        <v>520</v>
      </c>
      <c r="AE376" s="992"/>
      <c r="AF376" s="991" t="s">
        <v>521</v>
      </c>
      <c r="AG376" s="992"/>
      <c r="AH376" s="991" t="s">
        <v>522</v>
      </c>
      <c r="AI376" s="992"/>
      <c r="AJ376" s="1027" t="s">
        <v>523</v>
      </c>
      <c r="AK376" s="1028"/>
      <c r="AL376" s="991" t="s">
        <v>524</v>
      </c>
      <c r="AM376" s="992"/>
      <c r="AN376" s="991" t="s">
        <v>525</v>
      </c>
      <c r="AO376" s="992"/>
      <c r="AP376" s="991" t="s">
        <v>526</v>
      </c>
      <c r="AQ376" s="992"/>
      <c r="AR376" s="991" t="s">
        <v>527</v>
      </c>
      <c r="AS376" s="992"/>
      <c r="AT376" s="991" t="s">
        <v>528</v>
      </c>
      <c r="AU376" s="992"/>
      <c r="AV376" s="991" t="s">
        <v>529</v>
      </c>
      <c r="AW376" s="992"/>
      <c r="AY376" s="123"/>
      <c r="AZ376" s="191"/>
      <c r="BD376" s="405"/>
      <c r="BJ376" s="405"/>
      <c r="BK376" s="405"/>
      <c r="BQ376" s="405"/>
      <c r="BU376" s="405"/>
      <c r="CF376" s="122"/>
      <c r="CG376" s="122"/>
    </row>
    <row r="377" spans="1:88" ht="37.5" customHeight="1" thickBot="1">
      <c r="A377" s="976"/>
      <c r="B377" s="982"/>
      <c r="C377" s="982"/>
      <c r="D377" s="998"/>
      <c r="E377" s="1002"/>
      <c r="F377" s="1012"/>
      <c r="G377" s="993" t="s">
        <v>713</v>
      </c>
      <c r="H377" s="993"/>
      <c r="I377" s="994"/>
      <c r="J377" s="996" t="s">
        <v>711</v>
      </c>
      <c r="K377" s="996"/>
      <c r="L377" s="996"/>
      <c r="M377" s="996"/>
      <c r="N377" s="996"/>
      <c r="O377" s="996"/>
      <c r="P377" s="996"/>
      <c r="Q377" s="996"/>
      <c r="R377" s="996"/>
      <c r="S377" s="996"/>
      <c r="T377" s="996"/>
      <c r="U377" s="996"/>
      <c r="V377" s="953"/>
      <c r="W377" s="956"/>
      <c r="Y377" s="13">
        <f t="shared" si="113"/>
        <v>0</v>
      </c>
      <c r="Z377" s="980" t="s">
        <v>578</v>
      </c>
      <c r="AA377" s="980" t="s">
        <v>579</v>
      </c>
      <c r="AB377" s="980" t="s">
        <v>580</v>
      </c>
      <c r="AC377" s="980" t="s">
        <v>581</v>
      </c>
      <c r="AD377" s="980" t="s">
        <v>582</v>
      </c>
      <c r="AE377" s="980" t="s">
        <v>583</v>
      </c>
      <c r="AF377" s="980" t="s">
        <v>584</v>
      </c>
      <c r="AG377" s="980" t="s">
        <v>585</v>
      </c>
      <c r="AH377" s="980" t="s">
        <v>586</v>
      </c>
      <c r="AI377" s="980" t="s">
        <v>587</v>
      </c>
      <c r="AJ377" s="831" t="s">
        <v>588</v>
      </c>
      <c r="AK377" s="832" t="s">
        <v>589</v>
      </c>
      <c r="AL377" s="980" t="s">
        <v>590</v>
      </c>
      <c r="AM377" s="980" t="s">
        <v>591</v>
      </c>
      <c r="AN377" s="980" t="s">
        <v>592</v>
      </c>
      <c r="AO377" s="980" t="s">
        <v>593</v>
      </c>
      <c r="AP377" s="980" t="s">
        <v>594</v>
      </c>
      <c r="AQ377" s="980" t="s">
        <v>595</v>
      </c>
      <c r="AR377" s="980" t="s">
        <v>596</v>
      </c>
      <c r="AS377" s="980" t="s">
        <v>597</v>
      </c>
      <c r="AT377" s="980" t="s">
        <v>598</v>
      </c>
      <c r="AU377" s="980" t="s">
        <v>599</v>
      </c>
      <c r="AV377" s="980" t="s">
        <v>600</v>
      </c>
      <c r="AW377" s="980" t="s">
        <v>601</v>
      </c>
      <c r="AY377" s="123"/>
      <c r="AZ377" s="191"/>
      <c r="BD377" s="405"/>
      <c r="BJ377" s="405"/>
      <c r="BK377" s="405"/>
      <c r="BQ377" s="405"/>
      <c r="BU377" s="405"/>
      <c r="CF377" s="122"/>
      <c r="CG377" s="122"/>
    </row>
    <row r="378" spans="1:88" ht="37.5" customHeight="1">
      <c r="A378" s="976"/>
      <c r="B378" s="982"/>
      <c r="C378" s="982"/>
      <c r="D378" s="998"/>
      <c r="E378" s="1002"/>
      <c r="F378" s="1012"/>
      <c r="G378" s="978">
        <v>2024</v>
      </c>
      <c r="H378" s="978">
        <v>2025</v>
      </c>
      <c r="I378" s="978">
        <v>2026</v>
      </c>
      <c r="J378" s="660"/>
      <c r="K378" s="660"/>
      <c r="L378" s="660"/>
      <c r="M378" s="660"/>
      <c r="N378" s="660"/>
      <c r="O378" s="660"/>
      <c r="P378" s="660"/>
      <c r="Q378" s="660"/>
      <c r="R378" s="660"/>
      <c r="S378" s="660"/>
      <c r="T378" s="660"/>
      <c r="U378" s="660"/>
      <c r="V378" s="953"/>
      <c r="W378" s="956"/>
      <c r="Y378" s="13">
        <f t="shared" si="113"/>
        <v>0</v>
      </c>
      <c r="Z378" s="980"/>
      <c r="AA378" s="980"/>
      <c r="AB378" s="980"/>
      <c r="AC378" s="980"/>
      <c r="AD378" s="980"/>
      <c r="AE378" s="980"/>
      <c r="AF378" s="980"/>
      <c r="AG378" s="980"/>
      <c r="AH378" s="980"/>
      <c r="AI378" s="980"/>
      <c r="AJ378" s="1029" t="s">
        <v>588</v>
      </c>
      <c r="AK378" s="1029" t="s">
        <v>589</v>
      </c>
      <c r="AL378" s="980"/>
      <c r="AM378" s="980"/>
      <c r="AN378" s="980"/>
      <c r="AO378" s="980"/>
      <c r="AP378" s="980"/>
      <c r="AQ378" s="980"/>
      <c r="AR378" s="980"/>
      <c r="AS378" s="980"/>
      <c r="AT378" s="980"/>
      <c r="AU378" s="980"/>
      <c r="AV378" s="980"/>
      <c r="AW378" s="980"/>
      <c r="BA378" s="70"/>
      <c r="BB378" s="164"/>
      <c r="BC378" s="43"/>
      <c r="BD378" s="164"/>
      <c r="BE378" s="70"/>
      <c r="BF378" s="70"/>
      <c r="BG378" s="164"/>
      <c r="BH378" s="70"/>
      <c r="BI378" s="70"/>
      <c r="BJ378" s="164"/>
      <c r="BK378" s="164"/>
      <c r="BL378" s="70"/>
      <c r="BM378" s="70"/>
      <c r="BN378" s="70"/>
      <c r="BO378" s="70"/>
      <c r="BP378" s="70"/>
      <c r="BQ378" s="164"/>
      <c r="BR378" s="70"/>
      <c r="BS378" s="70"/>
      <c r="BT378" s="70"/>
      <c r="BU378" s="164"/>
      <c r="BV378" s="70"/>
      <c r="BW378" s="70"/>
      <c r="BX378" s="70"/>
      <c r="BY378" s="70"/>
      <c r="BZ378" s="70"/>
      <c r="CA378" s="70"/>
      <c r="CB378" s="70"/>
      <c r="CC378" s="70"/>
      <c r="CF378" s="122"/>
      <c r="CG378" s="122"/>
    </row>
    <row r="379" spans="1:88" ht="37.5" customHeight="1" thickBot="1">
      <c r="A379" s="977"/>
      <c r="B379" s="983"/>
      <c r="C379" s="983"/>
      <c r="D379" s="999"/>
      <c r="E379" s="1003"/>
      <c r="F379" s="1013"/>
      <c r="G379" s="979"/>
      <c r="H379" s="979"/>
      <c r="I379" s="979"/>
      <c r="J379" s="661" t="s">
        <v>399</v>
      </c>
      <c r="K379" s="661" t="s">
        <v>400</v>
      </c>
      <c r="L379" s="661" t="s">
        <v>401</v>
      </c>
      <c r="M379" s="661" t="s">
        <v>402</v>
      </c>
      <c r="N379" s="661" t="s">
        <v>403</v>
      </c>
      <c r="O379" s="661" t="s">
        <v>404</v>
      </c>
      <c r="P379" s="661" t="s">
        <v>405</v>
      </c>
      <c r="Q379" s="661" t="s">
        <v>406</v>
      </c>
      <c r="R379" s="661" t="s">
        <v>407</v>
      </c>
      <c r="S379" s="661" t="s">
        <v>408</v>
      </c>
      <c r="T379" s="661" t="s">
        <v>409</v>
      </c>
      <c r="U379" s="661" t="s">
        <v>410</v>
      </c>
      <c r="V379" s="954"/>
      <c r="W379" s="957"/>
      <c r="Y379" s="13">
        <f t="shared" si="113"/>
        <v>0</v>
      </c>
      <c r="Z379" s="980"/>
      <c r="AA379" s="980"/>
      <c r="AB379" s="980"/>
      <c r="AC379" s="980"/>
      <c r="AD379" s="980"/>
      <c r="AE379" s="980"/>
      <c r="AF379" s="980"/>
      <c r="AG379" s="980"/>
      <c r="AH379" s="980"/>
      <c r="AI379" s="980"/>
      <c r="AJ379" s="1030"/>
      <c r="AK379" s="1030"/>
      <c r="AL379" s="980"/>
      <c r="AM379" s="980"/>
      <c r="AN379" s="980"/>
      <c r="AO379" s="980"/>
      <c r="AP379" s="980"/>
      <c r="AQ379" s="980"/>
      <c r="AR379" s="980"/>
      <c r="AS379" s="980"/>
      <c r="AT379" s="980"/>
      <c r="AU379" s="980"/>
      <c r="AV379" s="980"/>
      <c r="AW379" s="980"/>
      <c r="BA379" s="70"/>
      <c r="BB379" s="164"/>
      <c r="BC379" s="43"/>
      <c r="BD379" s="164"/>
      <c r="BE379" s="70"/>
      <c r="BF379" s="70"/>
      <c r="BG379" s="164"/>
      <c r="BH379" s="70"/>
      <c r="BI379" s="70"/>
      <c r="BJ379" s="164"/>
      <c r="BK379" s="164"/>
      <c r="BL379" s="70"/>
      <c r="BM379" s="70"/>
      <c r="BN379" s="70"/>
      <c r="BO379" s="70"/>
      <c r="BP379" s="70"/>
      <c r="BQ379" s="164"/>
      <c r="BR379" s="70"/>
      <c r="BS379" s="70"/>
      <c r="BT379" s="70"/>
      <c r="BU379" s="164"/>
      <c r="BV379" s="70"/>
      <c r="BW379" s="70"/>
      <c r="BX379" s="70"/>
      <c r="BY379" s="70"/>
      <c r="BZ379" s="70"/>
      <c r="CA379" s="70"/>
      <c r="CB379" s="70"/>
      <c r="CC379" s="70"/>
      <c r="CF379" s="157"/>
      <c r="CG379" s="157"/>
    </row>
    <row r="380" spans="1:88" ht="37.5" customHeight="1" thickBot="1">
      <c r="A380" s="945" t="s">
        <v>516</v>
      </c>
      <c r="B380" s="1231" t="s">
        <v>240</v>
      </c>
      <c r="C380" s="984" t="s">
        <v>714</v>
      </c>
      <c r="D380" s="985"/>
      <c r="E380" s="986"/>
      <c r="F380" s="698">
        <f>+'[1]UE409 (2)'!F380</f>
        <v>320</v>
      </c>
      <c r="G380" s="698">
        <f>+'[1]UE409 (2)'!G380</f>
        <v>320</v>
      </c>
      <c r="H380" s="698">
        <f>+'[1]UE409 (2)'!H380</f>
        <v>320</v>
      </c>
      <c r="I380" s="698">
        <f>+'[1]UE409 (2)'!I380</f>
        <v>320</v>
      </c>
      <c r="J380" s="698">
        <f t="shared" ref="J380:T380" si="127">+J381+J383</f>
        <v>0</v>
      </c>
      <c r="K380" s="698">
        <f t="shared" si="127"/>
        <v>9</v>
      </c>
      <c r="L380" s="698">
        <f t="shared" si="127"/>
        <v>9</v>
      </c>
      <c r="M380" s="698">
        <f t="shared" si="127"/>
        <v>26</v>
      </c>
      <c r="N380" s="698">
        <f t="shared" si="127"/>
        <v>4</v>
      </c>
      <c r="O380" s="698">
        <f t="shared" si="127"/>
        <v>57</v>
      </c>
      <c r="P380" s="698">
        <f t="shared" si="127"/>
        <v>19</v>
      </c>
      <c r="Q380" s="698">
        <f t="shared" si="127"/>
        <v>11</v>
      </c>
      <c r="R380" s="698">
        <f t="shared" si="127"/>
        <v>12</v>
      </c>
      <c r="S380" s="698">
        <f t="shared" si="127"/>
        <v>23</v>
      </c>
      <c r="T380" s="698">
        <f t="shared" si="127"/>
        <v>47</v>
      </c>
      <c r="U380" s="698">
        <v>15</v>
      </c>
      <c r="V380" s="888">
        <f>SUM(J380:U380)</f>
        <v>232</v>
      </c>
      <c r="W380" s="895">
        <f>+V380/F380*100</f>
        <v>72.5</v>
      </c>
      <c r="Y380" s="13">
        <f t="shared" si="113"/>
        <v>160</v>
      </c>
      <c r="Z380" s="640"/>
      <c r="AA380" s="640"/>
      <c r="AB380" s="226"/>
      <c r="AC380" s="226"/>
      <c r="AD380" s="226"/>
      <c r="AE380" s="226"/>
      <c r="AF380" s="226"/>
      <c r="AG380" s="226"/>
      <c r="AH380" s="226"/>
      <c r="AI380" s="226"/>
      <c r="AJ380" s="835"/>
      <c r="AK380" s="836"/>
      <c r="AL380" s="226"/>
      <c r="AM380" s="226"/>
      <c r="AN380" s="226"/>
      <c r="AO380" s="226"/>
      <c r="AP380" s="226"/>
      <c r="AQ380" s="226"/>
      <c r="AR380" s="226"/>
      <c r="AS380" s="226"/>
      <c r="AT380" s="226"/>
      <c r="AU380" s="226"/>
      <c r="AV380" s="226"/>
      <c r="AW380" s="226"/>
      <c r="BA380" s="129"/>
      <c r="BB380" s="130"/>
      <c r="BC380" s="183"/>
      <c r="BD380" s="155"/>
      <c r="BE380" s="187"/>
      <c r="BF380" s="131"/>
      <c r="BG380" s="184"/>
      <c r="BH380" s="131"/>
      <c r="BI380" s="187"/>
      <c r="BJ380" s="155"/>
      <c r="BK380" s="184"/>
      <c r="BL380" s="131"/>
      <c r="BM380" s="187"/>
      <c r="BN380" s="131"/>
      <c r="BO380" s="187"/>
      <c r="BP380" s="131"/>
      <c r="BQ380" s="184"/>
      <c r="BR380" s="131"/>
      <c r="BS380" s="187"/>
      <c r="BT380" s="131"/>
      <c r="BU380" s="184"/>
      <c r="BV380" s="131"/>
      <c r="BW380" s="187"/>
      <c r="BX380" s="131"/>
      <c r="BY380" s="187"/>
      <c r="BZ380" s="131"/>
      <c r="CA380" s="65"/>
      <c r="CB380" s="156"/>
      <c r="CC380" s="128"/>
    </row>
    <row r="381" spans="1:88" ht="36.75" customHeight="1" thickBot="1">
      <c r="A381" s="945"/>
      <c r="B381" s="1232"/>
      <c r="C381" s="989" t="s">
        <v>303</v>
      </c>
      <c r="D381" s="677" t="s">
        <v>221</v>
      </c>
      <c r="E381" s="678"/>
      <c r="F381" s="671">
        <f>+'[1]UE409 (2)'!F381</f>
        <v>6</v>
      </c>
      <c r="G381" s="671">
        <f>+'[1]UE409 (2)'!G381</f>
        <v>6</v>
      </c>
      <c r="H381" s="671">
        <f>+'[1]UE409 (2)'!H381</f>
        <v>6</v>
      </c>
      <c r="I381" s="671">
        <f>+'[1]UE409 (2)'!I381</f>
        <v>6</v>
      </c>
      <c r="J381" s="671">
        <f t="shared" ref="J381:T381" si="128">+J382</f>
        <v>0</v>
      </c>
      <c r="K381" s="671">
        <f t="shared" si="128"/>
        <v>0</v>
      </c>
      <c r="L381" s="671">
        <f t="shared" si="128"/>
        <v>1</v>
      </c>
      <c r="M381" s="671">
        <f t="shared" si="128"/>
        <v>1</v>
      </c>
      <c r="N381" s="671">
        <f t="shared" si="128"/>
        <v>0</v>
      </c>
      <c r="O381" s="671">
        <f t="shared" si="128"/>
        <v>1</v>
      </c>
      <c r="P381" s="671">
        <f t="shared" si="128"/>
        <v>0</v>
      </c>
      <c r="Q381" s="671">
        <f t="shared" si="128"/>
        <v>1</v>
      </c>
      <c r="R381" s="671">
        <f t="shared" si="128"/>
        <v>1</v>
      </c>
      <c r="S381" s="671">
        <f t="shared" si="128"/>
        <v>0</v>
      </c>
      <c r="T381" s="671">
        <f t="shared" si="128"/>
        <v>0</v>
      </c>
      <c r="U381" s="671">
        <v>1</v>
      </c>
      <c r="V381" s="888">
        <f t="shared" ref="V381:V410" si="129">SUM(J381:U381)</f>
        <v>6</v>
      </c>
      <c r="W381" s="895">
        <f t="shared" ref="W381:W410" si="130">+V381/F381*100</f>
        <v>100</v>
      </c>
      <c r="X381" s="93"/>
      <c r="Y381" s="13">
        <f t="shared" si="113"/>
        <v>3</v>
      </c>
      <c r="Z381" s="640"/>
      <c r="AA381" s="640"/>
      <c r="AB381" s="226"/>
      <c r="AC381" s="226"/>
      <c r="AD381" s="226"/>
      <c r="AE381" s="226"/>
      <c r="AF381" s="226"/>
      <c r="AG381" s="226"/>
      <c r="AH381" s="226"/>
      <c r="AI381" s="226"/>
      <c r="AJ381" s="835"/>
      <c r="AK381" s="836"/>
      <c r="AL381" s="226"/>
      <c r="AM381" s="226"/>
      <c r="AN381" s="226"/>
      <c r="AO381" s="226"/>
      <c r="AP381" s="226"/>
      <c r="AQ381" s="226"/>
      <c r="AR381" s="226"/>
      <c r="AS381" s="226"/>
      <c r="AT381" s="226"/>
      <c r="AU381" s="226"/>
      <c r="AV381" s="226"/>
      <c r="AW381" s="226"/>
      <c r="AX381" s="93"/>
      <c r="BA381" s="750">
        <f>+BC381+BD381+BF381+BH381+BJ381+BL381+BN381+BP381+BR381+BT381+BV381+BX381+BZ381</f>
        <v>88800</v>
      </c>
      <c r="BB381" s="130">
        <f>+BE381+BG381+BI381+BK381+BM381+BO381+BQ381+BS381+BU381+BW381+BY381+CA381</f>
        <v>83093</v>
      </c>
      <c r="BC381" s="752">
        <f>48000+40800</f>
        <v>88800</v>
      </c>
      <c r="BD381" s="155">
        <v>0</v>
      </c>
      <c r="BE381" s="184">
        <v>0</v>
      </c>
      <c r="BF381" s="131">
        <v>0</v>
      </c>
      <c r="BG381" s="184">
        <v>4533.33</v>
      </c>
      <c r="BH381" s="131">
        <v>0</v>
      </c>
      <c r="BI381" s="185">
        <v>3400</v>
      </c>
      <c r="BJ381" s="155">
        <v>0</v>
      </c>
      <c r="BK381" s="184">
        <v>3400</v>
      </c>
      <c r="BL381" s="131">
        <v>0</v>
      </c>
      <c r="BM381" s="804">
        <v>4084</v>
      </c>
      <c r="BN381" s="131">
        <v>0</v>
      </c>
      <c r="BO381" s="824">
        <v>3483.26</v>
      </c>
      <c r="BP381" s="131">
        <v>0</v>
      </c>
      <c r="BQ381" s="185">
        <v>193.05000000000291</v>
      </c>
      <c r="BR381" s="131">
        <v>0</v>
      </c>
      <c r="BS381" s="186"/>
      <c r="BT381" s="131"/>
      <c r="BU381" s="185"/>
      <c r="BV381" s="131">
        <v>0</v>
      </c>
      <c r="BW381" s="186"/>
      <c r="BX381" s="131">
        <v>0</v>
      </c>
      <c r="BY381" s="186"/>
      <c r="BZ381" s="131">
        <v>0</v>
      </c>
      <c r="CA381" s="65">
        <v>63999.360000000001</v>
      </c>
      <c r="CB381" s="156">
        <f>+BE381+BG381+BI381+BK381+BM381+BO381+BQ381+BS381+BU381+BW381+BY381+CA381</f>
        <v>83093</v>
      </c>
      <c r="CC381" s="128">
        <f>+CB381/BA381*100</f>
        <v>93.573198198198199</v>
      </c>
      <c r="CF381" s="133">
        <f>+CI381-BA381</f>
        <v>0</v>
      </c>
      <c r="CG381" s="133">
        <f>+CJ381-BB381</f>
        <v>0</v>
      </c>
      <c r="CH381" s="160"/>
      <c r="CI381" s="133">
        <v>88800</v>
      </c>
      <c r="CJ381" s="133">
        <v>83093</v>
      </c>
    </row>
    <row r="382" spans="1:88" ht="51" customHeight="1" thickBot="1">
      <c r="A382" s="945"/>
      <c r="B382" s="1232"/>
      <c r="C382" s="990"/>
      <c r="D382" s="252" t="s">
        <v>555</v>
      </c>
      <c r="E382" s="9" t="s">
        <v>46</v>
      </c>
      <c r="F382" s="671">
        <f>+'[1]UE409 (2)'!F382</f>
        <v>6</v>
      </c>
      <c r="G382" s="671">
        <f>+'[1]UE409 (2)'!G382</f>
        <v>6</v>
      </c>
      <c r="H382" s="671">
        <f>+'[1]UE409 (2)'!H382</f>
        <v>6</v>
      </c>
      <c r="I382" s="671">
        <f>+'[1]UE409 (2)'!I382</f>
        <v>6</v>
      </c>
      <c r="J382" s="634">
        <v>0</v>
      </c>
      <c r="K382" s="91">
        <v>0</v>
      </c>
      <c r="L382" s="91">
        <v>1</v>
      </c>
      <c r="M382" s="91">
        <v>1</v>
      </c>
      <c r="N382" s="91">
        <v>0</v>
      </c>
      <c r="O382" s="91">
        <v>1</v>
      </c>
      <c r="P382" s="91">
        <v>0</v>
      </c>
      <c r="Q382" s="91">
        <v>1</v>
      </c>
      <c r="R382" s="91">
        <v>1</v>
      </c>
      <c r="S382" s="634">
        <v>0</v>
      </c>
      <c r="T382" s="91">
        <v>0</v>
      </c>
      <c r="U382" s="91">
        <v>1</v>
      </c>
      <c r="V382" s="888">
        <f t="shared" si="129"/>
        <v>6</v>
      </c>
      <c r="W382" s="895">
        <f t="shared" si="130"/>
        <v>100</v>
      </c>
      <c r="Y382" s="13">
        <f t="shared" si="113"/>
        <v>3</v>
      </c>
      <c r="Z382" s="640" t="s">
        <v>853</v>
      </c>
      <c r="AA382" s="640" t="s">
        <v>854</v>
      </c>
      <c r="AB382" s="226"/>
      <c r="AC382" s="226"/>
      <c r="AD382" s="226" t="s">
        <v>1017</v>
      </c>
      <c r="AE382" s="226" t="s">
        <v>1018</v>
      </c>
      <c r="AF382" s="226"/>
      <c r="AG382" s="226"/>
      <c r="AH382" s="226"/>
      <c r="AI382" s="226"/>
      <c r="AJ382" s="835"/>
      <c r="AK382" s="836"/>
      <c r="AL382" s="226"/>
      <c r="AM382" s="226"/>
      <c r="AN382" s="226"/>
      <c r="AO382" s="226"/>
      <c r="AP382" s="226"/>
      <c r="AQ382" s="226"/>
      <c r="AR382" s="226"/>
      <c r="AS382" s="226"/>
      <c r="AT382" s="226"/>
      <c r="AU382" s="226"/>
      <c r="AV382" s="226"/>
      <c r="AW382" s="226"/>
      <c r="BA382" s="129"/>
      <c r="BB382" s="130"/>
      <c r="BC382" s="183"/>
      <c r="BD382" s="155"/>
      <c r="BE382" s="184"/>
      <c r="BF382" s="131"/>
      <c r="BG382" s="184"/>
      <c r="BH382" s="131"/>
      <c r="BI382" s="185"/>
      <c r="BJ382" s="155"/>
      <c r="BK382" s="184"/>
      <c r="BL382" s="131"/>
      <c r="BM382" s="187"/>
      <c r="BN382" s="131"/>
      <c r="BO382" s="185"/>
      <c r="BP382" s="131"/>
      <c r="BQ382" s="185"/>
      <c r="BR382" s="131"/>
      <c r="BS382" s="186"/>
      <c r="BT382" s="131"/>
      <c r="BU382" s="185"/>
      <c r="BV382" s="131"/>
      <c r="BW382" s="186"/>
      <c r="BX382" s="131"/>
      <c r="BY382" s="186"/>
      <c r="BZ382" s="131"/>
      <c r="CA382" s="65"/>
      <c r="CB382" s="156">
        <f t="shared" ref="CB382:CB410" si="131">+BE382+BG382+BI382+BK382+BM382+BO382+BQ382+BS382+BU382+BW382+BY382+CA382</f>
        <v>0</v>
      </c>
      <c r="CC382" s="128" t="e">
        <f t="shared" ref="CC382:CC410" si="132">+CB382/BA382*100</f>
        <v>#DIV/0!</v>
      </c>
      <c r="CF382" s="122"/>
      <c r="CG382" s="122"/>
    </row>
    <row r="383" spans="1:88" ht="38.25" customHeight="1" thickBot="1">
      <c r="A383" s="945"/>
      <c r="B383" s="1232"/>
      <c r="C383" s="989" t="s">
        <v>304</v>
      </c>
      <c r="D383" s="677" t="s">
        <v>221</v>
      </c>
      <c r="E383" s="678"/>
      <c r="F383" s="671">
        <f>+'[1]UE409 (2)'!F383</f>
        <v>314</v>
      </c>
      <c r="G383" s="671">
        <f>+'[1]UE409 (2)'!G383</f>
        <v>314</v>
      </c>
      <c r="H383" s="671">
        <f>+'[1]UE409 (2)'!H383</f>
        <v>314</v>
      </c>
      <c r="I383" s="671">
        <f>+'[1]UE409 (2)'!I383</f>
        <v>314</v>
      </c>
      <c r="J383" s="671">
        <f t="shared" ref="J383:T383" si="133">+J384</f>
        <v>0</v>
      </c>
      <c r="K383" s="671">
        <f t="shared" si="133"/>
        <v>9</v>
      </c>
      <c r="L383" s="671">
        <f t="shared" si="133"/>
        <v>8</v>
      </c>
      <c r="M383" s="671">
        <f t="shared" si="133"/>
        <v>25</v>
      </c>
      <c r="N383" s="671">
        <f t="shared" si="133"/>
        <v>4</v>
      </c>
      <c r="O383" s="671">
        <f t="shared" si="133"/>
        <v>56</v>
      </c>
      <c r="P383" s="671">
        <f t="shared" si="133"/>
        <v>19</v>
      </c>
      <c r="Q383" s="671">
        <f t="shared" si="133"/>
        <v>10</v>
      </c>
      <c r="R383" s="671">
        <f t="shared" si="133"/>
        <v>11</v>
      </c>
      <c r="S383" s="671">
        <f t="shared" si="133"/>
        <v>23</v>
      </c>
      <c r="T383" s="671">
        <f t="shared" si="133"/>
        <v>47</v>
      </c>
      <c r="U383" s="671">
        <v>14</v>
      </c>
      <c r="V383" s="788">
        <f t="shared" si="129"/>
        <v>226</v>
      </c>
      <c r="W383" s="895">
        <f t="shared" si="130"/>
        <v>71.974522292993626</v>
      </c>
      <c r="Y383" s="13">
        <f t="shared" si="113"/>
        <v>157</v>
      </c>
      <c r="Z383" s="640"/>
      <c r="AA383" s="640"/>
      <c r="AB383" s="226"/>
      <c r="AC383" s="226"/>
      <c r="AD383" s="226"/>
      <c r="AE383" s="226"/>
      <c r="AF383" s="226"/>
      <c r="AG383" s="226"/>
      <c r="AH383" s="226"/>
      <c r="AI383" s="226"/>
      <c r="AJ383" s="835"/>
      <c r="AK383" s="836"/>
      <c r="AL383" s="226"/>
      <c r="AM383" s="226"/>
      <c r="AN383" s="226"/>
      <c r="AO383" s="226"/>
      <c r="AP383" s="226"/>
      <c r="AQ383" s="226"/>
      <c r="AR383" s="226"/>
      <c r="AS383" s="226"/>
      <c r="AT383" s="226"/>
      <c r="AU383" s="226"/>
      <c r="AV383" s="226"/>
      <c r="AW383" s="226"/>
      <c r="BA383" s="77">
        <f>+BC383+BD383+BF383+BH383+BJ383+BL383+BN383+BP383+BR383+BT383+BV383+BX383+BZ383</f>
        <v>6000</v>
      </c>
      <c r="BB383" s="130">
        <f>+BE383+BG383+BI383+BK383+BM383+BO383+BQ383+BS383+BU383+BW383+BY383+CA383</f>
        <v>3747</v>
      </c>
      <c r="BC383" s="183">
        <v>6000</v>
      </c>
      <c r="BD383" s="155">
        <v>0</v>
      </c>
      <c r="BE383" s="184">
        <v>0</v>
      </c>
      <c r="BF383" s="131">
        <v>0</v>
      </c>
      <c r="BG383" s="184">
        <v>0</v>
      </c>
      <c r="BH383" s="131">
        <v>0</v>
      </c>
      <c r="BI383" s="185">
        <v>0</v>
      </c>
      <c r="BJ383" s="155">
        <v>0</v>
      </c>
      <c r="BK383" s="184">
        <v>0</v>
      </c>
      <c r="BL383" s="131">
        <v>0</v>
      </c>
      <c r="BM383" s="803">
        <v>0</v>
      </c>
      <c r="BN383" s="131">
        <v>0</v>
      </c>
      <c r="BO383" s="824">
        <v>0</v>
      </c>
      <c r="BP383" s="131">
        <v>0</v>
      </c>
      <c r="BQ383" s="185">
        <v>0</v>
      </c>
      <c r="BR383" s="131">
        <v>0</v>
      </c>
      <c r="BS383" s="186"/>
      <c r="BT383" s="131"/>
      <c r="BU383" s="185"/>
      <c r="BV383" s="131">
        <v>0</v>
      </c>
      <c r="BW383" s="186"/>
      <c r="BX383" s="131">
        <v>0</v>
      </c>
      <c r="BY383" s="186"/>
      <c r="BZ383" s="131">
        <v>0</v>
      </c>
      <c r="CA383" s="65">
        <v>3747</v>
      </c>
      <c r="CB383" s="156">
        <f t="shared" si="131"/>
        <v>3747</v>
      </c>
      <c r="CC383" s="128">
        <f t="shared" si="132"/>
        <v>62.45</v>
      </c>
      <c r="CF383" s="133">
        <f>+CI383-BA383</f>
        <v>0</v>
      </c>
      <c r="CG383" s="133">
        <f>+CJ383-BB383</f>
        <v>0</v>
      </c>
      <c r="CH383" s="160"/>
      <c r="CI383" s="133">
        <v>6000</v>
      </c>
      <c r="CJ383" s="133">
        <v>3747</v>
      </c>
    </row>
    <row r="384" spans="1:88" ht="48.75" customHeight="1" thickBot="1">
      <c r="A384" s="945"/>
      <c r="B384" s="1233"/>
      <c r="C384" s="990"/>
      <c r="D384" s="19" t="s">
        <v>305</v>
      </c>
      <c r="E384" s="9" t="s">
        <v>145</v>
      </c>
      <c r="F384" s="671">
        <f>+'[1]UE409 (2)'!F384</f>
        <v>314</v>
      </c>
      <c r="G384" s="671">
        <f>+'[1]UE409 (2)'!G384</f>
        <v>314</v>
      </c>
      <c r="H384" s="671">
        <f>+'[1]UE409 (2)'!H384</f>
        <v>314</v>
      </c>
      <c r="I384" s="671">
        <f>+'[1]UE409 (2)'!I384</f>
        <v>314</v>
      </c>
      <c r="J384" s="634">
        <v>0</v>
      </c>
      <c r="K384" s="80">
        <v>9</v>
      </c>
      <c r="L384" s="80">
        <v>8</v>
      </c>
      <c r="M384" s="80">
        <v>25</v>
      </c>
      <c r="N384" s="80">
        <v>4</v>
      </c>
      <c r="O384" s="80">
        <v>56</v>
      </c>
      <c r="P384" s="80">
        <v>19</v>
      </c>
      <c r="Q384" s="80">
        <v>10</v>
      </c>
      <c r="R384" s="80">
        <v>11</v>
      </c>
      <c r="S384" s="634">
        <v>23</v>
      </c>
      <c r="T384" s="80">
        <v>47</v>
      </c>
      <c r="U384" s="80">
        <v>14</v>
      </c>
      <c r="V384" s="788">
        <f t="shared" si="129"/>
        <v>226</v>
      </c>
      <c r="W384" s="895">
        <f t="shared" si="130"/>
        <v>71.974522292993626</v>
      </c>
      <c r="Y384" s="13">
        <f t="shared" si="113"/>
        <v>157</v>
      </c>
      <c r="Z384" s="640" t="s">
        <v>855</v>
      </c>
      <c r="AA384" s="640" t="s">
        <v>856</v>
      </c>
      <c r="AB384" s="226"/>
      <c r="AC384" s="226"/>
      <c r="AD384" s="226"/>
      <c r="AE384" s="226"/>
      <c r="AF384" s="226"/>
      <c r="AG384" s="226"/>
      <c r="AH384" s="226"/>
      <c r="AI384" s="226"/>
      <c r="AJ384" s="835" t="s">
        <v>855</v>
      </c>
      <c r="AK384" s="836" t="s">
        <v>1163</v>
      </c>
      <c r="AL384" s="226" t="s">
        <v>855</v>
      </c>
      <c r="AM384" s="226" t="s">
        <v>1163</v>
      </c>
      <c r="AN384" s="226"/>
      <c r="AO384" s="226"/>
      <c r="AP384" s="226"/>
      <c r="AQ384" s="226"/>
      <c r="AR384" s="226"/>
      <c r="AS384" s="226"/>
      <c r="AT384" s="226"/>
      <c r="AU384" s="226"/>
      <c r="AV384" s="226"/>
      <c r="AW384" s="226"/>
      <c r="BA384" s="129"/>
      <c r="BB384" s="130"/>
      <c r="BC384" s="183"/>
      <c r="BD384" s="155"/>
      <c r="BE384" s="184"/>
      <c r="BF384" s="131"/>
      <c r="BG384" s="184"/>
      <c r="BH384" s="131"/>
      <c r="BI384" s="185"/>
      <c r="BJ384" s="155"/>
      <c r="BK384" s="184"/>
      <c r="BL384" s="131"/>
      <c r="BM384" s="184"/>
      <c r="BN384" s="131"/>
      <c r="BO384" s="185"/>
      <c r="BP384" s="131"/>
      <c r="BQ384" s="185"/>
      <c r="BR384" s="131"/>
      <c r="BS384" s="186"/>
      <c r="BT384" s="131"/>
      <c r="BU384" s="185"/>
      <c r="BV384" s="131"/>
      <c r="BW384" s="186"/>
      <c r="BX384" s="131"/>
      <c r="BY384" s="186"/>
      <c r="BZ384" s="131"/>
      <c r="CA384" s="65"/>
      <c r="CB384" s="156">
        <f t="shared" si="131"/>
        <v>0</v>
      </c>
      <c r="CC384" s="128" t="e">
        <f t="shared" si="132"/>
        <v>#DIV/0!</v>
      </c>
      <c r="CF384" s="122"/>
      <c r="CG384" s="122"/>
    </row>
    <row r="385" spans="1:88" ht="48.75" customHeight="1" thickBot="1">
      <c r="A385" s="945"/>
      <c r="B385" s="975" t="s">
        <v>1190</v>
      </c>
      <c r="C385" s="984" t="s">
        <v>714</v>
      </c>
      <c r="D385" s="985"/>
      <c r="E385" s="986"/>
      <c r="F385" s="698">
        <f>+'[1]UE409 (2)'!F385</f>
        <v>167769</v>
      </c>
      <c r="G385" s="698">
        <f>+'[1]UE409 (2)'!G385</f>
        <v>167769</v>
      </c>
      <c r="H385" s="698">
        <f>+'[1]UE409 (2)'!H385</f>
        <v>167769</v>
      </c>
      <c r="I385" s="698">
        <f>+'[1]UE409 (2)'!I385</f>
        <v>167769</v>
      </c>
      <c r="J385" s="700">
        <f>+J386+J388</f>
        <v>17665</v>
      </c>
      <c r="K385" s="700">
        <f t="shared" ref="K385:T385" si="134">+K386+K388</f>
        <v>16308</v>
      </c>
      <c r="L385" s="700">
        <f t="shared" si="134"/>
        <v>17717</v>
      </c>
      <c r="M385" s="700">
        <f t="shared" si="134"/>
        <v>6280</v>
      </c>
      <c r="N385" s="700">
        <f t="shared" si="134"/>
        <v>14915</v>
      </c>
      <c r="O385" s="700">
        <f t="shared" si="134"/>
        <v>19720</v>
      </c>
      <c r="P385" s="700">
        <f t="shared" si="134"/>
        <v>13882</v>
      </c>
      <c r="Q385" s="700">
        <f t="shared" si="134"/>
        <v>15710</v>
      </c>
      <c r="R385" s="700">
        <f t="shared" si="134"/>
        <v>11730</v>
      </c>
      <c r="S385" s="700">
        <f t="shared" si="134"/>
        <v>8303</v>
      </c>
      <c r="T385" s="700">
        <f t="shared" si="134"/>
        <v>11014</v>
      </c>
      <c r="U385" s="700">
        <v>6138</v>
      </c>
      <c r="V385" s="888">
        <f t="shared" si="129"/>
        <v>159382</v>
      </c>
      <c r="W385" s="895">
        <f t="shared" si="130"/>
        <v>95.00086428362809</v>
      </c>
      <c r="Y385" s="867">
        <f t="shared" si="113"/>
        <v>83884.5</v>
      </c>
      <c r="Z385" s="640"/>
      <c r="AA385" s="640"/>
      <c r="AB385" s="226"/>
      <c r="AC385" s="226"/>
      <c r="AD385" s="226"/>
      <c r="AE385" s="226"/>
      <c r="AF385" s="226"/>
      <c r="AG385" s="226"/>
      <c r="AH385" s="226"/>
      <c r="AI385" s="226"/>
      <c r="AJ385" s="835"/>
      <c r="AK385" s="836"/>
      <c r="AL385" s="226"/>
      <c r="AM385" s="226"/>
      <c r="AN385" s="226"/>
      <c r="AO385" s="226"/>
      <c r="AP385" s="226"/>
      <c r="AQ385" s="226"/>
      <c r="AR385" s="226"/>
      <c r="AS385" s="226"/>
      <c r="AT385" s="226"/>
      <c r="AU385" s="226"/>
      <c r="AV385" s="226"/>
      <c r="AW385" s="226"/>
      <c r="BA385" s="129"/>
      <c r="BB385" s="130"/>
      <c r="BC385" s="183"/>
      <c r="BD385" s="155"/>
      <c r="BE385" s="184"/>
      <c r="BF385" s="131"/>
      <c r="BG385" s="184"/>
      <c r="BH385" s="131"/>
      <c r="BI385" s="185"/>
      <c r="BJ385" s="155"/>
      <c r="BK385" s="184"/>
      <c r="BL385" s="131"/>
      <c r="BM385" s="184"/>
      <c r="BN385" s="131"/>
      <c r="BO385" s="185"/>
      <c r="BP385" s="131"/>
      <c r="BQ385" s="185"/>
      <c r="BR385" s="131"/>
      <c r="BS385" s="186"/>
      <c r="BT385" s="131"/>
      <c r="BU385" s="185"/>
      <c r="BV385" s="131"/>
      <c r="BW385" s="186"/>
      <c r="BX385" s="131"/>
      <c r="BY385" s="186"/>
      <c r="BZ385" s="131"/>
      <c r="CA385" s="65"/>
      <c r="CB385" s="156">
        <f t="shared" si="131"/>
        <v>0</v>
      </c>
      <c r="CC385" s="128" t="e">
        <f t="shared" si="132"/>
        <v>#DIV/0!</v>
      </c>
      <c r="CF385" s="122"/>
      <c r="CG385" s="122"/>
    </row>
    <row r="386" spans="1:88" ht="42" customHeight="1" thickBot="1">
      <c r="A386" s="945"/>
      <c r="B386" s="976"/>
      <c r="C386" s="944" t="s">
        <v>307</v>
      </c>
      <c r="D386" s="677" t="s">
        <v>221</v>
      </c>
      <c r="E386" s="678"/>
      <c r="F386" s="671">
        <f>+'[1]UE409 (2)'!F386</f>
        <v>107393</v>
      </c>
      <c r="G386" s="671">
        <f>+'[1]UE409 (2)'!G386</f>
        <v>107393</v>
      </c>
      <c r="H386" s="671">
        <f>+'[1]UE409 (2)'!H386</f>
        <v>107393</v>
      </c>
      <c r="I386" s="671">
        <f>+'[1]UE409 (2)'!I386</f>
        <v>107393</v>
      </c>
      <c r="J386" s="671">
        <f>+J387</f>
        <v>14051</v>
      </c>
      <c r="K386" s="671">
        <f t="shared" ref="K386:T386" si="135">+K387</f>
        <v>12292</v>
      </c>
      <c r="L386" s="671">
        <f t="shared" si="135"/>
        <v>12220</v>
      </c>
      <c r="M386" s="671">
        <f t="shared" si="135"/>
        <v>4760</v>
      </c>
      <c r="N386" s="671">
        <f t="shared" si="135"/>
        <v>6814</v>
      </c>
      <c r="O386" s="671">
        <f t="shared" si="135"/>
        <v>8616</v>
      </c>
      <c r="P386" s="671">
        <f t="shared" si="135"/>
        <v>5412</v>
      </c>
      <c r="Q386" s="671">
        <f t="shared" si="135"/>
        <v>7620</v>
      </c>
      <c r="R386" s="671">
        <f t="shared" si="135"/>
        <v>8230</v>
      </c>
      <c r="S386" s="671">
        <f t="shared" si="135"/>
        <v>6803</v>
      </c>
      <c r="T386" s="671">
        <f t="shared" si="135"/>
        <v>7727</v>
      </c>
      <c r="U386" s="671">
        <v>4076</v>
      </c>
      <c r="V386" s="888">
        <f t="shared" si="129"/>
        <v>98621</v>
      </c>
      <c r="W386" s="895">
        <f t="shared" si="130"/>
        <v>91.831869861164137</v>
      </c>
      <c r="Y386" s="13">
        <f t="shared" si="113"/>
        <v>53696.5</v>
      </c>
      <c r="Z386" s="640"/>
      <c r="AA386" s="640"/>
      <c r="AB386" s="226"/>
      <c r="AC386" s="226"/>
      <c r="AD386" s="226"/>
      <c r="AE386" s="226"/>
      <c r="AF386" s="226"/>
      <c r="AG386" s="226"/>
      <c r="AH386" s="226"/>
      <c r="AI386" s="226"/>
      <c r="AJ386" s="835"/>
      <c r="AK386" s="836"/>
      <c r="AL386" s="226"/>
      <c r="AM386" s="226"/>
      <c r="AN386" s="226"/>
      <c r="AO386" s="226"/>
      <c r="AP386" s="226"/>
      <c r="AQ386" s="226"/>
      <c r="AR386" s="226"/>
      <c r="AS386" s="226"/>
      <c r="AT386" s="226"/>
      <c r="AU386" s="226"/>
      <c r="AV386" s="226"/>
      <c r="AW386" s="226"/>
      <c r="BA386" s="77">
        <f>+BC386+BD386+BF386+BH386+BJ386+BL386+BN386+BP386+BR386+BT386+BV386+BX386+BZ386</f>
        <v>92670</v>
      </c>
      <c r="BB386" s="130">
        <f>+BE386+BG386+BI386+BK386+BM386+BO386+BQ386+BS386+BU386+BW386+BY386+CA386</f>
        <v>83368</v>
      </c>
      <c r="BC386" s="183">
        <v>26135</v>
      </c>
      <c r="BD386" s="155">
        <v>0</v>
      </c>
      <c r="BE386" s="184">
        <v>1179.3000000000002</v>
      </c>
      <c r="BF386" s="131">
        <v>72255</v>
      </c>
      <c r="BG386" s="184">
        <v>7800.88</v>
      </c>
      <c r="BH386" s="131">
        <v>0</v>
      </c>
      <c r="BI386" s="185">
        <v>7748.25</v>
      </c>
      <c r="BJ386" s="155">
        <v>0</v>
      </c>
      <c r="BK386" s="184">
        <v>7750.010000000002</v>
      </c>
      <c r="BL386" s="806">
        <v>607</v>
      </c>
      <c r="BM386" s="803">
        <v>7142.68</v>
      </c>
      <c r="BN386" s="131">
        <v>0</v>
      </c>
      <c r="BO386" s="824">
        <v>6435.1599999999962</v>
      </c>
      <c r="BP386" s="131">
        <v>0</v>
      </c>
      <c r="BQ386" s="185">
        <v>619.32000000000698</v>
      </c>
      <c r="BR386" s="131">
        <v>0</v>
      </c>
      <c r="BS386" s="186"/>
      <c r="BT386" s="131"/>
      <c r="BU386" s="185"/>
      <c r="BV386" s="882">
        <v>-6327</v>
      </c>
      <c r="BW386" s="186"/>
      <c r="BX386" s="131">
        <v>0</v>
      </c>
      <c r="BY386" s="186"/>
      <c r="BZ386" s="131">
        <v>0</v>
      </c>
      <c r="CA386" s="65">
        <v>44692.399999999994</v>
      </c>
      <c r="CB386" s="156">
        <f t="shared" si="131"/>
        <v>83368</v>
      </c>
      <c r="CC386" s="128">
        <f t="shared" si="132"/>
        <v>89.962231574403802</v>
      </c>
      <c r="CF386" s="133">
        <f>+CI386-BA386</f>
        <v>0</v>
      </c>
      <c r="CG386" s="133">
        <f>+CJ386-BB386</f>
        <v>0</v>
      </c>
      <c r="CH386" s="160"/>
      <c r="CI386" s="133">
        <v>92670</v>
      </c>
      <c r="CJ386" s="133">
        <v>83368</v>
      </c>
    </row>
    <row r="387" spans="1:88" ht="42" customHeight="1" thickBot="1">
      <c r="A387" s="945"/>
      <c r="B387" s="976"/>
      <c r="C387" s="944"/>
      <c r="D387" s="19" t="s">
        <v>485</v>
      </c>
      <c r="E387" s="9" t="s">
        <v>33</v>
      </c>
      <c r="F387" s="671">
        <f>+'[1]UE409 (2)'!F387</f>
        <v>107393</v>
      </c>
      <c r="G387" s="671">
        <f>+'[1]UE409 (2)'!G387</f>
        <v>107393</v>
      </c>
      <c r="H387" s="671">
        <f>+'[1]UE409 (2)'!H387</f>
        <v>107393</v>
      </c>
      <c r="I387" s="671">
        <f>+'[1]UE409 (2)'!I387</f>
        <v>107393</v>
      </c>
      <c r="J387" s="635">
        <v>14051</v>
      </c>
      <c r="K387" s="80">
        <v>12292</v>
      </c>
      <c r="L387" s="80">
        <v>12220</v>
      </c>
      <c r="M387" s="80">
        <v>4760</v>
      </c>
      <c r="N387" s="80">
        <v>6814</v>
      </c>
      <c r="O387" s="80">
        <v>8616</v>
      </c>
      <c r="P387" s="80">
        <v>5412</v>
      </c>
      <c r="Q387" s="80">
        <v>7620</v>
      </c>
      <c r="R387" s="80">
        <v>8230</v>
      </c>
      <c r="S387" s="635">
        <v>6803</v>
      </c>
      <c r="T387" s="80">
        <v>7727</v>
      </c>
      <c r="U387" s="788">
        <v>4076</v>
      </c>
      <c r="V387" s="888">
        <f t="shared" si="129"/>
        <v>98621</v>
      </c>
      <c r="W387" s="895">
        <f t="shared" si="130"/>
        <v>91.831869861164137</v>
      </c>
      <c r="Y387" s="13">
        <f t="shared" si="113"/>
        <v>53696.5</v>
      </c>
      <c r="Z387" s="640"/>
      <c r="AA387" s="640"/>
      <c r="AB387" s="226"/>
      <c r="AC387" s="226"/>
      <c r="AD387" s="226"/>
      <c r="AE387" s="226"/>
      <c r="AF387" s="226"/>
      <c r="AG387" s="226"/>
      <c r="AH387" s="226"/>
      <c r="AI387" s="226"/>
      <c r="AJ387" s="835"/>
      <c r="AK387" s="836"/>
      <c r="AL387" s="226"/>
      <c r="AM387" s="226"/>
      <c r="AN387" s="226"/>
      <c r="AO387" s="226"/>
      <c r="AP387" s="226"/>
      <c r="AQ387" s="226"/>
      <c r="AR387" s="226"/>
      <c r="AS387" s="226"/>
      <c r="AT387" s="226"/>
      <c r="AU387" s="226"/>
      <c r="AV387" s="226"/>
      <c r="AW387" s="226"/>
      <c r="BA387" s="129"/>
      <c r="BB387" s="130"/>
      <c r="BC387" s="183"/>
      <c r="BD387" s="155"/>
      <c r="BE387" s="184"/>
      <c r="BF387" s="131"/>
      <c r="BG387" s="184"/>
      <c r="BH387" s="131"/>
      <c r="BI387" s="185"/>
      <c r="BJ387" s="155"/>
      <c r="BK387" s="184"/>
      <c r="BL387" s="131"/>
      <c r="BM387" s="184"/>
      <c r="BN387" s="131"/>
      <c r="BO387" s="185"/>
      <c r="BP387" s="131"/>
      <c r="BQ387" s="185"/>
      <c r="BR387" s="131"/>
      <c r="BS387" s="186"/>
      <c r="BT387" s="131"/>
      <c r="BU387" s="185"/>
      <c r="BV387" s="131"/>
      <c r="BW387" s="186"/>
      <c r="BX387" s="131"/>
      <c r="BY387" s="186"/>
      <c r="BZ387" s="131"/>
      <c r="CA387" s="65"/>
      <c r="CB387" s="156">
        <f t="shared" si="131"/>
        <v>0</v>
      </c>
      <c r="CC387" s="128" t="e">
        <f t="shared" si="132"/>
        <v>#DIV/0!</v>
      </c>
      <c r="CF387" s="122"/>
      <c r="CG387" s="122"/>
    </row>
    <row r="388" spans="1:88" ht="42" customHeight="1" thickBot="1">
      <c r="A388" s="945"/>
      <c r="B388" s="976"/>
      <c r="C388" s="981" t="s">
        <v>308</v>
      </c>
      <c r="D388" s="677" t="s">
        <v>221</v>
      </c>
      <c r="E388" s="678"/>
      <c r="F388" s="671">
        <f>+'[1]UE409 (2)'!F388</f>
        <v>60376</v>
      </c>
      <c r="G388" s="671">
        <f>+'[1]UE409 (2)'!G388</f>
        <v>60376</v>
      </c>
      <c r="H388" s="671">
        <f>+'[1]UE409 (2)'!H388</f>
        <v>60376</v>
      </c>
      <c r="I388" s="671">
        <f>+'[1]UE409 (2)'!I388</f>
        <v>60376</v>
      </c>
      <c r="J388" s="671">
        <f t="shared" ref="J388:T388" si="136">+J389</f>
        <v>3614</v>
      </c>
      <c r="K388" s="671">
        <f t="shared" si="136"/>
        <v>4016</v>
      </c>
      <c r="L388" s="671">
        <f t="shared" si="136"/>
        <v>5497</v>
      </c>
      <c r="M388" s="671">
        <f t="shared" si="136"/>
        <v>1520</v>
      </c>
      <c r="N388" s="671">
        <f t="shared" si="136"/>
        <v>8101</v>
      </c>
      <c r="O388" s="671">
        <f t="shared" si="136"/>
        <v>11104</v>
      </c>
      <c r="P388" s="671">
        <f t="shared" si="136"/>
        <v>8470</v>
      </c>
      <c r="Q388" s="671">
        <f t="shared" si="136"/>
        <v>8090</v>
      </c>
      <c r="R388" s="671">
        <f t="shared" si="136"/>
        <v>3500</v>
      </c>
      <c r="S388" s="671">
        <f t="shared" si="136"/>
        <v>1500</v>
      </c>
      <c r="T388" s="671">
        <f t="shared" si="136"/>
        <v>3287</v>
      </c>
      <c r="U388" s="671">
        <v>2062</v>
      </c>
      <c r="V388" s="888">
        <f t="shared" si="129"/>
        <v>60761</v>
      </c>
      <c r="W388" s="895">
        <f t="shared" si="130"/>
        <v>100.63767059758844</v>
      </c>
      <c r="Y388" s="13">
        <f t="shared" si="113"/>
        <v>30188</v>
      </c>
      <c r="Z388" s="640"/>
      <c r="AA388" s="640"/>
      <c r="AB388" s="226"/>
      <c r="AC388" s="226"/>
      <c r="AD388" s="226"/>
      <c r="AE388" s="226"/>
      <c r="AF388" s="226"/>
      <c r="AG388" s="226"/>
      <c r="AH388" s="226"/>
      <c r="AI388" s="226"/>
      <c r="AJ388" s="835"/>
      <c r="AK388" s="836"/>
      <c r="AL388" s="226"/>
      <c r="AM388" s="226"/>
      <c r="AN388" s="226"/>
      <c r="AO388" s="226"/>
      <c r="AP388" s="226"/>
      <c r="AQ388" s="226"/>
      <c r="AR388" s="226"/>
      <c r="AS388" s="226"/>
      <c r="AT388" s="226"/>
      <c r="AU388" s="226"/>
      <c r="AV388" s="226"/>
      <c r="AW388" s="226"/>
      <c r="BA388" s="77">
        <f>+BC388+BD388+BF388+BH388+BJ388+BL388+BN388+BP388+BR388+BT388+BV388+BX388+BZ388</f>
        <v>24000</v>
      </c>
      <c r="BB388" s="130">
        <f>+BE388+BG388+BI388+BK388+BM388+BO388+BQ388+BS388+BU388+BW388+BY388+CA388</f>
        <v>13832</v>
      </c>
      <c r="BC388" s="183">
        <v>24000</v>
      </c>
      <c r="BD388" s="155">
        <v>0</v>
      </c>
      <c r="BE388" s="184">
        <v>0</v>
      </c>
      <c r="BF388" s="131">
        <v>0</v>
      </c>
      <c r="BG388" s="184">
        <v>0</v>
      </c>
      <c r="BH388" s="131">
        <v>0</v>
      </c>
      <c r="BI388" s="185">
        <v>0</v>
      </c>
      <c r="BJ388" s="155">
        <v>0</v>
      </c>
      <c r="BK388" s="184">
        <v>0</v>
      </c>
      <c r="BL388" s="131">
        <v>0</v>
      </c>
      <c r="BM388" s="803">
        <v>0</v>
      </c>
      <c r="BN388" s="131">
        <v>0</v>
      </c>
      <c r="BO388" s="824">
        <v>0</v>
      </c>
      <c r="BP388" s="131">
        <v>0</v>
      </c>
      <c r="BQ388" s="185">
        <v>3037.47</v>
      </c>
      <c r="BR388" s="131">
        <v>0</v>
      </c>
      <c r="BS388" s="186"/>
      <c r="BT388" s="131"/>
      <c r="BU388" s="185"/>
      <c r="BV388" s="131">
        <v>0</v>
      </c>
      <c r="BW388" s="186"/>
      <c r="BX388" s="131">
        <v>0</v>
      </c>
      <c r="BY388" s="186"/>
      <c r="BZ388" s="131">
        <v>0</v>
      </c>
      <c r="CA388" s="65">
        <v>10794.53</v>
      </c>
      <c r="CB388" s="156">
        <f t="shared" si="131"/>
        <v>13832</v>
      </c>
      <c r="CC388" s="128">
        <f t="shared" si="132"/>
        <v>57.63333333333334</v>
      </c>
      <c r="CF388" s="133">
        <f>+CI388-BA388</f>
        <v>0</v>
      </c>
      <c r="CG388" s="133">
        <f>+CJ388-BB388</f>
        <v>0</v>
      </c>
      <c r="CH388" s="160"/>
      <c r="CI388" s="133">
        <v>24000</v>
      </c>
      <c r="CJ388" s="133">
        <v>13832</v>
      </c>
    </row>
    <row r="389" spans="1:88" ht="107.25" customHeight="1" thickBot="1">
      <c r="A389" s="945"/>
      <c r="B389" s="977"/>
      <c r="C389" s="983"/>
      <c r="D389" s="22" t="s">
        <v>432</v>
      </c>
      <c r="E389" s="9" t="s">
        <v>33</v>
      </c>
      <c r="F389" s="671">
        <f>+'[1]UE409 (2)'!F389</f>
        <v>60376</v>
      </c>
      <c r="G389" s="671">
        <f>+'[1]UE409 (2)'!G389</f>
        <v>60376</v>
      </c>
      <c r="H389" s="671">
        <f>+'[1]UE409 (2)'!H389</f>
        <v>60376</v>
      </c>
      <c r="I389" s="671">
        <f>+'[1]UE409 (2)'!I389</f>
        <v>60376</v>
      </c>
      <c r="J389" s="635">
        <v>3614</v>
      </c>
      <c r="K389" s="80">
        <v>4016</v>
      </c>
      <c r="L389" s="80">
        <v>5497</v>
      </c>
      <c r="M389" s="80">
        <v>1520</v>
      </c>
      <c r="N389" s="80">
        <v>8101</v>
      </c>
      <c r="O389" s="80">
        <v>11104</v>
      </c>
      <c r="P389" s="80">
        <v>8470</v>
      </c>
      <c r="Q389" s="80">
        <v>8090</v>
      </c>
      <c r="R389" s="80">
        <v>3500</v>
      </c>
      <c r="S389" s="635">
        <v>1500</v>
      </c>
      <c r="T389" s="80">
        <v>3287</v>
      </c>
      <c r="U389" s="80">
        <v>2062</v>
      </c>
      <c r="V389" s="888">
        <f t="shared" si="129"/>
        <v>60761</v>
      </c>
      <c r="W389" s="895">
        <f t="shared" si="130"/>
        <v>100.63767059758844</v>
      </c>
      <c r="Y389" s="13">
        <f t="shared" si="113"/>
        <v>30188</v>
      </c>
      <c r="Z389" s="640" t="s">
        <v>857</v>
      </c>
      <c r="AA389" s="640" t="s">
        <v>858</v>
      </c>
      <c r="AB389" s="226"/>
      <c r="AC389" s="226"/>
      <c r="AD389" s="226" t="s">
        <v>1019</v>
      </c>
      <c r="AE389" s="226"/>
      <c r="AF389" s="226"/>
      <c r="AG389" s="226"/>
      <c r="AH389" s="226"/>
      <c r="AI389" s="226"/>
      <c r="AJ389" s="835"/>
      <c r="AK389" s="836"/>
      <c r="AL389" s="226"/>
      <c r="AM389" s="226"/>
      <c r="AN389" s="226"/>
      <c r="AO389" s="226"/>
      <c r="AP389" s="226"/>
      <c r="AQ389" s="226"/>
      <c r="AR389" s="226"/>
      <c r="AS389" s="226"/>
      <c r="AT389" s="226"/>
      <c r="AU389" s="226"/>
      <c r="AV389" s="226"/>
      <c r="AW389" s="226"/>
      <c r="BA389" s="129"/>
      <c r="BB389" s="130"/>
      <c r="BC389" s="183"/>
      <c r="BD389" s="155"/>
      <c r="BE389" s="184"/>
      <c r="BF389" s="131"/>
      <c r="BG389" s="184"/>
      <c r="BH389" s="131"/>
      <c r="BI389" s="185"/>
      <c r="BJ389" s="155"/>
      <c r="BK389" s="184"/>
      <c r="BL389" s="131"/>
      <c r="BM389" s="184"/>
      <c r="BN389" s="131"/>
      <c r="BO389" s="185"/>
      <c r="BP389" s="131"/>
      <c r="BQ389" s="185"/>
      <c r="BR389" s="131"/>
      <c r="BS389" s="186"/>
      <c r="BT389" s="131"/>
      <c r="BU389" s="185"/>
      <c r="BV389" s="131"/>
      <c r="BW389" s="186"/>
      <c r="BX389" s="131"/>
      <c r="BY389" s="186"/>
      <c r="BZ389" s="131"/>
      <c r="CA389" s="65"/>
      <c r="CB389" s="156">
        <f t="shared" si="131"/>
        <v>0</v>
      </c>
      <c r="CC389" s="128" t="e">
        <f t="shared" si="132"/>
        <v>#DIV/0!</v>
      </c>
      <c r="CF389" s="122"/>
      <c r="CG389" s="122"/>
    </row>
    <row r="390" spans="1:88" ht="49.5" customHeight="1" thickBot="1">
      <c r="A390" s="945"/>
      <c r="B390" s="975" t="s">
        <v>1191</v>
      </c>
      <c r="C390" s="984" t="s">
        <v>714</v>
      </c>
      <c r="D390" s="985"/>
      <c r="E390" s="986"/>
      <c r="F390" s="698">
        <f>+'[1]UE409 (2)'!F390</f>
        <v>8726</v>
      </c>
      <c r="G390" s="698">
        <f>+'[1]UE409 (2)'!G390</f>
        <v>8726</v>
      </c>
      <c r="H390" s="698">
        <f>+'[1]UE409 (2)'!H390</f>
        <v>8726</v>
      </c>
      <c r="I390" s="698">
        <f>+'[1]UE409 (2)'!I390</f>
        <v>8726</v>
      </c>
      <c r="J390" s="700">
        <f>+J391+J393</f>
        <v>690</v>
      </c>
      <c r="K390" s="700">
        <f t="shared" ref="K390:U390" si="137">+K391+K393</f>
        <v>782</v>
      </c>
      <c r="L390" s="700">
        <f t="shared" si="137"/>
        <v>899</v>
      </c>
      <c r="M390" s="700">
        <f t="shared" si="137"/>
        <v>220</v>
      </c>
      <c r="N390" s="700">
        <f t="shared" si="137"/>
        <v>283</v>
      </c>
      <c r="O390" s="700">
        <f t="shared" si="137"/>
        <v>1714</v>
      </c>
      <c r="P390" s="700">
        <f t="shared" si="137"/>
        <v>925</v>
      </c>
      <c r="Q390" s="700">
        <f t="shared" si="137"/>
        <v>516</v>
      </c>
      <c r="R390" s="700">
        <f t="shared" si="137"/>
        <v>119</v>
      </c>
      <c r="S390" s="700">
        <f t="shared" si="137"/>
        <v>84</v>
      </c>
      <c r="T390" s="700">
        <f t="shared" si="137"/>
        <v>124</v>
      </c>
      <c r="U390" s="700">
        <f t="shared" si="137"/>
        <v>249</v>
      </c>
      <c r="V390" s="888">
        <f t="shared" si="129"/>
        <v>6605</v>
      </c>
      <c r="W390" s="895">
        <f t="shared" si="130"/>
        <v>75.693330277332109</v>
      </c>
      <c r="Y390" s="867">
        <f t="shared" si="113"/>
        <v>4363</v>
      </c>
      <c r="Z390" s="640"/>
      <c r="AA390" s="640"/>
      <c r="AB390" s="226"/>
      <c r="AC390" s="226"/>
      <c r="AD390" s="226"/>
      <c r="AE390" s="226"/>
      <c r="AF390" s="226"/>
      <c r="AG390" s="226"/>
      <c r="AH390" s="226"/>
      <c r="AI390" s="226"/>
      <c r="AJ390" s="835"/>
      <c r="AK390" s="836"/>
      <c r="AL390" s="226"/>
      <c r="AM390" s="226"/>
      <c r="AN390" s="226"/>
      <c r="AO390" s="226"/>
      <c r="AP390" s="226"/>
      <c r="AQ390" s="226"/>
      <c r="AR390" s="226"/>
      <c r="AS390" s="226"/>
      <c r="AT390" s="226"/>
      <c r="AU390" s="226"/>
      <c r="AV390" s="226"/>
      <c r="AW390" s="226"/>
      <c r="BA390" s="129"/>
      <c r="BB390" s="130"/>
      <c r="BC390" s="183"/>
      <c r="BD390" s="155"/>
      <c r="BE390" s="184"/>
      <c r="BF390" s="131"/>
      <c r="BG390" s="184"/>
      <c r="BH390" s="131"/>
      <c r="BI390" s="185"/>
      <c r="BJ390" s="155"/>
      <c r="BK390" s="184"/>
      <c r="BL390" s="131"/>
      <c r="BM390" s="184"/>
      <c r="BN390" s="131"/>
      <c r="BO390" s="185"/>
      <c r="BP390" s="131"/>
      <c r="BQ390" s="185"/>
      <c r="BR390" s="131"/>
      <c r="BS390" s="186"/>
      <c r="BT390" s="131"/>
      <c r="BU390" s="185"/>
      <c r="BV390" s="131"/>
      <c r="BW390" s="186"/>
      <c r="BX390" s="131"/>
      <c r="BY390" s="186"/>
      <c r="BZ390" s="131"/>
      <c r="CA390" s="65"/>
      <c r="CB390" s="156">
        <f t="shared" si="131"/>
        <v>0</v>
      </c>
      <c r="CC390" s="128" t="e">
        <f t="shared" si="132"/>
        <v>#DIV/0!</v>
      </c>
      <c r="CF390" s="122"/>
      <c r="CG390" s="122"/>
    </row>
    <row r="391" spans="1:88" ht="42" customHeight="1" thickBot="1">
      <c r="A391" s="945"/>
      <c r="B391" s="976"/>
      <c r="C391" s="944" t="s">
        <v>310</v>
      </c>
      <c r="D391" s="677" t="s">
        <v>221</v>
      </c>
      <c r="E391" s="678"/>
      <c r="F391" s="671">
        <f>+'[1]UE409 (2)'!F391</f>
        <v>5270</v>
      </c>
      <c r="G391" s="671">
        <f>+'[1]UE409 (2)'!G391</f>
        <v>5270</v>
      </c>
      <c r="H391" s="671">
        <f>+'[1]UE409 (2)'!H391</f>
        <v>5270</v>
      </c>
      <c r="I391" s="671">
        <f>+'[1]UE409 (2)'!I391</f>
        <v>5270</v>
      </c>
      <c r="J391" s="671">
        <f>+J392</f>
        <v>340</v>
      </c>
      <c r="K391" s="671">
        <f t="shared" ref="K391:T391" si="138">+K392</f>
        <v>282</v>
      </c>
      <c r="L391" s="671">
        <f t="shared" si="138"/>
        <v>245</v>
      </c>
      <c r="M391" s="671">
        <f t="shared" si="138"/>
        <v>50</v>
      </c>
      <c r="N391" s="671">
        <f t="shared" si="138"/>
        <v>183</v>
      </c>
      <c r="O391" s="671">
        <f t="shared" si="138"/>
        <v>1564</v>
      </c>
      <c r="P391" s="671">
        <f t="shared" si="138"/>
        <v>307</v>
      </c>
      <c r="Q391" s="671">
        <f t="shared" si="138"/>
        <v>22</v>
      </c>
      <c r="R391" s="671">
        <f t="shared" si="138"/>
        <v>19</v>
      </c>
      <c r="S391" s="671">
        <f t="shared" si="138"/>
        <v>14</v>
      </c>
      <c r="T391" s="671">
        <f t="shared" si="138"/>
        <v>24</v>
      </c>
      <c r="U391" s="671">
        <v>116</v>
      </c>
      <c r="V391" s="888">
        <f t="shared" si="129"/>
        <v>3166</v>
      </c>
      <c r="W391" s="895">
        <f t="shared" si="130"/>
        <v>60.07590132827324</v>
      </c>
      <c r="Y391" s="13">
        <f t="shared" si="113"/>
        <v>2635</v>
      </c>
      <c r="Z391" s="640"/>
      <c r="AA391" s="640"/>
      <c r="AB391" s="226"/>
      <c r="AC391" s="226"/>
      <c r="AD391" s="226"/>
      <c r="AE391" s="226"/>
      <c r="AF391" s="226"/>
      <c r="AG391" s="226"/>
      <c r="AH391" s="226"/>
      <c r="AI391" s="226"/>
      <c r="AJ391" s="835"/>
      <c r="AK391" s="836"/>
      <c r="AL391" s="226"/>
      <c r="AM391" s="226"/>
      <c r="AN391" s="226"/>
      <c r="AO391" s="226"/>
      <c r="AP391" s="226"/>
      <c r="AQ391" s="226"/>
      <c r="AR391" s="226"/>
      <c r="AS391" s="226"/>
      <c r="AT391" s="226"/>
      <c r="AU391" s="226"/>
      <c r="AV391" s="226"/>
      <c r="AW391" s="226"/>
      <c r="BA391" s="750">
        <f>+BC391+BD391+BF391+BH391+BJ391+BL391+BN391+BP391+BR391+BT391+BV391+BX391+BZ391</f>
        <v>614557</v>
      </c>
      <c r="BB391" s="130">
        <f>+BE391+BG391+BI391+BK391+BM391+BO391+BQ391+BS391+BU391+BW391+BY391+CA391</f>
        <v>584017</v>
      </c>
      <c r="BC391" s="183">
        <v>418420</v>
      </c>
      <c r="BD391" s="748">
        <v>16000</v>
      </c>
      <c r="BE391" s="184">
        <v>17003.03</v>
      </c>
      <c r="BF391" s="131">
        <v>128001</v>
      </c>
      <c r="BG391" s="184">
        <v>30460.270000000004</v>
      </c>
      <c r="BH391" s="131">
        <v>0</v>
      </c>
      <c r="BI391" s="185">
        <v>30390.339999999997</v>
      </c>
      <c r="BJ391" s="155">
        <v>187456</v>
      </c>
      <c r="BK391" s="184">
        <v>30392.97</v>
      </c>
      <c r="BL391" s="806">
        <v>-28879</v>
      </c>
      <c r="BM391" s="803">
        <v>33527.759999999995</v>
      </c>
      <c r="BN391" s="131">
        <v>0</v>
      </c>
      <c r="BO391" s="824">
        <v>33892.330000000016</v>
      </c>
      <c r="BP391" s="131">
        <v>0</v>
      </c>
      <c r="BQ391" s="185">
        <v>2461.2199999999721</v>
      </c>
      <c r="BR391" s="131">
        <v>-84199</v>
      </c>
      <c r="BS391" s="186"/>
      <c r="BT391" s="131"/>
      <c r="BU391" s="185"/>
      <c r="BV391" s="750">
        <v>-27742</v>
      </c>
      <c r="BW391" s="186"/>
      <c r="BX391" s="131">
        <v>0</v>
      </c>
      <c r="BY391" s="186"/>
      <c r="BZ391" s="912">
        <v>5500</v>
      </c>
      <c r="CA391" s="65">
        <v>405889.08</v>
      </c>
      <c r="CB391" s="156">
        <f t="shared" si="131"/>
        <v>584017</v>
      </c>
      <c r="CC391" s="128">
        <f t="shared" si="132"/>
        <v>95.030566733435634</v>
      </c>
      <c r="CF391" s="133">
        <f>+CI391-BA391</f>
        <v>0</v>
      </c>
      <c r="CG391" s="133">
        <f>+CJ391-BB391</f>
        <v>0</v>
      </c>
      <c r="CH391" s="160"/>
      <c r="CI391" s="133">
        <v>614557</v>
      </c>
      <c r="CJ391" s="133">
        <v>584017</v>
      </c>
    </row>
    <row r="392" spans="1:88" ht="42" customHeight="1" thickBot="1">
      <c r="A392" s="945"/>
      <c r="B392" s="976"/>
      <c r="C392" s="944"/>
      <c r="D392" s="19" t="s">
        <v>311</v>
      </c>
      <c r="E392" s="9" t="s">
        <v>101</v>
      </c>
      <c r="F392" s="671">
        <f>+'[1]UE409 (2)'!F392</f>
        <v>5270</v>
      </c>
      <c r="G392" s="671">
        <f>+'[1]UE409 (2)'!G392</f>
        <v>5270</v>
      </c>
      <c r="H392" s="671">
        <f>+'[1]UE409 (2)'!H392</f>
        <v>5270</v>
      </c>
      <c r="I392" s="671">
        <f>+'[1]UE409 (2)'!I392</f>
        <v>5270</v>
      </c>
      <c r="J392" s="634">
        <v>340</v>
      </c>
      <c r="K392" s="80">
        <v>282</v>
      </c>
      <c r="L392" s="80">
        <v>245</v>
      </c>
      <c r="M392" s="80">
        <v>50</v>
      </c>
      <c r="N392" s="80">
        <v>183</v>
      </c>
      <c r="O392" s="80">
        <v>1564</v>
      </c>
      <c r="P392" s="80">
        <v>307</v>
      </c>
      <c r="Q392" s="788">
        <v>22</v>
      </c>
      <c r="R392" s="788">
        <v>19</v>
      </c>
      <c r="S392" s="634">
        <v>14</v>
      </c>
      <c r="T392" s="788">
        <v>24</v>
      </c>
      <c r="U392" s="80">
        <v>116</v>
      </c>
      <c r="V392" s="888">
        <f t="shared" si="129"/>
        <v>3166</v>
      </c>
      <c r="W392" s="895">
        <f t="shared" si="130"/>
        <v>60.07590132827324</v>
      </c>
      <c r="Y392" s="13">
        <f t="shared" si="113"/>
        <v>2635</v>
      </c>
      <c r="Z392" s="640"/>
      <c r="AA392" s="640"/>
      <c r="AB392" s="226"/>
      <c r="AC392" s="226"/>
      <c r="AD392" s="226"/>
      <c r="AE392" s="226"/>
      <c r="AF392" s="226"/>
      <c r="AG392" s="226"/>
      <c r="AH392" s="226"/>
      <c r="AI392" s="226"/>
      <c r="AJ392" s="835"/>
      <c r="AK392" s="836"/>
      <c r="AL392" s="226"/>
      <c r="AM392" s="226"/>
      <c r="AN392" s="226"/>
      <c r="AO392" s="226"/>
      <c r="AP392" s="226"/>
      <c r="AQ392" s="226"/>
      <c r="AR392" s="226"/>
      <c r="AS392" s="226"/>
      <c r="AT392" s="226"/>
      <c r="AU392" s="226"/>
      <c r="AV392" s="226"/>
      <c r="AW392" s="226"/>
      <c r="BA392" s="129"/>
      <c r="BB392" s="130"/>
      <c r="BC392" s="183"/>
      <c r="BD392" s="155"/>
      <c r="BE392" s="184"/>
      <c r="BF392" s="131"/>
      <c r="BG392" s="184"/>
      <c r="BH392" s="131"/>
      <c r="BI392" s="185"/>
      <c r="BJ392" s="155"/>
      <c r="BK392" s="184"/>
      <c r="BL392" s="131"/>
      <c r="BM392" s="184"/>
      <c r="BN392" s="131"/>
      <c r="BO392" s="185"/>
      <c r="BP392" s="131"/>
      <c r="BQ392" s="185"/>
      <c r="BR392" s="131"/>
      <c r="BS392" s="186"/>
      <c r="BT392" s="131"/>
      <c r="BU392" s="185"/>
      <c r="BV392" s="131"/>
      <c r="BW392" s="186"/>
      <c r="BX392" s="131"/>
      <c r="BY392" s="186"/>
      <c r="BZ392" s="131"/>
      <c r="CA392" s="65"/>
      <c r="CB392" s="156">
        <f t="shared" si="131"/>
        <v>0</v>
      </c>
      <c r="CC392" s="128" t="e">
        <f t="shared" si="132"/>
        <v>#DIV/0!</v>
      </c>
      <c r="CF392" s="122"/>
      <c r="CG392" s="122"/>
    </row>
    <row r="393" spans="1:88" ht="42" customHeight="1" thickBot="1">
      <c r="A393" s="945"/>
      <c r="B393" s="976"/>
      <c r="C393" s="981" t="s">
        <v>312</v>
      </c>
      <c r="D393" s="677" t="s">
        <v>221</v>
      </c>
      <c r="E393" s="678"/>
      <c r="F393" s="671">
        <f>+'[1]UE409 (2)'!F393</f>
        <v>3456</v>
      </c>
      <c r="G393" s="671">
        <f>+'[1]UE409 (2)'!G393</f>
        <v>3456</v>
      </c>
      <c r="H393" s="671">
        <f>+'[1]UE409 (2)'!H393</f>
        <v>3456</v>
      </c>
      <c r="I393" s="671">
        <f>+'[1]UE409 (2)'!I393</f>
        <v>3456</v>
      </c>
      <c r="J393" s="671">
        <f t="shared" ref="J393:U393" si="139">+J394</f>
        <v>350</v>
      </c>
      <c r="K393" s="671">
        <f t="shared" si="139"/>
        <v>500</v>
      </c>
      <c r="L393" s="671">
        <f t="shared" si="139"/>
        <v>654</v>
      </c>
      <c r="M393" s="671">
        <f t="shared" si="139"/>
        <v>170</v>
      </c>
      <c r="N393" s="671">
        <f t="shared" si="139"/>
        <v>100</v>
      </c>
      <c r="O393" s="671">
        <f t="shared" si="139"/>
        <v>150</v>
      </c>
      <c r="P393" s="671">
        <f t="shared" si="139"/>
        <v>618</v>
      </c>
      <c r="Q393" s="671">
        <f t="shared" si="139"/>
        <v>494</v>
      </c>
      <c r="R393" s="671">
        <f t="shared" si="139"/>
        <v>100</v>
      </c>
      <c r="S393" s="671">
        <f t="shared" si="139"/>
        <v>70</v>
      </c>
      <c r="T393" s="671">
        <f t="shared" si="139"/>
        <v>100</v>
      </c>
      <c r="U393" s="671">
        <f t="shared" si="139"/>
        <v>133</v>
      </c>
      <c r="V393" s="888">
        <f t="shared" si="129"/>
        <v>3439</v>
      </c>
      <c r="W393" s="895">
        <f t="shared" si="130"/>
        <v>99.508101851851848</v>
      </c>
      <c r="Y393" s="13">
        <f t="shared" si="113"/>
        <v>1728</v>
      </c>
      <c r="Z393" s="640"/>
      <c r="AA393" s="640"/>
      <c r="AB393" s="226"/>
      <c r="AC393" s="226"/>
      <c r="AD393" s="226"/>
      <c r="AE393" s="226"/>
      <c r="AF393" s="226"/>
      <c r="AG393" s="226"/>
      <c r="AH393" s="226"/>
      <c r="AI393" s="226"/>
      <c r="AJ393" s="835"/>
      <c r="AK393" s="836"/>
      <c r="AL393" s="226"/>
      <c r="AM393" s="226"/>
      <c r="AN393" s="226"/>
      <c r="AO393" s="226"/>
      <c r="AP393" s="226"/>
      <c r="AQ393" s="226"/>
      <c r="AR393" s="226"/>
      <c r="AS393" s="226"/>
      <c r="AT393" s="226"/>
      <c r="AU393" s="226"/>
      <c r="AV393" s="226"/>
      <c r="AW393" s="226"/>
      <c r="BA393" s="77">
        <f>+BC393+BD393+BF393+BH393+BJ393+BL393+BN393+BP393+BR393+BT393+BV393+BX393+BZ393</f>
        <v>676383</v>
      </c>
      <c r="BB393" s="130">
        <f>+BE393+BG393+BI393+BK393+BM393+BO393+BQ393+BS393+BU393+BW393+BY393+CA393</f>
        <v>662172</v>
      </c>
      <c r="BC393" s="183">
        <v>296601</v>
      </c>
      <c r="BD393" s="155">
        <v>0</v>
      </c>
      <c r="BE393" s="184">
        <v>44605.45</v>
      </c>
      <c r="BF393" s="131">
        <v>84560</v>
      </c>
      <c r="BG393" s="184">
        <v>58492.66</v>
      </c>
      <c r="BH393" s="131">
        <v>0</v>
      </c>
      <c r="BI393" s="185">
        <v>19651.569999999992</v>
      </c>
      <c r="BJ393" s="155">
        <v>0</v>
      </c>
      <c r="BK393" s="184">
        <v>19671.72</v>
      </c>
      <c r="BL393" s="806">
        <v>49070</v>
      </c>
      <c r="BM393" s="803">
        <v>56503.630000000005</v>
      </c>
      <c r="BN393" s="131">
        <v>0</v>
      </c>
      <c r="BO393" s="824">
        <v>23054.760000000009</v>
      </c>
      <c r="BP393" s="131">
        <v>0</v>
      </c>
      <c r="BQ393" s="185">
        <v>5300.1499999999942</v>
      </c>
      <c r="BR393" s="131">
        <v>84872</v>
      </c>
      <c r="BS393" s="186"/>
      <c r="BT393" s="131"/>
      <c r="BU393" s="185"/>
      <c r="BV393" s="882">
        <v>161280</v>
      </c>
      <c r="BW393" s="186"/>
      <c r="BX393" s="131">
        <v>0</v>
      </c>
      <c r="BY393" s="186"/>
      <c r="BZ393" s="131">
        <v>0</v>
      </c>
      <c r="CA393" s="65">
        <v>434892.06</v>
      </c>
      <c r="CB393" s="156">
        <f t="shared" si="131"/>
        <v>662172</v>
      </c>
      <c r="CC393" s="128">
        <f t="shared" si="132"/>
        <v>97.898971440736986</v>
      </c>
      <c r="CF393" s="133">
        <f>+CI393-BA393</f>
        <v>0</v>
      </c>
      <c r="CG393" s="133">
        <f>+CJ393-BB393</f>
        <v>0</v>
      </c>
      <c r="CH393" s="160"/>
      <c r="CI393" s="133">
        <v>676383</v>
      </c>
      <c r="CJ393" s="133">
        <v>662172</v>
      </c>
    </row>
    <row r="394" spans="1:88" ht="99.75" customHeight="1" thickBot="1">
      <c r="A394" s="945"/>
      <c r="B394" s="977"/>
      <c r="C394" s="983"/>
      <c r="D394" s="22" t="s">
        <v>433</v>
      </c>
      <c r="E394" s="9" t="s">
        <v>101</v>
      </c>
      <c r="F394" s="671">
        <f>+'[1]UE409 (2)'!F394</f>
        <v>3456</v>
      </c>
      <c r="G394" s="671">
        <f>+'[1]UE409 (2)'!G394</f>
        <v>3456</v>
      </c>
      <c r="H394" s="671">
        <f>+'[1]UE409 (2)'!H394</f>
        <v>3456</v>
      </c>
      <c r="I394" s="671">
        <f>+'[1]UE409 (2)'!I394</f>
        <v>3456</v>
      </c>
      <c r="J394" s="634">
        <v>350</v>
      </c>
      <c r="K394" s="91">
        <v>500</v>
      </c>
      <c r="L394" s="91">
        <v>654</v>
      </c>
      <c r="M394" s="91">
        <v>170</v>
      </c>
      <c r="N394" s="91">
        <v>100</v>
      </c>
      <c r="O394" s="91">
        <v>150</v>
      </c>
      <c r="P394" s="91">
        <v>618</v>
      </c>
      <c r="Q394" s="91">
        <v>494</v>
      </c>
      <c r="R394" s="91">
        <v>100</v>
      </c>
      <c r="S394" s="634">
        <v>70</v>
      </c>
      <c r="T394" s="91">
        <v>100</v>
      </c>
      <c r="U394" s="907">
        <v>133</v>
      </c>
      <c r="V394" s="888">
        <f t="shared" si="129"/>
        <v>3439</v>
      </c>
      <c r="W394" s="895">
        <f t="shared" si="130"/>
        <v>99.508101851851848</v>
      </c>
      <c r="Y394" s="13">
        <f t="shared" si="113"/>
        <v>1728</v>
      </c>
      <c r="Z394" s="640"/>
      <c r="AA394" s="640"/>
      <c r="AB394" s="226"/>
      <c r="AC394" s="226"/>
      <c r="AD394" s="226"/>
      <c r="AE394" s="226"/>
      <c r="AF394" s="226"/>
      <c r="AG394" s="226"/>
      <c r="AH394" s="226"/>
      <c r="AI394" s="226"/>
      <c r="AJ394" s="835"/>
      <c r="AK394" s="836"/>
      <c r="AL394" s="226"/>
      <c r="AM394" s="226"/>
      <c r="AN394" s="226"/>
      <c r="AO394" s="226"/>
      <c r="AP394" s="226"/>
      <c r="AQ394" s="226"/>
      <c r="AR394" s="226"/>
      <c r="AS394" s="226"/>
      <c r="AT394" s="226"/>
      <c r="AU394" s="226"/>
      <c r="AV394" s="226"/>
      <c r="AW394" s="226"/>
      <c r="BA394" s="129"/>
      <c r="BB394" s="130"/>
      <c r="BC394" s="183"/>
      <c r="BD394" s="155"/>
      <c r="BE394" s="184"/>
      <c r="BF394" s="131"/>
      <c r="BG394" s="184"/>
      <c r="BH394" s="131"/>
      <c r="BI394" s="185"/>
      <c r="BJ394" s="155"/>
      <c r="BK394" s="184"/>
      <c r="BL394" s="131"/>
      <c r="BM394" s="184"/>
      <c r="BN394" s="131"/>
      <c r="BO394" s="185"/>
      <c r="BP394" s="131"/>
      <c r="BQ394" s="185"/>
      <c r="BR394" s="131"/>
      <c r="BS394" s="186"/>
      <c r="BT394" s="131"/>
      <c r="BU394" s="185"/>
      <c r="BV394" s="131"/>
      <c r="BW394" s="186"/>
      <c r="BX394" s="131"/>
      <c r="BY394" s="186"/>
      <c r="BZ394" s="131"/>
      <c r="CA394" s="65"/>
      <c r="CB394" s="156">
        <f t="shared" si="131"/>
        <v>0</v>
      </c>
      <c r="CC394" s="128" t="e">
        <f t="shared" si="132"/>
        <v>#DIV/0!</v>
      </c>
      <c r="CF394" s="122"/>
      <c r="CG394" s="122"/>
    </row>
    <row r="395" spans="1:88" ht="50.25" customHeight="1" thickBot="1">
      <c r="A395" s="945"/>
      <c r="B395" s="981" t="s">
        <v>1192</v>
      </c>
      <c r="C395" s="997" t="s">
        <v>314</v>
      </c>
      <c r="D395" s="677" t="s">
        <v>221</v>
      </c>
      <c r="E395" s="678"/>
      <c r="F395" s="671">
        <f>+'[1]UE409 (2)'!F395</f>
        <v>18459</v>
      </c>
      <c r="G395" s="671">
        <f>+'[1]UE409 (2)'!G395</f>
        <v>18459</v>
      </c>
      <c r="H395" s="671">
        <f>+'[1]UE409 (2)'!H395</f>
        <v>18459</v>
      </c>
      <c r="I395" s="671">
        <f>+'[1]UE409 (2)'!I395</f>
        <v>18459</v>
      </c>
      <c r="J395" s="671">
        <f t="shared" ref="J395:U395" si="140">SUM(J396:J398)</f>
        <v>1433</v>
      </c>
      <c r="K395" s="671">
        <f t="shared" si="140"/>
        <v>1704</v>
      </c>
      <c r="L395" s="671">
        <f t="shared" si="140"/>
        <v>1567</v>
      </c>
      <c r="M395" s="671">
        <f t="shared" si="140"/>
        <v>563</v>
      </c>
      <c r="N395" s="671">
        <f t="shared" si="140"/>
        <v>1370</v>
      </c>
      <c r="O395" s="671">
        <f t="shared" si="140"/>
        <v>1959</v>
      </c>
      <c r="P395" s="671">
        <f t="shared" si="140"/>
        <v>1586</v>
      </c>
      <c r="Q395" s="671">
        <f t="shared" si="140"/>
        <v>817</v>
      </c>
      <c r="R395" s="671">
        <f t="shared" si="140"/>
        <v>1128</v>
      </c>
      <c r="S395" s="671">
        <f t="shared" si="140"/>
        <v>1319</v>
      </c>
      <c r="T395" s="671">
        <f t="shared" si="140"/>
        <v>1217</v>
      </c>
      <c r="U395" s="671">
        <f t="shared" si="140"/>
        <v>575</v>
      </c>
      <c r="V395" s="888">
        <f t="shared" si="129"/>
        <v>15238</v>
      </c>
      <c r="W395" s="895">
        <f t="shared" si="130"/>
        <v>82.550517362804058</v>
      </c>
      <c r="Y395" s="13">
        <f t="shared" si="113"/>
        <v>9229.5</v>
      </c>
      <c r="Z395" s="640"/>
      <c r="AA395" s="640"/>
      <c r="AB395" s="226"/>
      <c r="AC395" s="226"/>
      <c r="AD395" s="226"/>
      <c r="AE395" s="226"/>
      <c r="AF395" s="226"/>
      <c r="AG395" s="226"/>
      <c r="AH395" s="226"/>
      <c r="AI395" s="226"/>
      <c r="AJ395" s="835"/>
      <c r="AK395" s="836"/>
      <c r="AL395" s="226"/>
      <c r="AM395" s="226"/>
      <c r="AN395" s="226"/>
      <c r="AO395" s="226"/>
      <c r="AP395" s="226"/>
      <c r="AQ395" s="226"/>
      <c r="AR395" s="226"/>
      <c r="AS395" s="226"/>
      <c r="AT395" s="226"/>
      <c r="AU395" s="226"/>
      <c r="AV395" s="226"/>
      <c r="AW395" s="226"/>
      <c r="BA395" s="77">
        <f>+BC395+BD395+BF395+BH395+BJ395+BL395+BN395+BP395+BR395+BT395+BV395+BX395+BZ395</f>
        <v>2860127</v>
      </c>
      <c r="BB395" s="130">
        <f>+BE395+BG395+BI395+BK395+BM395+BO395+BQ395+BS395+BU395+BW395+BY395+CA395</f>
        <v>2806681</v>
      </c>
      <c r="BC395" s="183">
        <v>1627862</v>
      </c>
      <c r="BD395" s="155">
        <v>24223</v>
      </c>
      <c r="BE395" s="184">
        <v>164300.71</v>
      </c>
      <c r="BF395" s="131">
        <v>368498</v>
      </c>
      <c r="BG395" s="184">
        <v>165261.47999999995</v>
      </c>
      <c r="BH395" s="131">
        <v>0</v>
      </c>
      <c r="BI395" s="185">
        <v>183741.21000000008</v>
      </c>
      <c r="BJ395" s="155">
        <v>460340</v>
      </c>
      <c r="BK395" s="184">
        <v>262338.46999999986</v>
      </c>
      <c r="BL395" s="806">
        <v>-1150</v>
      </c>
      <c r="BM395" s="803">
        <v>143038.70000000007</v>
      </c>
      <c r="BN395" s="131">
        <v>0</v>
      </c>
      <c r="BO395" s="824">
        <v>282829.74999999988</v>
      </c>
      <c r="BP395" s="131">
        <v>0</v>
      </c>
      <c r="BQ395" s="185">
        <v>9037.2800000000279</v>
      </c>
      <c r="BR395" s="131">
        <v>142944</v>
      </c>
      <c r="BS395" s="186"/>
      <c r="BT395" s="131"/>
      <c r="BU395" s="185"/>
      <c r="BV395" s="882">
        <v>237410</v>
      </c>
      <c r="BW395" s="186"/>
      <c r="BX395" s="131">
        <v>0</v>
      </c>
      <c r="BY395" s="186"/>
      <c r="BZ395" s="131">
        <v>0</v>
      </c>
      <c r="CA395" s="65">
        <v>1596133.4000000001</v>
      </c>
      <c r="CB395" s="156">
        <f t="shared" si="131"/>
        <v>2806681</v>
      </c>
      <c r="CC395" s="128">
        <f t="shared" si="132"/>
        <v>98.131341720140398</v>
      </c>
      <c r="CF395" s="133">
        <f>+CI395-BA395</f>
        <v>0</v>
      </c>
      <c r="CG395" s="133">
        <f>+CJ395-BB395</f>
        <v>0</v>
      </c>
      <c r="CH395" s="160"/>
      <c r="CI395" s="133">
        <v>2860127</v>
      </c>
      <c r="CJ395" s="133">
        <v>2806681</v>
      </c>
    </row>
    <row r="396" spans="1:88" ht="60" customHeight="1" thickBot="1">
      <c r="A396" s="945"/>
      <c r="B396" s="982"/>
      <c r="C396" s="998"/>
      <c r="D396" s="666" t="s">
        <v>871</v>
      </c>
      <c r="E396" s="9" t="s">
        <v>101</v>
      </c>
      <c r="F396" s="671">
        <f>+'[1]UE409 (2)'!F396</f>
        <v>8179</v>
      </c>
      <c r="G396" s="671">
        <f>+'[1]UE409 (2)'!G396</f>
        <v>8179</v>
      </c>
      <c r="H396" s="671">
        <f>+'[1]UE409 (2)'!H396</f>
        <v>8179</v>
      </c>
      <c r="I396" s="671">
        <f>+'[1]UE409 (2)'!I396</f>
        <v>8179</v>
      </c>
      <c r="J396" s="634">
        <v>873</v>
      </c>
      <c r="K396" s="91">
        <v>727</v>
      </c>
      <c r="L396" s="91">
        <v>679</v>
      </c>
      <c r="M396" s="91">
        <v>229</v>
      </c>
      <c r="N396" s="91">
        <v>574</v>
      </c>
      <c r="O396" s="91">
        <v>813</v>
      </c>
      <c r="P396" s="91">
        <v>709</v>
      </c>
      <c r="Q396" s="91">
        <v>425</v>
      </c>
      <c r="R396" s="91">
        <v>452</v>
      </c>
      <c r="S396" s="634">
        <v>474</v>
      </c>
      <c r="T396" s="91">
        <v>434</v>
      </c>
      <c r="U396" s="91">
        <v>205</v>
      </c>
      <c r="V396" s="888">
        <f t="shared" si="129"/>
        <v>6594</v>
      </c>
      <c r="W396" s="895">
        <f t="shared" si="130"/>
        <v>80.621102824306149</v>
      </c>
      <c r="Y396" s="13">
        <f t="shared" si="113"/>
        <v>4089.5</v>
      </c>
      <c r="Z396" s="640"/>
      <c r="AA396" s="640"/>
      <c r="AB396" s="226"/>
      <c r="AC396" s="226"/>
      <c r="AD396" s="226"/>
      <c r="AE396" s="226"/>
      <c r="AF396" s="226"/>
      <c r="AG396" s="226"/>
      <c r="AH396" s="226"/>
      <c r="AI396" s="226"/>
      <c r="AJ396" s="835"/>
      <c r="AK396" s="836"/>
      <c r="AL396" s="226"/>
      <c r="AM396" s="226"/>
      <c r="AN396" s="226"/>
      <c r="AO396" s="226"/>
      <c r="AP396" s="226"/>
      <c r="AQ396" s="226"/>
      <c r="AR396" s="226"/>
      <c r="AS396" s="226"/>
      <c r="AT396" s="226"/>
      <c r="AU396" s="226"/>
      <c r="AV396" s="226"/>
      <c r="AW396" s="226"/>
      <c r="BA396" s="129"/>
      <c r="BB396" s="130"/>
      <c r="BC396" s="183"/>
      <c r="BD396" s="155"/>
      <c r="BE396" s="184"/>
      <c r="BF396" s="131"/>
      <c r="BG396" s="184"/>
      <c r="BH396" s="131"/>
      <c r="BI396" s="185"/>
      <c r="BJ396" s="155"/>
      <c r="BK396" s="184"/>
      <c r="BL396" s="131"/>
      <c r="BM396" s="184"/>
      <c r="BN396" s="131"/>
      <c r="BO396" s="185"/>
      <c r="BP396" s="131"/>
      <c r="BQ396" s="185"/>
      <c r="BR396" s="131"/>
      <c r="BS396" s="186"/>
      <c r="BT396" s="131"/>
      <c r="BU396" s="185"/>
      <c r="BV396" s="131"/>
      <c r="BW396" s="186"/>
      <c r="BX396" s="131"/>
      <c r="BY396" s="186"/>
      <c r="BZ396" s="131"/>
      <c r="CA396" s="65"/>
      <c r="CB396" s="156">
        <f t="shared" si="131"/>
        <v>0</v>
      </c>
      <c r="CC396" s="128" t="e">
        <f t="shared" si="132"/>
        <v>#DIV/0!</v>
      </c>
      <c r="CD396" s="209"/>
      <c r="CE396" s="145"/>
      <c r="CF396" s="122"/>
      <c r="CG396" s="122"/>
    </row>
    <row r="397" spans="1:88" ht="60" customHeight="1" thickBot="1">
      <c r="A397" s="945"/>
      <c r="B397" s="982"/>
      <c r="C397" s="998"/>
      <c r="D397" s="38" t="s">
        <v>567</v>
      </c>
      <c r="E397" s="9" t="s">
        <v>101</v>
      </c>
      <c r="F397" s="671">
        <f>+'[1]UE409 (2)'!F397</f>
        <v>1154</v>
      </c>
      <c r="G397" s="671">
        <f>+'[1]UE409 (2)'!G397</f>
        <v>1154</v>
      </c>
      <c r="H397" s="671">
        <f>+'[1]UE409 (2)'!H397</f>
        <v>1154</v>
      </c>
      <c r="I397" s="671">
        <f>+'[1]UE409 (2)'!I397</f>
        <v>1154</v>
      </c>
      <c r="J397" s="647">
        <v>10</v>
      </c>
      <c r="K397" s="139">
        <v>4</v>
      </c>
      <c r="L397" s="139">
        <v>4</v>
      </c>
      <c r="M397" s="139">
        <v>0</v>
      </c>
      <c r="N397" s="139">
        <v>11</v>
      </c>
      <c r="O397" s="139">
        <v>17</v>
      </c>
      <c r="P397" s="139">
        <v>13</v>
      </c>
      <c r="Q397" s="139">
        <v>2</v>
      </c>
      <c r="R397" s="139">
        <v>11</v>
      </c>
      <c r="S397" s="647">
        <v>9</v>
      </c>
      <c r="T397" s="139">
        <v>11</v>
      </c>
      <c r="U397" s="139">
        <v>5</v>
      </c>
      <c r="V397" s="888">
        <f t="shared" si="129"/>
        <v>97</v>
      </c>
      <c r="W397" s="895">
        <f t="shared" si="130"/>
        <v>8.4055459272097046</v>
      </c>
      <c r="Y397" s="13">
        <f t="shared" si="113"/>
        <v>577</v>
      </c>
      <c r="Z397" s="640"/>
      <c r="AA397" s="640"/>
      <c r="AB397" s="226"/>
      <c r="AC397" s="226"/>
      <c r="AD397" s="226"/>
      <c r="AE397" s="226"/>
      <c r="AF397" s="226"/>
      <c r="AG397" s="226"/>
      <c r="AH397" s="226"/>
      <c r="AI397" s="226"/>
      <c r="AJ397" s="835" t="s">
        <v>1164</v>
      </c>
      <c r="AK397" s="836" t="s">
        <v>1185</v>
      </c>
      <c r="AL397" s="226" t="s">
        <v>1164</v>
      </c>
      <c r="AM397" s="226" t="s">
        <v>1241</v>
      </c>
      <c r="AN397" s="226"/>
      <c r="AO397" s="226"/>
      <c r="AP397" s="226"/>
      <c r="AQ397" s="226"/>
      <c r="AR397" s="226"/>
      <c r="AS397" s="226"/>
      <c r="AT397" s="226"/>
      <c r="AU397" s="226"/>
      <c r="AV397" s="226"/>
      <c r="AW397" s="226"/>
      <c r="BA397" s="129"/>
      <c r="BB397" s="130"/>
      <c r="BC397" s="183"/>
      <c r="BD397" s="155"/>
      <c r="BE397" s="184"/>
      <c r="BF397" s="131"/>
      <c r="BG397" s="184"/>
      <c r="BH397" s="131"/>
      <c r="BI397" s="185"/>
      <c r="BJ397" s="155"/>
      <c r="BK397" s="184"/>
      <c r="BL397" s="131"/>
      <c r="BM397" s="184"/>
      <c r="BN397" s="131"/>
      <c r="BO397" s="185"/>
      <c r="BP397" s="131"/>
      <c r="BQ397" s="185"/>
      <c r="BR397" s="131"/>
      <c r="BS397" s="186"/>
      <c r="BT397" s="131"/>
      <c r="BU397" s="185"/>
      <c r="BV397" s="131"/>
      <c r="BW397" s="186"/>
      <c r="BX397" s="131"/>
      <c r="BY397" s="186"/>
      <c r="BZ397" s="131"/>
      <c r="CA397" s="65"/>
      <c r="CB397" s="156">
        <f t="shared" si="131"/>
        <v>0</v>
      </c>
      <c r="CC397" s="128" t="e">
        <f t="shared" si="132"/>
        <v>#DIV/0!</v>
      </c>
      <c r="CF397" s="122"/>
      <c r="CG397" s="122"/>
    </row>
    <row r="398" spans="1:88" ht="60" customHeight="1" thickBot="1">
      <c r="A398" s="945"/>
      <c r="B398" s="983"/>
      <c r="C398" s="999"/>
      <c r="D398" s="38" t="s">
        <v>568</v>
      </c>
      <c r="E398" s="9" t="s">
        <v>101</v>
      </c>
      <c r="F398" s="671">
        <f>+'[1]UE409 (2)'!F398</f>
        <v>9126</v>
      </c>
      <c r="G398" s="671">
        <f>+'[1]UE409 (2)'!G398</f>
        <v>9126</v>
      </c>
      <c r="H398" s="671">
        <f>+'[1]UE409 (2)'!H398</f>
        <v>9126</v>
      </c>
      <c r="I398" s="671">
        <f>+'[1]UE409 (2)'!I398</f>
        <v>9126</v>
      </c>
      <c r="J398" s="647">
        <v>550</v>
      </c>
      <c r="K398" s="139">
        <v>973</v>
      </c>
      <c r="L398" s="139">
        <v>884</v>
      </c>
      <c r="M398" s="139">
        <v>334</v>
      </c>
      <c r="N398" s="139">
        <v>785</v>
      </c>
      <c r="O398" s="139">
        <v>1129</v>
      </c>
      <c r="P398" s="139">
        <v>864</v>
      </c>
      <c r="Q398" s="885">
        <v>390</v>
      </c>
      <c r="R398" s="139">
        <v>665</v>
      </c>
      <c r="S398" s="647">
        <v>836</v>
      </c>
      <c r="T398" s="139">
        <v>772</v>
      </c>
      <c r="U398" s="139">
        <v>365</v>
      </c>
      <c r="V398" s="888">
        <f t="shared" si="129"/>
        <v>8547</v>
      </c>
      <c r="W398" s="895">
        <f t="shared" si="130"/>
        <v>93.655489809335961</v>
      </c>
      <c r="Y398" s="13">
        <f t="shared" si="113"/>
        <v>4563</v>
      </c>
      <c r="Z398" s="640"/>
      <c r="AA398" s="640"/>
      <c r="AB398" s="226"/>
      <c r="AC398" s="226"/>
      <c r="AD398" s="226"/>
      <c r="AE398" s="226"/>
      <c r="AF398" s="226"/>
      <c r="AG398" s="226"/>
      <c r="AH398" s="226"/>
      <c r="AI398" s="226"/>
      <c r="AJ398" s="835"/>
      <c r="AK398" s="836"/>
      <c r="AL398" s="226"/>
      <c r="AM398" s="226"/>
      <c r="AN398" s="226"/>
      <c r="AO398" s="226"/>
      <c r="AP398" s="226"/>
      <c r="AQ398" s="226"/>
      <c r="AR398" s="226"/>
      <c r="AS398" s="226"/>
      <c r="AT398" s="226"/>
      <c r="AU398" s="226"/>
      <c r="AV398" s="226"/>
      <c r="AW398" s="226"/>
      <c r="BA398" s="129"/>
      <c r="BB398" s="130"/>
      <c r="BC398" s="183"/>
      <c r="BD398" s="155"/>
      <c r="BE398" s="184"/>
      <c r="BF398" s="131"/>
      <c r="BG398" s="184"/>
      <c r="BH398" s="131"/>
      <c r="BI398" s="185"/>
      <c r="BJ398" s="155"/>
      <c r="BK398" s="184"/>
      <c r="BL398" s="131"/>
      <c r="BM398" s="184"/>
      <c r="BN398" s="131"/>
      <c r="BO398" s="185"/>
      <c r="BP398" s="131"/>
      <c r="BQ398" s="185"/>
      <c r="BR398" s="131"/>
      <c r="BS398" s="186"/>
      <c r="BT398" s="131"/>
      <c r="BU398" s="185"/>
      <c r="BV398" s="131"/>
      <c r="BW398" s="186"/>
      <c r="BX398" s="131"/>
      <c r="BY398" s="186"/>
      <c r="BZ398" s="131"/>
      <c r="CA398" s="65"/>
      <c r="CB398" s="156">
        <f t="shared" si="131"/>
        <v>0</v>
      </c>
      <c r="CC398" s="128" t="e">
        <f t="shared" si="132"/>
        <v>#DIV/0!</v>
      </c>
      <c r="CF398" s="122"/>
      <c r="CG398" s="122"/>
    </row>
    <row r="399" spans="1:88" ht="60" customHeight="1" thickBot="1">
      <c r="A399" s="945"/>
      <c r="B399" s="975" t="s">
        <v>318</v>
      </c>
      <c r="C399" s="984" t="s">
        <v>714</v>
      </c>
      <c r="D399" s="985"/>
      <c r="E399" s="986"/>
      <c r="F399" s="698">
        <f>+'[1]UE409 (2)'!F399</f>
        <v>2399</v>
      </c>
      <c r="G399" s="698">
        <f>+'[1]UE409 (2)'!G399</f>
        <v>2399</v>
      </c>
      <c r="H399" s="698">
        <f>+'[1]UE409 (2)'!H399</f>
        <v>2399</v>
      </c>
      <c r="I399" s="698">
        <f>+'[1]UE409 (2)'!I399</f>
        <v>2399</v>
      </c>
      <c r="J399" s="700">
        <f>+J400+J404+J402</f>
        <v>189</v>
      </c>
      <c r="K399" s="700">
        <f t="shared" ref="K399:T399" si="141">+K400+K404+K402</f>
        <v>282</v>
      </c>
      <c r="L399" s="700">
        <f t="shared" si="141"/>
        <v>133</v>
      </c>
      <c r="M399" s="700">
        <f t="shared" si="141"/>
        <v>46</v>
      </c>
      <c r="N399" s="700">
        <f t="shared" si="141"/>
        <v>225</v>
      </c>
      <c r="O399" s="700">
        <f t="shared" si="141"/>
        <v>337</v>
      </c>
      <c r="P399" s="700">
        <f t="shared" si="141"/>
        <v>283</v>
      </c>
      <c r="Q399" s="700">
        <f t="shared" si="141"/>
        <v>462</v>
      </c>
      <c r="R399" s="700">
        <f t="shared" si="141"/>
        <v>94</v>
      </c>
      <c r="S399" s="700">
        <f t="shared" si="141"/>
        <v>46</v>
      </c>
      <c r="T399" s="700">
        <f t="shared" si="141"/>
        <v>118</v>
      </c>
      <c r="U399" s="700">
        <v>61</v>
      </c>
      <c r="V399" s="888">
        <f t="shared" si="129"/>
        <v>2276</v>
      </c>
      <c r="W399" s="895">
        <f t="shared" si="130"/>
        <v>94.872863693205502</v>
      </c>
      <c r="Y399" s="13">
        <f t="shared" si="113"/>
        <v>1199.5</v>
      </c>
      <c r="Z399" s="640"/>
      <c r="AA399" s="640"/>
      <c r="AB399" s="226"/>
      <c r="AC399" s="226"/>
      <c r="AD399" s="226"/>
      <c r="AE399" s="226"/>
      <c r="AF399" s="226"/>
      <c r="AG399" s="226"/>
      <c r="AH399" s="226"/>
      <c r="AI399" s="226"/>
      <c r="AJ399" s="835"/>
      <c r="AK399" s="836"/>
      <c r="AL399" s="226"/>
      <c r="AM399" s="226"/>
      <c r="AN399" s="226"/>
      <c r="AO399" s="226"/>
      <c r="AP399" s="226"/>
      <c r="AQ399" s="226"/>
      <c r="AR399" s="226"/>
      <c r="AS399" s="226"/>
      <c r="AT399" s="226"/>
      <c r="AU399" s="226"/>
      <c r="AV399" s="226"/>
      <c r="AW399" s="226"/>
      <c r="BA399" s="129"/>
      <c r="BB399" s="130"/>
      <c r="BC399" s="183"/>
      <c r="BD399" s="155"/>
      <c r="BE399" s="184"/>
      <c r="BF399" s="131"/>
      <c r="BG399" s="184"/>
      <c r="BH399" s="131"/>
      <c r="BI399" s="185"/>
      <c r="BJ399" s="155"/>
      <c r="BK399" s="184"/>
      <c r="BL399" s="131"/>
      <c r="BM399" s="184"/>
      <c r="BN399" s="131"/>
      <c r="BO399" s="185"/>
      <c r="BP399" s="131"/>
      <c r="BQ399" s="185"/>
      <c r="BR399" s="131"/>
      <c r="BS399" s="186"/>
      <c r="BT399" s="131"/>
      <c r="BU399" s="185"/>
      <c r="BV399" s="131"/>
      <c r="BW399" s="186"/>
      <c r="BX399" s="131"/>
      <c r="BY399" s="186"/>
      <c r="BZ399" s="131"/>
      <c r="CA399" s="65"/>
      <c r="CB399" s="156">
        <f t="shared" si="131"/>
        <v>0</v>
      </c>
      <c r="CC399" s="128" t="e">
        <f t="shared" si="132"/>
        <v>#DIV/0!</v>
      </c>
      <c r="CF399" s="122"/>
      <c r="CG399" s="122"/>
    </row>
    <row r="400" spans="1:88" ht="60" customHeight="1" thickBot="1">
      <c r="A400" s="945"/>
      <c r="B400" s="976"/>
      <c r="C400" s="989" t="s">
        <v>319</v>
      </c>
      <c r="D400" s="677" t="s">
        <v>1186</v>
      </c>
      <c r="E400" s="678"/>
      <c r="F400" s="671">
        <f>+'[1]UE409 (2)'!F400</f>
        <v>1274</v>
      </c>
      <c r="G400" s="671">
        <f>+'[1]UE409 (2)'!G400</f>
        <v>1274</v>
      </c>
      <c r="H400" s="671">
        <f>+'[1]UE409 (2)'!H400</f>
        <v>1274</v>
      </c>
      <c r="I400" s="671">
        <f>+'[1]UE409 (2)'!I400</f>
        <v>1274</v>
      </c>
      <c r="J400" s="671">
        <f>+J401</f>
        <v>150</v>
      </c>
      <c r="K400" s="671">
        <f t="shared" ref="K400:T400" si="142">+K401</f>
        <v>232</v>
      </c>
      <c r="L400" s="671">
        <f t="shared" si="142"/>
        <v>123</v>
      </c>
      <c r="M400" s="671">
        <f t="shared" si="142"/>
        <v>37</v>
      </c>
      <c r="N400" s="671">
        <f t="shared" si="142"/>
        <v>58</v>
      </c>
      <c r="O400" s="671">
        <f t="shared" si="142"/>
        <v>45</v>
      </c>
      <c r="P400" s="671">
        <f t="shared" si="142"/>
        <v>106</v>
      </c>
      <c r="Q400" s="671">
        <f t="shared" si="142"/>
        <v>266</v>
      </c>
      <c r="R400" s="671">
        <f t="shared" si="142"/>
        <v>90</v>
      </c>
      <c r="S400" s="671">
        <f t="shared" si="142"/>
        <v>34</v>
      </c>
      <c r="T400" s="671">
        <f t="shared" si="142"/>
        <v>105</v>
      </c>
      <c r="U400" s="671">
        <v>53</v>
      </c>
      <c r="V400" s="888">
        <f t="shared" si="129"/>
        <v>1299</v>
      </c>
      <c r="W400" s="895">
        <f t="shared" si="130"/>
        <v>101.96232339089481</v>
      </c>
      <c r="X400" s="93"/>
      <c r="Y400" s="13">
        <f t="shared" si="113"/>
        <v>637</v>
      </c>
      <c r="Z400" s="640"/>
      <c r="AA400" s="640"/>
      <c r="AB400" s="226"/>
      <c r="AC400" s="226"/>
      <c r="AD400" s="226"/>
      <c r="AE400" s="226"/>
      <c r="AF400" s="226"/>
      <c r="AG400" s="226"/>
      <c r="AH400" s="226"/>
      <c r="AI400" s="226"/>
      <c r="AJ400" s="835"/>
      <c r="AK400" s="836"/>
      <c r="AL400" s="226"/>
      <c r="AM400" s="226"/>
      <c r="AN400" s="226"/>
      <c r="AO400" s="226"/>
      <c r="AP400" s="226"/>
      <c r="AQ400" s="226"/>
      <c r="AR400" s="226"/>
      <c r="AS400" s="226"/>
      <c r="AT400" s="226"/>
      <c r="AU400" s="226"/>
      <c r="AV400" s="226"/>
      <c r="AW400" s="226"/>
      <c r="AX400" s="93"/>
      <c r="BA400" s="77">
        <f>+BC400+BD400+BF400+BH400+BJ400+BL400+BN400+BP400+BR400+BT400+BV400+BX400+BZ400</f>
        <v>1242665</v>
      </c>
      <c r="BB400" s="130">
        <f>+BE400+BG400+BI400+BK400+BM400+BO400+BQ400+BS400+BU400+BW400+BY400+CA400</f>
        <v>1211723</v>
      </c>
      <c r="BC400" s="183">
        <v>941577</v>
      </c>
      <c r="BD400" s="155">
        <v>19365</v>
      </c>
      <c r="BE400" s="184">
        <v>33122.35</v>
      </c>
      <c r="BF400" s="131">
        <v>232047</v>
      </c>
      <c r="BG400" s="184">
        <v>78092.399999999994</v>
      </c>
      <c r="BH400" s="131">
        <v>0</v>
      </c>
      <c r="BI400" s="185">
        <v>110158.03</v>
      </c>
      <c r="BJ400" s="155">
        <v>200849</v>
      </c>
      <c r="BK400" s="184">
        <v>56932.180000000022</v>
      </c>
      <c r="BL400" s="806">
        <v>28893</v>
      </c>
      <c r="BM400" s="803">
        <v>87766.539999999979</v>
      </c>
      <c r="BN400" s="131">
        <v>0</v>
      </c>
      <c r="BO400" s="824">
        <v>128528.47999999998</v>
      </c>
      <c r="BP400" s="131">
        <v>0</v>
      </c>
      <c r="BQ400" s="185">
        <v>5950.8400000000256</v>
      </c>
      <c r="BR400" s="131">
        <v>644</v>
      </c>
      <c r="BS400" s="186"/>
      <c r="BT400" s="131"/>
      <c r="BU400" s="185"/>
      <c r="BV400" s="882">
        <v>-178210</v>
      </c>
      <c r="BW400" s="186"/>
      <c r="BX400" s="131">
        <v>0</v>
      </c>
      <c r="BY400" s="186"/>
      <c r="BZ400" s="912">
        <v>-2500</v>
      </c>
      <c r="CA400" s="65">
        <v>711172.17999999993</v>
      </c>
      <c r="CB400" s="156">
        <f t="shared" si="131"/>
        <v>1211723</v>
      </c>
      <c r="CC400" s="128">
        <f t="shared" si="132"/>
        <v>97.510028849287622</v>
      </c>
      <c r="CF400" s="133">
        <f>+CI400-BA400</f>
        <v>0</v>
      </c>
      <c r="CG400" s="133">
        <f>+CJ400-BB400</f>
        <v>0</v>
      </c>
      <c r="CH400" s="160"/>
      <c r="CI400" s="133">
        <v>1242665</v>
      </c>
      <c r="CJ400" s="133">
        <v>1211723</v>
      </c>
    </row>
    <row r="401" spans="1:88" ht="60" customHeight="1" thickBot="1">
      <c r="A401" s="945"/>
      <c r="B401" s="976"/>
      <c r="C401" s="990"/>
      <c r="D401" s="19" t="s">
        <v>320</v>
      </c>
      <c r="E401" s="9" t="s">
        <v>101</v>
      </c>
      <c r="F401" s="671">
        <f>+'[1]UE409 (2)'!F401</f>
        <v>1274</v>
      </c>
      <c r="G401" s="671">
        <f>+'[1]UE409 (2)'!G401</f>
        <v>1274</v>
      </c>
      <c r="H401" s="671">
        <f>+'[1]UE409 (2)'!H401</f>
        <v>1274</v>
      </c>
      <c r="I401" s="671">
        <f>+'[1]UE409 (2)'!I401</f>
        <v>1274</v>
      </c>
      <c r="J401" s="634">
        <v>150</v>
      </c>
      <c r="K401" s="91">
        <v>232</v>
      </c>
      <c r="L401" s="91">
        <v>123</v>
      </c>
      <c r="M401" s="91">
        <v>37</v>
      </c>
      <c r="N401" s="91">
        <v>58</v>
      </c>
      <c r="O401" s="91">
        <v>45</v>
      </c>
      <c r="P401" s="91">
        <v>106</v>
      </c>
      <c r="Q401" s="91">
        <v>266</v>
      </c>
      <c r="R401" s="91">
        <v>90</v>
      </c>
      <c r="S401" s="634">
        <v>34</v>
      </c>
      <c r="T401" s="91">
        <v>105</v>
      </c>
      <c r="U401" s="907">
        <v>43</v>
      </c>
      <c r="V401" s="888">
        <f t="shared" si="129"/>
        <v>1289</v>
      </c>
      <c r="W401" s="895">
        <f t="shared" si="130"/>
        <v>101.17739403453689</v>
      </c>
      <c r="Y401" s="13">
        <f t="shared" si="113"/>
        <v>637</v>
      </c>
      <c r="Z401" s="640"/>
      <c r="AA401" s="640"/>
      <c r="AB401" s="226"/>
      <c r="AC401" s="226"/>
      <c r="AD401" s="226"/>
      <c r="AE401" s="226"/>
      <c r="AF401" s="226"/>
      <c r="AG401" s="226"/>
      <c r="AH401" s="226"/>
      <c r="AI401" s="226"/>
      <c r="AJ401" s="835"/>
      <c r="AK401" s="836"/>
      <c r="AL401" s="226"/>
      <c r="AM401" s="226"/>
      <c r="AN401" s="226"/>
      <c r="AO401" s="226"/>
      <c r="AP401" s="226"/>
      <c r="AQ401" s="226"/>
      <c r="AR401" s="226"/>
      <c r="AS401" s="226"/>
      <c r="AT401" s="226"/>
      <c r="AU401" s="226"/>
      <c r="AV401" s="226"/>
      <c r="AW401" s="226"/>
      <c r="BA401" s="129"/>
      <c r="BB401" s="130"/>
      <c r="BC401" s="183"/>
      <c r="BD401" s="155"/>
      <c r="BE401" s="184"/>
      <c r="BF401" s="131"/>
      <c r="BG401" s="184"/>
      <c r="BH401" s="131"/>
      <c r="BI401" s="185"/>
      <c r="BJ401" s="155"/>
      <c r="BK401" s="184"/>
      <c r="BL401" s="131"/>
      <c r="BM401" s="184"/>
      <c r="BN401" s="131"/>
      <c r="BO401" s="185"/>
      <c r="BP401" s="131"/>
      <c r="BQ401" s="185"/>
      <c r="BR401" s="131"/>
      <c r="BS401" s="186"/>
      <c r="BT401" s="131"/>
      <c r="BU401" s="185"/>
      <c r="BV401" s="131"/>
      <c r="BW401" s="186"/>
      <c r="BX401" s="131"/>
      <c r="BY401" s="186"/>
      <c r="BZ401" s="131"/>
      <c r="CA401" s="65"/>
      <c r="CB401" s="156">
        <f t="shared" si="131"/>
        <v>0</v>
      </c>
      <c r="CC401" s="128" t="e">
        <f t="shared" si="132"/>
        <v>#DIV/0!</v>
      </c>
      <c r="CD401" s="145"/>
      <c r="CF401" s="122"/>
      <c r="CG401" s="122"/>
    </row>
    <row r="402" spans="1:88" ht="60" customHeight="1" thickBot="1">
      <c r="A402" s="945"/>
      <c r="B402" s="976"/>
      <c r="C402" s="1014" t="s">
        <v>602</v>
      </c>
      <c r="D402" s="677" t="s">
        <v>221</v>
      </c>
      <c r="E402" s="678"/>
      <c r="F402" s="671">
        <f>+'[1]UE409 (2)'!F402</f>
        <v>16</v>
      </c>
      <c r="G402" s="671">
        <f>+'[1]UE409 (2)'!G402</f>
        <v>16</v>
      </c>
      <c r="H402" s="671">
        <f>+'[1]UE409 (2)'!H402</f>
        <v>16</v>
      </c>
      <c r="I402" s="671">
        <f>+'[1]UE409 (2)'!I402</f>
        <v>16</v>
      </c>
      <c r="J402" s="671">
        <f t="shared" ref="J402:T402" si="143">+J403</f>
        <v>0</v>
      </c>
      <c r="K402" s="671">
        <f t="shared" si="143"/>
        <v>0</v>
      </c>
      <c r="L402" s="671">
        <f t="shared" si="143"/>
        <v>0</v>
      </c>
      <c r="M402" s="671">
        <f t="shared" si="143"/>
        <v>0</v>
      </c>
      <c r="N402" s="671">
        <f t="shared" si="143"/>
        <v>0</v>
      </c>
      <c r="O402" s="671">
        <f t="shared" si="143"/>
        <v>8</v>
      </c>
      <c r="P402" s="671">
        <f t="shared" si="143"/>
        <v>0</v>
      </c>
      <c r="Q402" s="671">
        <f t="shared" si="143"/>
        <v>3</v>
      </c>
      <c r="R402" s="671">
        <f t="shared" si="143"/>
        <v>1</v>
      </c>
      <c r="S402" s="671">
        <f t="shared" si="143"/>
        <v>0</v>
      </c>
      <c r="T402" s="671">
        <f t="shared" si="143"/>
        <v>0</v>
      </c>
      <c r="U402" s="671">
        <v>0</v>
      </c>
      <c r="V402" s="888">
        <f t="shared" si="129"/>
        <v>12</v>
      </c>
      <c r="W402" s="895">
        <f t="shared" si="130"/>
        <v>75</v>
      </c>
      <c r="Y402" s="13">
        <f t="shared" ref="Y402:Y465" si="144">+F402/2</f>
        <v>8</v>
      </c>
      <c r="Z402" s="640"/>
      <c r="AA402" s="640"/>
      <c r="AB402" s="226"/>
      <c r="AC402" s="226"/>
      <c r="AD402" s="226"/>
      <c r="AE402" s="226"/>
      <c r="AF402" s="226"/>
      <c r="AG402" s="226"/>
      <c r="AH402" s="226"/>
      <c r="AI402" s="226"/>
      <c r="AJ402" s="835"/>
      <c r="AK402" s="836"/>
      <c r="AL402" s="226"/>
      <c r="AM402" s="226"/>
      <c r="AN402" s="226"/>
      <c r="AO402" s="226"/>
      <c r="AP402" s="226"/>
      <c r="AQ402" s="226"/>
      <c r="AR402" s="226"/>
      <c r="AS402" s="226"/>
      <c r="AT402" s="226"/>
      <c r="AU402" s="226"/>
      <c r="AV402" s="226"/>
      <c r="AW402" s="226"/>
      <c r="BA402" s="77">
        <f>+BC402+BD402+BF402+BH402+BJ402+BL402+BN402+BP402+BR402+BT402+BV402+BX402+BZ402</f>
        <v>791846</v>
      </c>
      <c r="BB402" s="130">
        <f>+BE402+BG402+BI402+BK402+BM402+BO402+BQ402+BS402+BU402+BW402+BY402+CA402</f>
        <v>710252</v>
      </c>
      <c r="BC402" s="183">
        <v>535999</v>
      </c>
      <c r="BD402" s="155">
        <v>0</v>
      </c>
      <c r="BE402" s="184">
        <v>70443.22</v>
      </c>
      <c r="BF402" s="131">
        <v>63701</v>
      </c>
      <c r="BG402" s="184">
        <v>26986.789999999994</v>
      </c>
      <c r="BH402" s="131">
        <v>0</v>
      </c>
      <c r="BI402" s="185">
        <v>17113.339999999997</v>
      </c>
      <c r="BJ402" s="155">
        <v>0</v>
      </c>
      <c r="BK402" s="184">
        <v>63291.760000000024</v>
      </c>
      <c r="BL402" s="806">
        <v>-5447</v>
      </c>
      <c r="BM402" s="803">
        <v>41456.349999999977</v>
      </c>
      <c r="BN402" s="131">
        <v>0</v>
      </c>
      <c r="BO402" s="824">
        <v>53554.28</v>
      </c>
      <c r="BP402" s="131">
        <v>32500</v>
      </c>
      <c r="BQ402" s="185">
        <v>1666.2800000000279</v>
      </c>
      <c r="BR402" s="131">
        <v>0</v>
      </c>
      <c r="BS402" s="186"/>
      <c r="BT402" s="131"/>
      <c r="BU402" s="185"/>
      <c r="BV402" s="882">
        <v>-9490</v>
      </c>
      <c r="BW402" s="186"/>
      <c r="BX402" s="750">
        <v>165535</v>
      </c>
      <c r="BY402" s="186"/>
      <c r="BZ402" s="912">
        <v>9048</v>
      </c>
      <c r="CA402" s="65">
        <v>435739.98</v>
      </c>
      <c r="CB402" s="156">
        <f>+BE402+BG402+BI402+BK402+BM402+BO402+BQ402+BS402+BU402+BW402+BY402+CA402</f>
        <v>710252</v>
      </c>
      <c r="CC402" s="128">
        <f>+CB402/BA402*100</f>
        <v>89.695723663439608</v>
      </c>
      <c r="CD402" s="145"/>
      <c r="CF402" s="133">
        <f>+CI402-BA402</f>
        <v>0</v>
      </c>
      <c r="CG402" s="133">
        <f>+CJ402-BB402</f>
        <v>0</v>
      </c>
      <c r="CH402" s="160"/>
      <c r="CI402" s="133">
        <v>791846</v>
      </c>
      <c r="CJ402" s="133">
        <v>710252</v>
      </c>
    </row>
    <row r="403" spans="1:88" ht="60" customHeight="1" thickBot="1">
      <c r="A403" s="945"/>
      <c r="B403" s="976"/>
      <c r="C403" s="1015"/>
      <c r="D403" s="45" t="s">
        <v>877</v>
      </c>
      <c r="E403" s="9" t="s">
        <v>101</v>
      </c>
      <c r="F403" s="671">
        <f>+'[1]UE409 (2)'!F403</f>
        <v>16</v>
      </c>
      <c r="G403" s="671">
        <f>+'[1]UE409 (2)'!G403</f>
        <v>16</v>
      </c>
      <c r="H403" s="671">
        <f>+'[1]UE409 (2)'!H403</f>
        <v>16</v>
      </c>
      <c r="I403" s="671">
        <f>+'[1]UE409 (2)'!I403</f>
        <v>16</v>
      </c>
      <c r="J403" s="827">
        <v>0</v>
      </c>
      <c r="K403" s="91">
        <v>0</v>
      </c>
      <c r="L403" s="91">
        <v>0</v>
      </c>
      <c r="M403" s="91">
        <v>0</v>
      </c>
      <c r="N403" s="91">
        <v>0</v>
      </c>
      <c r="O403" s="91">
        <v>8</v>
      </c>
      <c r="P403" s="91">
        <v>0</v>
      </c>
      <c r="Q403" s="91">
        <v>3</v>
      </c>
      <c r="R403" s="91">
        <v>1</v>
      </c>
      <c r="S403" s="634">
        <v>0</v>
      </c>
      <c r="T403" s="91">
        <v>0</v>
      </c>
      <c r="U403" s="91">
        <v>0</v>
      </c>
      <c r="V403" s="888">
        <f t="shared" si="129"/>
        <v>12</v>
      </c>
      <c r="W403" s="895">
        <f t="shared" si="130"/>
        <v>75</v>
      </c>
      <c r="Y403" s="13">
        <f t="shared" si="144"/>
        <v>8</v>
      </c>
      <c r="Z403" s="640" t="s">
        <v>859</v>
      </c>
      <c r="AA403" s="640" t="s">
        <v>860</v>
      </c>
      <c r="AB403" s="226"/>
      <c r="AC403" s="226"/>
      <c r="AD403" s="226" t="s">
        <v>1020</v>
      </c>
      <c r="AE403" s="226"/>
      <c r="AF403" s="226"/>
      <c r="AG403" s="226"/>
      <c r="AH403" s="226"/>
      <c r="AI403" s="226"/>
      <c r="AJ403" s="835" t="s">
        <v>1165</v>
      </c>
      <c r="AK403" s="836"/>
      <c r="AL403" s="226"/>
      <c r="AM403" s="226"/>
      <c r="AN403" s="226"/>
      <c r="AO403" s="226"/>
      <c r="AP403" s="226"/>
      <c r="AQ403" s="226"/>
      <c r="AR403" s="226"/>
      <c r="AS403" s="226"/>
      <c r="AT403" s="226"/>
      <c r="AU403" s="226"/>
      <c r="AV403" s="226"/>
      <c r="AW403" s="226"/>
      <c r="BA403" s="129"/>
      <c r="BB403" s="130"/>
      <c r="BC403" s="183"/>
      <c r="BD403" s="155"/>
      <c r="BE403" s="184"/>
      <c r="BF403" s="131"/>
      <c r="BG403" s="184"/>
      <c r="BH403" s="131"/>
      <c r="BI403" s="185"/>
      <c r="BJ403" s="155"/>
      <c r="BK403" s="184"/>
      <c r="BL403" s="131"/>
      <c r="BM403" s="184"/>
      <c r="BN403" s="131"/>
      <c r="BO403" s="185"/>
      <c r="BP403" s="131"/>
      <c r="BQ403" s="185"/>
      <c r="BR403" s="131"/>
      <c r="BS403" s="186"/>
      <c r="BT403" s="131"/>
      <c r="BU403" s="185"/>
      <c r="BV403" s="131"/>
      <c r="BW403" s="186"/>
      <c r="BX403" s="131"/>
      <c r="BY403" s="186"/>
      <c r="BZ403" s="131"/>
      <c r="CA403" s="65"/>
      <c r="CB403" s="156">
        <f>+BE403+BG403+BI403+BK403+BM403+BO403+BQ403+BS403+BU403+BW403+BY403+CA403</f>
        <v>0</v>
      </c>
      <c r="CC403" s="128" t="e">
        <f>+CB403/BA403*100</f>
        <v>#DIV/0!</v>
      </c>
      <c r="CD403" s="145"/>
      <c r="CF403" s="122"/>
      <c r="CG403" s="122"/>
    </row>
    <row r="404" spans="1:88" ht="60" customHeight="1" thickBot="1">
      <c r="A404" s="945"/>
      <c r="B404" s="976"/>
      <c r="C404" s="1014" t="s">
        <v>554</v>
      </c>
      <c r="D404" s="677" t="s">
        <v>221</v>
      </c>
      <c r="E404" s="678"/>
      <c r="F404" s="671">
        <f>+'[1]UE409 (2)'!F404</f>
        <v>1109</v>
      </c>
      <c r="G404" s="671">
        <f>+'[1]UE409 (2)'!G404</f>
        <v>1109</v>
      </c>
      <c r="H404" s="671">
        <f>+'[1]UE409 (2)'!H404</f>
        <v>1109</v>
      </c>
      <c r="I404" s="671">
        <f>+'[1]UE409 (2)'!I404</f>
        <v>1109</v>
      </c>
      <c r="J404" s="671">
        <f t="shared" ref="J404:T404" si="145">+J405</f>
        <v>39</v>
      </c>
      <c r="K404" s="671">
        <f t="shared" si="145"/>
        <v>50</v>
      </c>
      <c r="L404" s="671">
        <f t="shared" si="145"/>
        <v>10</v>
      </c>
      <c r="M404" s="671">
        <f t="shared" si="145"/>
        <v>9</v>
      </c>
      <c r="N404" s="671">
        <f t="shared" si="145"/>
        <v>167</v>
      </c>
      <c r="O404" s="671">
        <f t="shared" si="145"/>
        <v>284</v>
      </c>
      <c r="P404" s="671">
        <f t="shared" si="145"/>
        <v>177</v>
      </c>
      <c r="Q404" s="671">
        <f t="shared" si="145"/>
        <v>193</v>
      </c>
      <c r="R404" s="671">
        <f t="shared" si="145"/>
        <v>3</v>
      </c>
      <c r="S404" s="671">
        <f t="shared" si="145"/>
        <v>12</v>
      </c>
      <c r="T404" s="671">
        <f t="shared" si="145"/>
        <v>13</v>
      </c>
      <c r="U404" s="671">
        <v>8</v>
      </c>
      <c r="V404" s="888">
        <f t="shared" si="129"/>
        <v>965</v>
      </c>
      <c r="W404" s="895">
        <f t="shared" si="130"/>
        <v>87.015329125338141</v>
      </c>
      <c r="Y404" s="13">
        <f t="shared" si="144"/>
        <v>554.5</v>
      </c>
      <c r="Z404" s="640"/>
      <c r="AA404" s="640"/>
      <c r="AB404" s="226"/>
      <c r="AC404" s="226"/>
      <c r="AD404" s="226"/>
      <c r="AE404" s="226"/>
      <c r="AF404" s="226"/>
      <c r="AG404" s="226"/>
      <c r="AH404" s="226"/>
      <c r="AI404" s="226"/>
      <c r="AJ404" s="835"/>
      <c r="AK404" s="836"/>
      <c r="AL404" s="226"/>
      <c r="AM404" s="226"/>
      <c r="AN404" s="226"/>
      <c r="AO404" s="226"/>
      <c r="AP404" s="226"/>
      <c r="AQ404" s="226"/>
      <c r="AR404" s="226"/>
      <c r="AS404" s="226"/>
      <c r="AT404" s="226"/>
      <c r="AU404" s="226"/>
      <c r="AV404" s="226"/>
      <c r="AW404" s="226"/>
      <c r="BA404" s="750">
        <f>+BC404+BD404+BF404+BH404+BJ404+BL404+BN404+BP404+BR404+BT404+BV404+BX404+BZ404</f>
        <v>259372</v>
      </c>
      <c r="BB404" s="130">
        <f>+BE404+BG404+BI404+BK404+BM404+BO404+BQ404+BS404+BU404+BW404+BY404+CA404</f>
        <v>258771</v>
      </c>
      <c r="BC404" s="183">
        <v>50810</v>
      </c>
      <c r="BD404" s="748">
        <v>235300</v>
      </c>
      <c r="BE404" s="184">
        <v>0</v>
      </c>
      <c r="BF404" s="131">
        <v>0</v>
      </c>
      <c r="BG404" s="184">
        <v>6064.52</v>
      </c>
      <c r="BH404" s="131">
        <v>0</v>
      </c>
      <c r="BI404" s="185">
        <v>25440.71</v>
      </c>
      <c r="BJ404" s="155">
        <v>0</v>
      </c>
      <c r="BK404" s="184">
        <v>7799.9999999999964</v>
      </c>
      <c r="BL404" s="806">
        <v>-10249</v>
      </c>
      <c r="BM404" s="803">
        <v>35633.33</v>
      </c>
      <c r="BN404" s="131">
        <v>0</v>
      </c>
      <c r="BO404" s="824">
        <v>10300</v>
      </c>
      <c r="BP404" s="131">
        <v>0</v>
      </c>
      <c r="BQ404" s="185">
        <v>1467</v>
      </c>
      <c r="BR404" s="131">
        <v>0</v>
      </c>
      <c r="BS404" s="186"/>
      <c r="BT404" s="131"/>
      <c r="BU404" s="185"/>
      <c r="BV404" s="882">
        <v>-9941</v>
      </c>
      <c r="BW404" s="186"/>
      <c r="BX404" s="131">
        <v>0</v>
      </c>
      <c r="BY404" s="186"/>
      <c r="BZ404" s="912">
        <v>-6548</v>
      </c>
      <c r="CA404" s="65">
        <v>172065.44</v>
      </c>
      <c r="CB404" s="156">
        <f t="shared" si="131"/>
        <v>258771</v>
      </c>
      <c r="CC404" s="128">
        <f t="shared" si="132"/>
        <v>99.768286476566487</v>
      </c>
      <c r="CF404" s="133">
        <f>+CI404-BA404</f>
        <v>0</v>
      </c>
      <c r="CG404" s="133">
        <f>+CJ404-BB404</f>
        <v>0</v>
      </c>
      <c r="CH404" s="160"/>
      <c r="CI404" s="133">
        <v>259372</v>
      </c>
      <c r="CJ404" s="133">
        <v>258771</v>
      </c>
    </row>
    <row r="405" spans="1:88" ht="60" customHeight="1" thickBot="1">
      <c r="A405" s="945"/>
      <c r="B405" s="977"/>
      <c r="C405" s="1015"/>
      <c r="D405" s="38" t="s">
        <v>873</v>
      </c>
      <c r="E405" s="9" t="s">
        <v>60</v>
      </c>
      <c r="F405" s="671">
        <f>+'[1]UE409 (2)'!F405</f>
        <v>1109</v>
      </c>
      <c r="G405" s="671">
        <f>+'[1]UE409 (2)'!G405</f>
        <v>1109</v>
      </c>
      <c r="H405" s="671">
        <f>+'[1]UE409 (2)'!H405</f>
        <v>1109</v>
      </c>
      <c r="I405" s="671">
        <f>+'[1]UE409 (2)'!I405</f>
        <v>1109</v>
      </c>
      <c r="J405" s="634">
        <v>39</v>
      </c>
      <c r="K405" s="91">
        <v>50</v>
      </c>
      <c r="L405" s="91">
        <v>10</v>
      </c>
      <c r="M405" s="91">
        <v>9</v>
      </c>
      <c r="N405" s="91">
        <v>167</v>
      </c>
      <c r="O405" s="91">
        <v>284</v>
      </c>
      <c r="P405" s="91">
        <v>177</v>
      </c>
      <c r="Q405" s="91">
        <v>193</v>
      </c>
      <c r="R405" s="91">
        <v>3</v>
      </c>
      <c r="S405" s="634">
        <v>12</v>
      </c>
      <c r="T405" s="91">
        <v>13</v>
      </c>
      <c r="U405" s="91">
        <v>8</v>
      </c>
      <c r="V405" s="888">
        <f t="shared" si="129"/>
        <v>965</v>
      </c>
      <c r="W405" s="895">
        <f t="shared" si="130"/>
        <v>87.015329125338141</v>
      </c>
      <c r="Y405" s="13">
        <f t="shared" si="144"/>
        <v>554.5</v>
      </c>
      <c r="Z405" s="640" t="s">
        <v>861</v>
      </c>
      <c r="AA405" s="640" t="s">
        <v>862</v>
      </c>
      <c r="AB405" s="226"/>
      <c r="AC405" s="226"/>
      <c r="AD405" s="226" t="s">
        <v>1021</v>
      </c>
      <c r="AE405" s="226"/>
      <c r="AF405" s="226"/>
      <c r="AG405" s="226"/>
      <c r="AH405" s="226"/>
      <c r="AI405" s="226"/>
      <c r="AJ405" s="835"/>
      <c r="AK405" s="836"/>
      <c r="AL405" s="226"/>
      <c r="AM405" s="226"/>
      <c r="AN405" s="226"/>
      <c r="AO405" s="226"/>
      <c r="AP405" s="226"/>
      <c r="AQ405" s="226"/>
      <c r="AR405" s="226"/>
      <c r="AS405" s="226"/>
      <c r="AT405" s="226"/>
      <c r="AU405" s="226"/>
      <c r="AV405" s="226"/>
      <c r="AW405" s="226"/>
      <c r="BA405" s="129"/>
      <c r="BB405" s="130"/>
      <c r="BC405" s="183"/>
      <c r="BD405" s="155"/>
      <c r="BE405" s="184"/>
      <c r="BF405" s="131"/>
      <c r="BG405" s="184"/>
      <c r="BH405" s="131"/>
      <c r="BI405" s="185"/>
      <c r="BJ405" s="155"/>
      <c r="BK405" s="184"/>
      <c r="BL405" s="131"/>
      <c r="BM405" s="184"/>
      <c r="BN405" s="131"/>
      <c r="BO405" s="185"/>
      <c r="BP405" s="131"/>
      <c r="BQ405" s="185"/>
      <c r="BR405" s="131"/>
      <c r="BS405" s="186"/>
      <c r="BT405" s="131"/>
      <c r="BU405" s="185"/>
      <c r="BV405" s="131"/>
      <c r="BW405" s="186"/>
      <c r="BX405" s="131"/>
      <c r="BY405" s="186"/>
      <c r="BZ405" s="131"/>
      <c r="CA405" s="65"/>
      <c r="CB405" s="156">
        <f t="shared" si="131"/>
        <v>0</v>
      </c>
      <c r="CC405" s="128" t="e">
        <f t="shared" si="132"/>
        <v>#DIV/0!</v>
      </c>
      <c r="CF405" s="122"/>
      <c r="CG405" s="122"/>
    </row>
    <row r="406" spans="1:88" ht="60" customHeight="1" thickBot="1">
      <c r="A406" s="945"/>
      <c r="B406" s="975" t="s">
        <v>1193</v>
      </c>
      <c r="C406" s="984" t="s">
        <v>714</v>
      </c>
      <c r="D406" s="985"/>
      <c r="E406" s="986"/>
      <c r="F406" s="698">
        <f>+'[1]UE409 (2)'!F406</f>
        <v>3000</v>
      </c>
      <c r="G406" s="698">
        <f>+'[1]UE409 (2)'!G406</f>
        <v>3000</v>
      </c>
      <c r="H406" s="698">
        <f>+'[1]UE409 (2)'!H406</f>
        <v>3000</v>
      </c>
      <c r="I406" s="698">
        <f>+'[1]UE409 (2)'!I406</f>
        <v>3000</v>
      </c>
      <c r="J406" s="700">
        <f>+J407+J409</f>
        <v>84</v>
      </c>
      <c r="K406" s="700">
        <f t="shared" ref="K406:T406" si="146">+K407+K409</f>
        <v>79</v>
      </c>
      <c r="L406" s="700">
        <f t="shared" si="146"/>
        <v>90</v>
      </c>
      <c r="M406" s="700">
        <f t="shared" si="146"/>
        <v>27</v>
      </c>
      <c r="N406" s="700">
        <f t="shared" si="146"/>
        <v>108</v>
      </c>
      <c r="O406" s="700">
        <f t="shared" si="146"/>
        <v>821</v>
      </c>
      <c r="P406" s="700">
        <f t="shared" si="146"/>
        <v>123</v>
      </c>
      <c r="Q406" s="700">
        <f t="shared" si="146"/>
        <v>129</v>
      </c>
      <c r="R406" s="700">
        <f t="shared" si="146"/>
        <v>38</v>
      </c>
      <c r="S406" s="700">
        <f t="shared" si="146"/>
        <v>107</v>
      </c>
      <c r="T406" s="700">
        <f t="shared" si="146"/>
        <v>236</v>
      </c>
      <c r="U406" s="700">
        <v>29</v>
      </c>
      <c r="V406" s="888">
        <f t="shared" si="129"/>
        <v>1871</v>
      </c>
      <c r="W406" s="895">
        <f t="shared" si="130"/>
        <v>62.366666666666667</v>
      </c>
      <c r="Y406" s="13">
        <f t="shared" si="144"/>
        <v>1500</v>
      </c>
      <c r="Z406" s="640"/>
      <c r="AA406" s="640"/>
      <c r="AB406" s="226"/>
      <c r="AC406" s="226"/>
      <c r="AD406" s="226"/>
      <c r="AE406" s="226"/>
      <c r="AF406" s="226"/>
      <c r="AG406" s="226"/>
      <c r="AH406" s="226"/>
      <c r="AI406" s="226"/>
      <c r="AJ406" s="835"/>
      <c r="AK406" s="836"/>
      <c r="AL406" s="226"/>
      <c r="AM406" s="226"/>
      <c r="AN406" s="226"/>
      <c r="AO406" s="226"/>
      <c r="AP406" s="226"/>
      <c r="AQ406" s="226"/>
      <c r="AR406" s="226"/>
      <c r="AS406" s="226"/>
      <c r="AT406" s="226"/>
      <c r="AU406" s="226"/>
      <c r="AV406" s="226"/>
      <c r="AW406" s="226"/>
      <c r="BA406" s="129"/>
      <c r="BB406" s="130"/>
      <c r="BC406" s="183"/>
      <c r="BD406" s="155"/>
      <c r="BE406" s="132"/>
      <c r="BF406" s="131"/>
      <c r="BG406" s="132"/>
      <c r="BH406" s="131"/>
      <c r="BI406" s="132"/>
      <c r="BJ406" s="155"/>
      <c r="BK406" s="184"/>
      <c r="BL406" s="131"/>
      <c r="BM406" s="184"/>
      <c r="BN406" s="131"/>
      <c r="BO406" s="132"/>
      <c r="BP406" s="131"/>
      <c r="BQ406" s="132"/>
      <c r="BR406" s="131"/>
      <c r="BS406" s="65"/>
      <c r="BT406" s="131"/>
      <c r="BU406" s="132"/>
      <c r="BV406" s="131"/>
      <c r="BW406" s="65"/>
      <c r="BX406" s="131"/>
      <c r="BY406" s="65"/>
      <c r="BZ406" s="131"/>
      <c r="CA406" s="65"/>
      <c r="CB406" s="156">
        <f t="shared" si="131"/>
        <v>0</v>
      </c>
      <c r="CC406" s="128" t="e">
        <f t="shared" si="132"/>
        <v>#DIV/0!</v>
      </c>
      <c r="CF406" s="122"/>
      <c r="CG406" s="122"/>
    </row>
    <row r="407" spans="1:88" ht="60" customHeight="1" thickBot="1">
      <c r="A407" s="945"/>
      <c r="B407" s="976"/>
      <c r="C407" s="1014" t="s">
        <v>317</v>
      </c>
      <c r="D407" s="677" t="s">
        <v>221</v>
      </c>
      <c r="E407" s="678"/>
      <c r="F407" s="671">
        <f>+'[1]UE409 (2)'!F407</f>
        <v>1200</v>
      </c>
      <c r="G407" s="671">
        <f>+'[1]UE409 (2)'!G407</f>
        <v>1200</v>
      </c>
      <c r="H407" s="671">
        <f>+'[1]UE409 (2)'!H407</f>
        <v>1200</v>
      </c>
      <c r="I407" s="671">
        <f>+'[1]UE409 (2)'!I407</f>
        <v>1200</v>
      </c>
      <c r="J407" s="671">
        <f>+J408</f>
        <v>0</v>
      </c>
      <c r="K407" s="671">
        <f t="shared" ref="K407:T407" si="147">+K408</f>
        <v>0</v>
      </c>
      <c r="L407" s="671">
        <f t="shared" si="147"/>
        <v>39</v>
      </c>
      <c r="M407" s="671">
        <f t="shared" si="147"/>
        <v>3</v>
      </c>
      <c r="N407" s="671">
        <f t="shared" si="147"/>
        <v>23</v>
      </c>
      <c r="O407" s="671">
        <f t="shared" si="147"/>
        <v>545</v>
      </c>
      <c r="P407" s="671">
        <f t="shared" si="147"/>
        <v>67</v>
      </c>
      <c r="Q407" s="671">
        <f t="shared" si="147"/>
        <v>79</v>
      </c>
      <c r="R407" s="671">
        <f t="shared" si="147"/>
        <v>6</v>
      </c>
      <c r="S407" s="671">
        <f t="shared" si="147"/>
        <v>30</v>
      </c>
      <c r="T407" s="671">
        <f t="shared" si="147"/>
        <v>11</v>
      </c>
      <c r="U407" s="671">
        <v>7</v>
      </c>
      <c r="V407" s="888">
        <f t="shared" si="129"/>
        <v>810</v>
      </c>
      <c r="W407" s="895">
        <f t="shared" si="130"/>
        <v>67.5</v>
      </c>
      <c r="Y407" s="13">
        <f t="shared" si="144"/>
        <v>600</v>
      </c>
      <c r="Z407" s="640"/>
      <c r="AA407" s="640"/>
      <c r="AB407" s="226"/>
      <c r="AC407" s="226"/>
      <c r="AD407" s="226"/>
      <c r="AE407" s="226"/>
      <c r="AF407" s="226"/>
      <c r="AG407" s="226"/>
      <c r="AH407" s="226"/>
      <c r="AI407" s="226"/>
      <c r="AJ407" s="835"/>
      <c r="AK407" s="836"/>
      <c r="AL407" s="226"/>
      <c r="AM407" s="226"/>
      <c r="AN407" s="226"/>
      <c r="AO407" s="226"/>
      <c r="AP407" s="226"/>
      <c r="AQ407" s="226"/>
      <c r="AR407" s="226"/>
      <c r="AS407" s="226"/>
      <c r="AT407" s="226"/>
      <c r="AU407" s="226"/>
      <c r="AV407" s="226"/>
      <c r="AW407" s="226"/>
      <c r="BA407" s="77">
        <f>+BC407+BD407+BF407+BH407+BJ407+BL407+BN407+BP407+BR407+BT407+BV407+BX407+BZ407</f>
        <v>130643</v>
      </c>
      <c r="BB407" s="130">
        <f>+BE407+BG407+BI407+BK407+BM407+BO407+BQ407+BS407+BU407+BW407+BY407+CA407</f>
        <v>130344</v>
      </c>
      <c r="BC407" s="183">
        <v>99776</v>
      </c>
      <c r="BD407" s="155">
        <v>0</v>
      </c>
      <c r="BE407" s="184">
        <v>19147.03</v>
      </c>
      <c r="BF407" s="131">
        <v>30136</v>
      </c>
      <c r="BG407" s="184">
        <v>9905.7099999999991</v>
      </c>
      <c r="BH407" s="131">
        <v>0</v>
      </c>
      <c r="BI407" s="185">
        <v>9807.9700000000012</v>
      </c>
      <c r="BJ407" s="155">
        <v>0</v>
      </c>
      <c r="BK407" s="184">
        <v>9811.25</v>
      </c>
      <c r="BL407" s="806">
        <v>744</v>
      </c>
      <c r="BM407" s="803">
        <v>8895.0599999999977</v>
      </c>
      <c r="BN407" s="131">
        <v>0</v>
      </c>
      <c r="BO407" s="824">
        <v>9912.4599999999991</v>
      </c>
      <c r="BP407" s="131">
        <v>0</v>
      </c>
      <c r="BQ407" s="185">
        <v>580.23999999999069</v>
      </c>
      <c r="BR407" s="131">
        <v>0</v>
      </c>
      <c r="BS407" s="186"/>
      <c r="BT407" s="131"/>
      <c r="BU407" s="185"/>
      <c r="BV407" s="882">
        <v>-13</v>
      </c>
      <c r="BW407" s="186"/>
      <c r="BX407" s="131">
        <v>0</v>
      </c>
      <c r="BY407" s="186"/>
      <c r="BZ407" s="131">
        <v>0</v>
      </c>
      <c r="CA407" s="65">
        <v>62284.280000000013</v>
      </c>
      <c r="CB407" s="156">
        <f t="shared" si="131"/>
        <v>130344</v>
      </c>
      <c r="CC407" s="128">
        <f t="shared" si="132"/>
        <v>99.771132016258051</v>
      </c>
      <c r="CF407" s="133">
        <f>+CI407-BA407</f>
        <v>0</v>
      </c>
      <c r="CG407" s="133">
        <f>+CJ407-BB407</f>
        <v>0</v>
      </c>
      <c r="CH407" s="160"/>
      <c r="CI407" s="133">
        <v>130643</v>
      </c>
      <c r="CJ407" s="879">
        <v>130344</v>
      </c>
    </row>
    <row r="408" spans="1:88" ht="60" customHeight="1" thickBot="1">
      <c r="A408" s="945"/>
      <c r="B408" s="976"/>
      <c r="C408" s="1015"/>
      <c r="D408" s="38" t="s">
        <v>872</v>
      </c>
      <c r="E408" s="9" t="s">
        <v>60</v>
      </c>
      <c r="F408" s="671">
        <f>+'[1]UE409 (2)'!F408</f>
        <v>1200</v>
      </c>
      <c r="G408" s="671">
        <f>+'[1]UE409 (2)'!G408</f>
        <v>1200</v>
      </c>
      <c r="H408" s="671">
        <f>+'[1]UE409 (2)'!H408</f>
        <v>1200</v>
      </c>
      <c r="I408" s="671">
        <f>+'[1]UE409 (2)'!I408</f>
        <v>1200</v>
      </c>
      <c r="J408" s="634">
        <v>0</v>
      </c>
      <c r="K408" s="91">
        <v>0</v>
      </c>
      <c r="L408" s="91">
        <v>39</v>
      </c>
      <c r="M408" s="91">
        <v>3</v>
      </c>
      <c r="N408" s="91">
        <v>23</v>
      </c>
      <c r="O408" s="91">
        <v>545</v>
      </c>
      <c r="P408" s="91">
        <v>67</v>
      </c>
      <c r="Q408" s="91">
        <v>79</v>
      </c>
      <c r="R408" s="91">
        <v>6</v>
      </c>
      <c r="S408" s="634">
        <v>30</v>
      </c>
      <c r="T408" s="91">
        <v>11</v>
      </c>
      <c r="U408" s="91">
        <v>7</v>
      </c>
      <c r="V408" s="888">
        <f t="shared" si="129"/>
        <v>810</v>
      </c>
      <c r="W408" s="895">
        <f t="shared" si="130"/>
        <v>67.5</v>
      </c>
      <c r="Y408" s="13">
        <f t="shared" si="144"/>
        <v>600</v>
      </c>
      <c r="Z408" s="640" t="s">
        <v>863</v>
      </c>
      <c r="AA408" s="640" t="s">
        <v>864</v>
      </c>
      <c r="AB408" s="226"/>
      <c r="AC408" s="226"/>
      <c r="AD408" s="226"/>
      <c r="AE408" s="226"/>
      <c r="AF408" s="226"/>
      <c r="AG408" s="226"/>
      <c r="AH408" s="226"/>
      <c r="AI408" s="226"/>
      <c r="AJ408" s="835"/>
      <c r="AK408" s="836"/>
      <c r="AL408" s="226"/>
      <c r="AM408" s="226"/>
      <c r="AN408" s="226"/>
      <c r="AO408" s="226"/>
      <c r="AP408" s="226"/>
      <c r="AQ408" s="226"/>
      <c r="AR408" s="226"/>
      <c r="AS408" s="226"/>
      <c r="AT408" s="226"/>
      <c r="AU408" s="226"/>
      <c r="AV408" s="226"/>
      <c r="AW408" s="226"/>
      <c r="BA408" s="129"/>
      <c r="BB408" s="130"/>
      <c r="BC408" s="183"/>
      <c r="BD408" s="155"/>
      <c r="BE408" s="184"/>
      <c r="BF408" s="131"/>
      <c r="BG408" s="184"/>
      <c r="BH408" s="131"/>
      <c r="BI408" s="185"/>
      <c r="BJ408" s="155"/>
      <c r="BK408" s="184"/>
      <c r="BL408" s="131"/>
      <c r="BM408" s="184"/>
      <c r="BN408" s="131"/>
      <c r="BO408" s="185"/>
      <c r="BP408" s="131"/>
      <c r="BQ408" s="185"/>
      <c r="BR408" s="131"/>
      <c r="BS408" s="186"/>
      <c r="BT408" s="131"/>
      <c r="BU408" s="185"/>
      <c r="BV408" s="131"/>
      <c r="BW408" s="186"/>
      <c r="BX408" s="131"/>
      <c r="BY408" s="186"/>
      <c r="BZ408" s="131"/>
      <c r="CA408" s="65"/>
      <c r="CB408" s="156">
        <f t="shared" si="131"/>
        <v>0</v>
      </c>
      <c r="CC408" s="128" t="e">
        <f t="shared" si="132"/>
        <v>#DIV/0!</v>
      </c>
      <c r="CF408" s="122"/>
      <c r="CG408" s="122"/>
    </row>
    <row r="409" spans="1:88" ht="45" customHeight="1" thickBot="1">
      <c r="A409" s="945"/>
      <c r="B409" s="976"/>
      <c r="C409" s="989" t="s">
        <v>316</v>
      </c>
      <c r="D409" s="677" t="s">
        <v>221</v>
      </c>
      <c r="E409" s="678"/>
      <c r="F409" s="671">
        <f>+'[1]UE409 (2)'!F409</f>
        <v>1800</v>
      </c>
      <c r="G409" s="671">
        <f>+'[1]UE409 (2)'!G409</f>
        <v>1800</v>
      </c>
      <c r="H409" s="671">
        <f>+'[1]UE409 (2)'!H409</f>
        <v>1800</v>
      </c>
      <c r="I409" s="671">
        <f>+'[1]UE409 (2)'!I409</f>
        <v>1800</v>
      </c>
      <c r="J409" s="671">
        <f t="shared" ref="J409:T409" si="148">+J410</f>
        <v>84</v>
      </c>
      <c r="K409" s="671">
        <f t="shared" si="148"/>
        <v>79</v>
      </c>
      <c r="L409" s="671">
        <f t="shared" si="148"/>
        <v>51</v>
      </c>
      <c r="M409" s="671">
        <f t="shared" si="148"/>
        <v>24</v>
      </c>
      <c r="N409" s="671">
        <f t="shared" si="148"/>
        <v>85</v>
      </c>
      <c r="O409" s="671">
        <f t="shared" si="148"/>
        <v>276</v>
      </c>
      <c r="P409" s="671">
        <f t="shared" si="148"/>
        <v>56</v>
      </c>
      <c r="Q409" s="671">
        <f t="shared" si="148"/>
        <v>50</v>
      </c>
      <c r="R409" s="671">
        <f t="shared" si="148"/>
        <v>32</v>
      </c>
      <c r="S409" s="671">
        <f t="shared" si="148"/>
        <v>77</v>
      </c>
      <c r="T409" s="671">
        <f t="shared" si="148"/>
        <v>225</v>
      </c>
      <c r="U409" s="671">
        <v>22</v>
      </c>
      <c r="V409" s="888">
        <f t="shared" si="129"/>
        <v>1061</v>
      </c>
      <c r="W409" s="895">
        <f t="shared" si="130"/>
        <v>58.944444444444443</v>
      </c>
      <c r="Y409" s="13">
        <f t="shared" si="144"/>
        <v>900</v>
      </c>
      <c r="Z409" s="640"/>
      <c r="AA409" s="640"/>
      <c r="AB409" s="226"/>
      <c r="AC409" s="226"/>
      <c r="AD409" s="226"/>
      <c r="AE409" s="226"/>
      <c r="AF409" s="226"/>
      <c r="AG409" s="226"/>
      <c r="AH409" s="226"/>
      <c r="AI409" s="226"/>
      <c r="AJ409" s="835"/>
      <c r="AK409" s="836"/>
      <c r="AL409" s="226"/>
      <c r="AM409" s="226"/>
      <c r="AN409" s="226"/>
      <c r="AO409" s="226"/>
      <c r="AP409" s="226"/>
      <c r="AQ409" s="226"/>
      <c r="AR409" s="226"/>
      <c r="AS409" s="226"/>
      <c r="AT409" s="226"/>
      <c r="AU409" s="226"/>
      <c r="AV409" s="226"/>
      <c r="AW409" s="226"/>
      <c r="AY409" s="135" t="s">
        <v>18</v>
      </c>
      <c r="AZ409" s="136">
        <f>SUM(BA380:BA410)</f>
        <v>8177615</v>
      </c>
      <c r="BA409" s="77">
        <f>+BC409+BD409+BF409+BH409+BJ409+BL409+BN409+BP409+BR409+BT409+BV409+BX409+BZ409</f>
        <v>1390552</v>
      </c>
      <c r="BB409" s="130">
        <f>+BE409+BG409+BI409+BK409+BM409+BO409+BQ409+BS409+BU409+BW409+BY409+CA409</f>
        <v>1035387</v>
      </c>
      <c r="BC409" s="183">
        <v>1095564</v>
      </c>
      <c r="BD409" s="155">
        <v>0</v>
      </c>
      <c r="BE409" s="184">
        <v>1671.24</v>
      </c>
      <c r="BF409" s="131">
        <v>314137</v>
      </c>
      <c r="BG409" s="184">
        <v>54171.090000000004</v>
      </c>
      <c r="BH409" s="131">
        <v>0</v>
      </c>
      <c r="BI409" s="185">
        <v>53714.22</v>
      </c>
      <c r="BJ409" s="155">
        <v>52297</v>
      </c>
      <c r="BK409" s="184">
        <v>62127.45</v>
      </c>
      <c r="BL409" s="806">
        <v>5996</v>
      </c>
      <c r="BM409" s="803">
        <v>75370.720000000001</v>
      </c>
      <c r="BN409" s="131">
        <v>0</v>
      </c>
      <c r="BO409" s="824">
        <v>60906.09</v>
      </c>
      <c r="BP409" s="131">
        <v>0</v>
      </c>
      <c r="BQ409" s="185">
        <v>8242.25</v>
      </c>
      <c r="BR409" s="131">
        <v>0</v>
      </c>
      <c r="BS409" s="186"/>
      <c r="BT409" s="131"/>
      <c r="BU409" s="185"/>
      <c r="BV409" s="882">
        <v>-77442</v>
      </c>
      <c r="BW409" s="186"/>
      <c r="BX409" s="131">
        <v>0</v>
      </c>
      <c r="BY409" s="186"/>
      <c r="BZ409" s="131">
        <v>0</v>
      </c>
      <c r="CA409" s="65">
        <v>719183.94</v>
      </c>
      <c r="CB409" s="156">
        <f t="shared" si="131"/>
        <v>1035387</v>
      </c>
      <c r="CC409" s="128">
        <f t="shared" si="132"/>
        <v>74.458704169279528</v>
      </c>
      <c r="CF409" s="133">
        <f>+CI409-BA409</f>
        <v>0</v>
      </c>
      <c r="CG409" s="133">
        <f>+CJ409-BB409</f>
        <v>0</v>
      </c>
      <c r="CH409" s="160"/>
      <c r="CI409" s="133">
        <v>1390552</v>
      </c>
      <c r="CJ409" s="133">
        <v>1035387</v>
      </c>
    </row>
    <row r="410" spans="1:88" ht="66.75" customHeight="1" thickBot="1">
      <c r="A410" s="945"/>
      <c r="B410" s="976"/>
      <c r="C410" s="990"/>
      <c r="D410" s="34" t="s">
        <v>450</v>
      </c>
      <c r="E410" s="25" t="s">
        <v>101</v>
      </c>
      <c r="F410" s="671">
        <f>+'[1]UE409 (2)'!F410</f>
        <v>1800</v>
      </c>
      <c r="G410" s="671">
        <f>+'[1]UE409 (2)'!G410</f>
        <v>1800</v>
      </c>
      <c r="H410" s="671">
        <f>+'[1]UE409 (2)'!H410</f>
        <v>1800</v>
      </c>
      <c r="I410" s="671">
        <f>+'[1]UE409 (2)'!I410</f>
        <v>1800</v>
      </c>
      <c r="J410" s="634">
        <v>84</v>
      </c>
      <c r="K410" s="91">
        <v>79</v>
      </c>
      <c r="L410" s="91">
        <v>51</v>
      </c>
      <c r="M410" s="91">
        <v>24</v>
      </c>
      <c r="N410" s="91">
        <v>85</v>
      </c>
      <c r="O410" s="91">
        <v>276</v>
      </c>
      <c r="P410" s="91">
        <v>56</v>
      </c>
      <c r="Q410" s="91">
        <v>50</v>
      </c>
      <c r="R410" s="91">
        <v>32</v>
      </c>
      <c r="S410" s="634">
        <v>77</v>
      </c>
      <c r="T410" s="91">
        <v>225</v>
      </c>
      <c r="U410" s="91">
        <v>22</v>
      </c>
      <c r="V410" s="888">
        <f t="shared" si="129"/>
        <v>1061</v>
      </c>
      <c r="W410" s="895">
        <f t="shared" si="130"/>
        <v>58.944444444444443</v>
      </c>
      <c r="Y410" s="13">
        <f t="shared" si="144"/>
        <v>900</v>
      </c>
      <c r="Z410" s="640" t="s">
        <v>863</v>
      </c>
      <c r="AA410" s="640" t="s">
        <v>864</v>
      </c>
      <c r="AB410" s="226"/>
      <c r="AC410" s="226"/>
      <c r="AD410" s="226"/>
      <c r="AE410" s="226"/>
      <c r="AF410" s="226"/>
      <c r="AG410" s="226"/>
      <c r="AH410" s="226"/>
      <c r="AI410" s="226"/>
      <c r="AJ410" s="835"/>
      <c r="AK410" s="836"/>
      <c r="AL410" s="226"/>
      <c r="AM410" s="226"/>
      <c r="AN410" s="226"/>
      <c r="AO410" s="226"/>
      <c r="AP410" s="226"/>
      <c r="AQ410" s="226"/>
      <c r="AR410" s="226"/>
      <c r="AS410" s="226"/>
      <c r="AT410" s="226"/>
      <c r="AU410" s="226"/>
      <c r="AV410" s="226"/>
      <c r="AW410" s="226"/>
      <c r="AY410" s="135" t="s">
        <v>573</v>
      </c>
      <c r="AZ410" s="136">
        <f>SUM(BB380:BB410)</f>
        <v>7583387</v>
      </c>
      <c r="BA410" s="129"/>
      <c r="BB410" s="130"/>
      <c r="BC410" s="129"/>
      <c r="BD410" s="155"/>
      <c r="BE410" s="184"/>
      <c r="BF410" s="131"/>
      <c r="BG410" s="184"/>
      <c r="BH410" s="131"/>
      <c r="BI410" s="185"/>
      <c r="BJ410" s="155"/>
      <c r="BK410" s="184"/>
      <c r="BL410" s="131"/>
      <c r="BM410" s="184"/>
      <c r="BN410" s="131"/>
      <c r="BO410" s="186"/>
      <c r="BP410" s="131"/>
      <c r="BQ410" s="185"/>
      <c r="BR410" s="131"/>
      <c r="BS410" s="186"/>
      <c r="BT410" s="131"/>
      <c r="BU410" s="186"/>
      <c r="BV410" s="131"/>
      <c r="BW410" s="186"/>
      <c r="BX410" s="131"/>
      <c r="BY410" s="186"/>
      <c r="BZ410" s="131"/>
      <c r="CA410" s="65"/>
      <c r="CB410" s="156">
        <f t="shared" si="131"/>
        <v>0</v>
      </c>
      <c r="CC410" s="128" t="e">
        <f t="shared" si="132"/>
        <v>#DIV/0!</v>
      </c>
      <c r="CD410" s="145"/>
      <c r="CF410" s="122"/>
      <c r="CG410" s="122"/>
    </row>
    <row r="411" spans="1:88" ht="37.5" customHeight="1">
      <c r="A411" s="1007" t="s">
        <v>517</v>
      </c>
      <c r="B411" s="1008"/>
      <c r="C411" s="1008"/>
      <c r="D411" s="1008"/>
      <c r="E411" s="1008"/>
      <c r="F411" s="1009"/>
      <c r="G411" s="98"/>
      <c r="H411" s="98"/>
      <c r="I411" s="97"/>
      <c r="J411" s="98"/>
      <c r="K411" s="98"/>
      <c r="L411" s="98"/>
      <c r="M411" s="98"/>
      <c r="N411" s="98"/>
      <c r="O411" s="98"/>
      <c r="P411" s="98"/>
      <c r="Q411" s="98"/>
      <c r="R411" s="98"/>
      <c r="S411" s="98"/>
      <c r="T411" s="98"/>
      <c r="U411" s="98"/>
      <c r="Y411" s="13">
        <f t="shared" si="144"/>
        <v>0</v>
      </c>
      <c r="Z411" s="70"/>
      <c r="AA411" s="70"/>
      <c r="AB411" s="70"/>
      <c r="AC411" s="70"/>
      <c r="AD411" s="70"/>
      <c r="AE411" s="70"/>
      <c r="AF411" s="70"/>
      <c r="AG411" s="70"/>
      <c r="AH411" s="70"/>
      <c r="AI411" s="70"/>
      <c r="AJ411" s="840"/>
      <c r="AK411" s="840"/>
      <c r="AL411" s="70"/>
      <c r="AM411" s="70"/>
      <c r="AN411" s="70"/>
      <c r="AO411" s="70"/>
      <c r="AP411" s="70"/>
      <c r="AQ411" s="70"/>
      <c r="AR411" s="70"/>
      <c r="AS411" s="70"/>
      <c r="AT411" s="212"/>
      <c r="AU411" s="212"/>
      <c r="AV411" s="212"/>
      <c r="AW411" s="212"/>
      <c r="BA411" s="70"/>
      <c r="BB411" s="164"/>
      <c r="BC411" s="70"/>
      <c r="BD411" s="70"/>
      <c r="BE411" s="164"/>
      <c r="BF411" s="70"/>
      <c r="BG411" s="164"/>
      <c r="BH411" s="70"/>
      <c r="BI411" s="164"/>
      <c r="BJ411" s="70"/>
      <c r="BK411" s="164"/>
      <c r="BL411" s="70"/>
      <c r="BM411" s="164"/>
      <c r="BN411" s="70"/>
      <c r="BO411" s="70"/>
      <c r="BP411" s="70"/>
      <c r="BQ411" s="70"/>
      <c r="BR411" s="70"/>
      <c r="BS411" s="70"/>
      <c r="BT411" s="70"/>
      <c r="BU411" s="70"/>
      <c r="BV411" s="70"/>
      <c r="BW411" s="70"/>
      <c r="BX411" s="70"/>
      <c r="BY411" s="70"/>
      <c r="BZ411" s="70"/>
      <c r="CA411" s="70"/>
      <c r="CB411" s="164"/>
      <c r="CC411" s="164"/>
      <c r="CF411" s="122"/>
      <c r="CG411" s="122"/>
    </row>
    <row r="412" spans="1:88" ht="17.25" customHeight="1">
      <c r="A412" s="14"/>
      <c r="B412" s="10"/>
      <c r="C412" s="14"/>
      <c r="D412" s="14"/>
      <c r="E412" s="15"/>
      <c r="F412" s="96"/>
      <c r="G412" s="97"/>
      <c r="H412" s="97"/>
      <c r="I412" s="97"/>
      <c r="J412" s="98"/>
      <c r="K412" s="98"/>
      <c r="L412" s="98"/>
      <c r="M412" s="98"/>
      <c r="N412" s="98"/>
      <c r="O412" s="98"/>
      <c r="P412" s="98"/>
      <c r="Q412" s="98"/>
      <c r="R412" s="98"/>
      <c r="S412" s="98"/>
      <c r="T412" s="98"/>
      <c r="U412" s="98"/>
      <c r="Y412" s="13">
        <f t="shared" si="144"/>
        <v>0</v>
      </c>
      <c r="Z412" s="70"/>
      <c r="AA412" s="70"/>
      <c r="AB412" s="70"/>
      <c r="AC412" s="70"/>
      <c r="AD412" s="70"/>
      <c r="AE412" s="70"/>
      <c r="AF412" s="70"/>
      <c r="AG412" s="70"/>
      <c r="AH412" s="70"/>
      <c r="AI412" s="70"/>
      <c r="AJ412" s="840"/>
      <c r="AK412" s="840"/>
      <c r="AL412" s="70"/>
      <c r="AM412" s="70"/>
      <c r="AN412" s="70"/>
      <c r="AO412" s="70"/>
      <c r="AP412" s="70"/>
      <c r="AQ412" s="70"/>
      <c r="AR412" s="70"/>
      <c r="AS412" s="70"/>
      <c r="AT412" s="227"/>
      <c r="AU412" s="227"/>
      <c r="AV412" s="227"/>
      <c r="AW412" s="227"/>
      <c r="BA412" s="70"/>
      <c r="BB412" s="164"/>
      <c r="BC412" s="70"/>
      <c r="BD412" s="70"/>
      <c r="BE412" s="164"/>
      <c r="BF412" s="70"/>
      <c r="BG412" s="164"/>
      <c r="BH412" s="70"/>
      <c r="BI412" s="164"/>
      <c r="BJ412" s="70"/>
      <c r="BK412" s="164"/>
      <c r="BL412" s="70"/>
      <c r="BM412" s="164"/>
      <c r="BN412" s="70"/>
      <c r="BO412" s="70"/>
      <c r="BP412" s="70"/>
      <c r="BQ412" s="70"/>
      <c r="BR412" s="70"/>
      <c r="BS412" s="70"/>
      <c r="BT412" s="70"/>
      <c r="BU412" s="70"/>
      <c r="BV412" s="70"/>
      <c r="BW412" s="70"/>
      <c r="BX412" s="70"/>
      <c r="BY412" s="70"/>
      <c r="BZ412" s="70"/>
      <c r="CA412" s="70"/>
      <c r="CB412" s="164"/>
      <c r="CC412" s="164"/>
      <c r="CF412" s="122"/>
      <c r="CG412" s="122"/>
    </row>
    <row r="413" spans="1:88" ht="23.25">
      <c r="A413" s="14"/>
      <c r="B413" s="10"/>
      <c r="C413" s="14"/>
      <c r="D413" s="14"/>
      <c r="E413" s="15"/>
      <c r="F413" s="96"/>
      <c r="G413" s="97"/>
      <c r="H413" s="97"/>
      <c r="I413" s="97"/>
      <c r="J413" s="98"/>
      <c r="K413" s="98"/>
      <c r="L413" s="98"/>
      <c r="M413" s="98"/>
      <c r="N413" s="98"/>
      <c r="O413" s="98"/>
      <c r="P413" s="98"/>
      <c r="Q413" s="98"/>
      <c r="R413" s="98"/>
      <c r="S413" s="98"/>
      <c r="T413" s="98"/>
      <c r="U413" s="98"/>
      <c r="Y413" s="13">
        <f t="shared" si="144"/>
        <v>0</v>
      </c>
      <c r="Z413" s="995"/>
      <c r="AA413" s="995"/>
      <c r="AB413" s="995"/>
      <c r="AC413" s="995"/>
      <c r="AD413" s="995"/>
      <c r="AE413" s="995"/>
      <c r="AF413" s="995"/>
      <c r="AG413" s="995"/>
      <c r="AH413" s="995"/>
      <c r="AI413" s="995"/>
      <c r="AJ413" s="1031"/>
      <c r="AK413" s="1031"/>
      <c r="AL413" s="995"/>
      <c r="AM413" s="995"/>
      <c r="AN413" s="995"/>
      <c r="AO413" s="995"/>
      <c r="AP413" s="995"/>
      <c r="AQ413" s="995"/>
      <c r="AR413" s="995"/>
      <c r="AS413" s="995"/>
      <c r="AT413" s="995"/>
      <c r="AU413" s="995"/>
      <c r="AV413" s="995"/>
      <c r="AW413" s="995"/>
      <c r="BA413" s="70"/>
      <c r="BB413" s="164"/>
      <c r="BC413" s="70"/>
      <c r="BD413" s="70"/>
      <c r="BE413" s="70"/>
      <c r="BF413" s="70"/>
      <c r="BG413" s="164"/>
      <c r="BH413" s="70"/>
      <c r="BI413" s="164"/>
      <c r="BJ413" s="70"/>
      <c r="BK413" s="70"/>
      <c r="BL413" s="70"/>
      <c r="BM413" s="164"/>
      <c r="BN413" s="70"/>
      <c r="BO413" s="70"/>
      <c r="BP413" s="70"/>
      <c r="BQ413" s="70"/>
      <c r="BR413" s="70"/>
      <c r="BS413" s="70"/>
      <c r="BT413" s="70"/>
      <c r="BU413" s="70"/>
      <c r="BV413" s="70"/>
      <c r="BW413" s="70"/>
      <c r="BX413" s="70"/>
      <c r="BY413" s="70"/>
      <c r="BZ413" s="70"/>
      <c r="CA413" s="70"/>
      <c r="CB413" s="164"/>
      <c r="CC413" s="164"/>
      <c r="CF413" s="122"/>
      <c r="CG413" s="122"/>
    </row>
    <row r="414" spans="1:88" ht="23.25">
      <c r="A414" s="14"/>
      <c r="B414" s="10"/>
      <c r="C414" s="14"/>
      <c r="D414" s="14"/>
      <c r="E414" s="15"/>
      <c r="F414" s="96"/>
      <c r="G414" s="97"/>
      <c r="H414" s="97"/>
      <c r="I414" s="97"/>
      <c r="J414" s="98"/>
      <c r="K414" s="98"/>
      <c r="L414" s="98"/>
      <c r="M414" s="98"/>
      <c r="N414" s="98"/>
      <c r="O414" s="98"/>
      <c r="P414" s="98"/>
      <c r="Q414" s="98"/>
      <c r="R414" s="98"/>
      <c r="S414" s="98"/>
      <c r="T414" s="98"/>
      <c r="U414" s="98"/>
      <c r="Y414" s="13">
        <f t="shared" si="144"/>
        <v>0</v>
      </c>
      <c r="Z414" s="987"/>
      <c r="AA414" s="987"/>
      <c r="AB414" s="987"/>
      <c r="AC414" s="987"/>
      <c r="AD414" s="987"/>
      <c r="AE414" s="987"/>
      <c r="AF414" s="987"/>
      <c r="AG414" s="987"/>
      <c r="AH414" s="987"/>
      <c r="AI414" s="987"/>
      <c r="AJ414" s="840"/>
      <c r="AK414" s="840"/>
      <c r="AL414" s="987"/>
      <c r="AM414" s="987"/>
      <c r="AN414" s="987"/>
      <c r="AO414" s="987"/>
      <c r="AP414" s="987"/>
      <c r="AQ414" s="987"/>
      <c r="AR414" s="987"/>
      <c r="AS414" s="987"/>
      <c r="AT414" s="987"/>
      <c r="AU414" s="987"/>
      <c r="AV414" s="987"/>
      <c r="AW414" s="987"/>
      <c r="AY414" s="125"/>
      <c r="AZ414" s="125"/>
      <c r="CD414" s="125"/>
      <c r="CE414" s="125"/>
      <c r="CF414" s="122"/>
      <c r="CG414" s="122"/>
    </row>
    <row r="415" spans="1:88">
      <c r="A415" s="21" t="s">
        <v>8</v>
      </c>
      <c r="B415" s="1229" t="s">
        <v>179</v>
      </c>
      <c r="C415" s="1229"/>
      <c r="D415" s="1229"/>
      <c r="E415" s="15"/>
      <c r="F415" s="96"/>
      <c r="G415" s="97"/>
      <c r="H415" s="97"/>
      <c r="I415" s="97"/>
      <c r="J415" s="98"/>
      <c r="K415" s="98"/>
      <c r="L415" s="98"/>
      <c r="M415" s="98"/>
      <c r="N415" s="98"/>
      <c r="O415" s="98"/>
      <c r="P415" s="98"/>
      <c r="Q415" s="98"/>
      <c r="R415" s="98"/>
      <c r="S415" s="98"/>
      <c r="T415" s="98"/>
      <c r="U415" s="98"/>
      <c r="Y415" s="13">
        <f t="shared" si="144"/>
        <v>0</v>
      </c>
      <c r="Z415" s="987"/>
      <c r="AA415" s="987"/>
      <c r="AB415" s="987"/>
      <c r="AC415" s="987"/>
      <c r="AD415" s="987"/>
      <c r="AE415" s="987"/>
      <c r="AF415" s="987"/>
      <c r="AG415" s="987"/>
      <c r="AH415" s="987"/>
      <c r="AI415" s="987"/>
      <c r="AJ415" s="840"/>
      <c r="AK415" s="840"/>
      <c r="AL415" s="987"/>
      <c r="AM415" s="987"/>
      <c r="AN415" s="987"/>
      <c r="AO415" s="987"/>
      <c r="AP415" s="987"/>
      <c r="AQ415" s="987"/>
      <c r="AR415" s="987"/>
      <c r="AS415" s="987"/>
      <c r="AT415" s="987"/>
      <c r="AU415" s="987"/>
      <c r="AV415" s="987"/>
      <c r="AW415" s="987"/>
      <c r="CF415" s="122"/>
      <c r="CG415" s="122"/>
    </row>
    <row r="416" spans="1:88">
      <c r="A416" s="16" t="s">
        <v>180</v>
      </c>
      <c r="B416" s="1000" t="s">
        <v>181</v>
      </c>
      <c r="C416" s="1000"/>
      <c r="D416" s="1000"/>
      <c r="E416" s="1000"/>
      <c r="F416" s="1000"/>
      <c r="G416" s="1000"/>
      <c r="H416" s="1000"/>
      <c r="I416" s="99"/>
      <c r="J416" s="100"/>
      <c r="K416" s="100"/>
      <c r="L416" s="100"/>
      <c r="M416" s="100"/>
      <c r="N416" s="100"/>
      <c r="O416" s="100"/>
      <c r="P416" s="100"/>
      <c r="Q416" s="100"/>
      <c r="R416" s="100"/>
      <c r="S416" s="100"/>
      <c r="T416" s="100"/>
      <c r="U416" s="100"/>
      <c r="Y416" s="13">
        <f t="shared" si="144"/>
        <v>0</v>
      </c>
      <c r="Z416" s="987"/>
      <c r="AA416" s="987"/>
      <c r="AB416" s="987"/>
      <c r="AC416" s="987"/>
      <c r="AD416" s="987"/>
      <c r="AE416" s="987"/>
      <c r="AF416" s="987"/>
      <c r="AG416" s="987"/>
      <c r="AH416" s="987"/>
      <c r="AI416" s="987"/>
      <c r="AJ416" s="840"/>
      <c r="AK416" s="840"/>
      <c r="AL416" s="987"/>
      <c r="AM416" s="987"/>
      <c r="AN416" s="987"/>
      <c r="AO416" s="987"/>
      <c r="AP416" s="987"/>
      <c r="AQ416" s="987"/>
      <c r="AR416" s="987"/>
      <c r="AS416" s="987"/>
      <c r="AT416" s="987"/>
      <c r="AU416" s="987"/>
      <c r="AV416" s="987"/>
      <c r="AW416" s="987"/>
      <c r="CF416" s="122"/>
      <c r="CG416" s="122"/>
    </row>
    <row r="417" spans="1:89" ht="25.5" customHeight="1" thickBot="1">
      <c r="A417" s="14"/>
      <c r="B417" s="669" t="s">
        <v>182</v>
      </c>
      <c r="C417" s="1000" t="s">
        <v>183</v>
      </c>
      <c r="D417" s="1000"/>
      <c r="E417" s="1000"/>
      <c r="F417" s="1000"/>
      <c r="G417" s="1000"/>
      <c r="H417" s="1000"/>
      <c r="I417" s="99"/>
      <c r="J417" s="100"/>
      <c r="K417" s="100"/>
      <c r="L417" s="100"/>
      <c r="M417" s="100"/>
      <c r="N417" s="100"/>
      <c r="O417" s="100"/>
      <c r="P417" s="100"/>
      <c r="Q417" s="100"/>
      <c r="R417" s="100"/>
      <c r="S417" s="100"/>
      <c r="T417" s="100"/>
      <c r="U417" s="100"/>
      <c r="Y417" s="13">
        <f t="shared" si="144"/>
        <v>0</v>
      </c>
      <c r="Z417" s="237"/>
      <c r="AA417" s="237"/>
      <c r="AB417" s="237"/>
      <c r="AC417" s="237"/>
      <c r="AD417" s="232"/>
      <c r="AE417" s="232"/>
      <c r="AF417" s="232"/>
      <c r="AG417" s="232"/>
      <c r="AH417" s="232"/>
      <c r="AI417" s="232"/>
      <c r="AJ417" s="841"/>
      <c r="AK417" s="841"/>
      <c r="AL417" s="232"/>
      <c r="AM417" s="232"/>
      <c r="AN417" s="232"/>
      <c r="AO417" s="232"/>
      <c r="AP417" s="232"/>
      <c r="AQ417" s="232"/>
      <c r="AR417" s="232"/>
      <c r="AS417" s="232"/>
      <c r="AT417" s="232"/>
      <c r="AU417" s="232"/>
      <c r="AV417" s="232"/>
      <c r="AW417" s="232"/>
      <c r="CD417" s="145"/>
      <c r="CF417" s="122"/>
      <c r="CG417" s="122"/>
    </row>
    <row r="418" spans="1:89" ht="23.25" customHeight="1" thickBot="1">
      <c r="A418" s="975" t="s">
        <v>13</v>
      </c>
      <c r="B418" s="981" t="s">
        <v>14</v>
      </c>
      <c r="C418" s="981" t="s">
        <v>15</v>
      </c>
      <c r="D418" s="997" t="s">
        <v>16</v>
      </c>
      <c r="E418" s="1001" t="s">
        <v>17</v>
      </c>
      <c r="F418" s="1011" t="s">
        <v>709</v>
      </c>
      <c r="G418" s="994" t="s">
        <v>214</v>
      </c>
      <c r="H418" s="1005"/>
      <c r="I418" s="1005"/>
      <c r="J418" s="996" t="s">
        <v>710</v>
      </c>
      <c r="K418" s="996"/>
      <c r="L418" s="996"/>
      <c r="M418" s="996"/>
      <c r="N418" s="996"/>
      <c r="O418" s="996"/>
      <c r="P418" s="996"/>
      <c r="Q418" s="996"/>
      <c r="R418" s="996"/>
      <c r="S418" s="996"/>
      <c r="T418" s="996"/>
      <c r="U418" s="996"/>
      <c r="V418" s="952" t="s">
        <v>712</v>
      </c>
      <c r="W418" s="955" t="s">
        <v>577</v>
      </c>
      <c r="Y418" s="13" t="e">
        <f t="shared" si="144"/>
        <v>#VALUE!</v>
      </c>
      <c r="Z418" s="991" t="s">
        <v>518</v>
      </c>
      <c r="AA418" s="992"/>
      <c r="AB418" s="991" t="s">
        <v>519</v>
      </c>
      <c r="AC418" s="992"/>
      <c r="AD418" s="991" t="s">
        <v>520</v>
      </c>
      <c r="AE418" s="992"/>
      <c r="AF418" s="991" t="s">
        <v>521</v>
      </c>
      <c r="AG418" s="992"/>
      <c r="AH418" s="991" t="s">
        <v>522</v>
      </c>
      <c r="AI418" s="992"/>
      <c r="AJ418" s="1027" t="s">
        <v>523</v>
      </c>
      <c r="AK418" s="1028"/>
      <c r="AL418" s="991" t="s">
        <v>524</v>
      </c>
      <c r="AM418" s="992"/>
      <c r="AN418" s="991" t="s">
        <v>525</v>
      </c>
      <c r="AO418" s="992"/>
      <c r="AP418" s="991" t="s">
        <v>526</v>
      </c>
      <c r="AQ418" s="992"/>
      <c r="AR418" s="991" t="s">
        <v>527</v>
      </c>
      <c r="AS418" s="992"/>
      <c r="AT418" s="991" t="s">
        <v>528</v>
      </c>
      <c r="AU418" s="992"/>
      <c r="AV418" s="991" t="s">
        <v>529</v>
      </c>
      <c r="AW418" s="992"/>
      <c r="BA418" s="1074" t="s">
        <v>763</v>
      </c>
      <c r="BB418" s="119"/>
      <c r="BC418" s="1074" t="s">
        <v>763</v>
      </c>
      <c r="BD418" s="1108" t="s">
        <v>530</v>
      </c>
      <c r="BE418" s="1112"/>
      <c r="BF418" s="1112"/>
      <c r="BG418" s="1112"/>
      <c r="BH418" s="1112"/>
      <c r="BI418" s="1112"/>
      <c r="BJ418" s="1112"/>
      <c r="BK418" s="1112"/>
      <c r="BL418" s="1112"/>
      <c r="BM418" s="1112"/>
      <c r="BN418" s="1112"/>
      <c r="BO418" s="1112"/>
      <c r="BP418" s="1112"/>
      <c r="BQ418" s="1112"/>
      <c r="BR418" s="1112"/>
      <c r="BS418" s="1112"/>
      <c r="BT418" s="1112"/>
      <c r="BU418" s="1112"/>
      <c r="BV418" s="1112"/>
      <c r="BW418" s="1112"/>
      <c r="BX418" s="1112"/>
      <c r="BY418" s="1112"/>
      <c r="BZ418" s="1109"/>
      <c r="CA418" s="120"/>
      <c r="CB418" s="121"/>
      <c r="CC418" s="121"/>
      <c r="CF418" s="122"/>
      <c r="CG418" s="122"/>
    </row>
    <row r="419" spans="1:89" ht="27.75" customHeight="1" thickBot="1">
      <c r="A419" s="976"/>
      <c r="B419" s="982"/>
      <c r="C419" s="982"/>
      <c r="D419" s="998"/>
      <c r="E419" s="1002"/>
      <c r="F419" s="1012"/>
      <c r="G419" s="993" t="s">
        <v>713</v>
      </c>
      <c r="H419" s="993"/>
      <c r="I419" s="994"/>
      <c r="J419" s="996" t="s">
        <v>711</v>
      </c>
      <c r="K419" s="996"/>
      <c r="L419" s="996"/>
      <c r="M419" s="996"/>
      <c r="N419" s="996"/>
      <c r="O419" s="996"/>
      <c r="P419" s="996"/>
      <c r="Q419" s="996"/>
      <c r="R419" s="996"/>
      <c r="S419" s="996"/>
      <c r="T419" s="996"/>
      <c r="U419" s="996"/>
      <c r="V419" s="953"/>
      <c r="W419" s="956"/>
      <c r="Y419" s="13">
        <f t="shared" si="144"/>
        <v>0</v>
      </c>
      <c r="Z419" s="980" t="s">
        <v>578</v>
      </c>
      <c r="AA419" s="980" t="s">
        <v>579</v>
      </c>
      <c r="AB419" s="980" t="s">
        <v>580</v>
      </c>
      <c r="AC419" s="980" t="s">
        <v>581</v>
      </c>
      <c r="AD419" s="980" t="s">
        <v>582</v>
      </c>
      <c r="AE419" s="980" t="s">
        <v>583</v>
      </c>
      <c r="AF419" s="980" t="s">
        <v>584</v>
      </c>
      <c r="AG419" s="980" t="s">
        <v>585</v>
      </c>
      <c r="AH419" s="980" t="s">
        <v>586</v>
      </c>
      <c r="AI419" s="980" t="s">
        <v>587</v>
      </c>
      <c r="AJ419" s="831" t="s">
        <v>588</v>
      </c>
      <c r="AK419" s="832" t="s">
        <v>589</v>
      </c>
      <c r="AL419" s="980" t="s">
        <v>590</v>
      </c>
      <c r="AM419" s="980" t="s">
        <v>591</v>
      </c>
      <c r="AN419" s="980" t="s">
        <v>592</v>
      </c>
      <c r="AO419" s="980" t="s">
        <v>593</v>
      </c>
      <c r="AP419" s="980" t="s">
        <v>594</v>
      </c>
      <c r="AQ419" s="980" t="s">
        <v>595</v>
      </c>
      <c r="AR419" s="980" t="s">
        <v>596</v>
      </c>
      <c r="AS419" s="980" t="s">
        <v>597</v>
      </c>
      <c r="AT419" s="980" t="s">
        <v>598</v>
      </c>
      <c r="AU419" s="980" t="s">
        <v>599</v>
      </c>
      <c r="AV419" s="980" t="s">
        <v>600</v>
      </c>
      <c r="AW419" s="980" t="s">
        <v>601</v>
      </c>
      <c r="BA419" s="1075"/>
      <c r="BB419" s="124"/>
      <c r="BC419" s="1075"/>
      <c r="BD419" s="1108" t="s">
        <v>518</v>
      </c>
      <c r="BE419" s="1109"/>
      <c r="BF419" s="1108" t="s">
        <v>519</v>
      </c>
      <c r="BG419" s="1109"/>
      <c r="BH419" s="1108" t="s">
        <v>520</v>
      </c>
      <c r="BI419" s="1109"/>
      <c r="BJ419" s="1108" t="s">
        <v>521</v>
      </c>
      <c r="BK419" s="1109"/>
      <c r="BL419" s="1108" t="s">
        <v>522</v>
      </c>
      <c r="BM419" s="1109"/>
      <c r="BN419" s="1108" t="s">
        <v>523</v>
      </c>
      <c r="BO419" s="1109"/>
      <c r="BP419" s="1108" t="s">
        <v>524</v>
      </c>
      <c r="BQ419" s="1109"/>
      <c r="BR419" s="1108" t="s">
        <v>525</v>
      </c>
      <c r="BS419" s="1109"/>
      <c r="BT419" s="1108" t="s">
        <v>526</v>
      </c>
      <c r="BU419" s="1109"/>
      <c r="BV419" s="1108" t="s">
        <v>527</v>
      </c>
      <c r="BW419" s="1109"/>
      <c r="BX419" s="1108" t="s">
        <v>528</v>
      </c>
      <c r="BY419" s="1109"/>
      <c r="BZ419" s="1108" t="s">
        <v>529</v>
      </c>
      <c r="CA419" s="1109"/>
      <c r="CB419" s="1105" t="s">
        <v>764</v>
      </c>
      <c r="CC419" s="1106" t="s">
        <v>765</v>
      </c>
      <c r="CF419" s="122"/>
      <c r="CG419" s="122"/>
    </row>
    <row r="420" spans="1:89" ht="27" customHeight="1" thickBot="1">
      <c r="A420" s="976"/>
      <c r="B420" s="982"/>
      <c r="C420" s="982"/>
      <c r="D420" s="998"/>
      <c r="E420" s="1002"/>
      <c r="F420" s="1012"/>
      <c r="G420" s="978">
        <v>2024</v>
      </c>
      <c r="H420" s="978">
        <v>2025</v>
      </c>
      <c r="I420" s="978">
        <v>2026</v>
      </c>
      <c r="J420" s="660"/>
      <c r="K420" s="660"/>
      <c r="L420" s="660"/>
      <c r="M420" s="660"/>
      <c r="N420" s="660"/>
      <c r="O420" s="660"/>
      <c r="P420" s="660"/>
      <c r="Q420" s="660"/>
      <c r="R420" s="660"/>
      <c r="S420" s="660"/>
      <c r="T420" s="660"/>
      <c r="U420" s="660"/>
      <c r="V420" s="953"/>
      <c r="W420" s="956"/>
      <c r="Y420" s="13">
        <f t="shared" si="144"/>
        <v>0</v>
      </c>
      <c r="Z420" s="980"/>
      <c r="AA420" s="980"/>
      <c r="AB420" s="980"/>
      <c r="AC420" s="980"/>
      <c r="AD420" s="980"/>
      <c r="AE420" s="980"/>
      <c r="AF420" s="980"/>
      <c r="AG420" s="980"/>
      <c r="AH420" s="980"/>
      <c r="AI420" s="980"/>
      <c r="AJ420" s="833"/>
      <c r="AK420" s="834"/>
      <c r="AL420" s="980"/>
      <c r="AM420" s="980"/>
      <c r="AN420" s="980"/>
      <c r="AO420" s="980"/>
      <c r="AP420" s="980"/>
      <c r="AQ420" s="980"/>
      <c r="AR420" s="980"/>
      <c r="AS420" s="980"/>
      <c r="AT420" s="980"/>
      <c r="AU420" s="980"/>
      <c r="AV420" s="980"/>
      <c r="AW420" s="980"/>
      <c r="BA420" s="1075"/>
      <c r="BB420" s="124"/>
      <c r="BC420" s="1075"/>
      <c r="BD420" s="1110" t="s">
        <v>531</v>
      </c>
      <c r="BE420" s="1110" t="s">
        <v>532</v>
      </c>
      <c r="BF420" s="1110" t="s">
        <v>531</v>
      </c>
      <c r="BG420" s="1110" t="s">
        <v>532</v>
      </c>
      <c r="BH420" s="1110" t="s">
        <v>531</v>
      </c>
      <c r="BI420" s="1110" t="s">
        <v>532</v>
      </c>
      <c r="BJ420" s="1110" t="s">
        <v>531</v>
      </c>
      <c r="BK420" s="1110" t="s">
        <v>532</v>
      </c>
      <c r="BL420" s="1110" t="s">
        <v>531</v>
      </c>
      <c r="BM420" s="1110" t="s">
        <v>532</v>
      </c>
      <c r="BN420" s="1107" t="s">
        <v>531</v>
      </c>
      <c r="BO420" s="1110" t="s">
        <v>532</v>
      </c>
      <c r="BP420" s="1107" t="s">
        <v>531</v>
      </c>
      <c r="BQ420" s="1110" t="s">
        <v>532</v>
      </c>
      <c r="BR420" s="1107" t="s">
        <v>531</v>
      </c>
      <c r="BS420" s="1110" t="s">
        <v>532</v>
      </c>
      <c r="BT420" s="1107" t="s">
        <v>531</v>
      </c>
      <c r="BU420" s="1110" t="s">
        <v>532</v>
      </c>
      <c r="BV420" s="1107" t="s">
        <v>531</v>
      </c>
      <c r="BW420" s="1110" t="s">
        <v>532</v>
      </c>
      <c r="BX420" s="1107" t="s">
        <v>531</v>
      </c>
      <c r="BY420" s="1110" t="s">
        <v>532</v>
      </c>
      <c r="BZ420" s="1107" t="s">
        <v>531</v>
      </c>
      <c r="CA420" s="1110" t="s">
        <v>532</v>
      </c>
      <c r="CB420" s="1105"/>
      <c r="CC420" s="1106"/>
      <c r="CF420" s="122"/>
      <c r="CG420" s="122"/>
    </row>
    <row r="421" spans="1:89" ht="51" customHeight="1" thickBot="1">
      <c r="A421" s="977"/>
      <c r="B421" s="983"/>
      <c r="C421" s="983"/>
      <c r="D421" s="999"/>
      <c r="E421" s="1003"/>
      <c r="F421" s="1013"/>
      <c r="G421" s="979"/>
      <c r="H421" s="979"/>
      <c r="I421" s="979"/>
      <c r="J421" s="661" t="s">
        <v>399</v>
      </c>
      <c r="K421" s="661" t="s">
        <v>400</v>
      </c>
      <c r="L421" s="661" t="s">
        <v>401</v>
      </c>
      <c r="M421" s="661" t="s">
        <v>402</v>
      </c>
      <c r="N421" s="661" t="s">
        <v>403</v>
      </c>
      <c r="O421" s="661" t="s">
        <v>404</v>
      </c>
      <c r="P421" s="661" t="s">
        <v>405</v>
      </c>
      <c r="Q421" s="661" t="s">
        <v>406</v>
      </c>
      <c r="R421" s="661" t="s">
        <v>407</v>
      </c>
      <c r="S421" s="661" t="s">
        <v>408</v>
      </c>
      <c r="T421" s="661" t="s">
        <v>409</v>
      </c>
      <c r="U421" s="661" t="s">
        <v>410</v>
      </c>
      <c r="V421" s="954"/>
      <c r="W421" s="957"/>
      <c r="Y421" s="13">
        <f t="shared" si="144"/>
        <v>0</v>
      </c>
      <c r="Z421" s="980"/>
      <c r="AA421" s="980"/>
      <c r="AB421" s="980"/>
      <c r="AC421" s="980"/>
      <c r="AD421" s="980"/>
      <c r="AE421" s="980"/>
      <c r="AF421" s="980"/>
      <c r="AG421" s="980"/>
      <c r="AH421" s="980"/>
      <c r="AI421" s="980"/>
      <c r="AJ421" s="831" t="s">
        <v>588</v>
      </c>
      <c r="AK421" s="832" t="s">
        <v>589</v>
      </c>
      <c r="AL421" s="980"/>
      <c r="AM421" s="980"/>
      <c r="AN421" s="980"/>
      <c r="AO421" s="980"/>
      <c r="AP421" s="980"/>
      <c r="AQ421" s="980"/>
      <c r="AR421" s="980"/>
      <c r="AS421" s="980"/>
      <c r="AT421" s="1026"/>
      <c r="AU421" s="1026"/>
      <c r="AV421" s="1026"/>
      <c r="AW421" s="1026"/>
      <c r="BA421" s="1076"/>
      <c r="BB421" s="127"/>
      <c r="BC421" s="1076"/>
      <c r="BD421" s="1111"/>
      <c r="BE421" s="1111"/>
      <c r="BF421" s="1111"/>
      <c r="BG421" s="1111"/>
      <c r="BH421" s="1111"/>
      <c r="BI421" s="1111"/>
      <c r="BJ421" s="1111"/>
      <c r="BK421" s="1111"/>
      <c r="BL421" s="1111"/>
      <c r="BM421" s="1111"/>
      <c r="BN421" s="1107"/>
      <c r="BO421" s="1111"/>
      <c r="BP421" s="1107"/>
      <c r="BQ421" s="1111"/>
      <c r="BR421" s="1107"/>
      <c r="BS421" s="1111"/>
      <c r="BT421" s="1107"/>
      <c r="BU421" s="1111"/>
      <c r="BV421" s="1107"/>
      <c r="BW421" s="1111"/>
      <c r="BX421" s="1107"/>
      <c r="BY421" s="1111"/>
      <c r="BZ421" s="1107"/>
      <c r="CA421" s="1111"/>
      <c r="CB421" s="1105"/>
      <c r="CC421" s="1106"/>
      <c r="CF421" s="122"/>
      <c r="CG421" s="122"/>
    </row>
    <row r="422" spans="1:89" ht="51" customHeight="1" thickBot="1">
      <c r="A422" s="975" t="s">
        <v>510</v>
      </c>
      <c r="B422" s="981" t="s">
        <v>240</v>
      </c>
      <c r="C422" s="984" t="s">
        <v>714</v>
      </c>
      <c r="D422" s="985"/>
      <c r="E422" s="986"/>
      <c r="F422" s="698">
        <f>+'[1]UE409 (2)'!F422</f>
        <v>24</v>
      </c>
      <c r="G422" s="698">
        <f>+'[1]UE409 (2)'!G422</f>
        <v>24</v>
      </c>
      <c r="H422" s="698">
        <f>+'[1]UE409 (2)'!H422</f>
        <v>24</v>
      </c>
      <c r="I422" s="698">
        <f>+'[1]UE409 (2)'!I422</f>
        <v>24</v>
      </c>
      <c r="J422" s="698">
        <f>+J423+J425</f>
        <v>14</v>
      </c>
      <c r="K422" s="698">
        <f t="shared" ref="K422:T422" si="149">+K423+K425</f>
        <v>0</v>
      </c>
      <c r="L422" s="698">
        <f t="shared" si="149"/>
        <v>0</v>
      </c>
      <c r="M422" s="698">
        <f t="shared" si="149"/>
        <v>8</v>
      </c>
      <c r="N422" s="698">
        <f t="shared" si="149"/>
        <v>1</v>
      </c>
      <c r="O422" s="698">
        <f t="shared" si="149"/>
        <v>0</v>
      </c>
      <c r="P422" s="698">
        <f t="shared" si="149"/>
        <v>0</v>
      </c>
      <c r="Q422" s="698">
        <f t="shared" si="149"/>
        <v>0</v>
      </c>
      <c r="R422" s="698">
        <f t="shared" si="149"/>
        <v>0</v>
      </c>
      <c r="S422" s="698">
        <f t="shared" si="149"/>
        <v>0</v>
      </c>
      <c r="T422" s="698">
        <f t="shared" si="149"/>
        <v>1</v>
      </c>
      <c r="U422" s="698">
        <v>0</v>
      </c>
      <c r="V422" s="888">
        <f>SUM(J422:U422)</f>
        <v>24</v>
      </c>
      <c r="W422" s="895">
        <f>+V422/F422*100</f>
        <v>100</v>
      </c>
      <c r="Y422" s="13">
        <f t="shared" si="144"/>
        <v>12</v>
      </c>
      <c r="Z422" s="38"/>
      <c r="AA422" s="38"/>
      <c r="AB422" s="38"/>
      <c r="AC422" s="38"/>
      <c r="AD422" s="38"/>
      <c r="AE422" s="38"/>
      <c r="AF422" s="38"/>
      <c r="AG422" s="38"/>
      <c r="AH422" s="38"/>
      <c r="AI422" s="38"/>
      <c r="AJ422" s="835"/>
      <c r="AK422" s="836"/>
      <c r="AL422" s="38"/>
      <c r="AM422" s="38"/>
      <c r="AN422" s="38"/>
      <c r="AO422" s="38"/>
      <c r="AP422" s="38"/>
      <c r="AQ422" s="38"/>
      <c r="AR422" s="38"/>
      <c r="AS422" s="927"/>
      <c r="AT422" s="902"/>
      <c r="AU422" s="902"/>
      <c r="AV422" s="902"/>
      <c r="AW422" s="902"/>
      <c r="BA422" s="129"/>
      <c r="BB422" s="130"/>
      <c r="BC422" s="129"/>
      <c r="BD422" s="188"/>
      <c r="BE422" s="189"/>
      <c r="BF422" s="188"/>
      <c r="BG422" s="189"/>
      <c r="BH422" s="188"/>
      <c r="BI422" s="189"/>
      <c r="BJ422" s="188"/>
      <c r="BK422" s="189"/>
      <c r="BL422" s="188"/>
      <c r="BM422" s="189"/>
      <c r="BN422" s="188"/>
      <c r="BO422" s="189"/>
      <c r="BP422" s="188"/>
      <c r="BQ422" s="189"/>
      <c r="BR422" s="188"/>
      <c r="BS422" s="189"/>
      <c r="BT422" s="188"/>
      <c r="BU422" s="189"/>
      <c r="BV422" s="188"/>
      <c r="BW422" s="189"/>
      <c r="BX422" s="188"/>
      <c r="BY422" s="189"/>
      <c r="BZ422" s="188"/>
      <c r="CA422" s="189"/>
      <c r="CB422" s="156"/>
      <c r="CC422" s="128"/>
    </row>
    <row r="423" spans="1:89" s="32" customFormat="1" ht="48.75" customHeight="1" thickBot="1">
      <c r="A423" s="976"/>
      <c r="B423" s="982"/>
      <c r="C423" s="944" t="s">
        <v>345</v>
      </c>
      <c r="D423" s="670" t="s">
        <v>221</v>
      </c>
      <c r="E423" s="670"/>
      <c r="F423" s="671">
        <f>+'[1]UE409 (2)'!F423</f>
        <v>18</v>
      </c>
      <c r="G423" s="671">
        <f>+'[1]UE409 (2)'!G423</f>
        <v>18</v>
      </c>
      <c r="H423" s="671">
        <f>+'[1]UE409 (2)'!H423</f>
        <v>18</v>
      </c>
      <c r="I423" s="671">
        <f>+'[1]UE409 (2)'!I423</f>
        <v>18</v>
      </c>
      <c r="J423" s="671">
        <f>+J424</f>
        <v>9</v>
      </c>
      <c r="K423" s="671">
        <f t="shared" ref="K423:T423" si="150">+K424</f>
        <v>0</v>
      </c>
      <c r="L423" s="671">
        <f t="shared" si="150"/>
        <v>0</v>
      </c>
      <c r="M423" s="671">
        <f t="shared" si="150"/>
        <v>8</v>
      </c>
      <c r="N423" s="671">
        <f t="shared" si="150"/>
        <v>1</v>
      </c>
      <c r="O423" s="671">
        <f t="shared" si="150"/>
        <v>0</v>
      </c>
      <c r="P423" s="671">
        <f t="shared" si="150"/>
        <v>0</v>
      </c>
      <c r="Q423" s="671">
        <f t="shared" si="150"/>
        <v>0</v>
      </c>
      <c r="R423" s="671">
        <f t="shared" si="150"/>
        <v>0</v>
      </c>
      <c r="S423" s="671">
        <f t="shared" si="150"/>
        <v>0</v>
      </c>
      <c r="T423" s="671">
        <f t="shared" si="150"/>
        <v>0</v>
      </c>
      <c r="U423" s="671">
        <v>0</v>
      </c>
      <c r="V423" s="888">
        <f t="shared" ref="V423:V443" si="151">SUM(J423:U423)</f>
        <v>18</v>
      </c>
      <c r="W423" s="895">
        <f t="shared" ref="W423:W443" si="152">+V423/F423*100</f>
        <v>100</v>
      </c>
      <c r="Y423" s="13">
        <f t="shared" si="144"/>
        <v>9</v>
      </c>
      <c r="Z423" s="38"/>
      <c r="AA423" s="38"/>
      <c r="AB423" s="38"/>
      <c r="AC423" s="38"/>
      <c r="AD423" s="38"/>
      <c r="AE423" s="38"/>
      <c r="AF423" s="38"/>
      <c r="AG423" s="38"/>
      <c r="AH423" s="38"/>
      <c r="AI423" s="38"/>
      <c r="AJ423" s="835"/>
      <c r="AK423" s="836"/>
      <c r="AL423" s="38"/>
      <c r="AM423" s="38"/>
      <c r="AN423" s="38"/>
      <c r="AO423" s="38"/>
      <c r="AP423" s="38"/>
      <c r="AQ423" s="38"/>
      <c r="AR423" s="38"/>
      <c r="AS423" s="927"/>
      <c r="AT423" s="902"/>
      <c r="AU423" s="902"/>
      <c r="AV423" s="902"/>
      <c r="AW423" s="902"/>
      <c r="AX423" s="6"/>
      <c r="BA423" s="77">
        <f>+BC423+BD423+BF423+BH423+BJ423+BL423+BN423+BP423+BR423+BT423+BV423+BX423+BZ423</f>
        <v>952</v>
      </c>
      <c r="BB423" s="130">
        <f>+BE423+BG423+BI423+BK423+BM423+BO423+BQ423+BS423+BU423+BW423+BY423+CA423</f>
        <v>950</v>
      </c>
      <c r="BC423" s="129">
        <v>952</v>
      </c>
      <c r="BD423" s="155">
        <v>0</v>
      </c>
      <c r="BE423" s="159">
        <v>0</v>
      </c>
      <c r="BF423" s="158">
        <v>0</v>
      </c>
      <c r="BG423" s="159">
        <v>0</v>
      </c>
      <c r="BH423" s="158">
        <v>0</v>
      </c>
      <c r="BI423" s="190">
        <v>0</v>
      </c>
      <c r="BJ423" s="155">
        <v>0</v>
      </c>
      <c r="BK423" s="168">
        <v>0</v>
      </c>
      <c r="BL423" s="158">
        <v>0</v>
      </c>
      <c r="BM423" s="805">
        <v>0</v>
      </c>
      <c r="BN423" s="158">
        <v>0</v>
      </c>
      <c r="BO423" s="825">
        <v>480</v>
      </c>
      <c r="BP423" s="158">
        <v>0</v>
      </c>
      <c r="BQ423" s="159">
        <v>0</v>
      </c>
      <c r="BR423" s="158">
        <v>0</v>
      </c>
      <c r="BS423" s="64"/>
      <c r="BT423" s="158"/>
      <c r="BU423" s="159"/>
      <c r="BV423" s="158">
        <v>0</v>
      </c>
      <c r="BW423" s="64"/>
      <c r="BX423" s="158">
        <v>0</v>
      </c>
      <c r="BY423" s="64"/>
      <c r="BZ423" s="158">
        <v>0</v>
      </c>
      <c r="CA423" s="64">
        <v>470</v>
      </c>
      <c r="CB423" s="156">
        <f>+BE423+BG423+BI423+BK423+BM423+BO423+BQ423+BS423+BU423+BW423+BY423+CA423</f>
        <v>950</v>
      </c>
      <c r="CC423" s="128">
        <f>+CB423/BA423*100</f>
        <v>99.789915966386559</v>
      </c>
      <c r="CF423" s="133">
        <f>+CI423-BA423</f>
        <v>0</v>
      </c>
      <c r="CG423" s="133">
        <f>+CJ423-BB423</f>
        <v>0</v>
      </c>
      <c r="CH423" s="160"/>
      <c r="CI423" s="133">
        <v>952</v>
      </c>
      <c r="CJ423" s="133">
        <v>950</v>
      </c>
      <c r="CK423" s="147"/>
    </row>
    <row r="424" spans="1:89" ht="52.5" customHeight="1" thickBot="1">
      <c r="A424" s="976"/>
      <c r="B424" s="982"/>
      <c r="C424" s="944"/>
      <c r="D424" s="38" t="s">
        <v>874</v>
      </c>
      <c r="E424" s="9" t="s">
        <v>185</v>
      </c>
      <c r="F424" s="671">
        <f>+'[1]UE409 (2)'!F424</f>
        <v>18</v>
      </c>
      <c r="G424" s="671">
        <f>+'[1]UE409 (2)'!G424</f>
        <v>18</v>
      </c>
      <c r="H424" s="671">
        <f>+'[1]UE409 (2)'!H424</f>
        <v>18</v>
      </c>
      <c r="I424" s="671">
        <f>+'[1]UE409 (2)'!I424</f>
        <v>18</v>
      </c>
      <c r="J424" s="634">
        <v>9</v>
      </c>
      <c r="K424" s="91">
        <v>0</v>
      </c>
      <c r="L424" s="91">
        <v>0</v>
      </c>
      <c r="M424" s="91">
        <v>8</v>
      </c>
      <c r="N424" s="91">
        <v>1</v>
      </c>
      <c r="O424" s="91">
        <v>0</v>
      </c>
      <c r="P424" s="91">
        <v>0</v>
      </c>
      <c r="Q424" s="634">
        <v>0</v>
      </c>
      <c r="R424" s="634">
        <v>0</v>
      </c>
      <c r="S424" s="634">
        <v>0</v>
      </c>
      <c r="T424" s="91">
        <v>0</v>
      </c>
      <c r="U424" s="91">
        <v>0</v>
      </c>
      <c r="V424" s="888">
        <f t="shared" si="151"/>
        <v>18</v>
      </c>
      <c r="W424" s="895">
        <f t="shared" si="152"/>
        <v>100</v>
      </c>
      <c r="Y424" s="13">
        <f t="shared" si="144"/>
        <v>9</v>
      </c>
      <c r="Z424" s="397"/>
      <c r="AA424" s="397"/>
      <c r="AB424" s="38"/>
      <c r="AC424" s="397"/>
      <c r="AD424" s="38"/>
      <c r="AE424" s="397"/>
      <c r="AF424" s="38"/>
      <c r="AG424" s="397"/>
      <c r="AH424" s="38"/>
      <c r="AI424" s="397"/>
      <c r="AJ424" s="863" t="s">
        <v>1166</v>
      </c>
      <c r="AK424" s="846" t="s">
        <v>1167</v>
      </c>
      <c r="AL424" s="38"/>
      <c r="AM424" s="38"/>
      <c r="AN424" s="38" t="s">
        <v>1368</v>
      </c>
      <c r="AO424" s="38"/>
      <c r="AP424" s="38" t="s">
        <v>1369</v>
      </c>
      <c r="AQ424" s="38"/>
      <c r="AR424" s="38" t="s">
        <v>1493</v>
      </c>
      <c r="AS424" s="927"/>
      <c r="AT424" s="902"/>
      <c r="AU424" s="902"/>
      <c r="AV424" s="921" t="s">
        <v>1369</v>
      </c>
      <c r="AW424" s="902"/>
      <c r="BA424" s="129"/>
      <c r="BB424" s="130"/>
      <c r="BC424" s="129"/>
      <c r="BD424" s="155"/>
      <c r="BE424" s="159"/>
      <c r="BF424" s="158"/>
      <c r="BG424" s="159"/>
      <c r="BH424" s="158"/>
      <c r="BI424" s="190"/>
      <c r="BJ424" s="155"/>
      <c r="BK424" s="168"/>
      <c r="BL424" s="158"/>
      <c r="BM424" s="64"/>
      <c r="BN424" s="158"/>
      <c r="BO424" s="159"/>
      <c r="BP424" s="158"/>
      <c r="BQ424" s="159"/>
      <c r="BR424" s="158"/>
      <c r="BS424" s="64"/>
      <c r="BT424" s="158"/>
      <c r="BU424" s="159"/>
      <c r="BV424" s="158"/>
      <c r="BW424" s="64"/>
      <c r="BX424" s="158"/>
      <c r="BY424" s="64"/>
      <c r="BZ424" s="158"/>
      <c r="CA424" s="64"/>
      <c r="CB424" s="156">
        <f t="shared" ref="CB424:CB443" si="153">+BE424+BG424+BI424+BK424+BM424+BO424+BQ424+BS424+BU424+BW424+BY424+CA424</f>
        <v>0</v>
      </c>
      <c r="CC424" s="128" t="e">
        <f t="shared" ref="CC424:CC443" si="154">+CB424/BA424*100</f>
        <v>#DIV/0!</v>
      </c>
      <c r="CD424" s="145"/>
      <c r="CF424" s="122"/>
      <c r="CG424" s="122"/>
    </row>
    <row r="425" spans="1:89" ht="49.5" customHeight="1" thickBot="1">
      <c r="A425" s="976"/>
      <c r="B425" s="982"/>
      <c r="C425" s="944" t="s">
        <v>343</v>
      </c>
      <c r="D425" s="670" t="s">
        <v>221</v>
      </c>
      <c r="E425" s="670"/>
      <c r="F425" s="671">
        <f>+'[1]UE409 (2)'!F425</f>
        <v>6</v>
      </c>
      <c r="G425" s="671">
        <f>+'[1]UE409 (2)'!G425</f>
        <v>6</v>
      </c>
      <c r="H425" s="671">
        <f>+'[1]UE409 (2)'!H425</f>
        <v>6</v>
      </c>
      <c r="I425" s="671">
        <f>+'[1]UE409 (2)'!I425</f>
        <v>6</v>
      </c>
      <c r="J425" s="671">
        <f t="shared" ref="J425:T425" si="155">+J426</f>
        <v>5</v>
      </c>
      <c r="K425" s="671">
        <f t="shared" si="155"/>
        <v>0</v>
      </c>
      <c r="L425" s="671">
        <f t="shared" si="155"/>
        <v>0</v>
      </c>
      <c r="M425" s="671">
        <f t="shared" si="155"/>
        <v>0</v>
      </c>
      <c r="N425" s="671">
        <f t="shared" si="155"/>
        <v>0</v>
      </c>
      <c r="O425" s="671">
        <f t="shared" si="155"/>
        <v>0</v>
      </c>
      <c r="P425" s="671">
        <f t="shared" si="155"/>
        <v>0</v>
      </c>
      <c r="Q425" s="671">
        <f t="shared" si="155"/>
        <v>0</v>
      </c>
      <c r="R425" s="671">
        <f t="shared" si="155"/>
        <v>0</v>
      </c>
      <c r="S425" s="671">
        <f t="shared" si="155"/>
        <v>0</v>
      </c>
      <c r="T425" s="671">
        <f t="shared" si="155"/>
        <v>1</v>
      </c>
      <c r="U425" s="671">
        <v>0</v>
      </c>
      <c r="V425" s="888">
        <f t="shared" si="151"/>
        <v>6</v>
      </c>
      <c r="W425" s="895">
        <f t="shared" si="152"/>
        <v>100</v>
      </c>
      <c r="Y425" s="13">
        <f t="shared" si="144"/>
        <v>3</v>
      </c>
      <c r="Z425" s="397"/>
      <c r="AA425" s="397"/>
      <c r="AB425" s="38"/>
      <c r="AC425" s="397"/>
      <c r="AD425" s="38"/>
      <c r="AE425" s="397"/>
      <c r="AF425" s="38"/>
      <c r="AG425" s="397"/>
      <c r="AH425" s="38"/>
      <c r="AI425" s="38"/>
      <c r="AJ425" s="835"/>
      <c r="AK425" s="836"/>
      <c r="AL425" s="38"/>
      <c r="AM425" s="38"/>
      <c r="AN425" s="38"/>
      <c r="AO425" s="38"/>
      <c r="AP425" s="38"/>
      <c r="AQ425" s="38"/>
      <c r="AR425" s="38"/>
      <c r="AS425" s="927"/>
      <c r="AT425" s="902"/>
      <c r="AU425" s="902"/>
      <c r="AV425" s="902"/>
      <c r="AW425" s="902"/>
      <c r="BA425" s="77">
        <f>+BC425+BD425+BF425+BH425+BJ425+BL425+BN425+BP425+BR425+BT425+BV425+BX425+BZ425</f>
        <v>22762</v>
      </c>
      <c r="BB425" s="130">
        <f>+BE425+BG425+BI425+BK425+BM425+BO425+BQ425+BS425+BU425+BW425+BY425+CA425</f>
        <v>21847</v>
      </c>
      <c r="BC425" s="129">
        <v>22762</v>
      </c>
      <c r="BD425" s="155">
        <v>0</v>
      </c>
      <c r="BE425" s="159">
        <v>0</v>
      </c>
      <c r="BF425" s="158">
        <v>0</v>
      </c>
      <c r="BG425" s="159">
        <v>0</v>
      </c>
      <c r="BH425" s="158">
        <v>0</v>
      </c>
      <c r="BI425" s="190">
        <v>0</v>
      </c>
      <c r="BJ425" s="155">
        <v>0</v>
      </c>
      <c r="BK425" s="168">
        <v>0</v>
      </c>
      <c r="BL425" s="158">
        <v>0</v>
      </c>
      <c r="BM425" s="805">
        <v>0</v>
      </c>
      <c r="BN425" s="158">
        <v>0</v>
      </c>
      <c r="BO425" s="825">
        <v>0</v>
      </c>
      <c r="BP425" s="158">
        <v>0</v>
      </c>
      <c r="BQ425" s="159">
        <v>0</v>
      </c>
      <c r="BR425" s="158">
        <v>0</v>
      </c>
      <c r="BS425" s="64"/>
      <c r="BT425" s="158"/>
      <c r="BU425" s="159"/>
      <c r="BV425" s="158">
        <v>0</v>
      </c>
      <c r="BW425" s="64"/>
      <c r="BX425" s="158">
        <v>0</v>
      </c>
      <c r="BY425" s="64"/>
      <c r="BZ425" s="158">
        <v>0</v>
      </c>
      <c r="CA425" s="64">
        <v>21847</v>
      </c>
      <c r="CB425" s="156">
        <f t="shared" si="153"/>
        <v>21847</v>
      </c>
      <c r="CC425" s="128">
        <f t="shared" si="154"/>
        <v>95.980142342500656</v>
      </c>
      <c r="CF425" s="133">
        <f>+CI425-BA425</f>
        <v>0</v>
      </c>
      <c r="CG425" s="133">
        <f>+CJ425-BB425</f>
        <v>0</v>
      </c>
      <c r="CH425" s="160"/>
      <c r="CI425" s="133">
        <v>22762</v>
      </c>
      <c r="CJ425" s="133">
        <v>21847</v>
      </c>
    </row>
    <row r="426" spans="1:89" ht="55.5" customHeight="1" thickBot="1">
      <c r="A426" s="976"/>
      <c r="B426" s="982"/>
      <c r="C426" s="944"/>
      <c r="D426" s="38" t="s">
        <v>875</v>
      </c>
      <c r="E426" s="9" t="s">
        <v>185</v>
      </c>
      <c r="F426" s="671">
        <f>+'[1]UE409 (2)'!F426</f>
        <v>6</v>
      </c>
      <c r="G426" s="671">
        <f>+'[1]UE409 (2)'!G426</f>
        <v>6</v>
      </c>
      <c r="H426" s="671">
        <f>+'[1]UE409 (2)'!H426</f>
        <v>6</v>
      </c>
      <c r="I426" s="671">
        <f>+'[1]UE409 (2)'!I426</f>
        <v>6</v>
      </c>
      <c r="J426" s="634">
        <v>5</v>
      </c>
      <c r="K426" s="91">
        <v>0</v>
      </c>
      <c r="L426" s="91">
        <v>0</v>
      </c>
      <c r="M426" s="91">
        <v>0</v>
      </c>
      <c r="N426" s="91">
        <v>0</v>
      </c>
      <c r="O426" s="91">
        <v>0</v>
      </c>
      <c r="P426" s="91">
        <v>0</v>
      </c>
      <c r="Q426" s="634">
        <v>0</v>
      </c>
      <c r="R426" s="634">
        <v>0</v>
      </c>
      <c r="S426" s="634">
        <v>0</v>
      </c>
      <c r="T426" s="91">
        <v>1</v>
      </c>
      <c r="U426" s="91">
        <v>0</v>
      </c>
      <c r="V426" s="888">
        <f t="shared" si="151"/>
        <v>6</v>
      </c>
      <c r="W426" s="895">
        <f t="shared" si="152"/>
        <v>100</v>
      </c>
      <c r="Y426" s="13">
        <f t="shared" si="144"/>
        <v>3</v>
      </c>
      <c r="Z426" s="397"/>
      <c r="AA426" s="397"/>
      <c r="AB426" s="38"/>
      <c r="AC426" s="397"/>
      <c r="AD426" s="38"/>
      <c r="AE426" s="397"/>
      <c r="AF426" s="38"/>
      <c r="AG426" s="397"/>
      <c r="AH426" s="38"/>
      <c r="AI426" s="397"/>
      <c r="AJ426" s="863" t="s">
        <v>1168</v>
      </c>
      <c r="AK426" s="861" t="s">
        <v>1169</v>
      </c>
      <c r="AL426" s="38"/>
      <c r="AM426" s="38"/>
      <c r="AN426" s="38" t="s">
        <v>1370</v>
      </c>
      <c r="AO426" s="38"/>
      <c r="AP426" s="38" t="s">
        <v>1371</v>
      </c>
      <c r="AQ426" s="38"/>
      <c r="AR426" s="38" t="s">
        <v>1494</v>
      </c>
      <c r="AS426" s="927"/>
      <c r="AT426" s="902"/>
      <c r="AU426" s="902"/>
      <c r="AV426" s="921" t="s">
        <v>1369</v>
      </c>
      <c r="AW426" s="902"/>
      <c r="BA426" s="129"/>
      <c r="BB426" s="130"/>
      <c r="BC426" s="129"/>
      <c r="BD426" s="155"/>
      <c r="BE426" s="159"/>
      <c r="BF426" s="158"/>
      <c r="BG426" s="159"/>
      <c r="BH426" s="158"/>
      <c r="BI426" s="190"/>
      <c r="BJ426" s="155"/>
      <c r="BK426" s="168"/>
      <c r="BL426" s="158"/>
      <c r="BM426" s="132"/>
      <c r="BN426" s="158"/>
      <c r="BO426" s="159"/>
      <c r="BP426" s="158"/>
      <c r="BQ426" s="159"/>
      <c r="BR426" s="158"/>
      <c r="BS426" s="64"/>
      <c r="BT426" s="158"/>
      <c r="BU426" s="159"/>
      <c r="BV426" s="158"/>
      <c r="BW426" s="64"/>
      <c r="BX426" s="158"/>
      <c r="BY426" s="64"/>
      <c r="BZ426" s="158"/>
      <c r="CA426" s="64"/>
      <c r="CB426" s="156">
        <f t="shared" si="153"/>
        <v>0</v>
      </c>
      <c r="CC426" s="128" t="e">
        <f t="shared" si="154"/>
        <v>#DIV/0!</v>
      </c>
      <c r="CF426" s="122"/>
      <c r="CG426" s="122"/>
    </row>
    <row r="427" spans="1:89" ht="55.5" customHeight="1" thickBot="1">
      <c r="A427" s="976"/>
      <c r="B427" s="981" t="s">
        <v>355</v>
      </c>
      <c r="C427" s="984" t="s">
        <v>714</v>
      </c>
      <c r="D427" s="985"/>
      <c r="E427" s="986"/>
      <c r="F427" s="698">
        <f>+'[1]UE409 (2)'!F427</f>
        <v>23</v>
      </c>
      <c r="G427" s="698">
        <f>+'[1]UE409 (2)'!G427</f>
        <v>23</v>
      </c>
      <c r="H427" s="698">
        <f>+'[1]UE409 (2)'!H427</f>
        <v>23</v>
      </c>
      <c r="I427" s="698">
        <f>+'[1]UE409 (2)'!I427</f>
        <v>23</v>
      </c>
      <c r="J427" s="698">
        <f>+J428+J430+J432+J434</f>
        <v>1</v>
      </c>
      <c r="K427" s="698">
        <f t="shared" ref="K427:T427" si="156">+K428+K430+K432+K434</f>
        <v>1</v>
      </c>
      <c r="L427" s="698">
        <f t="shared" si="156"/>
        <v>1</v>
      </c>
      <c r="M427" s="698">
        <f t="shared" si="156"/>
        <v>1</v>
      </c>
      <c r="N427" s="698">
        <f t="shared" si="156"/>
        <v>5</v>
      </c>
      <c r="O427" s="698">
        <f t="shared" si="156"/>
        <v>3</v>
      </c>
      <c r="P427" s="698">
        <f t="shared" si="156"/>
        <v>3</v>
      </c>
      <c r="Q427" s="698">
        <f t="shared" si="156"/>
        <v>2</v>
      </c>
      <c r="R427" s="698">
        <f t="shared" si="156"/>
        <v>1</v>
      </c>
      <c r="S427" s="698">
        <f t="shared" si="156"/>
        <v>1</v>
      </c>
      <c r="T427" s="698">
        <f t="shared" si="156"/>
        <v>2</v>
      </c>
      <c r="U427" s="698">
        <v>1</v>
      </c>
      <c r="V427" s="888">
        <f t="shared" si="151"/>
        <v>22</v>
      </c>
      <c r="W427" s="895">
        <f t="shared" si="152"/>
        <v>95.652173913043484</v>
      </c>
      <c r="Y427" s="13">
        <f t="shared" si="144"/>
        <v>11.5</v>
      </c>
      <c r="Z427" s="397"/>
      <c r="AA427" s="397"/>
      <c r="AB427" s="38"/>
      <c r="AC427" s="397"/>
      <c r="AD427" s="38"/>
      <c r="AE427" s="397"/>
      <c r="AF427" s="38"/>
      <c r="AG427" s="397"/>
      <c r="AH427" s="38"/>
      <c r="AI427" s="38"/>
      <c r="AJ427" s="835"/>
      <c r="AK427" s="836"/>
      <c r="AL427" s="38"/>
      <c r="AM427" s="38"/>
      <c r="AN427" s="38"/>
      <c r="AO427" s="38"/>
      <c r="AP427" s="38"/>
      <c r="AQ427" s="38"/>
      <c r="AR427" s="38"/>
      <c r="AS427" s="927"/>
      <c r="AT427" s="902"/>
      <c r="AU427" s="902"/>
      <c r="AV427" s="902"/>
      <c r="AW427" s="902"/>
      <c r="BA427" s="129"/>
      <c r="BB427" s="130"/>
      <c r="BC427" s="129"/>
      <c r="BD427" s="155"/>
      <c r="BE427" s="159"/>
      <c r="BF427" s="158"/>
      <c r="BG427" s="159"/>
      <c r="BH427" s="158"/>
      <c r="BI427" s="190"/>
      <c r="BJ427" s="155"/>
      <c r="BK427" s="168"/>
      <c r="BL427" s="158"/>
      <c r="BM427" s="64"/>
      <c r="BN427" s="158"/>
      <c r="BO427" s="159"/>
      <c r="BP427" s="158"/>
      <c r="BQ427" s="159"/>
      <c r="BR427" s="158"/>
      <c r="BS427" s="64"/>
      <c r="BT427" s="158"/>
      <c r="BU427" s="159"/>
      <c r="BV427" s="158"/>
      <c r="BW427" s="64"/>
      <c r="BX427" s="158"/>
      <c r="BY427" s="64"/>
      <c r="BZ427" s="158"/>
      <c r="CA427" s="64"/>
      <c r="CB427" s="156">
        <f t="shared" si="153"/>
        <v>0</v>
      </c>
      <c r="CC427" s="128" t="e">
        <f t="shared" si="154"/>
        <v>#DIV/0!</v>
      </c>
      <c r="CF427" s="122"/>
      <c r="CG427" s="122"/>
    </row>
    <row r="428" spans="1:89" ht="43.5" customHeight="1" thickBot="1">
      <c r="A428" s="976"/>
      <c r="B428" s="982"/>
      <c r="C428" s="944" t="s">
        <v>344</v>
      </c>
      <c r="D428" s="945" t="s">
        <v>18</v>
      </c>
      <c r="E428" s="945"/>
      <c r="F428" s="671">
        <f>+'[1]UE409 (2)'!F428</f>
        <v>3</v>
      </c>
      <c r="G428" s="671">
        <f>+'[1]UE409 (2)'!G428</f>
        <v>3</v>
      </c>
      <c r="H428" s="671">
        <f>+'[1]UE409 (2)'!H428</f>
        <v>3</v>
      </c>
      <c r="I428" s="671">
        <f>+'[1]UE409 (2)'!I428</f>
        <v>3</v>
      </c>
      <c r="J428" s="671">
        <f>SUM(J429)</f>
        <v>0</v>
      </c>
      <c r="K428" s="671">
        <f t="shared" ref="K428:T428" si="157">SUM(K429)</f>
        <v>0</v>
      </c>
      <c r="L428" s="671">
        <f t="shared" si="157"/>
        <v>0</v>
      </c>
      <c r="M428" s="671">
        <f t="shared" si="157"/>
        <v>0</v>
      </c>
      <c r="N428" s="671">
        <f t="shared" si="157"/>
        <v>1</v>
      </c>
      <c r="O428" s="671">
        <f t="shared" si="157"/>
        <v>0</v>
      </c>
      <c r="P428" s="671">
        <f t="shared" si="157"/>
        <v>0</v>
      </c>
      <c r="Q428" s="671">
        <f t="shared" si="157"/>
        <v>1</v>
      </c>
      <c r="R428" s="671">
        <f t="shared" si="157"/>
        <v>0</v>
      </c>
      <c r="S428" s="671">
        <f t="shared" si="157"/>
        <v>0</v>
      </c>
      <c r="T428" s="671">
        <f t="shared" si="157"/>
        <v>1</v>
      </c>
      <c r="U428" s="671">
        <v>0</v>
      </c>
      <c r="V428" s="888">
        <f t="shared" si="151"/>
        <v>3</v>
      </c>
      <c r="W428" s="895">
        <f t="shared" si="152"/>
        <v>100</v>
      </c>
      <c r="Y428" s="13">
        <f t="shared" si="144"/>
        <v>1.5</v>
      </c>
      <c r="Z428" s="397"/>
      <c r="AA428" s="397"/>
      <c r="AB428" s="38"/>
      <c r="AC428" s="397"/>
      <c r="AD428" s="38"/>
      <c r="AE428" s="397"/>
      <c r="AF428" s="38"/>
      <c r="AG428" s="397"/>
      <c r="AH428" s="38"/>
      <c r="AI428" s="38"/>
      <c r="AJ428" s="835"/>
      <c r="AK428" s="836"/>
      <c r="AL428" s="38"/>
      <c r="AM428" s="38"/>
      <c r="AN428" s="38"/>
      <c r="AO428" s="38"/>
      <c r="AP428" s="38"/>
      <c r="AQ428" s="38"/>
      <c r="AR428" s="38"/>
      <c r="AS428" s="927"/>
      <c r="AT428" s="902"/>
      <c r="AU428" s="902"/>
      <c r="AV428" s="902"/>
      <c r="AW428" s="902"/>
      <c r="BA428" s="77">
        <f>+BC428+BD428+BF428+BH428+BJ428+BL428+BN428+BP428+BR428+BT428+BV428+BX428+BZ428</f>
        <v>5401</v>
      </c>
      <c r="BB428" s="130">
        <f>+BE428+BG428+BI428+BK428+BM428+BO428+BQ428+BS428+BU428+BW428+BY428+CA428</f>
        <v>5401</v>
      </c>
      <c r="BC428" s="129">
        <v>5401</v>
      </c>
      <c r="BD428" s="155">
        <v>0</v>
      </c>
      <c r="BE428" s="159">
        <v>0</v>
      </c>
      <c r="BF428" s="158">
        <v>0</v>
      </c>
      <c r="BG428" s="159">
        <v>0</v>
      </c>
      <c r="BH428" s="158">
        <v>0</v>
      </c>
      <c r="BI428" s="190">
        <v>0</v>
      </c>
      <c r="BJ428" s="155">
        <v>0</v>
      </c>
      <c r="BK428" s="168">
        <v>0</v>
      </c>
      <c r="BL428" s="158">
        <v>0</v>
      </c>
      <c r="BM428" s="800">
        <v>3000</v>
      </c>
      <c r="BN428" s="158">
        <v>0</v>
      </c>
      <c r="BO428" s="825">
        <v>1440</v>
      </c>
      <c r="BP428" s="158">
        <v>0</v>
      </c>
      <c r="BQ428" s="159">
        <v>0</v>
      </c>
      <c r="BR428" s="158">
        <v>0</v>
      </c>
      <c r="BS428" s="64"/>
      <c r="BT428" s="158"/>
      <c r="BU428" s="159"/>
      <c r="BV428" s="158">
        <v>0</v>
      </c>
      <c r="BW428" s="64"/>
      <c r="BX428" s="158">
        <v>0</v>
      </c>
      <c r="BY428" s="64"/>
      <c r="BZ428" s="158">
        <v>0</v>
      </c>
      <c r="CA428" s="64">
        <v>961</v>
      </c>
      <c r="CB428" s="156">
        <f t="shared" si="153"/>
        <v>5401</v>
      </c>
      <c r="CC428" s="128">
        <f t="shared" si="154"/>
        <v>100</v>
      </c>
      <c r="CF428" s="133">
        <f>+CI428-BA428</f>
        <v>0</v>
      </c>
      <c r="CG428" s="133">
        <f>+CJ428-BB428</f>
        <v>0</v>
      </c>
      <c r="CH428" s="160"/>
      <c r="CI428" s="133">
        <v>5401</v>
      </c>
      <c r="CJ428" s="133">
        <v>5401</v>
      </c>
    </row>
    <row r="429" spans="1:89" ht="51.75" customHeight="1" thickBot="1">
      <c r="A429" s="976"/>
      <c r="B429" s="982"/>
      <c r="C429" s="944"/>
      <c r="D429" s="38" t="s">
        <v>548</v>
      </c>
      <c r="E429" s="9" t="s">
        <v>186</v>
      </c>
      <c r="F429" s="671">
        <f>+'[1]UE409 (2)'!F429</f>
        <v>3</v>
      </c>
      <c r="G429" s="671">
        <f>+'[1]UE409 (2)'!G429</f>
        <v>3</v>
      </c>
      <c r="H429" s="671">
        <f>+'[1]UE409 (2)'!H429</f>
        <v>3</v>
      </c>
      <c r="I429" s="671">
        <f>+'[1]UE409 (2)'!I429</f>
        <v>3</v>
      </c>
      <c r="J429" s="634">
        <v>0</v>
      </c>
      <c r="K429" s="91">
        <v>0</v>
      </c>
      <c r="L429" s="91">
        <v>0</v>
      </c>
      <c r="M429" s="91">
        <v>0</v>
      </c>
      <c r="N429" s="91">
        <v>1</v>
      </c>
      <c r="O429" s="91">
        <v>0</v>
      </c>
      <c r="P429" s="91">
        <v>0</v>
      </c>
      <c r="Q429" s="634">
        <v>1</v>
      </c>
      <c r="R429" s="634">
        <v>0</v>
      </c>
      <c r="S429" s="634">
        <v>0</v>
      </c>
      <c r="T429" s="91">
        <v>1</v>
      </c>
      <c r="U429" s="91">
        <v>0</v>
      </c>
      <c r="V429" s="888">
        <f t="shared" si="151"/>
        <v>3</v>
      </c>
      <c r="W429" s="895">
        <f t="shared" si="152"/>
        <v>100</v>
      </c>
      <c r="Y429" s="13">
        <f t="shared" si="144"/>
        <v>1.5</v>
      </c>
      <c r="Z429" s="397"/>
      <c r="AA429" s="397"/>
      <c r="AB429" s="38"/>
      <c r="AC429" s="397"/>
      <c r="AD429" s="38"/>
      <c r="AE429" s="397"/>
      <c r="AF429" s="38"/>
      <c r="AG429" s="397"/>
      <c r="AH429" s="38"/>
      <c r="AI429" s="397"/>
      <c r="AJ429" s="863" t="s">
        <v>1168</v>
      </c>
      <c r="AK429" s="846" t="s">
        <v>1170</v>
      </c>
      <c r="AL429" s="38"/>
      <c r="AM429" s="38"/>
      <c r="AN429" s="38" t="s">
        <v>1372</v>
      </c>
      <c r="AO429" s="38"/>
      <c r="AP429" s="38" t="s">
        <v>1373</v>
      </c>
      <c r="AQ429" s="38"/>
      <c r="AR429" s="38" t="s">
        <v>1495</v>
      </c>
      <c r="AS429" s="927"/>
      <c r="AT429" s="902"/>
      <c r="AU429" s="902"/>
      <c r="AV429" s="921" t="s">
        <v>1369</v>
      </c>
      <c r="AW429" s="902"/>
      <c r="BA429" s="129"/>
      <c r="BB429" s="130"/>
      <c r="BC429" s="129"/>
      <c r="BD429" s="155"/>
      <c r="BE429" s="159"/>
      <c r="BF429" s="158"/>
      <c r="BG429" s="159"/>
      <c r="BH429" s="158"/>
      <c r="BI429" s="190"/>
      <c r="BJ429" s="155"/>
      <c r="BK429" s="168"/>
      <c r="BL429" s="158"/>
      <c r="BM429" s="132"/>
      <c r="BN429" s="158"/>
      <c r="BO429" s="159"/>
      <c r="BP429" s="158"/>
      <c r="BQ429" s="159"/>
      <c r="BR429" s="158"/>
      <c r="BS429" s="64"/>
      <c r="BT429" s="158"/>
      <c r="BU429" s="159"/>
      <c r="BV429" s="158"/>
      <c r="BW429" s="64"/>
      <c r="BX429" s="158"/>
      <c r="BY429" s="64"/>
      <c r="BZ429" s="158"/>
      <c r="CA429" s="64"/>
      <c r="CB429" s="156">
        <f t="shared" si="153"/>
        <v>0</v>
      </c>
      <c r="CC429" s="128" t="e">
        <f t="shared" si="154"/>
        <v>#DIV/0!</v>
      </c>
      <c r="CF429" s="122"/>
      <c r="CG429" s="122"/>
    </row>
    <row r="430" spans="1:89" ht="43.5" customHeight="1" thickBot="1">
      <c r="A430" s="976"/>
      <c r="B430" s="982"/>
      <c r="C430" s="944" t="s">
        <v>346</v>
      </c>
      <c r="D430" s="945" t="s">
        <v>18</v>
      </c>
      <c r="E430" s="945"/>
      <c r="F430" s="671">
        <f>+'[1]UE409 (2)'!F430</f>
        <v>4</v>
      </c>
      <c r="G430" s="671">
        <f>+'[1]UE409 (2)'!G430</f>
        <v>4</v>
      </c>
      <c r="H430" s="671">
        <f>+'[1]UE409 (2)'!H430</f>
        <v>4</v>
      </c>
      <c r="I430" s="671">
        <f>+'[1]UE409 (2)'!I430</f>
        <v>4</v>
      </c>
      <c r="J430" s="671">
        <f t="shared" ref="J430:T430" si="158">SUM(J431)</f>
        <v>0</v>
      </c>
      <c r="K430" s="671">
        <f t="shared" si="158"/>
        <v>0</v>
      </c>
      <c r="L430" s="671">
        <f t="shared" si="158"/>
        <v>0</v>
      </c>
      <c r="M430" s="671">
        <f t="shared" si="158"/>
        <v>0</v>
      </c>
      <c r="N430" s="671">
        <f t="shared" si="158"/>
        <v>0</v>
      </c>
      <c r="O430" s="671">
        <f t="shared" si="158"/>
        <v>2</v>
      </c>
      <c r="P430" s="671">
        <f t="shared" si="158"/>
        <v>2</v>
      </c>
      <c r="Q430" s="671">
        <f t="shared" si="158"/>
        <v>0</v>
      </c>
      <c r="R430" s="671">
        <f t="shared" si="158"/>
        <v>0</v>
      </c>
      <c r="S430" s="671">
        <f t="shared" si="158"/>
        <v>0</v>
      </c>
      <c r="T430" s="671">
        <f t="shared" si="158"/>
        <v>0</v>
      </c>
      <c r="U430" s="671">
        <v>0</v>
      </c>
      <c r="V430" s="888">
        <f t="shared" si="151"/>
        <v>4</v>
      </c>
      <c r="W430" s="895">
        <f t="shared" si="152"/>
        <v>100</v>
      </c>
      <c r="Y430" s="13">
        <f t="shared" si="144"/>
        <v>2</v>
      </c>
      <c r="Z430" s="397"/>
      <c r="AA430" s="397"/>
      <c r="AB430" s="38"/>
      <c r="AC430" s="397"/>
      <c r="AD430" s="38"/>
      <c r="AE430" s="397"/>
      <c r="AF430" s="38"/>
      <c r="AG430" s="397"/>
      <c r="AH430" s="38"/>
      <c r="AI430" s="38"/>
      <c r="AJ430" s="835"/>
      <c r="AK430" s="836"/>
      <c r="AL430" s="38"/>
      <c r="AM430" s="38"/>
      <c r="AN430" s="38"/>
      <c r="AO430" s="38"/>
      <c r="AP430" s="38"/>
      <c r="AQ430" s="38"/>
      <c r="AR430" s="38"/>
      <c r="AS430" s="927"/>
      <c r="AT430" s="902"/>
      <c r="AU430" s="902"/>
      <c r="AV430" s="902"/>
      <c r="AW430" s="902"/>
      <c r="BA430" s="77">
        <f>+BC430+BD430+BF430+BH430+BJ430+BL430+BN430+BP430+BR430+BT430+BV430+BX430+BZ430</f>
        <v>6718</v>
      </c>
      <c r="BB430" s="130">
        <f>+BE430+BG430+BI430+BK430+BM430+BO430+BQ430+BS430+BU430+BW430+BY430+CA430</f>
        <v>6717</v>
      </c>
      <c r="BC430" s="129">
        <v>6718</v>
      </c>
      <c r="BD430" s="155">
        <v>0</v>
      </c>
      <c r="BE430" s="159">
        <v>0</v>
      </c>
      <c r="BF430" s="158">
        <v>0</v>
      </c>
      <c r="BG430" s="159">
        <v>0</v>
      </c>
      <c r="BH430" s="158">
        <v>0</v>
      </c>
      <c r="BI430" s="190">
        <v>0</v>
      </c>
      <c r="BJ430" s="155">
        <v>0</v>
      </c>
      <c r="BK430" s="168">
        <v>1188</v>
      </c>
      <c r="BL430" s="158">
        <v>0</v>
      </c>
      <c r="BM430" s="800">
        <v>2400</v>
      </c>
      <c r="BN430" s="158">
        <v>0</v>
      </c>
      <c r="BO430" s="825">
        <v>0</v>
      </c>
      <c r="BP430" s="158">
        <v>0</v>
      </c>
      <c r="BQ430" s="159">
        <v>0</v>
      </c>
      <c r="BR430" s="158">
        <v>0</v>
      </c>
      <c r="BS430" s="64"/>
      <c r="BT430" s="158"/>
      <c r="BU430" s="159"/>
      <c r="BV430" s="158">
        <v>0</v>
      </c>
      <c r="BW430" s="64"/>
      <c r="BX430" s="158">
        <v>0</v>
      </c>
      <c r="BY430" s="64"/>
      <c r="BZ430" s="158">
        <v>0</v>
      </c>
      <c r="CA430" s="64">
        <v>3129</v>
      </c>
      <c r="CB430" s="156">
        <f t="shared" si="153"/>
        <v>6717</v>
      </c>
      <c r="CC430" s="128">
        <f t="shared" si="154"/>
        <v>99.985114617445674</v>
      </c>
      <c r="CF430" s="133">
        <f>+CI430-BA430</f>
        <v>0</v>
      </c>
      <c r="CG430" s="133">
        <f>+CJ430-BB430</f>
        <v>0</v>
      </c>
      <c r="CH430" s="160"/>
      <c r="CI430" s="133">
        <v>6718</v>
      </c>
      <c r="CJ430" s="133">
        <v>6717</v>
      </c>
    </row>
    <row r="431" spans="1:89" ht="51.75" customHeight="1" thickBot="1">
      <c r="A431" s="976"/>
      <c r="B431" s="982"/>
      <c r="C431" s="944"/>
      <c r="D431" s="38" t="s">
        <v>549</v>
      </c>
      <c r="E431" s="9" t="s">
        <v>187</v>
      </c>
      <c r="F431" s="671">
        <f>+'[1]UE409 (2)'!F431</f>
        <v>4</v>
      </c>
      <c r="G431" s="671">
        <f>+'[1]UE409 (2)'!G431</f>
        <v>4</v>
      </c>
      <c r="H431" s="671">
        <f>+'[1]UE409 (2)'!H431</f>
        <v>4</v>
      </c>
      <c r="I431" s="671">
        <f>+'[1]UE409 (2)'!I431</f>
        <v>4</v>
      </c>
      <c r="J431" s="634">
        <v>0</v>
      </c>
      <c r="K431" s="91">
        <v>0</v>
      </c>
      <c r="L431" s="91">
        <v>0</v>
      </c>
      <c r="M431" s="91">
        <v>0</v>
      </c>
      <c r="N431" s="91">
        <v>0</v>
      </c>
      <c r="O431" s="91">
        <v>2</v>
      </c>
      <c r="P431" s="91">
        <v>2</v>
      </c>
      <c r="Q431" s="634">
        <v>0</v>
      </c>
      <c r="R431" s="634">
        <v>0</v>
      </c>
      <c r="S431" s="634">
        <v>0</v>
      </c>
      <c r="T431" s="91">
        <v>0</v>
      </c>
      <c r="U431" s="91">
        <v>0</v>
      </c>
      <c r="V431" s="888">
        <f t="shared" si="151"/>
        <v>4</v>
      </c>
      <c r="W431" s="895">
        <f t="shared" si="152"/>
        <v>100</v>
      </c>
      <c r="Y431" s="13">
        <f t="shared" si="144"/>
        <v>2</v>
      </c>
      <c r="Z431" s="397"/>
      <c r="AA431" s="397"/>
      <c r="AB431" s="38"/>
      <c r="AC431" s="397"/>
      <c r="AD431" s="38"/>
      <c r="AE431" s="397"/>
      <c r="AF431" s="38"/>
      <c r="AG431" s="397"/>
      <c r="AH431" s="38"/>
      <c r="AI431" s="397"/>
      <c r="AJ431" s="863" t="s">
        <v>1168</v>
      </c>
      <c r="AK431" s="846" t="s">
        <v>1171</v>
      </c>
      <c r="AL431" s="38"/>
      <c r="AM431" s="38"/>
      <c r="AN431" s="38" t="s">
        <v>1374</v>
      </c>
      <c r="AO431" s="38"/>
      <c r="AP431" s="38" t="s">
        <v>1369</v>
      </c>
      <c r="AQ431" s="38"/>
      <c r="AR431" s="38" t="s">
        <v>1496</v>
      </c>
      <c r="AS431" s="927"/>
      <c r="AT431" s="902"/>
      <c r="AU431" s="902"/>
      <c r="AV431" s="921" t="s">
        <v>1369</v>
      </c>
      <c r="AW431" s="902"/>
      <c r="BA431" s="129"/>
      <c r="BB431" s="130"/>
      <c r="BC431" s="129"/>
      <c r="BD431" s="155"/>
      <c r="BE431" s="159"/>
      <c r="BF431" s="158"/>
      <c r="BG431" s="159"/>
      <c r="BH431" s="158"/>
      <c r="BI431" s="190"/>
      <c r="BJ431" s="155"/>
      <c r="BK431" s="168"/>
      <c r="BL431" s="158"/>
      <c r="BM431" s="132"/>
      <c r="BN431" s="158"/>
      <c r="BO431" s="159"/>
      <c r="BP431" s="158"/>
      <c r="BQ431" s="159"/>
      <c r="BR431" s="158"/>
      <c r="BS431" s="64"/>
      <c r="BT431" s="158"/>
      <c r="BU431" s="159"/>
      <c r="BV431" s="158"/>
      <c r="BW431" s="64"/>
      <c r="BX431" s="158"/>
      <c r="BY431" s="64"/>
      <c r="BZ431" s="158"/>
      <c r="CA431" s="64"/>
      <c r="CB431" s="156">
        <f t="shared" si="153"/>
        <v>0</v>
      </c>
      <c r="CC431" s="128" t="e">
        <f t="shared" si="154"/>
        <v>#DIV/0!</v>
      </c>
      <c r="CF431" s="122"/>
      <c r="CG431" s="122"/>
    </row>
    <row r="432" spans="1:89" ht="58.5" customHeight="1" thickBot="1">
      <c r="A432" s="976"/>
      <c r="B432" s="982"/>
      <c r="C432" s="944" t="s">
        <v>347</v>
      </c>
      <c r="D432" s="670" t="s">
        <v>221</v>
      </c>
      <c r="E432" s="670"/>
      <c r="F432" s="671">
        <f>+'[1]UE409 (2)'!F432</f>
        <v>4</v>
      </c>
      <c r="G432" s="671">
        <f>+'[1]UE409 (2)'!G432</f>
        <v>4</v>
      </c>
      <c r="H432" s="671">
        <f>+'[1]UE409 (2)'!H432</f>
        <v>4</v>
      </c>
      <c r="I432" s="671">
        <f>+'[1]UE409 (2)'!I432</f>
        <v>4</v>
      </c>
      <c r="J432" s="671">
        <f t="shared" ref="J432:T432" si="159">+J433</f>
        <v>0</v>
      </c>
      <c r="K432" s="671">
        <f t="shared" si="159"/>
        <v>0</v>
      </c>
      <c r="L432" s="671">
        <f t="shared" si="159"/>
        <v>0</v>
      </c>
      <c r="M432" s="671">
        <f t="shared" si="159"/>
        <v>0</v>
      </c>
      <c r="N432" s="671">
        <f t="shared" si="159"/>
        <v>3</v>
      </c>
      <c r="O432" s="671">
        <f t="shared" si="159"/>
        <v>0</v>
      </c>
      <c r="P432" s="671">
        <f t="shared" si="159"/>
        <v>0</v>
      </c>
      <c r="Q432" s="671">
        <f t="shared" si="159"/>
        <v>0</v>
      </c>
      <c r="R432" s="671">
        <f t="shared" si="159"/>
        <v>0</v>
      </c>
      <c r="S432" s="671">
        <f t="shared" si="159"/>
        <v>0</v>
      </c>
      <c r="T432" s="671">
        <f t="shared" si="159"/>
        <v>0</v>
      </c>
      <c r="U432" s="671">
        <v>0</v>
      </c>
      <c r="V432" s="888">
        <f t="shared" si="151"/>
        <v>3</v>
      </c>
      <c r="W432" s="895">
        <f t="shared" si="152"/>
        <v>75</v>
      </c>
      <c r="Y432" s="13">
        <f t="shared" si="144"/>
        <v>2</v>
      </c>
      <c r="Z432" s="397"/>
      <c r="AA432" s="397"/>
      <c r="AB432" s="38"/>
      <c r="AC432" s="397"/>
      <c r="AD432" s="38"/>
      <c r="AE432" s="397"/>
      <c r="AF432" s="38"/>
      <c r="AG432" s="397"/>
      <c r="AH432" s="38"/>
      <c r="AI432" s="397"/>
      <c r="AJ432" s="835"/>
      <c r="AK432" s="836"/>
      <c r="AL432" s="38"/>
      <c r="AM432" s="38"/>
      <c r="AN432" s="38"/>
      <c r="AO432" s="38"/>
      <c r="AP432" s="38"/>
      <c r="AQ432" s="38"/>
      <c r="AR432" s="38"/>
      <c r="AS432" s="927"/>
      <c r="AT432" s="902"/>
      <c r="AU432" s="902"/>
      <c r="AV432" s="902"/>
      <c r="AW432" s="902"/>
      <c r="BA432" s="77">
        <f>+BC432+BD432+BF432+BH432+BJ432+BL432+BN432+BP432+BR432+BT432+BV432+BX432+BZ432</f>
        <v>21420</v>
      </c>
      <c r="BB432" s="130">
        <f>+BE432+BG432+BI432+BK432+BM432+BO432+BQ432+BS432+BU432+BW432+BY432+CA432</f>
        <v>21266</v>
      </c>
      <c r="BC432" s="129">
        <v>21420</v>
      </c>
      <c r="BD432" s="155">
        <v>0</v>
      </c>
      <c r="BE432" s="159">
        <v>0</v>
      </c>
      <c r="BF432" s="158">
        <v>0</v>
      </c>
      <c r="BG432" s="159">
        <v>0</v>
      </c>
      <c r="BH432" s="158">
        <v>0</v>
      </c>
      <c r="BI432" s="190">
        <v>0</v>
      </c>
      <c r="BJ432" s="155">
        <v>0</v>
      </c>
      <c r="BK432" s="168">
        <v>0</v>
      </c>
      <c r="BL432" s="158">
        <v>0</v>
      </c>
      <c r="BM432" s="800">
        <v>16050</v>
      </c>
      <c r="BN432" s="158">
        <v>0</v>
      </c>
      <c r="BO432" s="825">
        <v>0</v>
      </c>
      <c r="BP432" s="158">
        <v>0</v>
      </c>
      <c r="BQ432" s="132">
        <v>0</v>
      </c>
      <c r="BR432" s="158">
        <v>0</v>
      </c>
      <c r="BS432" s="64"/>
      <c r="BT432" s="158"/>
      <c r="BU432" s="159"/>
      <c r="BV432" s="158">
        <v>0</v>
      </c>
      <c r="BW432" s="64"/>
      <c r="BX432" s="158">
        <v>0</v>
      </c>
      <c r="BY432" s="64"/>
      <c r="BZ432" s="158">
        <v>0</v>
      </c>
      <c r="CA432" s="64">
        <v>5216</v>
      </c>
      <c r="CB432" s="156">
        <f t="shared" si="153"/>
        <v>21266</v>
      </c>
      <c r="CC432" s="128">
        <f t="shared" si="154"/>
        <v>99.281045751633997</v>
      </c>
      <c r="CF432" s="133">
        <f>+CI432-BA432</f>
        <v>0</v>
      </c>
      <c r="CG432" s="133">
        <f>+CJ432-BB432</f>
        <v>0</v>
      </c>
      <c r="CH432" s="160"/>
      <c r="CI432" s="133">
        <v>21420</v>
      </c>
      <c r="CJ432" s="133">
        <v>21266</v>
      </c>
    </row>
    <row r="433" spans="1:88" ht="68.25" customHeight="1" thickBot="1">
      <c r="A433" s="976"/>
      <c r="B433" s="982"/>
      <c r="C433" s="944"/>
      <c r="D433" s="38" t="s">
        <v>550</v>
      </c>
      <c r="E433" s="9" t="s">
        <v>348</v>
      </c>
      <c r="F433" s="671">
        <f>+'[1]UE409 (2)'!F433</f>
        <v>4</v>
      </c>
      <c r="G433" s="671">
        <f>+'[1]UE409 (2)'!G433</f>
        <v>4</v>
      </c>
      <c r="H433" s="671">
        <f>+'[1]UE409 (2)'!H433</f>
        <v>4</v>
      </c>
      <c r="I433" s="671">
        <f>+'[1]UE409 (2)'!I433</f>
        <v>4</v>
      </c>
      <c r="J433" s="634">
        <v>0</v>
      </c>
      <c r="K433" s="91">
        <v>0</v>
      </c>
      <c r="L433" s="91">
        <v>0</v>
      </c>
      <c r="M433" s="91">
        <v>0</v>
      </c>
      <c r="N433" s="91">
        <v>3</v>
      </c>
      <c r="O433" s="91">
        <v>0</v>
      </c>
      <c r="P433" s="91">
        <v>0</v>
      </c>
      <c r="Q433" s="634">
        <v>0</v>
      </c>
      <c r="R433" s="634">
        <v>0</v>
      </c>
      <c r="S433" s="634">
        <v>0</v>
      </c>
      <c r="T433" s="91">
        <v>0</v>
      </c>
      <c r="U433" s="91">
        <v>0</v>
      </c>
      <c r="V433" s="888">
        <f t="shared" si="151"/>
        <v>3</v>
      </c>
      <c r="W433" s="895">
        <f t="shared" si="152"/>
        <v>75</v>
      </c>
      <c r="Y433" s="13">
        <f t="shared" si="144"/>
        <v>2</v>
      </c>
      <c r="Z433" s="397"/>
      <c r="AA433" s="397"/>
      <c r="AB433" s="38"/>
      <c r="AC433" s="397"/>
      <c r="AD433" s="38"/>
      <c r="AE433" s="397"/>
      <c r="AF433" s="38"/>
      <c r="AG433" s="397"/>
      <c r="AH433" s="38"/>
      <c r="AI433" s="397"/>
      <c r="AJ433" s="863" t="s">
        <v>1172</v>
      </c>
      <c r="AK433" s="846" t="s">
        <v>1173</v>
      </c>
      <c r="AL433" s="38"/>
      <c r="AM433" s="38"/>
      <c r="AN433" s="38" t="s">
        <v>1375</v>
      </c>
      <c r="AO433" s="38"/>
      <c r="AP433" s="38" t="s">
        <v>1376</v>
      </c>
      <c r="AQ433" s="38"/>
      <c r="AR433" s="38" t="s">
        <v>1497</v>
      </c>
      <c r="AS433" s="927"/>
      <c r="AT433" s="902"/>
      <c r="AU433" s="902"/>
      <c r="AV433" s="921" t="s">
        <v>1571</v>
      </c>
      <c r="AW433" s="902"/>
      <c r="BA433" s="129"/>
      <c r="BB433" s="130"/>
      <c r="BC433" s="129"/>
      <c r="BD433" s="155"/>
      <c r="BE433" s="159"/>
      <c r="BF433" s="158"/>
      <c r="BG433" s="159"/>
      <c r="BH433" s="158"/>
      <c r="BI433" s="190"/>
      <c r="BJ433" s="155"/>
      <c r="BK433" s="168"/>
      <c r="BL433" s="158"/>
      <c r="BM433" s="132"/>
      <c r="BN433" s="158"/>
      <c r="BO433" s="159"/>
      <c r="BP433" s="158"/>
      <c r="BQ433" s="132"/>
      <c r="BR433" s="158"/>
      <c r="BS433" s="64"/>
      <c r="BT433" s="158"/>
      <c r="BU433" s="159"/>
      <c r="BV433" s="158"/>
      <c r="BW433" s="64"/>
      <c r="BX433" s="158"/>
      <c r="BY433" s="64"/>
      <c r="BZ433" s="158"/>
      <c r="CA433" s="64"/>
      <c r="CB433" s="156">
        <f t="shared" si="153"/>
        <v>0</v>
      </c>
      <c r="CC433" s="128" t="e">
        <f t="shared" si="154"/>
        <v>#DIV/0!</v>
      </c>
      <c r="CF433" s="122"/>
      <c r="CG433" s="122"/>
    </row>
    <row r="434" spans="1:88" ht="55.5" customHeight="1" thickBot="1">
      <c r="A434" s="976"/>
      <c r="B434" s="982"/>
      <c r="C434" s="944" t="s">
        <v>349</v>
      </c>
      <c r="D434" s="670" t="s">
        <v>221</v>
      </c>
      <c r="E434" s="670"/>
      <c r="F434" s="671">
        <f>+'[1]UE409 (2)'!F434</f>
        <v>12</v>
      </c>
      <c r="G434" s="671">
        <f>+'[1]UE409 (2)'!G434</f>
        <v>12</v>
      </c>
      <c r="H434" s="671">
        <f>+'[1]UE409 (2)'!H434</f>
        <v>12</v>
      </c>
      <c r="I434" s="671">
        <f>+'[1]UE409 (2)'!I434</f>
        <v>12</v>
      </c>
      <c r="J434" s="671">
        <f t="shared" ref="J434:T434" si="160">+J435</f>
        <v>1</v>
      </c>
      <c r="K434" s="671">
        <f t="shared" si="160"/>
        <v>1</v>
      </c>
      <c r="L434" s="671">
        <f t="shared" si="160"/>
        <v>1</v>
      </c>
      <c r="M434" s="671">
        <f t="shared" si="160"/>
        <v>1</v>
      </c>
      <c r="N434" s="671">
        <f t="shared" si="160"/>
        <v>1</v>
      </c>
      <c r="O434" s="671">
        <f t="shared" si="160"/>
        <v>1</v>
      </c>
      <c r="P434" s="671">
        <f t="shared" si="160"/>
        <v>1</v>
      </c>
      <c r="Q434" s="671">
        <f t="shared" si="160"/>
        <v>1</v>
      </c>
      <c r="R434" s="671">
        <f t="shared" si="160"/>
        <v>1</v>
      </c>
      <c r="S434" s="671">
        <f t="shared" si="160"/>
        <v>1</v>
      </c>
      <c r="T434" s="671">
        <f t="shared" si="160"/>
        <v>1</v>
      </c>
      <c r="U434" s="671">
        <v>1</v>
      </c>
      <c r="V434" s="888">
        <f t="shared" si="151"/>
        <v>12</v>
      </c>
      <c r="W434" s="895">
        <f t="shared" si="152"/>
        <v>100</v>
      </c>
      <c r="Y434" s="13">
        <f t="shared" si="144"/>
        <v>6</v>
      </c>
      <c r="Z434" s="397"/>
      <c r="AA434" s="397"/>
      <c r="AB434" s="38"/>
      <c r="AC434" s="397"/>
      <c r="AD434" s="38"/>
      <c r="AE434" s="397"/>
      <c r="AF434" s="38"/>
      <c r="AG434" s="397"/>
      <c r="AH434" s="38"/>
      <c r="AI434" s="38"/>
      <c r="AJ434" s="835"/>
      <c r="AK434" s="836"/>
      <c r="AL434" s="38"/>
      <c r="AM434" s="38"/>
      <c r="AN434" s="38"/>
      <c r="AO434" s="38"/>
      <c r="AP434" s="38"/>
      <c r="AQ434" s="38"/>
      <c r="AR434" s="38"/>
      <c r="AS434" s="927"/>
      <c r="AT434" s="902"/>
      <c r="AU434" s="902"/>
      <c r="AV434" s="902"/>
      <c r="AW434" s="902"/>
      <c r="BA434" s="77">
        <f>+BC434+BD434+BF434+BH434+BJ434+BL434+BN434+BP434+BR434+BT434+BV434+BX434+BZ434</f>
        <v>24834</v>
      </c>
      <c r="BB434" s="130">
        <f>+BE434+BG434+BI434+BK434+BM434+BO434+BQ434+BS434+BU434+BW434+BY434+CA434</f>
        <v>24828</v>
      </c>
      <c r="BC434" s="129">
        <v>24038</v>
      </c>
      <c r="BD434" s="155">
        <v>0</v>
      </c>
      <c r="BE434" s="159">
        <v>1759.47</v>
      </c>
      <c r="BF434" s="158">
        <v>655</v>
      </c>
      <c r="BG434" s="159">
        <v>1759.47</v>
      </c>
      <c r="BH434" s="158">
        <v>141</v>
      </c>
      <c r="BI434" s="190">
        <v>1779.4900000000002</v>
      </c>
      <c r="BJ434" s="155">
        <v>0</v>
      </c>
      <c r="BK434" s="168">
        <v>1779.4899999999989</v>
      </c>
      <c r="BL434" s="158">
        <v>0</v>
      </c>
      <c r="BM434" s="800">
        <v>1614.1900000000014</v>
      </c>
      <c r="BN434" s="158">
        <v>0</v>
      </c>
      <c r="BO434" s="825">
        <v>1779.4899999999998</v>
      </c>
      <c r="BP434" s="158">
        <v>0</v>
      </c>
      <c r="BQ434" s="132">
        <v>165.29999999999927</v>
      </c>
      <c r="BR434" s="158">
        <v>50989</v>
      </c>
      <c r="BS434" s="64"/>
      <c r="BT434" s="158"/>
      <c r="BU434" s="159"/>
      <c r="BV434" s="158">
        <v>0</v>
      </c>
      <c r="BW434" s="64"/>
      <c r="BX434" s="158">
        <v>0</v>
      </c>
      <c r="BY434" s="64"/>
      <c r="BZ434" s="913">
        <v>-50989</v>
      </c>
      <c r="CA434" s="64">
        <v>14191.1</v>
      </c>
      <c r="CB434" s="156">
        <f t="shared" si="153"/>
        <v>24828</v>
      </c>
      <c r="CC434" s="128">
        <f t="shared" si="154"/>
        <v>99.975839574776515</v>
      </c>
      <c r="CF434" s="133">
        <f>+CI434-BA434</f>
        <v>0</v>
      </c>
      <c r="CG434" s="133">
        <f>+CJ434-BB434</f>
        <v>0</v>
      </c>
      <c r="CH434" s="160"/>
      <c r="CI434" s="133">
        <v>24834</v>
      </c>
      <c r="CJ434" s="133">
        <v>24828</v>
      </c>
    </row>
    <row r="435" spans="1:88" ht="51.75" customHeight="1" thickBot="1">
      <c r="A435" s="976"/>
      <c r="B435" s="982"/>
      <c r="C435" s="944"/>
      <c r="D435" s="38" t="s">
        <v>551</v>
      </c>
      <c r="E435" s="9" t="s">
        <v>186</v>
      </c>
      <c r="F435" s="671">
        <f>+'[1]UE409 (2)'!F435</f>
        <v>12</v>
      </c>
      <c r="G435" s="671">
        <f>+'[1]UE409 (2)'!G435</f>
        <v>12</v>
      </c>
      <c r="H435" s="671">
        <f>+'[1]UE409 (2)'!H435</f>
        <v>12</v>
      </c>
      <c r="I435" s="671">
        <f>+'[1]UE409 (2)'!I435</f>
        <v>12</v>
      </c>
      <c r="J435" s="634">
        <v>1</v>
      </c>
      <c r="K435" s="91">
        <v>1</v>
      </c>
      <c r="L435" s="91">
        <v>1</v>
      </c>
      <c r="M435" s="91">
        <v>1</v>
      </c>
      <c r="N435" s="91">
        <v>1</v>
      </c>
      <c r="O435" s="91">
        <v>1</v>
      </c>
      <c r="P435" s="91">
        <v>1</v>
      </c>
      <c r="Q435" s="634">
        <v>1</v>
      </c>
      <c r="R435" s="634">
        <v>1</v>
      </c>
      <c r="S435" s="634">
        <v>1</v>
      </c>
      <c r="T435" s="91">
        <v>1</v>
      </c>
      <c r="U435" s="91">
        <v>1</v>
      </c>
      <c r="V435" s="888">
        <f t="shared" si="151"/>
        <v>12</v>
      </c>
      <c r="W435" s="895">
        <f t="shared" si="152"/>
        <v>100</v>
      </c>
      <c r="Y435" s="13">
        <f t="shared" si="144"/>
        <v>6</v>
      </c>
      <c r="Z435" s="397"/>
      <c r="AA435" s="397"/>
      <c r="AB435" s="38"/>
      <c r="AC435" s="397"/>
      <c r="AD435" s="38"/>
      <c r="AE435" s="397"/>
      <c r="AF435" s="38"/>
      <c r="AG435" s="397"/>
      <c r="AH435" s="38"/>
      <c r="AI435" s="397"/>
      <c r="AJ435" s="863" t="s">
        <v>1168</v>
      </c>
      <c r="AK435" s="846" t="s">
        <v>1174</v>
      </c>
      <c r="AL435" s="38"/>
      <c r="AM435" s="38"/>
      <c r="AN435" s="38" t="s">
        <v>1377</v>
      </c>
      <c r="AO435" s="38"/>
      <c r="AP435" s="38" t="s">
        <v>1378</v>
      </c>
      <c r="AQ435" s="38"/>
      <c r="AR435" s="38" t="s">
        <v>1498</v>
      </c>
      <c r="AS435" s="927"/>
      <c r="AT435" s="902"/>
      <c r="AU435" s="902"/>
      <c r="AV435" s="921" t="s">
        <v>1369</v>
      </c>
      <c r="AW435" s="902"/>
      <c r="BA435" s="129"/>
      <c r="BB435" s="130"/>
      <c r="BC435" s="129"/>
      <c r="BD435" s="155"/>
      <c r="BE435" s="159"/>
      <c r="BF435" s="158"/>
      <c r="BG435" s="159"/>
      <c r="BH435" s="158"/>
      <c r="BI435" s="190"/>
      <c r="BJ435" s="155"/>
      <c r="BK435" s="168"/>
      <c r="BL435" s="158"/>
      <c r="BM435" s="132"/>
      <c r="BN435" s="158"/>
      <c r="BO435" s="159"/>
      <c r="BP435" s="158"/>
      <c r="BQ435" s="159"/>
      <c r="BR435" s="158"/>
      <c r="BS435" s="64"/>
      <c r="BT435" s="158"/>
      <c r="BU435" s="159"/>
      <c r="BV435" s="158"/>
      <c r="BW435" s="64"/>
      <c r="BX435" s="158"/>
      <c r="BY435" s="64"/>
      <c r="BZ435" s="158"/>
      <c r="CA435" s="64"/>
      <c r="CB435" s="156">
        <f t="shared" si="153"/>
        <v>0</v>
      </c>
      <c r="CC435" s="128" t="e">
        <f t="shared" si="154"/>
        <v>#DIV/0!</v>
      </c>
      <c r="CF435" s="122"/>
      <c r="CG435" s="122"/>
    </row>
    <row r="436" spans="1:88" ht="51.75" customHeight="1" thickBot="1">
      <c r="A436" s="976"/>
      <c r="B436" s="982"/>
      <c r="C436" s="1118" t="s">
        <v>628</v>
      </c>
      <c r="D436" s="662" t="s">
        <v>221</v>
      </c>
      <c r="E436" s="662"/>
      <c r="F436" s="671">
        <f>+'[1]UE409 (2)'!F436</f>
        <v>2</v>
      </c>
      <c r="G436" s="671">
        <f>+'[1]UE409 (2)'!G436</f>
        <v>2</v>
      </c>
      <c r="H436" s="671">
        <f>+'[1]UE409 (2)'!H436</f>
        <v>2</v>
      </c>
      <c r="I436" s="671">
        <f>+'[1]UE409 (2)'!I436</f>
        <v>2</v>
      </c>
      <c r="J436" s="767">
        <f t="shared" ref="J436:T436" si="161">+J437</f>
        <v>0</v>
      </c>
      <c r="K436" s="767">
        <f t="shared" si="161"/>
        <v>0</v>
      </c>
      <c r="L436" s="767">
        <f t="shared" si="161"/>
        <v>0</v>
      </c>
      <c r="M436" s="767">
        <f t="shared" si="161"/>
        <v>0</v>
      </c>
      <c r="N436" s="767">
        <f t="shared" si="161"/>
        <v>0</v>
      </c>
      <c r="O436" s="767">
        <f t="shared" si="161"/>
        <v>0</v>
      </c>
      <c r="P436" s="767">
        <f t="shared" si="161"/>
        <v>0</v>
      </c>
      <c r="Q436" s="767">
        <f t="shared" si="161"/>
        <v>0</v>
      </c>
      <c r="R436" s="767">
        <f t="shared" si="161"/>
        <v>0</v>
      </c>
      <c r="S436" s="767">
        <f t="shared" si="161"/>
        <v>0</v>
      </c>
      <c r="T436" s="767">
        <f t="shared" si="161"/>
        <v>0</v>
      </c>
      <c r="U436" s="767">
        <v>0</v>
      </c>
      <c r="V436" s="888">
        <f t="shared" si="151"/>
        <v>0</v>
      </c>
      <c r="W436" s="895">
        <f t="shared" si="152"/>
        <v>0</v>
      </c>
      <c r="Y436" s="13">
        <f t="shared" si="144"/>
        <v>1</v>
      </c>
      <c r="Z436" s="397"/>
      <c r="AA436" s="397"/>
      <c r="AB436" s="38"/>
      <c r="AC436" s="397"/>
      <c r="AD436" s="38"/>
      <c r="AE436" s="397"/>
      <c r="AF436" s="38"/>
      <c r="AG436" s="397"/>
      <c r="AH436" s="38"/>
      <c r="AI436" s="397"/>
      <c r="AJ436" s="835"/>
      <c r="AK436" s="836"/>
      <c r="AL436" s="38"/>
      <c r="AM436" s="38"/>
      <c r="AN436" s="38"/>
      <c r="AO436" s="38"/>
      <c r="AP436" s="38"/>
      <c r="AQ436" s="38"/>
      <c r="AR436" s="38"/>
      <c r="AS436" s="927"/>
      <c r="AT436" s="902"/>
      <c r="AU436" s="902"/>
      <c r="AV436" s="902"/>
      <c r="AW436" s="902"/>
      <c r="BA436" s="77">
        <f>+BC436+BD436+BF436+BH436+BJ436+BL436+BN436+BP436+BR436+BT436+BV436+BX436+BZ436</f>
        <v>0</v>
      </c>
      <c r="BB436" s="717">
        <f>+BE436+BG436+BI436+BK436+BM436+BO436+BQ436+BS436+BU436+BW436+BY436+CA436</f>
        <v>0</v>
      </c>
      <c r="BC436" s="77">
        <v>0</v>
      </c>
      <c r="BD436" s="155">
        <v>0</v>
      </c>
      <c r="BE436" s="159">
        <v>0</v>
      </c>
      <c r="BF436" s="158">
        <v>0</v>
      </c>
      <c r="BG436" s="159">
        <v>0</v>
      </c>
      <c r="BH436" s="158">
        <v>0</v>
      </c>
      <c r="BI436" s="190">
        <v>0</v>
      </c>
      <c r="BJ436" s="155">
        <v>0</v>
      </c>
      <c r="BK436" s="168">
        <v>0</v>
      </c>
      <c r="BL436" s="158">
        <v>0</v>
      </c>
      <c r="BM436" s="132">
        <v>0</v>
      </c>
      <c r="BN436" s="158">
        <v>0</v>
      </c>
      <c r="BO436" s="159">
        <v>0</v>
      </c>
      <c r="BP436" s="158">
        <v>0</v>
      </c>
      <c r="BQ436" s="159">
        <v>0</v>
      </c>
      <c r="BR436" s="158">
        <v>0</v>
      </c>
      <c r="BS436" s="64"/>
      <c r="BT436" s="158"/>
      <c r="BU436" s="159"/>
      <c r="BV436" s="158">
        <v>0</v>
      </c>
      <c r="BW436" s="64"/>
      <c r="BX436" s="158">
        <v>0</v>
      </c>
      <c r="BY436" s="64"/>
      <c r="BZ436" s="158">
        <v>0</v>
      </c>
      <c r="CA436" s="64">
        <v>0</v>
      </c>
      <c r="CB436" s="156">
        <f>+BE436+BG436+BI436+BK436+BM436+BO436+BQ436+BS436+BU436+BW436+BY436+CA436</f>
        <v>0</v>
      </c>
      <c r="CC436" s="128" t="e">
        <f>+CB436/BA436*100</f>
        <v>#DIV/0!</v>
      </c>
      <c r="CF436" s="751">
        <f>+CI436-BA436</f>
        <v>0</v>
      </c>
      <c r="CG436" s="751">
        <f>+CJ436-BB436</f>
        <v>0</v>
      </c>
      <c r="CH436" s="770"/>
      <c r="CI436" s="751"/>
      <c r="CJ436" s="751"/>
    </row>
    <row r="437" spans="1:88" ht="51.75" customHeight="1" thickBot="1">
      <c r="A437" s="976"/>
      <c r="B437" s="983"/>
      <c r="C437" s="1120"/>
      <c r="D437" s="20" t="s">
        <v>746</v>
      </c>
      <c r="E437" s="9" t="s">
        <v>747</v>
      </c>
      <c r="F437" s="671">
        <f>+'[1]UE409 (2)'!F437</f>
        <v>2</v>
      </c>
      <c r="G437" s="671">
        <f>+'[1]UE409 (2)'!G437</f>
        <v>2</v>
      </c>
      <c r="H437" s="671">
        <f>+'[1]UE409 (2)'!H437</f>
        <v>2</v>
      </c>
      <c r="I437" s="671">
        <f>+'[1]UE409 (2)'!I437</f>
        <v>2</v>
      </c>
      <c r="J437" s="634">
        <v>0</v>
      </c>
      <c r="K437" s="91">
        <v>0</v>
      </c>
      <c r="L437" s="91">
        <v>0</v>
      </c>
      <c r="M437" s="91">
        <v>0</v>
      </c>
      <c r="N437" s="91">
        <v>0</v>
      </c>
      <c r="O437" s="91">
        <v>0</v>
      </c>
      <c r="P437" s="91">
        <v>0</v>
      </c>
      <c r="Q437" s="634">
        <v>0</v>
      </c>
      <c r="R437" s="634">
        <v>0</v>
      </c>
      <c r="S437" s="634">
        <v>0</v>
      </c>
      <c r="T437" s="91">
        <v>0</v>
      </c>
      <c r="U437" s="91">
        <v>0</v>
      </c>
      <c r="V437" s="888">
        <f t="shared" si="151"/>
        <v>0</v>
      </c>
      <c r="W437" s="895">
        <f t="shared" si="152"/>
        <v>0</v>
      </c>
      <c r="Y437" s="13">
        <f t="shared" si="144"/>
        <v>1</v>
      </c>
      <c r="Z437" s="397"/>
      <c r="AA437" s="397"/>
      <c r="AB437" s="38"/>
      <c r="AC437" s="397"/>
      <c r="AD437" s="38"/>
      <c r="AE437" s="397"/>
      <c r="AF437" s="38"/>
      <c r="AG437" s="397"/>
      <c r="AH437" s="38"/>
      <c r="AI437" s="397"/>
      <c r="AJ437" s="863" t="s">
        <v>1175</v>
      </c>
      <c r="AK437" s="836"/>
      <c r="AL437" s="38"/>
      <c r="AM437" s="38"/>
      <c r="AN437" s="38" t="s">
        <v>1379</v>
      </c>
      <c r="AO437" s="38"/>
      <c r="AP437" s="38" t="s">
        <v>1380</v>
      </c>
      <c r="AQ437" s="38"/>
      <c r="AR437" s="38" t="s">
        <v>1499</v>
      </c>
      <c r="AS437" s="927"/>
      <c r="AT437" s="902"/>
      <c r="AU437" s="902"/>
      <c r="AV437" s="921" t="s">
        <v>1380</v>
      </c>
      <c r="AW437" s="902"/>
      <c r="BA437" s="129"/>
      <c r="BB437" s="130"/>
      <c r="BC437" s="129"/>
      <c r="BD437" s="155"/>
      <c r="BE437" s="159"/>
      <c r="BF437" s="158"/>
      <c r="BG437" s="159"/>
      <c r="BH437" s="158"/>
      <c r="BI437" s="190"/>
      <c r="BJ437" s="155"/>
      <c r="BK437" s="168"/>
      <c r="BL437" s="158"/>
      <c r="BM437" s="132"/>
      <c r="BN437" s="158"/>
      <c r="BO437" s="159"/>
      <c r="BP437" s="158"/>
      <c r="BQ437" s="159"/>
      <c r="BR437" s="158"/>
      <c r="BS437" s="64"/>
      <c r="BT437" s="158"/>
      <c r="BU437" s="159"/>
      <c r="BV437" s="158"/>
      <c r="BW437" s="64"/>
      <c r="BX437" s="158"/>
      <c r="BY437" s="64"/>
      <c r="BZ437" s="158"/>
      <c r="CA437" s="64"/>
      <c r="CB437" s="156">
        <f>+BE437+BG437+BI437+BK437+BM437+BO437+BQ437+BS437+BU437+BW437+BY437+CA437</f>
        <v>0</v>
      </c>
      <c r="CC437" s="128" t="e">
        <f>+CB437/BA437*100</f>
        <v>#DIV/0!</v>
      </c>
      <c r="CF437" s="122"/>
      <c r="CG437" s="122"/>
    </row>
    <row r="438" spans="1:88" ht="51.75" customHeight="1" thickBot="1">
      <c r="A438" s="976"/>
      <c r="B438" s="945" t="s">
        <v>352</v>
      </c>
      <c r="C438" s="944" t="s">
        <v>351</v>
      </c>
      <c r="D438" s="670" t="s">
        <v>221</v>
      </c>
      <c r="E438" s="670"/>
      <c r="F438" s="671">
        <f>+'[1]UE409 (2)'!F438</f>
        <v>90</v>
      </c>
      <c r="G438" s="671">
        <f>+'[1]UE409 (2)'!G438</f>
        <v>90</v>
      </c>
      <c r="H438" s="671">
        <f>+'[1]UE409 (2)'!H438</f>
        <v>90</v>
      </c>
      <c r="I438" s="671">
        <f>+'[1]UE409 (2)'!I438</f>
        <v>90</v>
      </c>
      <c r="J438" s="671">
        <f>+J439</f>
        <v>0</v>
      </c>
      <c r="K438" s="671">
        <f t="shared" ref="K438:T438" si="162">+K439</f>
        <v>0</v>
      </c>
      <c r="L438" s="671">
        <f t="shared" si="162"/>
        <v>0</v>
      </c>
      <c r="M438" s="671">
        <f t="shared" si="162"/>
        <v>0</v>
      </c>
      <c r="N438" s="671">
        <f t="shared" si="162"/>
        <v>90</v>
      </c>
      <c r="O438" s="671">
        <f t="shared" si="162"/>
        <v>0</v>
      </c>
      <c r="P438" s="671">
        <f t="shared" si="162"/>
        <v>0</v>
      </c>
      <c r="Q438" s="671">
        <f t="shared" si="162"/>
        <v>0</v>
      </c>
      <c r="R438" s="671">
        <f t="shared" si="162"/>
        <v>0</v>
      </c>
      <c r="S438" s="671">
        <f t="shared" si="162"/>
        <v>0</v>
      </c>
      <c r="T438" s="671">
        <f t="shared" si="162"/>
        <v>0</v>
      </c>
      <c r="U438" s="671">
        <v>0</v>
      </c>
      <c r="V438" s="888">
        <f t="shared" si="151"/>
        <v>90</v>
      </c>
      <c r="W438" s="895">
        <f t="shared" si="152"/>
        <v>100</v>
      </c>
      <c r="Y438" s="867">
        <f t="shared" si="144"/>
        <v>45</v>
      </c>
      <c r="Z438" s="397"/>
      <c r="AA438" s="397"/>
      <c r="AB438" s="38"/>
      <c r="AC438" s="397"/>
      <c r="AD438" s="38"/>
      <c r="AE438" s="397"/>
      <c r="AF438" s="38"/>
      <c r="AG438" s="397"/>
      <c r="AH438" s="38"/>
      <c r="AI438" s="38"/>
      <c r="AJ438" s="835"/>
      <c r="AK438" s="836"/>
      <c r="AL438" s="38"/>
      <c r="AM438" s="38"/>
      <c r="AN438" s="38"/>
      <c r="AO438" s="38"/>
      <c r="AP438" s="38"/>
      <c r="AQ438" s="38"/>
      <c r="AR438" s="38"/>
      <c r="AS438" s="927"/>
      <c r="AT438" s="902"/>
      <c r="AU438" s="902"/>
      <c r="AV438" s="902"/>
      <c r="AW438" s="902"/>
      <c r="BA438" s="77">
        <f>+BC438+BD438+BF438+BH438+BJ438+BL438+BN438+BP438+BR438+BT438+BV438+BX438+BZ438</f>
        <v>10282</v>
      </c>
      <c r="BB438" s="130">
        <f>+BE438+BG438+BI438+BK438+BM438+BO438+BQ438+BS438+BU438+BW438+BY438+CA438</f>
        <v>8692</v>
      </c>
      <c r="BC438" s="129">
        <v>10282</v>
      </c>
      <c r="BD438" s="155">
        <v>0</v>
      </c>
      <c r="BE438" s="159">
        <v>0</v>
      </c>
      <c r="BF438" s="158">
        <v>0</v>
      </c>
      <c r="BG438" s="159">
        <v>0</v>
      </c>
      <c r="BH438" s="158">
        <v>0</v>
      </c>
      <c r="BI438" s="190">
        <v>1536</v>
      </c>
      <c r="BJ438" s="155">
        <v>0</v>
      </c>
      <c r="BK438" s="168">
        <v>3260</v>
      </c>
      <c r="BL438" s="158">
        <v>0</v>
      </c>
      <c r="BM438" s="805">
        <v>0</v>
      </c>
      <c r="BN438" s="158">
        <v>0</v>
      </c>
      <c r="BO438" s="825">
        <v>640</v>
      </c>
      <c r="BP438" s="158">
        <v>0</v>
      </c>
      <c r="BQ438" s="159">
        <v>0</v>
      </c>
      <c r="BR438" s="158">
        <v>0</v>
      </c>
      <c r="BS438" s="64"/>
      <c r="BT438" s="158"/>
      <c r="BU438" s="159"/>
      <c r="BV438" s="158">
        <v>0</v>
      </c>
      <c r="BW438" s="64"/>
      <c r="BX438" s="158">
        <v>0</v>
      </c>
      <c r="BY438" s="64"/>
      <c r="BZ438" s="158">
        <v>0</v>
      </c>
      <c r="CA438" s="64">
        <v>3256</v>
      </c>
      <c r="CB438" s="156">
        <f t="shared" si="153"/>
        <v>8692</v>
      </c>
      <c r="CC438" s="128">
        <f t="shared" si="154"/>
        <v>84.536082474226802</v>
      </c>
      <c r="CF438" s="133">
        <f>+CI438-BA438</f>
        <v>0</v>
      </c>
      <c r="CG438" s="133">
        <f>+CJ438-BB438</f>
        <v>0</v>
      </c>
      <c r="CH438" s="160"/>
      <c r="CI438" s="133">
        <v>10282</v>
      </c>
      <c r="CJ438" s="133">
        <v>8692</v>
      </c>
    </row>
    <row r="439" spans="1:88" ht="51.75" customHeight="1" thickBot="1">
      <c r="A439" s="976"/>
      <c r="B439" s="945"/>
      <c r="C439" s="944"/>
      <c r="D439" s="38" t="s">
        <v>552</v>
      </c>
      <c r="E439" s="9" t="s">
        <v>188</v>
      </c>
      <c r="F439" s="671">
        <f>+'[1]UE409 (2)'!F439</f>
        <v>90</v>
      </c>
      <c r="G439" s="671">
        <f>+'[1]UE409 (2)'!G439</f>
        <v>90</v>
      </c>
      <c r="H439" s="671">
        <f>+'[1]UE409 (2)'!H439</f>
        <v>90</v>
      </c>
      <c r="I439" s="671">
        <f>+'[1]UE409 (2)'!I439</f>
        <v>90</v>
      </c>
      <c r="J439" s="634">
        <v>0</v>
      </c>
      <c r="K439" s="91">
        <v>0</v>
      </c>
      <c r="L439" s="91">
        <v>0</v>
      </c>
      <c r="M439" s="91">
        <v>0</v>
      </c>
      <c r="N439" s="91">
        <v>90</v>
      </c>
      <c r="O439" s="91">
        <v>0</v>
      </c>
      <c r="P439" s="91">
        <v>0</v>
      </c>
      <c r="Q439" s="634">
        <v>0</v>
      </c>
      <c r="R439" s="634">
        <v>0</v>
      </c>
      <c r="S439" s="634">
        <v>0</v>
      </c>
      <c r="T439" s="91">
        <v>0</v>
      </c>
      <c r="U439" s="91">
        <v>0</v>
      </c>
      <c r="V439" s="888">
        <f t="shared" si="151"/>
        <v>90</v>
      </c>
      <c r="W439" s="895">
        <f t="shared" si="152"/>
        <v>100</v>
      </c>
      <c r="Y439" s="13">
        <f t="shared" si="144"/>
        <v>45</v>
      </c>
      <c r="Z439" s="397"/>
      <c r="AA439" s="397"/>
      <c r="AB439" s="38"/>
      <c r="AC439" s="397"/>
      <c r="AD439" s="38"/>
      <c r="AE439" s="397"/>
      <c r="AF439" s="38"/>
      <c r="AG439" s="397"/>
      <c r="AH439" s="38"/>
      <c r="AI439" s="397"/>
      <c r="AJ439" s="863" t="s">
        <v>1168</v>
      </c>
      <c r="AK439" s="846" t="s">
        <v>1176</v>
      </c>
      <c r="AL439" s="38"/>
      <c r="AM439" s="38"/>
      <c r="AN439" s="38" t="s">
        <v>1377</v>
      </c>
      <c r="AO439" s="38"/>
      <c r="AP439" s="38" t="s">
        <v>1369</v>
      </c>
      <c r="AQ439" s="38"/>
      <c r="AR439" s="38" t="s">
        <v>1500</v>
      </c>
      <c r="AS439" s="927"/>
      <c r="AT439" s="902"/>
      <c r="AU439" s="902"/>
      <c r="AV439" s="921" t="s">
        <v>1369</v>
      </c>
      <c r="AW439" s="902"/>
      <c r="BA439" s="129"/>
      <c r="BB439" s="130"/>
      <c r="BC439" s="129"/>
      <c r="BD439" s="155"/>
      <c r="BE439" s="159"/>
      <c r="BF439" s="158"/>
      <c r="BG439" s="159"/>
      <c r="BH439" s="158"/>
      <c r="BI439" s="190"/>
      <c r="BJ439" s="155"/>
      <c r="BK439" s="168"/>
      <c r="BL439" s="158"/>
      <c r="BM439" s="132"/>
      <c r="BN439" s="158"/>
      <c r="BO439" s="159"/>
      <c r="BP439" s="158"/>
      <c r="BQ439" s="159"/>
      <c r="BR439" s="158"/>
      <c r="BS439" s="64"/>
      <c r="BT439" s="158"/>
      <c r="BU439" s="159"/>
      <c r="BV439" s="158"/>
      <c r="BW439" s="64"/>
      <c r="BX439" s="158"/>
      <c r="BY439" s="64"/>
      <c r="BZ439" s="158"/>
      <c r="CA439" s="64"/>
      <c r="CB439" s="156">
        <f t="shared" si="153"/>
        <v>0</v>
      </c>
      <c r="CC439" s="128" t="e">
        <f t="shared" si="154"/>
        <v>#DIV/0!</v>
      </c>
      <c r="CF439" s="122"/>
      <c r="CG439" s="122"/>
    </row>
    <row r="440" spans="1:88" ht="51.75" customHeight="1" thickBot="1">
      <c r="A440" s="976"/>
      <c r="B440" s="945" t="s">
        <v>354</v>
      </c>
      <c r="C440" s="944" t="s">
        <v>353</v>
      </c>
      <c r="D440" s="670" t="s">
        <v>221</v>
      </c>
      <c r="E440" s="670"/>
      <c r="F440" s="671">
        <f>+'[1]UE409 (2)'!F440</f>
        <v>60</v>
      </c>
      <c r="G440" s="671">
        <f>+'[1]UE409 (2)'!G440</f>
        <v>60</v>
      </c>
      <c r="H440" s="671">
        <f>+'[1]UE409 (2)'!H440</f>
        <v>60</v>
      </c>
      <c r="I440" s="671">
        <f>+'[1]UE409 (2)'!I440</f>
        <v>60</v>
      </c>
      <c r="J440" s="671">
        <f t="shared" ref="J440:T440" si="163">+J441</f>
        <v>0</v>
      </c>
      <c r="K440" s="671">
        <f t="shared" si="163"/>
        <v>0</v>
      </c>
      <c r="L440" s="671">
        <f t="shared" si="163"/>
        <v>0</v>
      </c>
      <c r="M440" s="671">
        <f t="shared" si="163"/>
        <v>0</v>
      </c>
      <c r="N440" s="671">
        <f t="shared" si="163"/>
        <v>60</v>
      </c>
      <c r="O440" s="671">
        <f t="shared" si="163"/>
        <v>0</v>
      </c>
      <c r="P440" s="671">
        <f t="shared" si="163"/>
        <v>0</v>
      </c>
      <c r="Q440" s="671">
        <f t="shared" si="163"/>
        <v>0</v>
      </c>
      <c r="R440" s="671">
        <f t="shared" si="163"/>
        <v>0</v>
      </c>
      <c r="S440" s="671">
        <f t="shared" si="163"/>
        <v>0</v>
      </c>
      <c r="T440" s="671">
        <f t="shared" si="163"/>
        <v>0</v>
      </c>
      <c r="U440" s="671">
        <v>0</v>
      </c>
      <c r="V440" s="888">
        <f t="shared" si="151"/>
        <v>60</v>
      </c>
      <c r="W440" s="895">
        <f t="shared" si="152"/>
        <v>100</v>
      </c>
      <c r="Y440" s="867">
        <f t="shared" si="144"/>
        <v>30</v>
      </c>
      <c r="Z440" s="397"/>
      <c r="AA440" s="397"/>
      <c r="AB440" s="38"/>
      <c r="AC440" s="397"/>
      <c r="AD440" s="38"/>
      <c r="AE440" s="397"/>
      <c r="AF440" s="38"/>
      <c r="AG440" s="397"/>
      <c r="AH440" s="38"/>
      <c r="AI440" s="38"/>
      <c r="AJ440" s="835"/>
      <c r="AK440" s="836"/>
      <c r="AL440" s="38"/>
      <c r="AM440" s="38"/>
      <c r="AN440" s="38"/>
      <c r="AO440" s="38"/>
      <c r="AP440" s="38"/>
      <c r="AQ440" s="38"/>
      <c r="AR440" s="38"/>
      <c r="AS440" s="927"/>
      <c r="AT440" s="902"/>
      <c r="AU440" s="902"/>
      <c r="AV440" s="902"/>
      <c r="AW440" s="902"/>
      <c r="BA440" s="77">
        <f>+BC440+BD440+BF440+BH440+BJ440+BL440+BN440+BP440+BR440+BT440+BV440+BX440+BZ440</f>
        <v>16924</v>
      </c>
      <c r="BB440" s="130">
        <f>+BE440+BG440+BI440+BK440+BM440+BO440+BQ440+BS440+BU440+BW440+BY440+CA440</f>
        <v>16924</v>
      </c>
      <c r="BC440" s="129">
        <v>16924</v>
      </c>
      <c r="BD440" s="155">
        <v>0</v>
      </c>
      <c r="BE440" s="159">
        <v>0</v>
      </c>
      <c r="BF440" s="158">
        <v>0</v>
      </c>
      <c r="BG440" s="159">
        <v>0</v>
      </c>
      <c r="BH440" s="158">
        <v>0</v>
      </c>
      <c r="BI440" s="190">
        <v>0</v>
      </c>
      <c r="BJ440" s="155">
        <v>0</v>
      </c>
      <c r="BK440" s="168">
        <v>0</v>
      </c>
      <c r="BL440" s="158">
        <v>0</v>
      </c>
      <c r="BM440" s="805">
        <v>0</v>
      </c>
      <c r="BN440" s="158">
        <v>0</v>
      </c>
      <c r="BO440" s="159">
        <v>0</v>
      </c>
      <c r="BP440" s="158">
        <v>0</v>
      </c>
      <c r="BQ440" s="159">
        <v>0</v>
      </c>
      <c r="BR440" s="158">
        <v>0</v>
      </c>
      <c r="BS440" s="64"/>
      <c r="BT440" s="158"/>
      <c r="BU440" s="159"/>
      <c r="BV440" s="158">
        <v>0</v>
      </c>
      <c r="BW440" s="64"/>
      <c r="BX440" s="158">
        <v>0</v>
      </c>
      <c r="BY440" s="64"/>
      <c r="BZ440" s="158">
        <v>0</v>
      </c>
      <c r="CA440" s="64">
        <v>16924</v>
      </c>
      <c r="CB440" s="156">
        <f t="shared" si="153"/>
        <v>16924</v>
      </c>
      <c r="CC440" s="128">
        <f t="shared" si="154"/>
        <v>100</v>
      </c>
      <c r="CF440" s="133">
        <f>+CI440-BA440</f>
        <v>0</v>
      </c>
      <c r="CG440" s="133">
        <f>+CJ440-BB440</f>
        <v>0</v>
      </c>
      <c r="CH440" s="160"/>
      <c r="CI440" s="133">
        <v>16924</v>
      </c>
      <c r="CJ440" s="133">
        <v>16924</v>
      </c>
    </row>
    <row r="441" spans="1:88" ht="51.75" customHeight="1" thickBot="1">
      <c r="A441" s="976"/>
      <c r="B441" s="945"/>
      <c r="C441" s="944"/>
      <c r="D441" s="38" t="s">
        <v>553</v>
      </c>
      <c r="E441" s="9" t="s">
        <v>188</v>
      </c>
      <c r="F441" s="671">
        <f>+'[1]UE409 (2)'!F441</f>
        <v>60</v>
      </c>
      <c r="G441" s="671">
        <f>+'[1]UE409 (2)'!G441</f>
        <v>60</v>
      </c>
      <c r="H441" s="671">
        <f>+'[1]UE409 (2)'!H441</f>
        <v>60</v>
      </c>
      <c r="I441" s="671">
        <f>+'[1]UE409 (2)'!I441</f>
        <v>60</v>
      </c>
      <c r="J441" s="634">
        <v>0</v>
      </c>
      <c r="K441" s="91">
        <v>0</v>
      </c>
      <c r="L441" s="91">
        <v>0</v>
      </c>
      <c r="M441" s="91">
        <v>0</v>
      </c>
      <c r="N441" s="91">
        <v>60</v>
      </c>
      <c r="O441" s="91">
        <v>0</v>
      </c>
      <c r="P441" s="91">
        <v>0</v>
      </c>
      <c r="Q441" s="634">
        <v>0</v>
      </c>
      <c r="R441" s="634">
        <v>0</v>
      </c>
      <c r="S441" s="634">
        <v>0</v>
      </c>
      <c r="T441" s="91">
        <v>0</v>
      </c>
      <c r="U441" s="91">
        <v>0</v>
      </c>
      <c r="V441" s="888">
        <f t="shared" si="151"/>
        <v>60</v>
      </c>
      <c r="W441" s="895">
        <f t="shared" si="152"/>
        <v>100</v>
      </c>
      <c r="Y441" s="13">
        <f t="shared" si="144"/>
        <v>30</v>
      </c>
      <c r="Z441" s="397"/>
      <c r="AA441" s="397"/>
      <c r="AB441" s="38"/>
      <c r="AC441" s="397"/>
      <c r="AD441" s="38"/>
      <c r="AE441" s="397"/>
      <c r="AF441" s="38"/>
      <c r="AG441" s="397"/>
      <c r="AH441" s="38"/>
      <c r="AI441" s="397"/>
      <c r="AJ441" s="863" t="s">
        <v>1177</v>
      </c>
      <c r="AK441" s="846" t="s">
        <v>1178</v>
      </c>
      <c r="AL441" s="38"/>
      <c r="AM441" s="38"/>
      <c r="AN441" s="38" t="s">
        <v>1374</v>
      </c>
      <c r="AO441" s="38"/>
      <c r="AP441" s="38" t="s">
        <v>1369</v>
      </c>
      <c r="AQ441" s="38"/>
      <c r="AR441" s="38" t="s">
        <v>1500</v>
      </c>
      <c r="AS441" s="927"/>
      <c r="AT441" s="902"/>
      <c r="AU441" s="902"/>
      <c r="AV441" s="921" t="s">
        <v>1369</v>
      </c>
      <c r="AW441" s="902"/>
      <c r="BA441" s="129"/>
      <c r="BB441" s="130"/>
      <c r="BC441" s="129"/>
      <c r="BD441" s="155"/>
      <c r="BE441" s="159"/>
      <c r="BF441" s="158"/>
      <c r="BG441" s="159"/>
      <c r="BH441" s="158"/>
      <c r="BI441" s="190"/>
      <c r="BJ441" s="155"/>
      <c r="BK441" s="168"/>
      <c r="BL441" s="158"/>
      <c r="BM441" s="64"/>
      <c r="BN441" s="158"/>
      <c r="BO441" s="159"/>
      <c r="BP441" s="158"/>
      <c r="BQ441" s="159"/>
      <c r="BR441" s="158"/>
      <c r="BS441" s="64"/>
      <c r="BT441" s="158"/>
      <c r="BU441" s="159"/>
      <c r="BV441" s="158"/>
      <c r="BW441" s="64"/>
      <c r="BX441" s="158"/>
      <c r="BY441" s="64"/>
      <c r="BZ441" s="158"/>
      <c r="CA441" s="64"/>
      <c r="CB441" s="156">
        <f t="shared" si="153"/>
        <v>0</v>
      </c>
      <c r="CC441" s="128" t="e">
        <f t="shared" si="154"/>
        <v>#DIV/0!</v>
      </c>
      <c r="CF441" s="122"/>
      <c r="CG441" s="122"/>
    </row>
    <row r="442" spans="1:88" ht="51.75" customHeight="1" thickBot="1">
      <c r="A442" s="976"/>
      <c r="B442" s="982" t="s">
        <v>492</v>
      </c>
      <c r="C442" s="944" t="s">
        <v>350</v>
      </c>
      <c r="D442" s="670" t="s">
        <v>221</v>
      </c>
      <c r="E442" s="670"/>
      <c r="F442" s="671">
        <f>+'[1]UE409 (2)'!F442</f>
        <v>2</v>
      </c>
      <c r="G442" s="671">
        <f>+'[1]UE409 (2)'!G442</f>
        <v>2</v>
      </c>
      <c r="H442" s="671">
        <f>+'[1]UE409 (2)'!H442</f>
        <v>2</v>
      </c>
      <c r="I442" s="671">
        <f>+'[1]UE409 (2)'!I442</f>
        <v>2</v>
      </c>
      <c r="J442" s="671">
        <f t="shared" ref="J442:T442" si="164">+J443</f>
        <v>0</v>
      </c>
      <c r="K442" s="671">
        <f t="shared" si="164"/>
        <v>0</v>
      </c>
      <c r="L442" s="671">
        <f t="shared" si="164"/>
        <v>0</v>
      </c>
      <c r="M442" s="671">
        <f t="shared" si="164"/>
        <v>0</v>
      </c>
      <c r="N442" s="671">
        <f t="shared" si="164"/>
        <v>0</v>
      </c>
      <c r="O442" s="671">
        <f t="shared" si="164"/>
        <v>0</v>
      </c>
      <c r="P442" s="671">
        <f t="shared" si="164"/>
        <v>1</v>
      </c>
      <c r="Q442" s="671">
        <f t="shared" si="164"/>
        <v>0</v>
      </c>
      <c r="R442" s="671">
        <f t="shared" si="164"/>
        <v>0</v>
      </c>
      <c r="S442" s="671">
        <f t="shared" si="164"/>
        <v>0</v>
      </c>
      <c r="T442" s="671">
        <f t="shared" si="164"/>
        <v>0</v>
      </c>
      <c r="U442" s="671">
        <v>1</v>
      </c>
      <c r="V442" s="888">
        <f t="shared" si="151"/>
        <v>2</v>
      </c>
      <c r="W442" s="895">
        <f t="shared" si="152"/>
        <v>100</v>
      </c>
      <c r="Y442" s="13">
        <f t="shared" si="144"/>
        <v>1</v>
      </c>
      <c r="Z442" s="397"/>
      <c r="AA442" s="397"/>
      <c r="AB442" s="38"/>
      <c r="AC442" s="397"/>
      <c r="AD442" s="38"/>
      <c r="AE442" s="397"/>
      <c r="AF442" s="38"/>
      <c r="AG442" s="397"/>
      <c r="AH442" s="38"/>
      <c r="AI442" s="38"/>
      <c r="AJ442" s="835"/>
      <c r="AK442" s="836"/>
      <c r="AL442" s="38"/>
      <c r="AM442" s="38"/>
      <c r="AN442" s="38"/>
      <c r="AO442" s="38"/>
      <c r="AP442" s="38"/>
      <c r="AQ442" s="38"/>
      <c r="AR442" s="38"/>
      <c r="AS442" s="927"/>
      <c r="AT442" s="902"/>
      <c r="AU442" s="902"/>
      <c r="AV442" s="902"/>
      <c r="AW442" s="902"/>
      <c r="AY442" s="135" t="s">
        <v>18</v>
      </c>
      <c r="AZ442" s="136">
        <f>SUM(BA423:BA442)</f>
        <v>141565</v>
      </c>
      <c r="BA442" s="77">
        <f>+BC442+BD442+BF442+BH442+BJ442+BL442+BN442+BP442+BR442+BT442+BV442+BX442+BZ442</f>
        <v>32272</v>
      </c>
      <c r="BB442" s="130">
        <f>+BE442+BG442+BI442+BK442+BM442+BO442+BQ442+BS442+BU442+BW442+BY442+CA442</f>
        <v>28293</v>
      </c>
      <c r="BC442" s="129">
        <v>32272</v>
      </c>
      <c r="BD442" s="155">
        <v>0</v>
      </c>
      <c r="BE442" s="159">
        <v>0</v>
      </c>
      <c r="BF442" s="158">
        <v>0</v>
      </c>
      <c r="BG442" s="159">
        <v>0</v>
      </c>
      <c r="BH442" s="158">
        <v>0</v>
      </c>
      <c r="BI442" s="190">
        <v>0</v>
      </c>
      <c r="BJ442" s="155">
        <v>0</v>
      </c>
      <c r="BK442" s="168">
        <v>0</v>
      </c>
      <c r="BL442" s="158">
        <v>0</v>
      </c>
      <c r="BM442" s="805">
        <v>0</v>
      </c>
      <c r="BN442" s="158">
        <v>0</v>
      </c>
      <c r="BO442" s="825">
        <v>0</v>
      </c>
      <c r="BP442" s="158">
        <v>0</v>
      </c>
      <c r="BQ442" s="159">
        <v>0</v>
      </c>
      <c r="BR442" s="158">
        <v>0</v>
      </c>
      <c r="BS442" s="64"/>
      <c r="BT442" s="158"/>
      <c r="BU442" s="159"/>
      <c r="BV442" s="158">
        <v>0</v>
      </c>
      <c r="BW442" s="64"/>
      <c r="BX442" s="158">
        <v>0</v>
      </c>
      <c r="BY442" s="64"/>
      <c r="BZ442" s="158">
        <v>0</v>
      </c>
      <c r="CA442" s="64">
        <v>28293</v>
      </c>
      <c r="CB442" s="156">
        <f t="shared" si="153"/>
        <v>28293</v>
      </c>
      <c r="CC442" s="128">
        <f t="shared" si="154"/>
        <v>87.670426375805661</v>
      </c>
      <c r="CF442" s="133">
        <f>+CI442-BA442</f>
        <v>0</v>
      </c>
      <c r="CG442" s="133">
        <f>+CJ442-BB442</f>
        <v>0</v>
      </c>
      <c r="CH442" s="160"/>
      <c r="CI442" s="133">
        <v>32272</v>
      </c>
      <c r="CJ442" s="133">
        <v>28293</v>
      </c>
    </row>
    <row r="443" spans="1:88" ht="51.75" customHeight="1" thickBot="1">
      <c r="A443" s="977"/>
      <c r="B443" s="983"/>
      <c r="C443" s="944"/>
      <c r="D443" s="38" t="s">
        <v>547</v>
      </c>
      <c r="E443" s="9" t="s">
        <v>189</v>
      </c>
      <c r="F443" s="671">
        <f>+'[1]UE409 (2)'!F443</f>
        <v>2</v>
      </c>
      <c r="G443" s="671">
        <f>+'[1]UE409 (2)'!G443</f>
        <v>2</v>
      </c>
      <c r="H443" s="671">
        <f>+'[1]UE409 (2)'!H443</f>
        <v>2</v>
      </c>
      <c r="I443" s="671">
        <f>+'[1]UE409 (2)'!I443</f>
        <v>2</v>
      </c>
      <c r="J443" s="634">
        <v>0</v>
      </c>
      <c r="K443" s="91">
        <v>0</v>
      </c>
      <c r="L443" s="91">
        <v>0</v>
      </c>
      <c r="M443" s="91">
        <v>0</v>
      </c>
      <c r="N443" s="91">
        <v>0</v>
      </c>
      <c r="O443" s="91">
        <v>0</v>
      </c>
      <c r="P443" s="91">
        <v>1</v>
      </c>
      <c r="Q443" s="634">
        <v>0</v>
      </c>
      <c r="R443" s="634">
        <v>0</v>
      </c>
      <c r="S443" s="634">
        <v>0</v>
      </c>
      <c r="T443" s="91">
        <v>0</v>
      </c>
      <c r="U443" s="91">
        <v>1</v>
      </c>
      <c r="V443" s="888">
        <f t="shared" si="151"/>
        <v>2</v>
      </c>
      <c r="W443" s="895">
        <f t="shared" si="152"/>
        <v>100</v>
      </c>
      <c r="Y443" s="13">
        <f t="shared" si="144"/>
        <v>1</v>
      </c>
      <c r="Z443" s="397"/>
      <c r="AA443" s="397"/>
      <c r="AB443" s="38"/>
      <c r="AC443" s="397"/>
      <c r="AD443" s="38"/>
      <c r="AE443" s="397"/>
      <c r="AF443" s="38"/>
      <c r="AG443" s="397"/>
      <c r="AH443" s="38"/>
      <c r="AI443" s="397"/>
      <c r="AJ443" s="863" t="s">
        <v>1168</v>
      </c>
      <c r="AK443" s="846" t="s">
        <v>1179</v>
      </c>
      <c r="AL443" s="38"/>
      <c r="AM443" s="38"/>
      <c r="AN443" s="38" t="s">
        <v>1381</v>
      </c>
      <c r="AO443" s="38"/>
      <c r="AP443" s="38" t="s">
        <v>1382</v>
      </c>
      <c r="AQ443" s="38"/>
      <c r="AR443" s="38" t="s">
        <v>1501</v>
      </c>
      <c r="AS443" s="927"/>
      <c r="AT443" s="902"/>
      <c r="AU443" s="902"/>
      <c r="AV443" s="921" t="s">
        <v>1369</v>
      </c>
      <c r="AW443" s="902"/>
      <c r="AY443" s="135" t="s">
        <v>573</v>
      </c>
      <c r="AZ443" s="136">
        <f>SUM(BB423:BB442)</f>
        <v>134918</v>
      </c>
      <c r="BA443" s="129"/>
      <c r="BB443" s="130"/>
      <c r="BC443" s="129"/>
      <c r="BD443" s="158"/>
      <c r="BE443" s="64"/>
      <c r="BF443" s="158"/>
      <c r="BG443" s="159"/>
      <c r="BH443" s="158"/>
      <c r="BI443" s="190"/>
      <c r="BJ443" s="155"/>
      <c r="BK443" s="132"/>
      <c r="BL443" s="158"/>
      <c r="BM443" s="64"/>
      <c r="BN443" s="158"/>
      <c r="BO443" s="64"/>
      <c r="BP443" s="158"/>
      <c r="BQ443" s="159"/>
      <c r="BR443" s="158"/>
      <c r="BS443" s="64"/>
      <c r="BT443" s="158"/>
      <c r="BU443" s="159"/>
      <c r="BV443" s="158"/>
      <c r="BW443" s="64"/>
      <c r="BX443" s="158"/>
      <c r="BY443" s="64"/>
      <c r="BZ443" s="158"/>
      <c r="CA443" s="64"/>
      <c r="CB443" s="156">
        <f t="shared" si="153"/>
        <v>0</v>
      </c>
      <c r="CC443" s="128" t="e">
        <f t="shared" si="154"/>
        <v>#DIV/0!</v>
      </c>
      <c r="CF443" s="122"/>
      <c r="CG443" s="122"/>
    </row>
    <row r="444" spans="1:88" ht="37.5" customHeight="1">
      <c r="A444" s="1006" t="s">
        <v>511</v>
      </c>
      <c r="B444" s="1006"/>
      <c r="C444" s="1006"/>
      <c r="D444" s="1006"/>
      <c r="E444" s="1006"/>
      <c r="F444" s="117"/>
      <c r="G444" s="109"/>
      <c r="H444" s="109"/>
      <c r="I444" s="109"/>
      <c r="J444" s="105"/>
      <c r="K444" s="105"/>
      <c r="L444" s="105"/>
      <c r="M444" s="105"/>
      <c r="N444" s="105"/>
      <c r="O444" s="105"/>
      <c r="P444" s="105"/>
      <c r="Q444" s="105"/>
      <c r="R444" s="105"/>
      <c r="S444" s="105"/>
      <c r="T444" s="105"/>
      <c r="U444" s="105"/>
      <c r="Y444" s="13">
        <f t="shared" si="144"/>
        <v>0</v>
      </c>
      <c r="Z444" s="268"/>
      <c r="AA444" s="268"/>
      <c r="AB444" s="268"/>
      <c r="AC444" s="268"/>
      <c r="AD444" s="268"/>
      <c r="AE444" s="268"/>
      <c r="AF444" s="268"/>
      <c r="AG444" s="268"/>
      <c r="AH444" s="268"/>
      <c r="AI444" s="268"/>
      <c r="AJ444" s="840"/>
      <c r="AK444" s="840"/>
      <c r="AL444" s="268"/>
      <c r="AM444" s="268"/>
      <c r="AN444" s="268"/>
      <c r="AO444" s="268"/>
      <c r="AP444" s="268"/>
      <c r="AQ444" s="268"/>
      <c r="AR444" s="268"/>
      <c r="AS444" s="268"/>
      <c r="AT444" s="928"/>
      <c r="AU444" s="928"/>
      <c r="AV444" s="928"/>
      <c r="AW444" s="928"/>
      <c r="AX444" s="29"/>
      <c r="CF444" s="122"/>
      <c r="CG444" s="122"/>
    </row>
    <row r="445" spans="1:88">
      <c r="A445" s="14"/>
      <c r="B445" s="10"/>
      <c r="C445" s="14"/>
      <c r="D445" s="14"/>
      <c r="E445" s="10"/>
      <c r="F445" s="92"/>
      <c r="G445" s="104"/>
      <c r="H445" s="104"/>
      <c r="I445" s="104"/>
      <c r="J445" s="105"/>
      <c r="K445" s="105"/>
      <c r="L445" s="105"/>
      <c r="M445" s="105"/>
      <c r="N445" s="105"/>
      <c r="O445" s="105"/>
      <c r="P445" s="105"/>
      <c r="Q445" s="105"/>
      <c r="R445" s="105"/>
      <c r="S445" s="105"/>
      <c r="T445" s="105"/>
      <c r="U445" s="105"/>
      <c r="Y445" s="13">
        <f t="shared" si="144"/>
        <v>0</v>
      </c>
      <c r="Z445" s="228"/>
      <c r="AA445" s="228"/>
      <c r="AB445" s="228"/>
      <c r="AC445" s="228"/>
      <c r="AD445" s="228"/>
      <c r="AE445" s="228"/>
      <c r="AF445" s="228"/>
      <c r="AG445" s="228"/>
      <c r="AH445" s="228"/>
      <c r="AI445" s="228"/>
      <c r="AJ445" s="840"/>
      <c r="AK445" s="840"/>
      <c r="AL445" s="228"/>
      <c r="AM445" s="228"/>
      <c r="AN445" s="228"/>
      <c r="AO445" s="228"/>
      <c r="AP445" s="228"/>
      <c r="AQ445" s="228"/>
      <c r="AR445" s="228"/>
      <c r="AS445" s="228"/>
      <c r="AT445" s="228"/>
      <c r="AU445" s="228"/>
      <c r="AV445" s="228"/>
      <c r="AW445" s="228"/>
      <c r="CF445" s="122"/>
      <c r="CG445" s="122"/>
    </row>
    <row r="446" spans="1:88">
      <c r="A446" s="14"/>
      <c r="B446" s="10"/>
      <c r="C446" s="14"/>
      <c r="D446" s="14"/>
      <c r="E446" s="10"/>
      <c r="F446" s="92"/>
      <c r="G446" s="104"/>
      <c r="H446" s="104"/>
      <c r="I446" s="104"/>
      <c r="J446" s="105"/>
      <c r="K446" s="105"/>
      <c r="L446" s="105"/>
      <c r="M446" s="105"/>
      <c r="N446" s="105"/>
      <c r="O446" s="105"/>
      <c r="P446" s="105"/>
      <c r="Q446" s="105"/>
      <c r="R446" s="105"/>
      <c r="S446" s="105"/>
      <c r="T446" s="105"/>
      <c r="U446" s="105"/>
      <c r="Y446" s="13">
        <f t="shared" si="144"/>
        <v>0</v>
      </c>
      <c r="Z446" s="228"/>
      <c r="AA446" s="228"/>
      <c r="AB446" s="228"/>
      <c r="AC446" s="228"/>
      <c r="AD446" s="228"/>
      <c r="AE446" s="228"/>
      <c r="AF446" s="228"/>
      <c r="AG446" s="228"/>
      <c r="AH446" s="228"/>
      <c r="AI446" s="228"/>
      <c r="AJ446" s="840"/>
      <c r="AK446" s="840"/>
      <c r="AL446" s="228"/>
      <c r="AM446" s="228"/>
      <c r="AN446" s="228"/>
      <c r="AO446" s="228"/>
      <c r="AP446" s="228"/>
      <c r="AQ446" s="228"/>
      <c r="AR446" s="228"/>
      <c r="AS446" s="228"/>
      <c r="AT446" s="228"/>
      <c r="AU446" s="228"/>
      <c r="AV446" s="228"/>
      <c r="AW446" s="228"/>
      <c r="CF446" s="122"/>
      <c r="CG446" s="122"/>
    </row>
    <row r="447" spans="1:88" ht="23.25">
      <c r="A447" s="14"/>
      <c r="B447" s="10"/>
      <c r="C447" s="14"/>
      <c r="D447" s="14"/>
      <c r="E447" s="10"/>
      <c r="F447" s="92"/>
      <c r="G447" s="104"/>
      <c r="H447" s="104"/>
      <c r="I447" s="104"/>
      <c r="J447" s="105"/>
      <c r="K447" s="105"/>
      <c r="L447" s="105"/>
      <c r="M447" s="105"/>
      <c r="N447" s="105"/>
      <c r="O447" s="105"/>
      <c r="P447" s="105"/>
      <c r="Q447" s="105"/>
      <c r="R447" s="105"/>
      <c r="S447" s="105"/>
      <c r="T447" s="105"/>
      <c r="U447" s="105"/>
      <c r="Y447" s="13">
        <f t="shared" si="144"/>
        <v>0</v>
      </c>
      <c r="Z447" s="995"/>
      <c r="AA447" s="995"/>
      <c r="AB447" s="995"/>
      <c r="AC447" s="995"/>
      <c r="AD447" s="995"/>
      <c r="AE447" s="995"/>
      <c r="AF447" s="995"/>
      <c r="AG447" s="995"/>
      <c r="AH447" s="995"/>
      <c r="AI447" s="995"/>
      <c r="AJ447" s="1031"/>
      <c r="AK447" s="1031"/>
      <c r="AL447" s="995"/>
      <c r="AM447" s="995"/>
      <c r="AN447" s="995"/>
      <c r="AO447" s="995"/>
      <c r="AP447" s="995"/>
      <c r="AQ447" s="995"/>
      <c r="AR447" s="995"/>
      <c r="AS447" s="995"/>
      <c r="AT447" s="995"/>
      <c r="AU447" s="995"/>
      <c r="AV447" s="995"/>
      <c r="AW447" s="995"/>
      <c r="CF447" s="122"/>
      <c r="CG447" s="122"/>
    </row>
    <row r="448" spans="1:88" ht="24.95" customHeight="1">
      <c r="A448" s="15"/>
      <c r="B448" s="13"/>
      <c r="C448" s="14"/>
      <c r="D448" s="14"/>
      <c r="E448" s="15"/>
      <c r="F448" s="96"/>
      <c r="G448" s="97"/>
      <c r="H448" s="97"/>
      <c r="I448" s="97"/>
      <c r="J448" s="98"/>
      <c r="K448" s="98"/>
      <c r="L448" s="98"/>
      <c r="M448" s="98"/>
      <c r="N448" s="98"/>
      <c r="O448" s="98"/>
      <c r="P448" s="98"/>
      <c r="Q448" s="98"/>
      <c r="R448" s="98"/>
      <c r="S448" s="98"/>
      <c r="T448" s="98"/>
      <c r="U448" s="98"/>
      <c r="Y448" s="13">
        <f t="shared" si="144"/>
        <v>0</v>
      </c>
      <c r="Z448" s="987"/>
      <c r="AA448" s="987"/>
      <c r="AB448" s="987"/>
      <c r="AC448" s="987"/>
      <c r="AD448" s="987"/>
      <c r="AE448" s="987"/>
      <c r="AF448" s="987"/>
      <c r="AG448" s="987"/>
      <c r="AH448" s="987"/>
      <c r="AI448" s="987"/>
      <c r="AJ448" s="840"/>
      <c r="AK448" s="840"/>
      <c r="AL448" s="987"/>
      <c r="AM448" s="987"/>
      <c r="AN448" s="987"/>
      <c r="AO448" s="987"/>
      <c r="AP448" s="987"/>
      <c r="AQ448" s="987"/>
      <c r="AR448" s="987"/>
      <c r="AS448" s="987"/>
      <c r="AT448" s="987"/>
      <c r="AU448" s="987"/>
      <c r="AV448" s="987"/>
      <c r="AW448" s="987"/>
      <c r="CF448" s="122"/>
      <c r="CG448" s="122"/>
    </row>
    <row r="449" spans="1:88" ht="24.95" customHeight="1">
      <c r="A449" s="21" t="s">
        <v>8</v>
      </c>
      <c r="B449" s="1229" t="s">
        <v>190</v>
      </c>
      <c r="C449" s="1229"/>
      <c r="D449" s="1229"/>
      <c r="E449" s="15"/>
      <c r="F449" s="96"/>
      <c r="G449" s="97"/>
      <c r="H449" s="97"/>
      <c r="I449" s="97"/>
      <c r="J449" s="98"/>
      <c r="K449" s="98"/>
      <c r="L449" s="98"/>
      <c r="M449" s="98"/>
      <c r="N449" s="98"/>
      <c r="O449" s="98"/>
      <c r="P449" s="98"/>
      <c r="Q449" s="98"/>
      <c r="R449" s="98"/>
      <c r="S449" s="98"/>
      <c r="T449" s="98"/>
      <c r="U449" s="98"/>
      <c r="Y449" s="13">
        <f t="shared" si="144"/>
        <v>0</v>
      </c>
      <c r="Z449" s="987"/>
      <c r="AA449" s="987"/>
      <c r="AB449" s="987"/>
      <c r="AC449" s="987"/>
      <c r="AD449" s="987"/>
      <c r="AE449" s="987"/>
      <c r="AF449" s="987"/>
      <c r="AG449" s="987"/>
      <c r="AH449" s="987"/>
      <c r="AI449" s="987"/>
      <c r="AJ449" s="840"/>
      <c r="AK449" s="840"/>
      <c r="AL449" s="987"/>
      <c r="AM449" s="987"/>
      <c r="AN449" s="987"/>
      <c r="AO449" s="987"/>
      <c r="AP449" s="987"/>
      <c r="AQ449" s="987"/>
      <c r="AR449" s="987"/>
      <c r="AS449" s="987"/>
      <c r="AT449" s="987"/>
      <c r="AU449" s="987"/>
      <c r="AV449" s="987"/>
      <c r="AW449" s="987"/>
      <c r="CF449" s="122"/>
      <c r="CG449" s="122"/>
    </row>
    <row r="450" spans="1:88" ht="24.95" customHeight="1">
      <c r="A450" s="16" t="s">
        <v>9</v>
      </c>
      <c r="B450" s="1000" t="s">
        <v>10</v>
      </c>
      <c r="C450" s="1000"/>
      <c r="D450" s="1000"/>
      <c r="E450" s="1000"/>
      <c r="F450" s="1000"/>
      <c r="G450" s="1000"/>
      <c r="H450" s="1000"/>
      <c r="I450" s="99"/>
      <c r="J450" s="100"/>
      <c r="K450" s="100"/>
      <c r="L450" s="100"/>
      <c r="M450" s="100"/>
      <c r="N450" s="100"/>
      <c r="O450" s="100"/>
      <c r="P450" s="100"/>
      <c r="Q450" s="100"/>
      <c r="R450" s="100"/>
      <c r="S450" s="100"/>
      <c r="T450" s="100"/>
      <c r="U450" s="100"/>
      <c r="Y450" s="13">
        <f t="shared" si="144"/>
        <v>0</v>
      </c>
      <c r="Z450" s="987"/>
      <c r="AA450" s="987"/>
      <c r="AB450" s="987"/>
      <c r="AC450" s="987"/>
      <c r="AD450" s="987"/>
      <c r="AE450" s="987"/>
      <c r="AF450" s="987"/>
      <c r="AG450" s="987"/>
      <c r="AH450" s="987"/>
      <c r="AI450" s="987"/>
      <c r="AJ450" s="840"/>
      <c r="AK450" s="840"/>
      <c r="AL450" s="987"/>
      <c r="AM450" s="987"/>
      <c r="AN450" s="987"/>
      <c r="AO450" s="987"/>
      <c r="AP450" s="987"/>
      <c r="AQ450" s="987"/>
      <c r="AR450" s="987"/>
      <c r="AS450" s="987"/>
      <c r="AT450" s="987"/>
      <c r="AU450" s="987"/>
      <c r="AV450" s="987"/>
      <c r="AW450" s="987"/>
      <c r="CF450" s="122"/>
      <c r="CG450" s="122"/>
    </row>
    <row r="451" spans="1:88" ht="24.95" customHeight="1" thickBot="1">
      <c r="A451" s="14"/>
      <c r="B451" s="669" t="s">
        <v>191</v>
      </c>
      <c r="C451" s="1000" t="s">
        <v>192</v>
      </c>
      <c r="D451" s="1000"/>
      <c r="E451" s="1000"/>
      <c r="F451" s="1000"/>
      <c r="G451" s="1000"/>
      <c r="H451" s="1000"/>
      <c r="I451" s="99"/>
      <c r="J451" s="100"/>
      <c r="K451" s="100"/>
      <c r="L451" s="100"/>
      <c r="M451" s="100"/>
      <c r="N451" s="100"/>
      <c r="O451" s="100"/>
      <c r="P451" s="100"/>
      <c r="Q451" s="100"/>
      <c r="R451" s="100"/>
      <c r="S451" s="100"/>
      <c r="T451" s="100"/>
      <c r="U451" s="100"/>
      <c r="Y451" s="13">
        <f t="shared" si="144"/>
        <v>0</v>
      </c>
      <c r="Z451" s="232"/>
      <c r="AA451" s="232"/>
      <c r="AB451" s="269"/>
      <c r="AC451" s="269"/>
      <c r="AD451" s="232"/>
      <c r="AE451" s="232"/>
      <c r="AF451" s="269"/>
      <c r="AG451" s="269"/>
      <c r="AH451" s="269"/>
      <c r="AI451" s="269"/>
      <c r="AJ451" s="864"/>
      <c r="AK451" s="864"/>
      <c r="AL451" s="269"/>
      <c r="AM451" s="269"/>
      <c r="AN451" s="269"/>
      <c r="AO451" s="269"/>
      <c r="AP451" s="269"/>
      <c r="AQ451" s="269"/>
      <c r="AR451" s="269"/>
      <c r="AS451" s="269"/>
      <c r="AT451" s="269"/>
      <c r="AU451" s="269"/>
      <c r="AV451" s="269"/>
      <c r="AW451" s="269"/>
      <c r="CF451" s="122"/>
      <c r="CG451" s="122"/>
    </row>
    <row r="452" spans="1:88" ht="23.25" customHeight="1" thickBot="1">
      <c r="A452" s="975" t="s">
        <v>13</v>
      </c>
      <c r="B452" s="981" t="s">
        <v>14</v>
      </c>
      <c r="C452" s="981" t="s">
        <v>15</v>
      </c>
      <c r="D452" s="997" t="s">
        <v>16</v>
      </c>
      <c r="E452" s="1001" t="s">
        <v>17</v>
      </c>
      <c r="F452" s="1011" t="s">
        <v>709</v>
      </c>
      <c r="G452" s="994" t="s">
        <v>214</v>
      </c>
      <c r="H452" s="1005"/>
      <c r="I452" s="1005"/>
      <c r="J452" s="996" t="s">
        <v>710</v>
      </c>
      <c r="K452" s="996"/>
      <c r="L452" s="996"/>
      <c r="M452" s="996"/>
      <c r="N452" s="996"/>
      <c r="O452" s="996"/>
      <c r="P452" s="996"/>
      <c r="Q452" s="996"/>
      <c r="R452" s="996"/>
      <c r="S452" s="996"/>
      <c r="T452" s="996"/>
      <c r="U452" s="996"/>
      <c r="V452" s="952" t="s">
        <v>712</v>
      </c>
      <c r="W452" s="955" t="s">
        <v>577</v>
      </c>
      <c r="X452" s="214"/>
      <c r="Y452" s="13" t="e">
        <f t="shared" si="144"/>
        <v>#VALUE!</v>
      </c>
      <c r="Z452" s="991" t="s">
        <v>518</v>
      </c>
      <c r="AA452" s="992"/>
      <c r="AB452" s="991" t="s">
        <v>519</v>
      </c>
      <c r="AC452" s="992"/>
      <c r="AD452" s="991" t="s">
        <v>520</v>
      </c>
      <c r="AE452" s="992"/>
      <c r="AF452" s="991" t="s">
        <v>521</v>
      </c>
      <c r="AG452" s="992"/>
      <c r="AH452" s="991" t="s">
        <v>522</v>
      </c>
      <c r="AI452" s="992"/>
      <c r="AJ452" s="1027" t="s">
        <v>523</v>
      </c>
      <c r="AK452" s="1028"/>
      <c r="AL452" s="991" t="s">
        <v>524</v>
      </c>
      <c r="AM452" s="992"/>
      <c r="AN452" s="991" t="s">
        <v>525</v>
      </c>
      <c r="AO452" s="992"/>
      <c r="AP452" s="991" t="s">
        <v>526</v>
      </c>
      <c r="AQ452" s="992"/>
      <c r="AR452" s="991" t="s">
        <v>527</v>
      </c>
      <c r="AS452" s="992"/>
      <c r="AT452" s="991" t="s">
        <v>528</v>
      </c>
      <c r="AU452" s="992"/>
      <c r="AV452" s="991" t="s">
        <v>529</v>
      </c>
      <c r="AW452" s="992"/>
      <c r="AX452" s="214"/>
      <c r="AY452" s="214"/>
      <c r="BA452" s="1074" t="s">
        <v>763</v>
      </c>
      <c r="BB452" s="119"/>
      <c r="BC452" s="1074" t="s">
        <v>763</v>
      </c>
      <c r="BD452" s="1108" t="s">
        <v>530</v>
      </c>
      <c r="BE452" s="1112"/>
      <c r="BF452" s="1112"/>
      <c r="BG452" s="1112"/>
      <c r="BH452" s="1112"/>
      <c r="BI452" s="1112"/>
      <c r="BJ452" s="1112"/>
      <c r="BK452" s="1112"/>
      <c r="BL452" s="1112"/>
      <c r="BM452" s="1112"/>
      <c r="BN452" s="1112"/>
      <c r="BO452" s="1112"/>
      <c r="BP452" s="1112"/>
      <c r="BQ452" s="1112"/>
      <c r="BR452" s="1112"/>
      <c r="BS452" s="1112"/>
      <c r="BT452" s="1112"/>
      <c r="BU452" s="1112"/>
      <c r="BV452" s="1112"/>
      <c r="BW452" s="1112"/>
      <c r="BX452" s="1112"/>
      <c r="BY452" s="1112"/>
      <c r="BZ452" s="1109"/>
      <c r="CA452" s="120"/>
      <c r="CB452" s="121"/>
      <c r="CC452" s="121"/>
      <c r="CF452" s="122"/>
      <c r="CG452" s="122"/>
    </row>
    <row r="453" spans="1:88" ht="27.75" customHeight="1" thickBot="1">
      <c r="A453" s="976"/>
      <c r="B453" s="982"/>
      <c r="C453" s="982"/>
      <c r="D453" s="998"/>
      <c r="E453" s="1002"/>
      <c r="F453" s="1012"/>
      <c r="G453" s="993" t="s">
        <v>713</v>
      </c>
      <c r="H453" s="993"/>
      <c r="I453" s="994"/>
      <c r="J453" s="996" t="s">
        <v>711</v>
      </c>
      <c r="K453" s="996"/>
      <c r="L453" s="996"/>
      <c r="M453" s="996"/>
      <c r="N453" s="996"/>
      <c r="O453" s="996"/>
      <c r="P453" s="996"/>
      <c r="Q453" s="996"/>
      <c r="R453" s="996"/>
      <c r="S453" s="996"/>
      <c r="T453" s="996"/>
      <c r="U453" s="996"/>
      <c r="V453" s="953"/>
      <c r="W453" s="956"/>
      <c r="X453" s="212"/>
      <c r="Y453" s="13">
        <f t="shared" si="144"/>
        <v>0</v>
      </c>
      <c r="Z453" s="980" t="s">
        <v>578</v>
      </c>
      <c r="AA453" s="980" t="s">
        <v>579</v>
      </c>
      <c r="AB453" s="980" t="s">
        <v>580</v>
      </c>
      <c r="AC453" s="980" t="s">
        <v>581</v>
      </c>
      <c r="AD453" s="980" t="s">
        <v>582</v>
      </c>
      <c r="AE453" s="980" t="s">
        <v>583</v>
      </c>
      <c r="AF453" s="980" t="s">
        <v>584</v>
      </c>
      <c r="AG453" s="980" t="s">
        <v>585</v>
      </c>
      <c r="AH453" s="980" t="s">
        <v>586</v>
      </c>
      <c r="AI453" s="980" t="s">
        <v>587</v>
      </c>
      <c r="AJ453" s="831" t="s">
        <v>588</v>
      </c>
      <c r="AK453" s="832" t="s">
        <v>589</v>
      </c>
      <c r="AL453" s="980" t="s">
        <v>590</v>
      </c>
      <c r="AM453" s="980" t="s">
        <v>591</v>
      </c>
      <c r="AN453" s="980" t="s">
        <v>592</v>
      </c>
      <c r="AO453" s="980" t="s">
        <v>593</v>
      </c>
      <c r="AP453" s="980" t="s">
        <v>594</v>
      </c>
      <c r="AQ453" s="980" t="s">
        <v>595</v>
      </c>
      <c r="AR453" s="980" t="s">
        <v>596</v>
      </c>
      <c r="AS453" s="980" t="s">
        <v>597</v>
      </c>
      <c r="AT453" s="980" t="s">
        <v>598</v>
      </c>
      <c r="AU453" s="980" t="s">
        <v>599</v>
      </c>
      <c r="AV453" s="980" t="s">
        <v>600</v>
      </c>
      <c r="AW453" s="980" t="s">
        <v>601</v>
      </c>
      <c r="AX453" s="212"/>
      <c r="BA453" s="1075"/>
      <c r="BB453" s="124"/>
      <c r="BC453" s="1075"/>
      <c r="BD453" s="1108" t="s">
        <v>518</v>
      </c>
      <c r="BE453" s="1109"/>
      <c r="BF453" s="1108" t="s">
        <v>519</v>
      </c>
      <c r="BG453" s="1109"/>
      <c r="BH453" s="1108" t="s">
        <v>520</v>
      </c>
      <c r="BI453" s="1109"/>
      <c r="BJ453" s="1108" t="s">
        <v>521</v>
      </c>
      <c r="BK453" s="1109"/>
      <c r="BL453" s="1108" t="s">
        <v>522</v>
      </c>
      <c r="BM453" s="1109"/>
      <c r="BN453" s="1108" t="s">
        <v>523</v>
      </c>
      <c r="BO453" s="1109"/>
      <c r="BP453" s="1108" t="s">
        <v>524</v>
      </c>
      <c r="BQ453" s="1109"/>
      <c r="BR453" s="1108" t="s">
        <v>525</v>
      </c>
      <c r="BS453" s="1109"/>
      <c r="BT453" s="1108" t="s">
        <v>526</v>
      </c>
      <c r="BU453" s="1109"/>
      <c r="BV453" s="1108" t="s">
        <v>527</v>
      </c>
      <c r="BW453" s="1109"/>
      <c r="BX453" s="1108" t="s">
        <v>528</v>
      </c>
      <c r="BY453" s="1109"/>
      <c r="BZ453" s="1108" t="s">
        <v>529</v>
      </c>
      <c r="CA453" s="1109"/>
      <c r="CB453" s="1105" t="s">
        <v>764</v>
      </c>
      <c r="CC453" s="1106" t="s">
        <v>765</v>
      </c>
      <c r="CF453" s="122"/>
      <c r="CG453" s="122"/>
    </row>
    <row r="454" spans="1:88" ht="27" customHeight="1" thickBot="1">
      <c r="A454" s="976"/>
      <c r="B454" s="982"/>
      <c r="C454" s="982"/>
      <c r="D454" s="998"/>
      <c r="E454" s="1002"/>
      <c r="F454" s="1012"/>
      <c r="G454" s="978">
        <v>2024</v>
      </c>
      <c r="H454" s="978">
        <v>2025</v>
      </c>
      <c r="I454" s="978">
        <v>2026</v>
      </c>
      <c r="J454" s="660"/>
      <c r="K454" s="660"/>
      <c r="L454" s="660"/>
      <c r="M454" s="660"/>
      <c r="N454" s="660"/>
      <c r="O454" s="660"/>
      <c r="P454" s="660"/>
      <c r="Q454" s="660"/>
      <c r="R454" s="660"/>
      <c r="S454" s="660"/>
      <c r="T454" s="660"/>
      <c r="U454" s="660"/>
      <c r="V454" s="953"/>
      <c r="W454" s="956"/>
      <c r="X454" s="212"/>
      <c r="Y454" s="13">
        <f t="shared" si="144"/>
        <v>0</v>
      </c>
      <c r="Z454" s="980"/>
      <c r="AA454" s="980"/>
      <c r="AB454" s="980"/>
      <c r="AC454" s="980"/>
      <c r="AD454" s="980"/>
      <c r="AE454" s="980"/>
      <c r="AF454" s="980"/>
      <c r="AG454" s="980"/>
      <c r="AH454" s="980"/>
      <c r="AI454" s="980"/>
      <c r="AJ454" s="833"/>
      <c r="AK454" s="834"/>
      <c r="AL454" s="980"/>
      <c r="AM454" s="980"/>
      <c r="AN454" s="980"/>
      <c r="AO454" s="980"/>
      <c r="AP454" s="980"/>
      <c r="AQ454" s="980"/>
      <c r="AR454" s="980"/>
      <c r="AS454" s="980"/>
      <c r="AT454" s="980"/>
      <c r="AU454" s="980"/>
      <c r="AV454" s="980"/>
      <c r="AW454" s="980"/>
      <c r="AX454" s="212"/>
      <c r="BA454" s="1075"/>
      <c r="BB454" s="124"/>
      <c r="BC454" s="1075"/>
      <c r="BD454" s="1110" t="s">
        <v>531</v>
      </c>
      <c r="BE454" s="1110" t="s">
        <v>532</v>
      </c>
      <c r="BF454" s="1110" t="s">
        <v>531</v>
      </c>
      <c r="BG454" s="1110" t="s">
        <v>532</v>
      </c>
      <c r="BH454" s="1110" t="s">
        <v>531</v>
      </c>
      <c r="BI454" s="1110" t="s">
        <v>532</v>
      </c>
      <c r="BJ454" s="1110" t="s">
        <v>531</v>
      </c>
      <c r="BK454" s="1110" t="s">
        <v>532</v>
      </c>
      <c r="BL454" s="1110" t="s">
        <v>531</v>
      </c>
      <c r="BM454" s="1110" t="s">
        <v>532</v>
      </c>
      <c r="BN454" s="1107" t="s">
        <v>531</v>
      </c>
      <c r="BO454" s="1110" t="s">
        <v>532</v>
      </c>
      <c r="BP454" s="1107" t="s">
        <v>531</v>
      </c>
      <c r="BQ454" s="1110" t="s">
        <v>532</v>
      </c>
      <c r="BR454" s="1107" t="s">
        <v>531</v>
      </c>
      <c r="BS454" s="1110" t="s">
        <v>532</v>
      </c>
      <c r="BT454" s="1107" t="s">
        <v>531</v>
      </c>
      <c r="BU454" s="1110" t="s">
        <v>532</v>
      </c>
      <c r="BV454" s="1107" t="s">
        <v>531</v>
      </c>
      <c r="BW454" s="1110" t="s">
        <v>532</v>
      </c>
      <c r="BX454" s="1107" t="s">
        <v>531</v>
      </c>
      <c r="BY454" s="1110" t="s">
        <v>532</v>
      </c>
      <c r="BZ454" s="1107" t="s">
        <v>531</v>
      </c>
      <c r="CA454" s="1110" t="s">
        <v>532</v>
      </c>
      <c r="CB454" s="1105"/>
      <c r="CC454" s="1106"/>
      <c r="CF454" s="122"/>
      <c r="CG454" s="122"/>
    </row>
    <row r="455" spans="1:88" ht="51" customHeight="1" thickBot="1">
      <c r="A455" s="977"/>
      <c r="B455" s="983"/>
      <c r="C455" s="983"/>
      <c r="D455" s="999"/>
      <c r="E455" s="1003"/>
      <c r="F455" s="1013"/>
      <c r="G455" s="979"/>
      <c r="H455" s="979"/>
      <c r="I455" s="979"/>
      <c r="J455" s="661" t="s">
        <v>399</v>
      </c>
      <c r="K455" s="661" t="s">
        <v>400</v>
      </c>
      <c r="L455" s="661" t="s">
        <v>401</v>
      </c>
      <c r="M455" s="661" t="s">
        <v>402</v>
      </c>
      <c r="N455" s="661" t="s">
        <v>403</v>
      </c>
      <c r="O455" s="661" t="s">
        <v>404</v>
      </c>
      <c r="P455" s="661" t="s">
        <v>405</v>
      </c>
      <c r="Q455" s="661" t="s">
        <v>406</v>
      </c>
      <c r="R455" s="661" t="s">
        <v>407</v>
      </c>
      <c r="S455" s="661" t="s">
        <v>408</v>
      </c>
      <c r="T455" s="661" t="s">
        <v>409</v>
      </c>
      <c r="U455" s="661" t="s">
        <v>410</v>
      </c>
      <c r="V455" s="954"/>
      <c r="W455" s="957"/>
      <c r="X455" s="212"/>
      <c r="Y455" s="13">
        <f t="shared" si="144"/>
        <v>0</v>
      </c>
      <c r="Z455" s="980"/>
      <c r="AA455" s="980"/>
      <c r="AB455" s="980"/>
      <c r="AC455" s="980"/>
      <c r="AD455" s="980"/>
      <c r="AE455" s="980"/>
      <c r="AF455" s="980"/>
      <c r="AG455" s="980"/>
      <c r="AH455" s="980"/>
      <c r="AI455" s="980"/>
      <c r="AJ455" s="831" t="s">
        <v>588</v>
      </c>
      <c r="AK455" s="832" t="s">
        <v>589</v>
      </c>
      <c r="AL455" s="980"/>
      <c r="AM455" s="980"/>
      <c r="AN455" s="980"/>
      <c r="AO455" s="980"/>
      <c r="AP455" s="980"/>
      <c r="AQ455" s="980"/>
      <c r="AR455" s="980"/>
      <c r="AS455" s="980"/>
      <c r="AT455" s="980"/>
      <c r="AU455" s="980"/>
      <c r="AV455" s="1026"/>
      <c r="AW455" s="980"/>
      <c r="AX455" s="212"/>
      <c r="BA455" s="1076"/>
      <c r="BB455" s="127"/>
      <c r="BC455" s="1076"/>
      <c r="BD455" s="1111"/>
      <c r="BE455" s="1111"/>
      <c r="BF455" s="1111"/>
      <c r="BG455" s="1111"/>
      <c r="BH455" s="1111"/>
      <c r="BI455" s="1111"/>
      <c r="BJ455" s="1111"/>
      <c r="BK455" s="1111"/>
      <c r="BL455" s="1111"/>
      <c r="BM455" s="1111"/>
      <c r="BN455" s="1107"/>
      <c r="BO455" s="1111"/>
      <c r="BP455" s="1107"/>
      <c r="BQ455" s="1111"/>
      <c r="BR455" s="1107"/>
      <c r="BS455" s="1111"/>
      <c r="BT455" s="1107"/>
      <c r="BU455" s="1111"/>
      <c r="BV455" s="1107"/>
      <c r="BW455" s="1111"/>
      <c r="BX455" s="1107"/>
      <c r="BY455" s="1111"/>
      <c r="BZ455" s="1107"/>
      <c r="CA455" s="1111"/>
      <c r="CB455" s="1105"/>
      <c r="CC455" s="1106"/>
      <c r="CF455" s="122"/>
      <c r="CG455" s="122"/>
    </row>
    <row r="456" spans="1:88" ht="48" customHeight="1" thickBot="1">
      <c r="A456" s="1002" t="s">
        <v>512</v>
      </c>
      <c r="B456" s="981" t="s">
        <v>357</v>
      </c>
      <c r="C456" s="944" t="s">
        <v>356</v>
      </c>
      <c r="D456" s="670" t="s">
        <v>221</v>
      </c>
      <c r="E456" s="670"/>
      <c r="F456" s="671">
        <f>+'[1]UE409 (2)'!F456</f>
        <v>900</v>
      </c>
      <c r="G456" s="671">
        <f>+'[1]UE409 (2)'!G456</f>
        <v>900</v>
      </c>
      <c r="H456" s="671">
        <f>+'[1]UE409 (2)'!H456</f>
        <v>900</v>
      </c>
      <c r="I456" s="671">
        <f>+'[1]UE409 (2)'!I456</f>
        <v>900</v>
      </c>
      <c r="J456" s="727">
        <f t="shared" ref="J456:T456" si="165">+J457</f>
        <v>79</v>
      </c>
      <c r="K456" s="727">
        <f t="shared" si="165"/>
        <v>72</v>
      </c>
      <c r="L456" s="727">
        <f t="shared" si="165"/>
        <v>77</v>
      </c>
      <c r="M456" s="727">
        <f t="shared" si="165"/>
        <v>82</v>
      </c>
      <c r="N456" s="727">
        <f t="shared" si="165"/>
        <v>90</v>
      </c>
      <c r="O456" s="727">
        <f t="shared" si="165"/>
        <v>85</v>
      </c>
      <c r="P456" s="727">
        <f t="shared" si="165"/>
        <v>91</v>
      </c>
      <c r="Q456" s="727">
        <f t="shared" si="165"/>
        <v>96</v>
      </c>
      <c r="R456" s="727">
        <f t="shared" si="165"/>
        <v>71</v>
      </c>
      <c r="S456" s="727">
        <f t="shared" si="165"/>
        <v>52</v>
      </c>
      <c r="T456" s="727">
        <f t="shared" si="165"/>
        <v>58</v>
      </c>
      <c r="U456" s="727">
        <v>60</v>
      </c>
      <c r="V456" s="888">
        <f t="shared" ref="V456:V461" si="166">SUM(J456:U456)</f>
        <v>913</v>
      </c>
      <c r="W456" s="895">
        <f t="shared" ref="W456:W461" si="167">+V456/F456*100</f>
        <v>101.44444444444444</v>
      </c>
      <c r="Y456" s="867">
        <f>+F456/2</f>
        <v>450</v>
      </c>
      <c r="Z456" s="65"/>
      <c r="AA456" s="65"/>
      <c r="AB456" s="65"/>
      <c r="AC456" s="65"/>
      <c r="AD456" s="65"/>
      <c r="AE456" s="65"/>
      <c r="AF456" s="65"/>
      <c r="AG456" s="65"/>
      <c r="AH456" s="65"/>
      <c r="AI456" s="65"/>
      <c r="AJ456" s="835"/>
      <c r="AK456" s="836"/>
      <c r="AL456" s="65"/>
      <c r="AM456" s="65"/>
      <c r="AN456" s="65"/>
      <c r="AO456" s="65"/>
      <c r="AP456" s="65"/>
      <c r="AQ456" s="65"/>
      <c r="AR456" s="65"/>
      <c r="AS456" s="65"/>
      <c r="AT456" s="223"/>
      <c r="AU456" s="901"/>
      <c r="AV456" s="902"/>
      <c r="AW456" s="926"/>
      <c r="AX456" s="29"/>
      <c r="BA456" s="77">
        <f>+BC456+BD456+BF456+BH456+BJ456+BL456+BN456+BP456+BR456+BT456+BV456+BX456+BZ456</f>
        <v>605720</v>
      </c>
      <c r="BB456" s="130">
        <f>+BE456+BG456+BI456+BK456+BM456+BO456+BQ456+BS456+BU456+BW456+BY456+CA456</f>
        <v>550240</v>
      </c>
      <c r="BC456" s="129">
        <v>9000</v>
      </c>
      <c r="BD456" s="155">
        <v>0</v>
      </c>
      <c r="BE456" s="132">
        <v>0</v>
      </c>
      <c r="BF456" s="131">
        <v>0</v>
      </c>
      <c r="BG456" s="132">
        <v>0</v>
      </c>
      <c r="BH456" s="131">
        <v>0</v>
      </c>
      <c r="BI456" s="132">
        <v>0</v>
      </c>
      <c r="BJ456" s="131">
        <v>5823</v>
      </c>
      <c r="BK456" s="65">
        <v>0</v>
      </c>
      <c r="BL456" s="806">
        <v>82910</v>
      </c>
      <c r="BM456" s="798">
        <v>0</v>
      </c>
      <c r="BN456" s="131">
        <v>0</v>
      </c>
      <c r="BO456" s="800">
        <v>0</v>
      </c>
      <c r="BP456" s="131">
        <v>0</v>
      </c>
      <c r="BQ456" s="132">
        <v>0</v>
      </c>
      <c r="BR456" s="131">
        <v>0</v>
      </c>
      <c r="BS456" s="65"/>
      <c r="BT456" s="131"/>
      <c r="BU456" s="132"/>
      <c r="BV456" s="131">
        <v>0</v>
      </c>
      <c r="BW456" s="65"/>
      <c r="BX456" s="131">
        <v>294487</v>
      </c>
      <c r="BY456" s="65"/>
      <c r="BZ456" s="912">
        <v>213500</v>
      </c>
      <c r="CA456" s="65">
        <v>550240</v>
      </c>
      <c r="CB456" s="156">
        <f>+BE456+BG456+BI456+BK456+BM456+BO456+BQ456+BS456+BU456+BW456+BY456+CA456</f>
        <v>550240</v>
      </c>
      <c r="CC456" s="128">
        <f>+CB456/BA456*100</f>
        <v>90.840652446675023</v>
      </c>
      <c r="CF456" s="133">
        <f>+CI456-BA456</f>
        <v>0</v>
      </c>
      <c r="CG456" s="133">
        <f>+CJ456-BB456</f>
        <v>0</v>
      </c>
      <c r="CH456" s="160"/>
      <c r="CI456" s="133">
        <v>605720</v>
      </c>
      <c r="CJ456" s="133">
        <v>550240</v>
      </c>
    </row>
    <row r="457" spans="1:88" ht="44.25" customHeight="1" thickBot="1">
      <c r="A457" s="1002"/>
      <c r="B457" s="983"/>
      <c r="C457" s="944"/>
      <c r="D457" s="34" t="s">
        <v>556</v>
      </c>
      <c r="E457" s="18" t="s">
        <v>143</v>
      </c>
      <c r="F457" s="671">
        <f>+'[1]UE409 (2)'!F457</f>
        <v>900</v>
      </c>
      <c r="G457" s="671">
        <f>+'[1]UE409 (2)'!G457</f>
        <v>900</v>
      </c>
      <c r="H457" s="671">
        <f>+'[1]UE409 (2)'!H457</f>
        <v>900</v>
      </c>
      <c r="I457" s="671">
        <f>+'[1]UE409 (2)'!I457</f>
        <v>900</v>
      </c>
      <c r="J457" s="634">
        <v>79</v>
      </c>
      <c r="K457" s="80">
        <v>72</v>
      </c>
      <c r="L457" s="80">
        <v>77</v>
      </c>
      <c r="M457" s="80">
        <v>82</v>
      </c>
      <c r="N457" s="80">
        <v>90</v>
      </c>
      <c r="O457" s="80">
        <v>85</v>
      </c>
      <c r="P457" s="80">
        <v>91</v>
      </c>
      <c r="Q457" s="634">
        <v>96</v>
      </c>
      <c r="R457" s="634">
        <v>71</v>
      </c>
      <c r="S457" s="634">
        <v>52</v>
      </c>
      <c r="T457" s="80">
        <v>58</v>
      </c>
      <c r="U457" s="80">
        <v>60</v>
      </c>
      <c r="V457" s="888">
        <f t="shared" si="166"/>
        <v>913</v>
      </c>
      <c r="W457" s="895">
        <f t="shared" si="167"/>
        <v>101.44444444444444</v>
      </c>
      <c r="Y457" s="13">
        <f t="shared" si="144"/>
        <v>450</v>
      </c>
      <c r="Z457" s="65"/>
      <c r="AA457" s="65"/>
      <c r="AB457" s="65"/>
      <c r="AC457" s="65"/>
      <c r="AD457" s="65"/>
      <c r="AE457" s="65"/>
      <c r="AF457" s="65"/>
      <c r="AG457" s="65"/>
      <c r="AH457" s="65"/>
      <c r="AI457" s="417"/>
      <c r="AJ457" s="835"/>
      <c r="AK457" s="865" t="s">
        <v>1180</v>
      </c>
      <c r="AL457" s="65"/>
      <c r="AM457" s="65"/>
      <c r="AN457" s="65" t="s">
        <v>1377</v>
      </c>
      <c r="AO457" s="65"/>
      <c r="AP457" s="65" t="s">
        <v>1383</v>
      </c>
      <c r="AQ457" s="65"/>
      <c r="AR457" s="65"/>
      <c r="AS457" s="65"/>
      <c r="AT457" s="223"/>
      <c r="AU457" s="901"/>
      <c r="AV457" s="921" t="s">
        <v>1369</v>
      </c>
      <c r="AW457" s="926"/>
      <c r="AX457" s="29"/>
      <c r="BA457" s="126"/>
      <c r="BB457" s="130"/>
      <c r="BC457" s="129"/>
      <c r="BD457" s="155"/>
      <c r="BE457" s="132"/>
      <c r="BF457" s="131"/>
      <c r="BG457" s="132"/>
      <c r="BH457" s="131"/>
      <c r="BI457" s="132"/>
      <c r="BJ457" s="131"/>
      <c r="BK457" s="65"/>
      <c r="BL457" s="131"/>
      <c r="BM457" s="65"/>
      <c r="BN457" s="131"/>
      <c r="BO457" s="132"/>
      <c r="BP457" s="131"/>
      <c r="BQ457" s="132"/>
      <c r="BR457" s="131"/>
      <c r="BS457" s="65"/>
      <c r="BT457" s="131"/>
      <c r="BU457" s="132"/>
      <c r="BV457" s="131"/>
      <c r="BW457" s="65"/>
      <c r="BX457" s="131"/>
      <c r="BY457" s="65"/>
      <c r="BZ457" s="131"/>
      <c r="CA457" s="65"/>
      <c r="CB457" s="156">
        <f>+BE457+BG457+BI457+BK457+BM457+BO457+BQ457+BS457+BU457+BW457+BY457+CA457</f>
        <v>0</v>
      </c>
      <c r="CC457" s="128" t="e">
        <f>+CB457/BA457*100</f>
        <v>#DIV/0!</v>
      </c>
      <c r="CF457" s="122"/>
      <c r="CG457" s="122"/>
    </row>
    <row r="458" spans="1:88" ht="53.25" customHeight="1" thickBot="1">
      <c r="A458" s="1002"/>
      <c r="B458" s="945" t="s">
        <v>358</v>
      </c>
      <c r="C458" s="944" t="s">
        <v>359</v>
      </c>
      <c r="D458" s="670" t="s">
        <v>221</v>
      </c>
      <c r="E458" s="670"/>
      <c r="F458" s="671">
        <f>+'[1]UE409 (2)'!F458</f>
        <v>1300</v>
      </c>
      <c r="G458" s="671">
        <f>+'[1]UE409 (2)'!G458</f>
        <v>1300</v>
      </c>
      <c r="H458" s="671">
        <f>+'[1]UE409 (2)'!H458</f>
        <v>1300</v>
      </c>
      <c r="I458" s="671">
        <f>+'[1]UE409 (2)'!I458</f>
        <v>1300</v>
      </c>
      <c r="J458" s="727">
        <f t="shared" ref="J458:U458" si="168">+J459</f>
        <v>101</v>
      </c>
      <c r="K458" s="727">
        <f t="shared" si="168"/>
        <v>112</v>
      </c>
      <c r="L458" s="727">
        <f t="shared" si="168"/>
        <v>114</v>
      </c>
      <c r="M458" s="727">
        <f t="shared" si="168"/>
        <v>110</v>
      </c>
      <c r="N458" s="727">
        <f t="shared" si="168"/>
        <v>116</v>
      </c>
      <c r="O458" s="727">
        <f t="shared" si="168"/>
        <v>108</v>
      </c>
      <c r="P458" s="727">
        <f t="shared" si="168"/>
        <v>116</v>
      </c>
      <c r="Q458" s="727">
        <f t="shared" si="168"/>
        <v>104</v>
      </c>
      <c r="R458" s="727">
        <f t="shared" si="168"/>
        <v>117</v>
      </c>
      <c r="S458" s="727">
        <f t="shared" si="168"/>
        <v>93</v>
      </c>
      <c r="T458" s="727">
        <f t="shared" si="168"/>
        <v>93</v>
      </c>
      <c r="U458" s="727">
        <f t="shared" si="168"/>
        <v>109</v>
      </c>
      <c r="V458" s="888">
        <f t="shared" si="166"/>
        <v>1293</v>
      </c>
      <c r="W458" s="895">
        <f t="shared" si="167"/>
        <v>99.461538461538453</v>
      </c>
      <c r="Y458" s="13">
        <f t="shared" si="144"/>
        <v>650</v>
      </c>
      <c r="Z458" s="65"/>
      <c r="AA458" s="65"/>
      <c r="AB458" s="65"/>
      <c r="AC458" s="65"/>
      <c r="AD458" s="65"/>
      <c r="AE458" s="65"/>
      <c r="AF458" s="65"/>
      <c r="AG458" s="65"/>
      <c r="AH458" s="65"/>
      <c r="AI458" s="65"/>
      <c r="AJ458" s="835"/>
      <c r="AK458" s="836"/>
      <c r="AL458" s="65"/>
      <c r="AM458" s="65"/>
      <c r="AN458" s="65"/>
      <c r="AO458" s="65"/>
      <c r="AP458" s="65"/>
      <c r="AQ458" s="65"/>
      <c r="AR458" s="65"/>
      <c r="AS458" s="65"/>
      <c r="AT458" s="223"/>
      <c r="AU458" s="901"/>
      <c r="AV458" s="902"/>
      <c r="AW458" s="926"/>
      <c r="AX458" s="29"/>
      <c r="AY458" s="135" t="s">
        <v>18</v>
      </c>
      <c r="AZ458" s="136">
        <f>SUM(BA456:BA460)</f>
        <v>1928371</v>
      </c>
      <c r="BA458" s="77">
        <f>+BC458+BD458+BF458+BH458+BJ458+BL458+BN458+BP458+BR458+BT458+BV458+BX458+BZ458</f>
        <v>1251123</v>
      </c>
      <c r="BB458" s="130">
        <f>+BE458+BG458+BI458+BK458+BM458+BO458+BQ458+BS458+BU458+BW458+BY458+CA458</f>
        <v>1249160</v>
      </c>
      <c r="BC458" s="129">
        <v>11000</v>
      </c>
      <c r="BD458" s="155">
        <v>11021</v>
      </c>
      <c r="BE458" s="132">
        <v>118.3</v>
      </c>
      <c r="BF458" s="131">
        <v>1144380</v>
      </c>
      <c r="BG458" s="132">
        <v>104387.54</v>
      </c>
      <c r="BH458" s="131">
        <v>6931</v>
      </c>
      <c r="BI458" s="132">
        <v>105004.6</v>
      </c>
      <c r="BJ458" s="131">
        <v>132888</v>
      </c>
      <c r="BK458" s="65">
        <v>130450.28999999998</v>
      </c>
      <c r="BL458" s="806">
        <v>1400</v>
      </c>
      <c r="BM458" s="800">
        <v>110448.20000000007</v>
      </c>
      <c r="BN458" s="131">
        <v>0</v>
      </c>
      <c r="BO458" s="800">
        <v>119363.43000000005</v>
      </c>
      <c r="BP458" s="131">
        <v>0</v>
      </c>
      <c r="BQ458" s="132">
        <v>8792.0399999999208</v>
      </c>
      <c r="BR458" s="131">
        <v>0</v>
      </c>
      <c r="BS458" s="65"/>
      <c r="BT458" s="131"/>
      <c r="BU458" s="132"/>
      <c r="BV458" s="882">
        <v>-58302</v>
      </c>
      <c r="BW458" s="65"/>
      <c r="BX458" s="131">
        <v>0</v>
      </c>
      <c r="BY458" s="65"/>
      <c r="BZ458" s="912">
        <v>1805</v>
      </c>
      <c r="CA458" s="65">
        <v>670595.6</v>
      </c>
      <c r="CB458" s="156">
        <f>+BE458+BG458+BI458+BK458+BM458+BO458+BQ458+BS458+BU458+BW458+BY458+CA458</f>
        <v>1249160</v>
      </c>
      <c r="CC458" s="128">
        <f>+CB458/BA458*100</f>
        <v>99.843100958099242</v>
      </c>
      <c r="CF458" s="133">
        <f>+CI458-BA458</f>
        <v>0</v>
      </c>
      <c r="CG458" s="133">
        <f>+CJ458-BB458</f>
        <v>0</v>
      </c>
      <c r="CH458" s="160"/>
      <c r="CI458" s="133">
        <v>1251123</v>
      </c>
      <c r="CJ458" s="133">
        <v>1249160</v>
      </c>
    </row>
    <row r="459" spans="1:88" ht="39.75" customHeight="1" thickBot="1">
      <c r="A459" s="1002"/>
      <c r="B459" s="945"/>
      <c r="C459" s="944"/>
      <c r="D459" s="23" t="s">
        <v>434</v>
      </c>
      <c r="E459" s="18" t="s">
        <v>143</v>
      </c>
      <c r="F459" s="671">
        <f>+'[1]UE409 (2)'!F459</f>
        <v>1300</v>
      </c>
      <c r="G459" s="671">
        <f>+'[1]UE409 (2)'!G459</f>
        <v>1300</v>
      </c>
      <c r="H459" s="671">
        <f>+'[1]UE409 (2)'!H459</f>
        <v>1300</v>
      </c>
      <c r="I459" s="671">
        <f>+'[1]UE409 (2)'!I459</f>
        <v>1300</v>
      </c>
      <c r="J459" s="634">
        <v>101</v>
      </c>
      <c r="K459" s="80">
        <v>112</v>
      </c>
      <c r="L459" s="80">
        <v>114</v>
      </c>
      <c r="M459" s="80">
        <v>110</v>
      </c>
      <c r="N459" s="80">
        <v>116</v>
      </c>
      <c r="O459" s="80">
        <v>108</v>
      </c>
      <c r="P459" s="80">
        <v>116</v>
      </c>
      <c r="Q459" s="634">
        <v>104</v>
      </c>
      <c r="R459" s="732">
        <v>117</v>
      </c>
      <c r="S459" s="634">
        <v>93</v>
      </c>
      <c r="T459" s="788">
        <v>93</v>
      </c>
      <c r="U459" s="80">
        <v>109</v>
      </c>
      <c r="V459" s="888">
        <f t="shared" si="166"/>
        <v>1293</v>
      </c>
      <c r="W459" s="895">
        <f t="shared" si="167"/>
        <v>99.461538461538453</v>
      </c>
      <c r="Y459" s="13">
        <f t="shared" si="144"/>
        <v>650</v>
      </c>
      <c r="Z459" s="398"/>
      <c r="AA459" s="65"/>
      <c r="AB459" s="225"/>
      <c r="AC459" s="65"/>
      <c r="AD459" s="225"/>
      <c r="AE459" s="65"/>
      <c r="AF459" s="225"/>
      <c r="AG459" s="65"/>
      <c r="AH459" s="28"/>
      <c r="AI459" s="417"/>
      <c r="AJ459" s="847" t="s">
        <v>1181</v>
      </c>
      <c r="AK459" s="860" t="s">
        <v>1182</v>
      </c>
      <c r="AL459" s="28"/>
      <c r="AM459" s="28"/>
      <c r="AN459" s="28" t="s">
        <v>1377</v>
      </c>
      <c r="AO459" s="28"/>
      <c r="AP459" s="28" t="s">
        <v>1383</v>
      </c>
      <c r="AQ459" s="28"/>
      <c r="AR459" s="28"/>
      <c r="AS459" s="40"/>
      <c r="AT459" s="40"/>
      <c r="AU459" s="929"/>
      <c r="AV459" s="921" t="s">
        <v>1369</v>
      </c>
      <c r="AW459" s="930"/>
      <c r="AX459" s="29"/>
      <c r="AY459" s="135" t="s">
        <v>573</v>
      </c>
      <c r="AZ459" s="136">
        <f>SUM(BB456:BB460)</f>
        <v>1829999</v>
      </c>
      <c r="BA459" s="126"/>
      <c r="BB459" s="130"/>
      <c r="BC459" s="129"/>
      <c r="BD459" s="131"/>
      <c r="BE459" s="65"/>
      <c r="BF459" s="131"/>
      <c r="BG459" s="132"/>
      <c r="BH459" s="131"/>
      <c r="BI459" s="65" t="s">
        <v>881</v>
      </c>
      <c r="BJ459" s="131"/>
      <c r="BK459" s="65"/>
      <c r="BL459" s="131"/>
      <c r="BM459" s="132"/>
      <c r="BN459" s="131"/>
      <c r="BO459" s="65" t="s">
        <v>881</v>
      </c>
      <c r="BP459" s="131"/>
      <c r="BQ459" s="132"/>
      <c r="BR459" s="131"/>
      <c r="BS459" s="65"/>
      <c r="BT459" s="131"/>
      <c r="BU459" s="65"/>
      <c r="BV459" s="131"/>
      <c r="BW459" s="65"/>
      <c r="BX459" s="131"/>
      <c r="BY459" s="65"/>
      <c r="BZ459" s="131"/>
      <c r="CA459" s="65"/>
      <c r="CB459" s="156"/>
      <c r="CC459" s="128"/>
      <c r="CF459" s="122"/>
      <c r="CG459" s="122" t="s">
        <v>881</v>
      </c>
    </row>
    <row r="460" spans="1:88" ht="39.75" customHeight="1">
      <c r="A460" s="669"/>
      <c r="B460" s="1004" t="s">
        <v>884</v>
      </c>
      <c r="C460" s="1010" t="s">
        <v>885</v>
      </c>
      <c r="D460" s="662" t="s">
        <v>221</v>
      </c>
      <c r="E460" s="662"/>
      <c r="F460" s="671">
        <f>+'[1]UE409 (2)'!F460</f>
        <v>1</v>
      </c>
      <c r="G460" s="671">
        <f>+'[1]UE409 (2)'!G460</f>
        <v>12</v>
      </c>
      <c r="H460" s="671">
        <f>+'[1]UE409 (2)'!H460</f>
        <v>12</v>
      </c>
      <c r="I460" s="671">
        <f>+'[1]UE409 (2)'!I460</f>
        <v>12</v>
      </c>
      <c r="J460" s="727">
        <f t="shared" ref="J460:U460" si="169">+J461</f>
        <v>0</v>
      </c>
      <c r="K460" s="727">
        <f t="shared" si="169"/>
        <v>0</v>
      </c>
      <c r="L460" s="727">
        <f t="shared" si="169"/>
        <v>0</v>
      </c>
      <c r="M460" s="727">
        <f t="shared" si="169"/>
        <v>0</v>
      </c>
      <c r="N460" s="727">
        <f t="shared" si="169"/>
        <v>0</v>
      </c>
      <c r="O460" s="727">
        <f t="shared" si="169"/>
        <v>0</v>
      </c>
      <c r="P460" s="727">
        <f t="shared" si="169"/>
        <v>0</v>
      </c>
      <c r="Q460" s="727">
        <f t="shared" si="169"/>
        <v>0</v>
      </c>
      <c r="R460" s="727">
        <f t="shared" si="169"/>
        <v>0</v>
      </c>
      <c r="S460" s="727">
        <f t="shared" si="169"/>
        <v>0</v>
      </c>
      <c r="T460" s="727">
        <f t="shared" si="169"/>
        <v>0</v>
      </c>
      <c r="U460" s="727">
        <f t="shared" si="169"/>
        <v>1</v>
      </c>
      <c r="V460" s="888">
        <f t="shared" si="166"/>
        <v>1</v>
      </c>
      <c r="W460" s="895">
        <f t="shared" si="167"/>
        <v>100</v>
      </c>
      <c r="X460" s="790" t="s">
        <v>1056</v>
      </c>
      <c r="Y460" s="13">
        <f t="shared" si="144"/>
        <v>0.5</v>
      </c>
      <c r="Z460" s="771"/>
      <c r="AA460" s="70"/>
      <c r="AB460" s="225"/>
      <c r="AC460" s="65"/>
      <c r="AD460" s="225"/>
      <c r="AE460" s="65"/>
      <c r="AF460" s="225"/>
      <c r="AG460" s="65"/>
      <c r="AH460" s="28"/>
      <c r="AI460" s="417"/>
      <c r="AJ460" s="840"/>
      <c r="AK460" s="840"/>
      <c r="AL460" s="67"/>
      <c r="AM460" s="67"/>
      <c r="AN460" s="67"/>
      <c r="AO460" s="67"/>
      <c r="AP460" s="67"/>
      <c r="AQ460" s="67"/>
      <c r="AR460" s="67"/>
      <c r="AS460" s="24"/>
      <c r="AT460" s="24"/>
      <c r="AU460" s="24"/>
      <c r="AV460" s="902"/>
      <c r="AW460" s="24"/>
      <c r="AX460" s="29"/>
      <c r="AY460" s="135"/>
      <c r="AZ460" s="136"/>
      <c r="BA460" s="77">
        <f>+BC460+BD460+BF460+BH460+BJ460+BL460+BN460+BP460+BR460+BT460+BV460+BX460+BZ460</f>
        <v>71528</v>
      </c>
      <c r="BB460" s="130">
        <f>+BE460+BG460+BI460+BK460+BM460+BO460+BQ460+BS460+BU460+BW460+BY460+CA460</f>
        <v>30599</v>
      </c>
      <c r="BC460" s="129">
        <v>0</v>
      </c>
      <c r="BD460" s="131">
        <v>0</v>
      </c>
      <c r="BE460" s="65">
        <v>0</v>
      </c>
      <c r="BF460" s="131">
        <v>158753</v>
      </c>
      <c r="BG460" s="132">
        <v>14268.31</v>
      </c>
      <c r="BH460" s="131">
        <v>1185</v>
      </c>
      <c r="BI460" s="65">
        <v>14437.49</v>
      </c>
      <c r="BJ460" s="131">
        <v>-131230</v>
      </c>
      <c r="BK460" s="65">
        <v>0</v>
      </c>
      <c r="BL460" s="131">
        <v>0</v>
      </c>
      <c r="BM460" s="800">
        <v>0</v>
      </c>
      <c r="BN460" s="131">
        <v>0</v>
      </c>
      <c r="BO460" s="798">
        <v>0</v>
      </c>
      <c r="BP460" s="131">
        <v>0</v>
      </c>
      <c r="BQ460" s="132">
        <v>0</v>
      </c>
      <c r="BR460" s="131">
        <v>0</v>
      </c>
      <c r="BS460" s="65"/>
      <c r="BT460" s="131"/>
      <c r="BU460" s="65"/>
      <c r="BV460" s="882">
        <v>42820</v>
      </c>
      <c r="BW460" s="65"/>
      <c r="BX460" s="131">
        <v>0</v>
      </c>
      <c r="BY460" s="65"/>
      <c r="BZ460" s="131">
        <v>0</v>
      </c>
      <c r="CA460" s="65">
        <v>1893.2000000000007</v>
      </c>
      <c r="CB460" s="156">
        <f>+BE460+BG460+BI460+BK460+BM460+BO460+BQ460+BS460+BU460+BW460+BY460+CA460</f>
        <v>30599</v>
      </c>
      <c r="CC460" s="128">
        <f>+CB460/BA460*100</f>
        <v>42.779051560228169</v>
      </c>
      <c r="CF460" s="751">
        <f>+CI460-BA460</f>
        <v>0</v>
      </c>
      <c r="CG460" s="751">
        <f>+CJ460-BB460</f>
        <v>0</v>
      </c>
      <c r="CH460" s="770"/>
      <c r="CI460" s="751">
        <v>71528</v>
      </c>
      <c r="CJ460" s="751">
        <v>30599</v>
      </c>
    </row>
    <row r="461" spans="1:88" ht="39.75" customHeight="1">
      <c r="A461" s="669"/>
      <c r="B461" s="1004"/>
      <c r="C461" s="1010"/>
      <c r="D461" s="23" t="s">
        <v>885</v>
      </c>
      <c r="E461" s="18" t="s">
        <v>886</v>
      </c>
      <c r="F461" s="671">
        <f>+'[1]UE409 (2)'!F461</f>
        <v>1</v>
      </c>
      <c r="G461" s="671">
        <f>+'[1]UE409 (2)'!G461</f>
        <v>12</v>
      </c>
      <c r="H461" s="671">
        <f>+'[1]UE409 (2)'!H461</f>
        <v>12</v>
      </c>
      <c r="I461" s="671">
        <f>+'[1]UE409 (2)'!I461</f>
        <v>12</v>
      </c>
      <c r="J461" s="634">
        <v>0</v>
      </c>
      <c r="K461" s="80">
        <v>0</v>
      </c>
      <c r="L461" s="80">
        <v>0</v>
      </c>
      <c r="M461" s="80">
        <v>0</v>
      </c>
      <c r="N461" s="80">
        <v>0</v>
      </c>
      <c r="O461" s="80">
        <v>0</v>
      </c>
      <c r="P461" s="80">
        <v>0</v>
      </c>
      <c r="Q461" s="634">
        <v>0</v>
      </c>
      <c r="R461" s="634">
        <v>0</v>
      </c>
      <c r="S461" s="634">
        <v>0</v>
      </c>
      <c r="T461" s="80">
        <v>0</v>
      </c>
      <c r="U461" s="788">
        <v>1</v>
      </c>
      <c r="V461" s="888">
        <f t="shared" si="166"/>
        <v>1</v>
      </c>
      <c r="W461" s="895">
        <f t="shared" si="167"/>
        <v>100</v>
      </c>
      <c r="X461" s="790" t="s">
        <v>1056</v>
      </c>
      <c r="Y461" s="13">
        <f t="shared" si="144"/>
        <v>0.5</v>
      </c>
      <c r="Z461" s="771"/>
      <c r="AA461" s="70"/>
      <c r="AB461" s="225"/>
      <c r="AC461" s="65"/>
      <c r="AD461" s="225"/>
      <c r="AE461" s="65"/>
      <c r="AF461" s="225"/>
      <c r="AG461" s="65"/>
      <c r="AH461" s="28"/>
      <c r="AI461" s="417"/>
      <c r="AJ461" s="840"/>
      <c r="AK461" s="840"/>
      <c r="AL461" s="67"/>
      <c r="AM461" s="67"/>
      <c r="AN461" s="67"/>
      <c r="AO461" s="67"/>
      <c r="AP461" s="67"/>
      <c r="AQ461" s="67"/>
      <c r="AR461" s="67"/>
      <c r="AS461" s="24"/>
      <c r="AT461" s="24"/>
      <c r="AU461" s="24"/>
      <c r="AV461" s="921" t="s">
        <v>1380</v>
      </c>
      <c r="AW461" s="24"/>
      <c r="AX461" s="29"/>
      <c r="AY461" s="135"/>
      <c r="AZ461" s="136"/>
      <c r="BA461" s="126"/>
      <c r="BB461" s="130"/>
      <c r="BC461" s="129"/>
      <c r="BD461" s="131"/>
      <c r="BE461" s="65"/>
      <c r="BF461" s="131"/>
      <c r="BG461" s="132"/>
      <c r="BH461" s="131"/>
      <c r="BI461" s="65"/>
      <c r="BJ461" s="131"/>
      <c r="BK461" s="65"/>
      <c r="BL461" s="131"/>
      <c r="BM461" s="132"/>
      <c r="BN461" s="131"/>
      <c r="BO461" s="65"/>
      <c r="BP461" s="131"/>
      <c r="BQ461" s="132"/>
      <c r="BR461" s="131"/>
      <c r="BS461" s="65"/>
      <c r="BT461" s="131"/>
      <c r="BU461" s="65"/>
      <c r="BV461" s="131"/>
      <c r="BW461" s="65"/>
      <c r="BX461" s="131"/>
      <c r="BY461" s="65"/>
      <c r="BZ461" s="131"/>
      <c r="CA461" s="65"/>
      <c r="CB461" s="156">
        <f>+BE461+BG461+BI461+BK461+BM461+BO461+BQ461+BS461+BU461+BW461+BY461+CA461</f>
        <v>0</v>
      </c>
      <c r="CC461" s="128" t="e">
        <f>+CB461/BA461*100</f>
        <v>#DIV/0!</v>
      </c>
      <c r="CF461" s="122"/>
      <c r="CG461" s="122"/>
    </row>
    <row r="462" spans="1:88" ht="36.75" customHeight="1">
      <c r="A462" s="1006" t="s">
        <v>513</v>
      </c>
      <c r="B462" s="1006"/>
      <c r="C462" s="1006"/>
      <c r="D462" s="1006"/>
      <c r="E462" s="1006"/>
      <c r="F462" s="117" t="s">
        <v>1066</v>
      </c>
      <c r="G462" s="109"/>
      <c r="H462" s="109"/>
      <c r="I462" s="109"/>
      <c r="J462" s="105"/>
      <c r="K462" s="105"/>
      <c r="L462" s="105"/>
      <c r="M462" s="105"/>
      <c r="N462" s="105" t="s">
        <v>1065</v>
      </c>
      <c r="O462" s="105"/>
      <c r="P462" s="105"/>
      <c r="Q462" s="105"/>
      <c r="R462" s="105"/>
      <c r="S462" s="105"/>
      <c r="T462" s="105"/>
      <c r="U462" s="105" t="s">
        <v>1580</v>
      </c>
      <c r="V462" s="93"/>
      <c r="W462" s="93"/>
      <c r="Y462" s="13" t="e">
        <f t="shared" si="144"/>
        <v>#VALUE!</v>
      </c>
      <c r="Z462" s="5"/>
      <c r="AA462" s="5"/>
      <c r="AB462" s="5"/>
      <c r="AC462" s="5"/>
      <c r="AD462" s="29"/>
      <c r="AE462" s="67"/>
      <c r="AF462" s="67"/>
      <c r="AG462" s="67"/>
      <c r="AH462" s="67"/>
      <c r="AI462" s="67"/>
      <c r="AJ462" s="840"/>
      <c r="AK462" s="840"/>
      <c r="AL462" s="67"/>
      <c r="AM462" s="67"/>
      <c r="AN462" s="67"/>
      <c r="AO462" s="67"/>
      <c r="AP462" s="67"/>
      <c r="AQ462" s="67"/>
      <c r="AR462" s="67"/>
      <c r="AS462" s="24"/>
      <c r="AT462" s="24"/>
      <c r="AU462" s="24"/>
      <c r="AV462" s="24"/>
      <c r="AW462" s="24"/>
      <c r="BZ462" s="914">
        <v>213500</v>
      </c>
      <c r="CF462" s="122"/>
      <c r="CG462" s="122"/>
    </row>
    <row r="463" spans="1:88" ht="38.25" customHeight="1">
      <c r="A463" s="14"/>
      <c r="B463" s="10"/>
      <c r="C463" s="810" t="s">
        <v>1242</v>
      </c>
      <c r="D463" s="14"/>
      <c r="E463" s="10"/>
      <c r="F463" s="92"/>
      <c r="G463" s="104"/>
      <c r="H463" s="104"/>
      <c r="I463" s="104"/>
      <c r="J463" s="105"/>
      <c r="K463" s="105"/>
      <c r="L463" s="105"/>
      <c r="M463" s="105"/>
      <c r="N463" s="105"/>
      <c r="O463" s="105"/>
      <c r="P463" s="105"/>
      <c r="Q463" s="105"/>
      <c r="R463" s="105"/>
      <c r="S463" s="105"/>
      <c r="T463" s="105"/>
      <c r="U463" s="105"/>
      <c r="V463" s="93"/>
      <c r="W463" s="93"/>
      <c r="Y463" s="13">
        <f t="shared" si="144"/>
        <v>0</v>
      </c>
      <c r="Z463" s="995"/>
      <c r="AA463" s="995"/>
      <c r="AB463" s="995"/>
      <c r="AC463" s="995"/>
      <c r="AD463" s="995"/>
      <c r="AE463" s="995"/>
      <c r="AF463" s="995"/>
      <c r="AG463" s="995"/>
      <c r="AH463" s="995"/>
      <c r="AI463" s="995"/>
      <c r="AJ463" s="1031"/>
      <c r="AK463" s="1031"/>
      <c r="AL463" s="995"/>
      <c r="AM463" s="995"/>
      <c r="AN463" s="995"/>
      <c r="AO463" s="995"/>
      <c r="AP463" s="995"/>
      <c r="AQ463" s="995"/>
      <c r="AR463" s="995"/>
      <c r="AS463" s="995"/>
      <c r="AT463" s="995"/>
      <c r="AU463" s="995"/>
      <c r="AV463" s="995"/>
      <c r="AW463" s="995"/>
      <c r="AY463" s="123"/>
      <c r="AZ463" s="191"/>
      <c r="BA463" s="204"/>
      <c r="BB463" s="205"/>
      <c r="BC463" s="204"/>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c r="CB463" s="70"/>
      <c r="CC463" s="70"/>
      <c r="CF463" s="122"/>
      <c r="CG463" s="122"/>
    </row>
    <row r="464" spans="1:88" ht="38.25" customHeight="1">
      <c r="A464" s="14"/>
      <c r="B464" s="10"/>
      <c r="C464" s="14"/>
      <c r="D464" s="14"/>
      <c r="E464" s="10"/>
      <c r="F464" s="92"/>
      <c r="G464" s="104"/>
      <c r="H464" s="104"/>
      <c r="I464" s="104"/>
      <c r="J464" s="105"/>
      <c r="K464" s="105"/>
      <c r="L464" s="105"/>
      <c r="M464" s="105"/>
      <c r="N464" s="105"/>
      <c r="O464" s="105"/>
      <c r="P464" s="105"/>
      <c r="Q464" s="105"/>
      <c r="R464" s="105"/>
      <c r="S464" s="105"/>
      <c r="T464" s="105"/>
      <c r="U464" s="105"/>
      <c r="V464" s="105"/>
      <c r="W464" s="105"/>
      <c r="Y464" s="13">
        <f t="shared" si="144"/>
        <v>0</v>
      </c>
      <c r="Z464" s="987"/>
      <c r="AA464" s="987"/>
      <c r="AB464" s="987"/>
      <c r="AC464" s="987"/>
      <c r="AD464" s="987"/>
      <c r="AE464" s="987"/>
      <c r="AF464" s="987"/>
      <c r="AG464" s="987"/>
      <c r="AH464" s="987"/>
      <c r="AI464" s="987"/>
      <c r="AJ464" s="840"/>
      <c r="AK464" s="840"/>
      <c r="AL464" s="987"/>
      <c r="AM464" s="987"/>
      <c r="AN464" s="987"/>
      <c r="AO464" s="987"/>
      <c r="AP464" s="987"/>
      <c r="AQ464" s="987"/>
      <c r="AR464" s="987"/>
      <c r="AS464" s="987"/>
      <c r="AT464" s="987"/>
      <c r="AU464" s="987"/>
      <c r="AV464" s="987"/>
      <c r="AW464" s="987"/>
      <c r="AY464" s="123"/>
      <c r="AZ464" s="191"/>
      <c r="BA464" s="39"/>
      <c r="BB464" s="170"/>
      <c r="BC464" s="39"/>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c r="CB464" s="70"/>
      <c r="CC464" s="70"/>
      <c r="CF464" s="122"/>
      <c r="CG464" s="122"/>
    </row>
    <row r="465" spans="1:119" ht="24.95" customHeight="1">
      <c r="A465" s="16" t="s">
        <v>9</v>
      </c>
      <c r="B465" s="1000" t="s">
        <v>10</v>
      </c>
      <c r="C465" s="1000"/>
      <c r="D465" s="1000"/>
      <c r="E465" s="1000"/>
      <c r="F465" s="1000"/>
      <c r="G465" s="1000"/>
      <c r="H465" s="1000"/>
      <c r="I465" s="17"/>
      <c r="J465" s="61"/>
      <c r="K465" s="61"/>
      <c r="L465" s="61"/>
      <c r="M465" s="61"/>
      <c r="N465" s="61"/>
      <c r="O465" s="61"/>
      <c r="P465" s="61"/>
      <c r="Q465" s="61"/>
      <c r="R465" s="61"/>
      <c r="S465" s="61"/>
      <c r="T465" s="61"/>
      <c r="U465" s="61"/>
      <c r="V465" s="105"/>
      <c r="W465" s="105"/>
      <c r="Y465" s="13">
        <f t="shared" si="144"/>
        <v>0</v>
      </c>
      <c r="Z465" s="987"/>
      <c r="AA465" s="987"/>
      <c r="AB465" s="987"/>
      <c r="AC465" s="987"/>
      <c r="AD465" s="987"/>
      <c r="AE465" s="987"/>
      <c r="AF465" s="987"/>
      <c r="AG465" s="987"/>
      <c r="AH465" s="987"/>
      <c r="AI465" s="987"/>
      <c r="AJ465" s="840"/>
      <c r="AK465" s="840"/>
      <c r="AL465" s="987"/>
      <c r="AM465" s="987"/>
      <c r="AN465" s="987"/>
      <c r="AO465" s="987"/>
      <c r="AP465" s="987"/>
      <c r="AQ465" s="987"/>
      <c r="AR465" s="987"/>
      <c r="AS465" s="987"/>
      <c r="AT465" s="987"/>
      <c r="AU465" s="987"/>
      <c r="AV465" s="987"/>
      <c r="AW465" s="987"/>
      <c r="BA465" s="39"/>
      <c r="BB465" s="170"/>
      <c r="BC465" s="39"/>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c r="CB465" s="70"/>
      <c r="CC465" s="70"/>
      <c r="CF465" s="122"/>
      <c r="CG465" s="122"/>
    </row>
    <row r="466" spans="1:119" ht="24.95" customHeight="1" thickBot="1">
      <c r="A466" s="14"/>
      <c r="B466" s="669" t="s">
        <v>191</v>
      </c>
      <c r="C466" s="1000" t="s">
        <v>192</v>
      </c>
      <c r="D466" s="1000"/>
      <c r="E466" s="1000"/>
      <c r="F466" s="1000"/>
      <c r="G466" s="1000"/>
      <c r="H466" s="1000"/>
      <c r="I466" s="17"/>
      <c r="J466" s="61"/>
      <c r="K466" s="61"/>
      <c r="L466" s="61"/>
      <c r="M466" s="61"/>
      <c r="N466" s="61"/>
      <c r="O466" s="61"/>
      <c r="P466" s="61"/>
      <c r="Q466" s="61"/>
      <c r="R466" s="61"/>
      <c r="S466" s="61"/>
      <c r="T466" s="61"/>
      <c r="U466" s="61"/>
      <c r="V466" s="105"/>
      <c r="W466" s="105"/>
      <c r="Y466" s="13">
        <f t="shared" ref="Y466:Y524" si="170">+F466/2</f>
        <v>0</v>
      </c>
      <c r="Z466" s="988"/>
      <c r="AA466" s="988"/>
      <c r="AB466" s="988"/>
      <c r="AC466" s="988"/>
      <c r="AD466" s="988"/>
      <c r="AE466" s="988"/>
      <c r="AF466" s="988"/>
      <c r="AG466" s="988"/>
      <c r="AH466" s="988"/>
      <c r="AI466" s="988"/>
      <c r="AJ466" s="841"/>
      <c r="AK466" s="841"/>
      <c r="AL466" s="988"/>
      <c r="AM466" s="988"/>
      <c r="AN466" s="988"/>
      <c r="AO466" s="988"/>
      <c r="AP466" s="988"/>
      <c r="AQ466" s="988"/>
      <c r="AR466" s="988"/>
      <c r="AS466" s="988"/>
      <c r="AT466" s="988"/>
      <c r="AU466" s="988"/>
      <c r="AV466" s="988"/>
      <c r="AW466" s="988"/>
      <c r="BA466" s="39"/>
      <c r="BB466" s="170"/>
      <c r="BC466" s="39"/>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F466" s="122"/>
      <c r="CG466" s="122"/>
    </row>
    <row r="467" spans="1:119" ht="23.25" customHeight="1" thickBot="1">
      <c r="A467" s="975" t="s">
        <v>13</v>
      </c>
      <c r="B467" s="981" t="s">
        <v>14</v>
      </c>
      <c r="C467" s="981" t="s">
        <v>15</v>
      </c>
      <c r="D467" s="997" t="s">
        <v>16</v>
      </c>
      <c r="E467" s="1001" t="s">
        <v>17</v>
      </c>
      <c r="F467" s="1011" t="s">
        <v>709</v>
      </c>
      <c r="G467" s="994" t="s">
        <v>214</v>
      </c>
      <c r="H467" s="1005"/>
      <c r="I467" s="1005"/>
      <c r="J467" s="996" t="s">
        <v>710</v>
      </c>
      <c r="K467" s="996"/>
      <c r="L467" s="996"/>
      <c r="M467" s="996"/>
      <c r="N467" s="996"/>
      <c r="O467" s="996"/>
      <c r="P467" s="996"/>
      <c r="Q467" s="996"/>
      <c r="R467" s="996"/>
      <c r="S467" s="996"/>
      <c r="T467" s="996"/>
      <c r="U467" s="996"/>
      <c r="V467" s="952" t="s">
        <v>712</v>
      </c>
      <c r="W467" s="955" t="s">
        <v>577</v>
      </c>
      <c r="Y467" s="13" t="e">
        <f t="shared" si="170"/>
        <v>#VALUE!</v>
      </c>
      <c r="Z467" s="991" t="s">
        <v>518</v>
      </c>
      <c r="AA467" s="992"/>
      <c r="AB467" s="991" t="s">
        <v>519</v>
      </c>
      <c r="AC467" s="992"/>
      <c r="AD467" s="991" t="s">
        <v>520</v>
      </c>
      <c r="AE467" s="992"/>
      <c r="AF467" s="991" t="s">
        <v>521</v>
      </c>
      <c r="AG467" s="992"/>
      <c r="AH467" s="991" t="s">
        <v>522</v>
      </c>
      <c r="AI467" s="992"/>
      <c r="AJ467" s="1027" t="s">
        <v>523</v>
      </c>
      <c r="AK467" s="1028"/>
      <c r="AL467" s="991" t="s">
        <v>524</v>
      </c>
      <c r="AM467" s="992"/>
      <c r="AN467" s="991" t="s">
        <v>525</v>
      </c>
      <c r="AO467" s="992"/>
      <c r="AP467" s="991" t="s">
        <v>526</v>
      </c>
      <c r="AQ467" s="992"/>
      <c r="AR467" s="991" t="s">
        <v>527</v>
      </c>
      <c r="AS467" s="992"/>
      <c r="AT467" s="991" t="s">
        <v>528</v>
      </c>
      <c r="AU467" s="992"/>
      <c r="AV467" s="991" t="s">
        <v>529</v>
      </c>
      <c r="AW467" s="992"/>
      <c r="BA467" s="1074" t="s">
        <v>763</v>
      </c>
      <c r="BB467" s="119"/>
      <c r="BC467" s="1074" t="s">
        <v>763</v>
      </c>
      <c r="BD467" s="1108" t="s">
        <v>530</v>
      </c>
      <c r="BE467" s="1112"/>
      <c r="BF467" s="1112"/>
      <c r="BG467" s="1112"/>
      <c r="BH467" s="1112"/>
      <c r="BI467" s="1112"/>
      <c r="BJ467" s="1112"/>
      <c r="BK467" s="1112"/>
      <c r="BL467" s="1112"/>
      <c r="BM467" s="1112"/>
      <c r="BN467" s="1112"/>
      <c r="BO467" s="1112"/>
      <c r="BP467" s="1112"/>
      <c r="BQ467" s="1112"/>
      <c r="BR467" s="1112"/>
      <c r="BS467" s="1112"/>
      <c r="BT467" s="1112"/>
      <c r="BU467" s="1112"/>
      <c r="BV467" s="1112"/>
      <c r="BW467" s="1112"/>
      <c r="BX467" s="1112"/>
      <c r="BY467" s="1112"/>
      <c r="BZ467" s="1109"/>
      <c r="CA467" s="120"/>
      <c r="CB467" s="121"/>
      <c r="CC467" s="121"/>
      <c r="CF467" s="122"/>
      <c r="CG467" s="122"/>
      <c r="CI467" s="137"/>
      <c r="CJ467" s="137"/>
      <c r="CK467" s="137"/>
      <c r="CL467" s="137"/>
      <c r="CM467" s="137"/>
      <c r="CN467" s="137"/>
      <c r="CO467" s="137"/>
      <c r="CP467" s="137"/>
      <c r="CQ467" s="137"/>
      <c r="CR467" s="137"/>
      <c r="CS467" s="137"/>
      <c r="CT467" s="137"/>
      <c r="CU467" s="137"/>
      <c r="CV467" s="137"/>
      <c r="CW467" s="137"/>
      <c r="CX467" s="137"/>
      <c r="CY467" s="137"/>
      <c r="CZ467" s="137"/>
      <c r="DA467" s="137"/>
      <c r="DB467" s="137"/>
      <c r="DC467" s="137"/>
      <c r="DD467" s="137"/>
      <c r="DE467" s="137"/>
      <c r="DF467" s="63"/>
      <c r="DG467" s="137"/>
      <c r="DH467" s="137"/>
      <c r="DK467" s="122"/>
      <c r="DL467" s="122"/>
      <c r="DM467" s="123"/>
      <c r="DN467" s="122"/>
      <c r="DO467" s="122"/>
    </row>
    <row r="468" spans="1:119" ht="27.75" customHeight="1" thickBot="1">
      <c r="A468" s="976"/>
      <c r="B468" s="982"/>
      <c r="C468" s="982"/>
      <c r="D468" s="998"/>
      <c r="E468" s="1002"/>
      <c r="F468" s="1012"/>
      <c r="G468" s="993" t="s">
        <v>713</v>
      </c>
      <c r="H468" s="993"/>
      <c r="I468" s="994"/>
      <c r="J468" s="996" t="s">
        <v>711</v>
      </c>
      <c r="K468" s="996"/>
      <c r="L468" s="996"/>
      <c r="M468" s="996"/>
      <c r="N468" s="996"/>
      <c r="O468" s="996"/>
      <c r="P468" s="996"/>
      <c r="Q468" s="996"/>
      <c r="R468" s="996"/>
      <c r="S468" s="996"/>
      <c r="T468" s="996"/>
      <c r="U468" s="996"/>
      <c r="V468" s="953"/>
      <c r="W468" s="956"/>
      <c r="Y468" s="13">
        <f t="shared" si="170"/>
        <v>0</v>
      </c>
      <c r="Z468" s="980" t="s">
        <v>578</v>
      </c>
      <c r="AA468" s="980" t="s">
        <v>579</v>
      </c>
      <c r="AB468" s="980" t="s">
        <v>580</v>
      </c>
      <c r="AC468" s="980" t="s">
        <v>581</v>
      </c>
      <c r="AD468" s="980" t="s">
        <v>582</v>
      </c>
      <c r="AE468" s="980" t="s">
        <v>583</v>
      </c>
      <c r="AF468" s="980" t="s">
        <v>584</v>
      </c>
      <c r="AG468" s="980" t="s">
        <v>585</v>
      </c>
      <c r="AH468" s="980" t="s">
        <v>586</v>
      </c>
      <c r="AI468" s="980" t="s">
        <v>587</v>
      </c>
      <c r="AJ468" s="831" t="s">
        <v>588</v>
      </c>
      <c r="AK468" s="832" t="s">
        <v>589</v>
      </c>
      <c r="AL468" s="980" t="s">
        <v>590</v>
      </c>
      <c r="AM468" s="980" t="s">
        <v>591</v>
      </c>
      <c r="AN468" s="980" t="s">
        <v>592</v>
      </c>
      <c r="AO468" s="980" t="s">
        <v>593</v>
      </c>
      <c r="AP468" s="980" t="s">
        <v>594</v>
      </c>
      <c r="AQ468" s="980" t="s">
        <v>595</v>
      </c>
      <c r="AR468" s="980" t="s">
        <v>596</v>
      </c>
      <c r="AS468" s="980" t="s">
        <v>597</v>
      </c>
      <c r="AT468" s="980" t="s">
        <v>598</v>
      </c>
      <c r="AU468" s="980" t="s">
        <v>599</v>
      </c>
      <c r="AV468" s="980" t="s">
        <v>600</v>
      </c>
      <c r="AW468" s="980" t="s">
        <v>601</v>
      </c>
      <c r="BA468" s="1075"/>
      <c r="BB468" s="124"/>
      <c r="BC468" s="1075"/>
      <c r="BD468" s="1108" t="s">
        <v>518</v>
      </c>
      <c r="BE468" s="1109"/>
      <c r="BF468" s="1108" t="s">
        <v>519</v>
      </c>
      <c r="BG468" s="1109"/>
      <c r="BH468" s="1108" t="s">
        <v>520</v>
      </c>
      <c r="BI468" s="1109"/>
      <c r="BJ468" s="1108" t="s">
        <v>521</v>
      </c>
      <c r="BK468" s="1109"/>
      <c r="BL468" s="1108" t="s">
        <v>522</v>
      </c>
      <c r="BM468" s="1109"/>
      <c r="BN468" s="1108" t="s">
        <v>523</v>
      </c>
      <c r="BO468" s="1109"/>
      <c r="BP468" s="1108" t="s">
        <v>524</v>
      </c>
      <c r="BQ468" s="1109"/>
      <c r="BR468" s="1108" t="s">
        <v>525</v>
      </c>
      <c r="BS468" s="1109"/>
      <c r="BT468" s="1108" t="s">
        <v>526</v>
      </c>
      <c r="BU468" s="1109"/>
      <c r="BV468" s="1108" t="s">
        <v>527</v>
      </c>
      <c r="BW468" s="1109"/>
      <c r="BX468" s="1108" t="s">
        <v>528</v>
      </c>
      <c r="BY468" s="1109"/>
      <c r="BZ468" s="1108" t="s">
        <v>529</v>
      </c>
      <c r="CA468" s="1109"/>
      <c r="CB468" s="1105" t="s">
        <v>764</v>
      </c>
      <c r="CC468" s="1106" t="s">
        <v>765</v>
      </c>
      <c r="CF468" s="122"/>
      <c r="CG468" s="122"/>
      <c r="CK468" s="137"/>
      <c r="CL468" s="137"/>
      <c r="CM468" s="137"/>
      <c r="CN468" s="137"/>
      <c r="CO468" s="137"/>
      <c r="CP468" s="137"/>
      <c r="CQ468" s="137"/>
      <c r="CR468" s="137"/>
      <c r="CS468" s="137"/>
      <c r="CT468" s="137"/>
      <c r="CU468" s="137"/>
      <c r="CV468" s="137"/>
      <c r="CW468" s="137"/>
      <c r="CX468" s="137"/>
      <c r="CY468" s="137"/>
      <c r="CZ468" s="137"/>
      <c r="DA468" s="137"/>
      <c r="DB468" s="137"/>
      <c r="DC468" s="137"/>
      <c r="DD468" s="137"/>
      <c r="DE468" s="137"/>
      <c r="DF468" s="137"/>
      <c r="DG468" s="1113"/>
      <c r="DH468" s="1113"/>
      <c r="DK468" s="122"/>
      <c r="DL468" s="122"/>
      <c r="DM468" s="123"/>
      <c r="DN468" s="122"/>
      <c r="DO468" s="122"/>
    </row>
    <row r="469" spans="1:119" ht="27" customHeight="1" thickBot="1">
      <c r="A469" s="976"/>
      <c r="B469" s="982"/>
      <c r="C469" s="982"/>
      <c r="D469" s="998"/>
      <c r="E469" s="1002"/>
      <c r="F469" s="1012"/>
      <c r="G469" s="978">
        <v>2024</v>
      </c>
      <c r="H469" s="978">
        <v>2025</v>
      </c>
      <c r="I469" s="978">
        <v>2026</v>
      </c>
      <c r="J469" s="660"/>
      <c r="K469" s="660"/>
      <c r="L469" s="660"/>
      <c r="M469" s="660"/>
      <c r="N469" s="660"/>
      <c r="O469" s="660"/>
      <c r="P469" s="660"/>
      <c r="Q469" s="660"/>
      <c r="R469" s="660"/>
      <c r="S469" s="660"/>
      <c r="T469" s="660"/>
      <c r="U469" s="660"/>
      <c r="V469" s="953"/>
      <c r="W469" s="956"/>
      <c r="Y469" s="13">
        <f t="shared" si="170"/>
        <v>0</v>
      </c>
      <c r="Z469" s="980"/>
      <c r="AA469" s="980"/>
      <c r="AB469" s="980"/>
      <c r="AC469" s="980"/>
      <c r="AD469" s="980"/>
      <c r="AE469" s="980"/>
      <c r="AF469" s="980"/>
      <c r="AG469" s="980"/>
      <c r="AH469" s="980"/>
      <c r="AI469" s="980"/>
      <c r="AJ469" s="833"/>
      <c r="AK469" s="834"/>
      <c r="AL469" s="980"/>
      <c r="AM469" s="980"/>
      <c r="AN469" s="980"/>
      <c r="AO469" s="980"/>
      <c r="AP469" s="980"/>
      <c r="AQ469" s="980"/>
      <c r="AR469" s="980"/>
      <c r="AS469" s="980"/>
      <c r="AT469" s="980"/>
      <c r="AU469" s="980"/>
      <c r="AV469" s="980"/>
      <c r="AW469" s="980"/>
      <c r="BA469" s="1075"/>
      <c r="BB469" s="124"/>
      <c r="BC469" s="1075"/>
      <c r="BD469" s="1110" t="s">
        <v>531</v>
      </c>
      <c r="BE469" s="1110" t="s">
        <v>532</v>
      </c>
      <c r="BF469" s="1110" t="s">
        <v>531</v>
      </c>
      <c r="BG469" s="1110" t="s">
        <v>532</v>
      </c>
      <c r="BH469" s="1110" t="s">
        <v>531</v>
      </c>
      <c r="BI469" s="1110" t="s">
        <v>532</v>
      </c>
      <c r="BJ469" s="1110" t="s">
        <v>531</v>
      </c>
      <c r="BK469" s="1110" t="s">
        <v>532</v>
      </c>
      <c r="BL469" s="1110" t="s">
        <v>531</v>
      </c>
      <c r="BM469" s="1110" t="s">
        <v>532</v>
      </c>
      <c r="BN469" s="1107" t="s">
        <v>531</v>
      </c>
      <c r="BO469" s="1110" t="s">
        <v>532</v>
      </c>
      <c r="BP469" s="1107" t="s">
        <v>531</v>
      </c>
      <c r="BQ469" s="1110" t="s">
        <v>532</v>
      </c>
      <c r="BR469" s="1107" t="s">
        <v>531</v>
      </c>
      <c r="BS469" s="1110" t="s">
        <v>532</v>
      </c>
      <c r="BT469" s="1107" t="s">
        <v>531</v>
      </c>
      <c r="BU469" s="1110" t="s">
        <v>532</v>
      </c>
      <c r="BV469" s="1107" t="s">
        <v>531</v>
      </c>
      <c r="BW469" s="1110" t="s">
        <v>532</v>
      </c>
      <c r="BX469" s="1107" t="s">
        <v>531</v>
      </c>
      <c r="BY469" s="1110" t="s">
        <v>532</v>
      </c>
      <c r="BZ469" s="1107" t="s">
        <v>531</v>
      </c>
      <c r="CA469" s="1110" t="s">
        <v>532</v>
      </c>
      <c r="CB469" s="1105"/>
      <c r="CC469" s="1106"/>
      <c r="CF469" s="122"/>
      <c r="CG469" s="122"/>
      <c r="CL469" s="1113"/>
      <c r="CM469" s="1113"/>
      <c r="CN469" s="1113"/>
      <c r="CO469" s="1113"/>
      <c r="CP469" s="1113"/>
      <c r="CQ469" s="1113"/>
      <c r="CR469" s="1113"/>
      <c r="CS469" s="1113"/>
      <c r="CT469" s="1113"/>
      <c r="CU469" s="1113"/>
      <c r="CV469" s="1113"/>
      <c r="CW469" s="1113"/>
      <c r="CX469" s="1113"/>
      <c r="CY469" s="1113"/>
      <c r="CZ469" s="1113"/>
      <c r="DA469" s="1113"/>
      <c r="DB469" s="1113"/>
      <c r="DC469" s="1113"/>
      <c r="DD469" s="1113"/>
      <c r="DE469" s="1113"/>
      <c r="DF469" s="1113"/>
      <c r="DG469" s="1113"/>
      <c r="DH469" s="1113"/>
      <c r="DI469" s="125"/>
      <c r="DJ469" s="125"/>
      <c r="DK469" s="122"/>
      <c r="DL469" s="122"/>
      <c r="DM469" s="123"/>
      <c r="DN469" s="122"/>
      <c r="DO469" s="122"/>
    </row>
    <row r="470" spans="1:119" ht="51" customHeight="1" thickBot="1">
      <c r="A470" s="977"/>
      <c r="B470" s="983"/>
      <c r="C470" s="983"/>
      <c r="D470" s="999"/>
      <c r="E470" s="1003"/>
      <c r="F470" s="1013"/>
      <c r="G470" s="979"/>
      <c r="H470" s="979"/>
      <c r="I470" s="979"/>
      <c r="J470" s="661" t="s">
        <v>399</v>
      </c>
      <c r="K470" s="661" t="s">
        <v>400</v>
      </c>
      <c r="L470" s="661" t="s">
        <v>401</v>
      </c>
      <c r="M470" s="661" t="s">
        <v>402</v>
      </c>
      <c r="N470" s="661" t="s">
        <v>403</v>
      </c>
      <c r="O470" s="661" t="s">
        <v>404</v>
      </c>
      <c r="P470" s="661" t="s">
        <v>405</v>
      </c>
      <c r="Q470" s="661" t="s">
        <v>406</v>
      </c>
      <c r="R470" s="661" t="s">
        <v>407</v>
      </c>
      <c r="S470" s="661" t="s">
        <v>408</v>
      </c>
      <c r="T470" s="661" t="s">
        <v>409</v>
      </c>
      <c r="U470" s="661" t="s">
        <v>410</v>
      </c>
      <c r="V470" s="954"/>
      <c r="W470" s="957"/>
      <c r="Y470" s="13">
        <f t="shared" si="170"/>
        <v>0</v>
      </c>
      <c r="Z470" s="980"/>
      <c r="AA470" s="980"/>
      <c r="AB470" s="980"/>
      <c r="AC470" s="980"/>
      <c r="AD470" s="980"/>
      <c r="AE470" s="980"/>
      <c r="AF470" s="980"/>
      <c r="AG470" s="980"/>
      <c r="AH470" s="980"/>
      <c r="AI470" s="980"/>
      <c r="AJ470" s="831" t="s">
        <v>588</v>
      </c>
      <c r="AK470" s="832" t="s">
        <v>589</v>
      </c>
      <c r="AL470" s="980"/>
      <c r="AM470" s="980"/>
      <c r="AN470" s="980"/>
      <c r="AO470" s="980"/>
      <c r="AP470" s="980"/>
      <c r="AQ470" s="980"/>
      <c r="AR470" s="980"/>
      <c r="AS470" s="980"/>
      <c r="AT470" s="980"/>
      <c r="AU470" s="980"/>
      <c r="AV470" s="980"/>
      <c r="AW470" s="980"/>
      <c r="BA470" s="1076"/>
      <c r="BB470" s="127"/>
      <c r="BC470" s="1076"/>
      <c r="BD470" s="1111"/>
      <c r="BE470" s="1111"/>
      <c r="BF470" s="1111"/>
      <c r="BG470" s="1111"/>
      <c r="BH470" s="1111"/>
      <c r="BI470" s="1111"/>
      <c r="BJ470" s="1111"/>
      <c r="BK470" s="1111"/>
      <c r="BL470" s="1111"/>
      <c r="BM470" s="1111"/>
      <c r="BN470" s="1107"/>
      <c r="BO470" s="1111"/>
      <c r="BP470" s="1107"/>
      <c r="BQ470" s="1111"/>
      <c r="BR470" s="1107"/>
      <c r="BS470" s="1111"/>
      <c r="BT470" s="1107"/>
      <c r="BU470" s="1111"/>
      <c r="BV470" s="1107"/>
      <c r="BW470" s="1111"/>
      <c r="BX470" s="1107"/>
      <c r="BY470" s="1111"/>
      <c r="BZ470" s="1107"/>
      <c r="CA470" s="1111"/>
      <c r="CB470" s="1105"/>
      <c r="CC470" s="1106"/>
      <c r="CF470" s="122"/>
      <c r="CG470" s="122"/>
      <c r="CL470" s="1113"/>
      <c r="CM470" s="1113"/>
      <c r="CN470" s="1113"/>
      <c r="CO470" s="1113"/>
      <c r="CP470" s="1113"/>
      <c r="CQ470" s="1113"/>
      <c r="CR470" s="1113"/>
      <c r="CS470" s="1113"/>
      <c r="CT470" s="1113"/>
      <c r="CU470" s="1113"/>
      <c r="CV470" s="1113"/>
      <c r="CW470" s="1113"/>
      <c r="CX470" s="1113"/>
      <c r="CY470" s="1113"/>
      <c r="CZ470" s="1113"/>
      <c r="DA470" s="1113"/>
      <c r="DB470" s="1113"/>
      <c r="DC470" s="1113"/>
      <c r="DD470" s="1113"/>
      <c r="DE470" s="1113"/>
      <c r="DF470" s="1113"/>
      <c r="DG470" s="1113"/>
      <c r="DH470" s="1113"/>
      <c r="DK470" s="122"/>
      <c r="DL470" s="122"/>
      <c r="DM470" s="123"/>
      <c r="DN470" s="122"/>
      <c r="DO470" s="122"/>
    </row>
    <row r="471" spans="1:119" ht="51" customHeight="1" thickBot="1">
      <c r="A471" s="975" t="s">
        <v>1194</v>
      </c>
      <c r="B471" s="981" t="s">
        <v>534</v>
      </c>
      <c r="C471" s="984" t="s">
        <v>714</v>
      </c>
      <c r="D471" s="985"/>
      <c r="E471" s="986"/>
      <c r="F471" s="698">
        <f>+'[1]UE409 (2)'!F471</f>
        <v>39518</v>
      </c>
      <c r="G471" s="698">
        <f>+'[1]UE409 (2)'!G471</f>
        <v>39518</v>
      </c>
      <c r="H471" s="698">
        <f>+'[1]UE409 (2)'!H471</f>
        <v>39518</v>
      </c>
      <c r="I471" s="698">
        <f>+'[1]UE409 (2)'!I471</f>
        <v>39518</v>
      </c>
      <c r="J471" s="697">
        <f>+J472+J474</f>
        <v>2647</v>
      </c>
      <c r="K471" s="697">
        <f t="shared" ref="K471:T471" si="171">+K472+K474</f>
        <v>2034</v>
      </c>
      <c r="L471" s="697">
        <f t="shared" si="171"/>
        <v>2158</v>
      </c>
      <c r="M471" s="697">
        <f t="shared" si="171"/>
        <v>1279</v>
      </c>
      <c r="N471" s="697">
        <f t="shared" si="171"/>
        <v>1856</v>
      </c>
      <c r="O471" s="697">
        <f t="shared" si="171"/>
        <v>9661</v>
      </c>
      <c r="P471" s="697">
        <f t="shared" si="171"/>
        <v>4025</v>
      </c>
      <c r="Q471" s="697">
        <f t="shared" si="171"/>
        <v>349</v>
      </c>
      <c r="R471" s="697">
        <f t="shared" si="171"/>
        <v>8241</v>
      </c>
      <c r="S471" s="697">
        <f t="shared" si="171"/>
        <v>282</v>
      </c>
      <c r="T471" s="697">
        <f t="shared" si="171"/>
        <v>5284</v>
      </c>
      <c r="U471" s="697">
        <v>1464</v>
      </c>
      <c r="V471" s="888">
        <f>SUM(J471:U471)</f>
        <v>39280</v>
      </c>
      <c r="W471" s="895">
        <f>+V471/F471*100</f>
        <v>99.397742800749029</v>
      </c>
      <c r="Y471" s="13">
        <f t="shared" si="170"/>
        <v>19759</v>
      </c>
      <c r="Z471" s="224"/>
      <c r="AA471" s="224"/>
      <c r="AB471" s="694"/>
      <c r="AC471" s="694"/>
      <c r="AD471" s="694"/>
      <c r="AE471" s="694"/>
      <c r="AF471" s="694"/>
      <c r="AG471" s="694"/>
      <c r="AH471" s="694"/>
      <c r="AI471" s="694"/>
      <c r="AJ471" s="835"/>
      <c r="AK471" s="836"/>
      <c r="AL471" s="694"/>
      <c r="AM471" s="694"/>
      <c r="AN471" s="694"/>
      <c r="AO471" s="694"/>
      <c r="AP471" s="694"/>
      <c r="AQ471" s="694"/>
      <c r="AR471" s="694"/>
      <c r="AS471" s="694"/>
      <c r="AT471" s="694"/>
      <c r="AU471" s="694"/>
      <c r="AV471" s="694"/>
      <c r="AW471" s="694"/>
      <c r="BA471" s="129"/>
      <c r="BB471" s="130"/>
      <c r="BC471" s="129"/>
      <c r="BD471" s="651"/>
      <c r="BE471" s="651"/>
      <c r="BF471" s="651"/>
      <c r="BG471" s="651"/>
      <c r="BH471" s="651"/>
      <c r="BI471" s="651"/>
      <c r="BJ471" s="651"/>
      <c r="BK471" s="651"/>
      <c r="BL471" s="651"/>
      <c r="BM471" s="651"/>
      <c r="BN471" s="126"/>
      <c r="BO471" s="651"/>
      <c r="BP471" s="126"/>
      <c r="BQ471" s="651"/>
      <c r="BR471" s="126"/>
      <c r="BS471" s="651"/>
      <c r="BT471" s="126"/>
      <c r="BU471" s="651"/>
      <c r="BV471" s="126"/>
      <c r="BW471" s="651"/>
      <c r="BX471" s="126"/>
      <c r="BY471" s="651"/>
      <c r="BZ471" s="126"/>
      <c r="CA471" s="651"/>
      <c r="CB471" s="653"/>
      <c r="CC471" s="654"/>
      <c r="CF471" s="122"/>
      <c r="CG471" s="122"/>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K471" s="122"/>
      <c r="DL471" s="122"/>
      <c r="DM471" s="123"/>
      <c r="DN471" s="122"/>
      <c r="DO471" s="122"/>
    </row>
    <row r="472" spans="1:119" ht="56.25" customHeight="1" thickBot="1">
      <c r="A472" s="976"/>
      <c r="B472" s="982"/>
      <c r="C472" s="944" t="s">
        <v>535</v>
      </c>
      <c r="D472" s="670" t="s">
        <v>221</v>
      </c>
      <c r="E472" s="670"/>
      <c r="F472" s="671">
        <f>+'[1]UE409 (2)'!F472</f>
        <v>350</v>
      </c>
      <c r="G472" s="671">
        <f>+'[1]UE409 (2)'!G472</f>
        <v>350</v>
      </c>
      <c r="H472" s="671">
        <f>+'[1]UE409 (2)'!H472</f>
        <v>350</v>
      </c>
      <c r="I472" s="671">
        <f>+'[1]UE409 (2)'!I472</f>
        <v>350</v>
      </c>
      <c r="J472" s="671">
        <f>J473</f>
        <v>0</v>
      </c>
      <c r="K472" s="671">
        <f t="shared" ref="K472:T472" si="172">K473</f>
        <v>9</v>
      </c>
      <c r="L472" s="671">
        <f t="shared" si="172"/>
        <v>8</v>
      </c>
      <c r="M472" s="671">
        <f t="shared" si="172"/>
        <v>25</v>
      </c>
      <c r="N472" s="671">
        <f t="shared" si="172"/>
        <v>4</v>
      </c>
      <c r="O472" s="671">
        <f t="shared" si="172"/>
        <v>20</v>
      </c>
      <c r="P472" s="671">
        <f t="shared" si="172"/>
        <v>10</v>
      </c>
      <c r="Q472" s="671">
        <f t="shared" si="172"/>
        <v>10</v>
      </c>
      <c r="R472" s="671">
        <f t="shared" si="172"/>
        <v>11</v>
      </c>
      <c r="S472" s="671">
        <f t="shared" si="172"/>
        <v>23</v>
      </c>
      <c r="T472" s="671">
        <f t="shared" si="172"/>
        <v>86</v>
      </c>
      <c r="U472" s="671">
        <v>14</v>
      </c>
      <c r="V472" s="888">
        <f>SUM(J472:U472)</f>
        <v>220</v>
      </c>
      <c r="W472" s="895">
        <f>+V472/F472*100</f>
        <v>62.857142857142854</v>
      </c>
      <c r="Y472" s="13">
        <f t="shared" si="170"/>
        <v>175</v>
      </c>
      <c r="Z472" s="738"/>
      <c r="AA472" s="738"/>
      <c r="AB472" s="68"/>
      <c r="AC472" s="68"/>
      <c r="AD472" s="68"/>
      <c r="AE472" s="28"/>
      <c r="AF472" s="28"/>
      <c r="AG472" s="28"/>
      <c r="AH472" s="28"/>
      <c r="AI472" s="28"/>
      <c r="AJ472" s="835"/>
      <c r="AK472" s="836"/>
      <c r="AL472" s="28"/>
      <c r="AM472" s="28"/>
      <c r="AN472" s="28"/>
      <c r="AO472" s="28"/>
      <c r="AP472" s="28"/>
      <c r="AQ472" s="28"/>
      <c r="AR472" s="28"/>
      <c r="AS472" s="40"/>
      <c r="AT472" s="40"/>
      <c r="AU472" s="40"/>
      <c r="AV472" s="40"/>
      <c r="AW472" s="40"/>
      <c r="BA472" s="77">
        <f>+BC472+BD472+BF472+BH472+BJ472+BL472+BN472+BP472+BR472+BT472+BV472+BX472+BZ472</f>
        <v>8000</v>
      </c>
      <c r="BB472" s="130">
        <f>+BE472+BG472+BI472+BK472+BM472+BO472+BQ472+BS472+BU472+BW472+BY472+CA472</f>
        <v>7975</v>
      </c>
      <c r="BC472" s="129">
        <v>8000</v>
      </c>
      <c r="BD472" s="155">
        <v>0</v>
      </c>
      <c r="BE472" s="132">
        <v>0</v>
      </c>
      <c r="BF472" s="131">
        <v>0</v>
      </c>
      <c r="BG472" s="132">
        <v>0</v>
      </c>
      <c r="BH472" s="131">
        <v>0</v>
      </c>
      <c r="BI472" s="132">
        <v>0</v>
      </c>
      <c r="BJ472" s="131">
        <v>0</v>
      </c>
      <c r="BK472" s="65">
        <v>0</v>
      </c>
      <c r="BL472" s="131">
        <v>0</v>
      </c>
      <c r="BM472" s="798">
        <v>0</v>
      </c>
      <c r="BN472" s="131">
        <v>0</v>
      </c>
      <c r="BO472" s="797">
        <v>0</v>
      </c>
      <c r="BP472" s="131">
        <v>0</v>
      </c>
      <c r="BQ472" s="65">
        <v>0</v>
      </c>
      <c r="BR472" s="131">
        <v>0</v>
      </c>
      <c r="BS472" s="65"/>
      <c r="BT472" s="131"/>
      <c r="BU472" s="132"/>
      <c r="BV472" s="131">
        <v>0</v>
      </c>
      <c r="BW472" s="65"/>
      <c r="BX472" s="131">
        <v>0</v>
      </c>
      <c r="BY472" s="65"/>
      <c r="BZ472" s="131">
        <v>0</v>
      </c>
      <c r="CA472" s="65">
        <v>7975</v>
      </c>
      <c r="CB472" s="156">
        <f>+BE472+BG472+BI472+BK472+BM472+BO472+BQ472+BS472+BU472+BW472+BY472+CA472</f>
        <v>7975</v>
      </c>
      <c r="CC472" s="128">
        <f>+CB472/BA472*100</f>
        <v>99.6875</v>
      </c>
      <c r="CF472" s="133">
        <f>+CI472-BA472</f>
        <v>0</v>
      </c>
      <c r="CG472" s="133">
        <f>+CJ472-BB472</f>
        <v>0</v>
      </c>
      <c r="CH472" s="160"/>
      <c r="CI472" s="133">
        <v>8000</v>
      </c>
      <c r="CJ472" s="133">
        <v>7975</v>
      </c>
      <c r="CL472" s="1113"/>
      <c r="CM472" s="1113"/>
      <c r="CN472" s="1113"/>
      <c r="CO472" s="1113"/>
      <c r="CP472" s="1113"/>
      <c r="CQ472" s="1113"/>
      <c r="CR472" s="70"/>
      <c r="CS472" s="70"/>
      <c r="CT472" s="70"/>
      <c r="CU472" s="70"/>
      <c r="CV472" s="70"/>
      <c r="CW472" s="70"/>
      <c r="CX472" s="70"/>
      <c r="CY472" s="70"/>
      <c r="CZ472" s="70"/>
      <c r="DA472" s="70"/>
      <c r="DB472" s="70"/>
      <c r="DC472" s="70"/>
      <c r="DD472" s="70"/>
      <c r="DE472" s="70"/>
      <c r="DF472" s="70"/>
      <c r="DG472" s="70"/>
      <c r="DH472" s="70"/>
      <c r="DK472" s="122"/>
      <c r="DL472" s="122"/>
      <c r="DM472" s="123"/>
      <c r="DN472" s="122"/>
      <c r="DO472" s="122"/>
    </row>
    <row r="473" spans="1:119" ht="57.75" customHeight="1" thickBot="1">
      <c r="A473" s="976"/>
      <c r="B473" s="982"/>
      <c r="C473" s="944"/>
      <c r="D473" s="23" t="s">
        <v>536</v>
      </c>
      <c r="E473" s="25" t="s">
        <v>188</v>
      </c>
      <c r="F473" s="671">
        <f>+'[1]UE409 (2)'!F473</f>
        <v>350</v>
      </c>
      <c r="G473" s="671">
        <f>+'[1]UE409 (2)'!G473</f>
        <v>350</v>
      </c>
      <c r="H473" s="671">
        <f>+'[1]UE409 (2)'!H473</f>
        <v>350</v>
      </c>
      <c r="I473" s="671">
        <f>+'[1]UE409 (2)'!I473</f>
        <v>350</v>
      </c>
      <c r="J473" s="140">
        <v>0</v>
      </c>
      <c r="K473" s="65">
        <v>9</v>
      </c>
      <c r="L473" s="65">
        <v>8</v>
      </c>
      <c r="M473" s="65">
        <v>25</v>
      </c>
      <c r="N473" s="140">
        <v>4</v>
      </c>
      <c r="O473" s="65">
        <v>20</v>
      </c>
      <c r="P473" s="80">
        <v>10</v>
      </c>
      <c r="Q473" s="80">
        <v>10</v>
      </c>
      <c r="R473" s="80">
        <v>11</v>
      </c>
      <c r="S473" s="634">
        <v>23</v>
      </c>
      <c r="T473" s="80">
        <v>86</v>
      </c>
      <c r="U473" s="65">
        <v>14</v>
      </c>
      <c r="V473" s="788">
        <f>SUM(J473:U473)</f>
        <v>220</v>
      </c>
      <c r="W473" s="895">
        <f>+V473/F473*100</f>
        <v>62.857142857142854</v>
      </c>
      <c r="X473" s="871" t="s">
        <v>1243</v>
      </c>
      <c r="Y473" s="13">
        <f t="shared" si="170"/>
        <v>175</v>
      </c>
      <c r="Z473" s="640" t="s">
        <v>855</v>
      </c>
      <c r="AA473" s="640" t="s">
        <v>856</v>
      </c>
      <c r="AB473" s="223"/>
      <c r="AC473" s="223"/>
      <c r="AD473" s="226"/>
      <c r="AE473" s="226"/>
      <c r="AF473" s="226"/>
      <c r="AG473" s="226"/>
      <c r="AH473" s="223"/>
      <c r="AI473" s="223"/>
      <c r="AJ473" s="828" t="s">
        <v>1183</v>
      </c>
      <c r="AK473" s="837" t="s">
        <v>1184</v>
      </c>
      <c r="AL473" s="223" t="s">
        <v>1183</v>
      </c>
      <c r="AM473" s="223" t="s">
        <v>1184</v>
      </c>
      <c r="AN473" s="223"/>
      <c r="AO473" s="223"/>
      <c r="AP473" s="223"/>
      <c r="AQ473" s="223"/>
      <c r="AR473" s="223"/>
      <c r="AS473" s="223"/>
      <c r="AT473" s="223"/>
      <c r="AU473" s="223"/>
      <c r="AV473" s="223"/>
      <c r="AW473" s="223"/>
      <c r="BA473" s="126"/>
      <c r="BB473" s="130"/>
      <c r="BC473" s="129"/>
      <c r="BD473" s="155"/>
      <c r="BE473" s="132"/>
      <c r="BF473" s="131"/>
      <c r="BG473" s="132"/>
      <c r="BH473" s="131"/>
      <c r="BI473" s="132"/>
      <c r="BJ473" s="131"/>
      <c r="BK473" s="65"/>
      <c r="BL473" s="131"/>
      <c r="BM473" s="65"/>
      <c r="BN473" s="131"/>
      <c r="BO473" s="65"/>
      <c r="BP473" s="131"/>
      <c r="BQ473" s="65"/>
      <c r="BR473" s="131"/>
      <c r="BS473" s="65"/>
      <c r="BT473" s="131"/>
      <c r="BU473" s="132"/>
      <c r="BV473" s="131"/>
      <c r="BW473" s="65"/>
      <c r="BX473" s="131"/>
      <c r="BY473" s="65"/>
      <c r="BZ473" s="131"/>
      <c r="CA473" s="65"/>
      <c r="CB473" s="156">
        <f>+BE473+BG473+BI473+BK473+BM473+BO473+BQ473+BS473+BU473+BW473+BY473+CA473</f>
        <v>0</v>
      </c>
      <c r="CC473" s="128" t="e">
        <f>+CB473/BA473*100</f>
        <v>#DIV/0!</v>
      </c>
      <c r="CF473" s="122"/>
      <c r="CG473" s="122"/>
      <c r="CL473" s="1113"/>
      <c r="CM473" s="1113"/>
      <c r="CN473" s="1113"/>
      <c r="CO473" s="1113"/>
      <c r="CP473" s="1113"/>
      <c r="CQ473" s="1113"/>
      <c r="CR473" s="70"/>
      <c r="CS473" s="70"/>
      <c r="CT473" s="70"/>
      <c r="CU473" s="70"/>
      <c r="CV473" s="70"/>
      <c r="CW473" s="70"/>
      <c r="CX473" s="70"/>
      <c r="CY473" s="70"/>
      <c r="CZ473" s="70"/>
      <c r="DA473" s="70"/>
      <c r="DB473" s="70"/>
      <c r="DC473" s="70"/>
      <c r="DD473" s="70"/>
      <c r="DE473" s="70"/>
      <c r="DF473" s="70"/>
      <c r="DG473" s="70"/>
      <c r="DH473" s="70"/>
      <c r="DK473" s="122"/>
      <c r="DL473" s="122"/>
      <c r="DM473" s="123"/>
      <c r="DN473" s="122"/>
      <c r="DO473" s="122"/>
    </row>
    <row r="474" spans="1:119" ht="53.25" customHeight="1" thickBot="1">
      <c r="A474" s="976"/>
      <c r="B474" s="982"/>
      <c r="C474" s="944" t="s">
        <v>537</v>
      </c>
      <c r="D474" s="670" t="s">
        <v>221</v>
      </c>
      <c r="E474" s="670"/>
      <c r="F474" s="671">
        <f>+'[1]UE409 (2)'!F474</f>
        <v>39168</v>
      </c>
      <c r="G474" s="671">
        <f>+'[1]UE409 (2)'!G474</f>
        <v>39168</v>
      </c>
      <c r="H474" s="671">
        <f>+'[1]UE409 (2)'!H474</f>
        <v>39168</v>
      </c>
      <c r="I474" s="671">
        <f>+'[1]UE409 (2)'!I474</f>
        <v>39168</v>
      </c>
      <c r="J474" s="671">
        <f t="shared" ref="J474:T474" si="173">+J475</f>
        <v>2647</v>
      </c>
      <c r="K474" s="671">
        <f t="shared" si="173"/>
        <v>2025</v>
      </c>
      <c r="L474" s="671">
        <f t="shared" si="173"/>
        <v>2150</v>
      </c>
      <c r="M474" s="671">
        <f t="shared" si="173"/>
        <v>1254</v>
      </c>
      <c r="N474" s="671">
        <f t="shared" si="173"/>
        <v>1852</v>
      </c>
      <c r="O474" s="671">
        <f t="shared" si="173"/>
        <v>9641</v>
      </c>
      <c r="P474" s="671">
        <f t="shared" si="173"/>
        <v>4015</v>
      </c>
      <c r="Q474" s="671">
        <f t="shared" si="173"/>
        <v>339</v>
      </c>
      <c r="R474" s="671">
        <f t="shared" si="173"/>
        <v>8230</v>
      </c>
      <c r="S474" s="671">
        <f t="shared" si="173"/>
        <v>259</v>
      </c>
      <c r="T474" s="671">
        <f t="shared" si="173"/>
        <v>5198</v>
      </c>
      <c r="U474" s="671">
        <v>1450</v>
      </c>
      <c r="V474" s="888">
        <f>SUM(J474:U474)</f>
        <v>39060</v>
      </c>
      <c r="W474" s="895">
        <f>+V474/F474*100</f>
        <v>99.724264705882348</v>
      </c>
      <c r="Y474" s="13">
        <f t="shared" si="170"/>
        <v>19584</v>
      </c>
      <c r="Z474" s="224"/>
      <c r="AA474" s="224"/>
      <c r="AB474" s="223"/>
      <c r="AC474" s="223"/>
      <c r="AD474" s="223"/>
      <c r="AE474" s="223"/>
      <c r="AF474" s="223"/>
      <c r="AG474" s="223"/>
      <c r="AH474" s="223"/>
      <c r="AI474" s="223"/>
      <c r="AJ474" s="835"/>
      <c r="AK474" s="836"/>
      <c r="AL474" s="223"/>
      <c r="AM474" s="223"/>
      <c r="AN474" s="223"/>
      <c r="AO474" s="223"/>
      <c r="AP474" s="223"/>
      <c r="AQ474" s="223"/>
      <c r="AR474" s="223"/>
      <c r="AS474" s="223"/>
      <c r="AT474" s="223"/>
      <c r="AU474" s="223"/>
      <c r="AV474" s="223"/>
      <c r="AW474" s="223"/>
      <c r="AY474" s="135" t="s">
        <v>18</v>
      </c>
      <c r="AZ474" s="136">
        <f>SUM(BA472:BA474)</f>
        <v>15000</v>
      </c>
      <c r="BA474" s="77">
        <f>+BC474+BD474+BF474+BH474+BJ474+BL474+BN474+BP474+BR474+BT474+BV474+BX474+BZ474</f>
        <v>7000</v>
      </c>
      <c r="BB474" s="130">
        <f>+BE474+BG474+BI474+BK474+BM474+BO474+BQ474+BS474+BU474+BW474+BY474+CA474</f>
        <v>6935</v>
      </c>
      <c r="BC474" s="129">
        <v>7000</v>
      </c>
      <c r="BD474" s="155">
        <v>0</v>
      </c>
      <c r="BE474" s="132">
        <v>0</v>
      </c>
      <c r="BF474" s="131">
        <v>0</v>
      </c>
      <c r="BG474" s="132">
        <v>0</v>
      </c>
      <c r="BH474" s="131">
        <v>0</v>
      </c>
      <c r="BI474" s="132">
        <v>0</v>
      </c>
      <c r="BJ474" s="131">
        <v>0</v>
      </c>
      <c r="BK474" s="65">
        <v>0</v>
      </c>
      <c r="BL474" s="131">
        <v>0</v>
      </c>
      <c r="BM474" s="800">
        <v>0</v>
      </c>
      <c r="BN474" s="131">
        <v>0</v>
      </c>
      <c r="BO474" s="797">
        <v>0</v>
      </c>
      <c r="BP474" s="131">
        <v>0</v>
      </c>
      <c r="BQ474" s="65">
        <v>0</v>
      </c>
      <c r="BR474" s="131">
        <v>0</v>
      </c>
      <c r="BS474" s="65"/>
      <c r="BT474" s="131"/>
      <c r="BU474" s="132"/>
      <c r="BV474" s="131">
        <v>0</v>
      </c>
      <c r="BW474" s="65"/>
      <c r="BX474" s="131">
        <v>0</v>
      </c>
      <c r="BY474" s="65"/>
      <c r="BZ474" s="131">
        <v>0</v>
      </c>
      <c r="CA474" s="65">
        <v>6935</v>
      </c>
      <c r="CB474" s="156">
        <f>+BE474+BG474+BI474+BK474+BM474+BO474+BQ474+BS474+BU474+BW474+BY474+CA474</f>
        <v>6935</v>
      </c>
      <c r="CC474" s="128">
        <f>+CB474/BA474*100</f>
        <v>99.071428571428584</v>
      </c>
      <c r="CD474" s="125"/>
      <c r="CE474" s="125"/>
      <c r="CF474" s="133">
        <f>+CI474-BA474</f>
        <v>0</v>
      </c>
      <c r="CG474" s="133">
        <f>+CJ474-BB474</f>
        <v>0</v>
      </c>
      <c r="CH474" s="160"/>
      <c r="CI474" s="133">
        <v>7000</v>
      </c>
      <c r="CJ474" s="133">
        <v>6935</v>
      </c>
      <c r="CL474" s="1113"/>
      <c r="CM474" s="1113"/>
      <c r="CN474" s="1113"/>
      <c r="CO474" s="1113"/>
      <c r="CP474" s="1113"/>
      <c r="CQ474" s="1113"/>
      <c r="CR474" s="70"/>
      <c r="CS474" s="70"/>
      <c r="CT474" s="70"/>
      <c r="CU474" s="70"/>
      <c r="CV474" s="70"/>
      <c r="CW474" s="70"/>
      <c r="CX474" s="70"/>
      <c r="CY474" s="70"/>
      <c r="CZ474" s="70"/>
      <c r="DA474" s="70"/>
      <c r="DB474" s="70"/>
      <c r="DC474" s="70"/>
      <c r="DD474" s="70"/>
      <c r="DE474" s="70"/>
      <c r="DF474" s="70"/>
      <c r="DG474" s="70"/>
      <c r="DH474" s="70"/>
      <c r="DK474" s="122"/>
      <c r="DL474" s="122"/>
      <c r="DM474" s="123"/>
      <c r="DN474" s="122"/>
      <c r="DO474" s="122"/>
    </row>
    <row r="475" spans="1:119" ht="69" customHeight="1" thickBot="1">
      <c r="A475" s="977"/>
      <c r="B475" s="983"/>
      <c r="C475" s="944"/>
      <c r="D475" s="23" t="s">
        <v>538</v>
      </c>
      <c r="E475" s="25" t="s">
        <v>188</v>
      </c>
      <c r="F475" s="671">
        <f>+'[1]UE409 (2)'!F475</f>
        <v>39168</v>
      </c>
      <c r="G475" s="671">
        <f>+'[1]UE409 (2)'!G475</f>
        <v>39168</v>
      </c>
      <c r="H475" s="671">
        <f>+'[1]UE409 (2)'!H475</f>
        <v>39168</v>
      </c>
      <c r="I475" s="671">
        <f>+'[1]UE409 (2)'!I475</f>
        <v>39168</v>
      </c>
      <c r="J475" s="743">
        <v>2647</v>
      </c>
      <c r="K475" s="65">
        <v>2025</v>
      </c>
      <c r="L475" s="65">
        <v>2150</v>
      </c>
      <c r="M475" s="65">
        <v>1254</v>
      </c>
      <c r="N475" s="140">
        <v>1852</v>
      </c>
      <c r="O475" s="65">
        <v>9641</v>
      </c>
      <c r="P475" s="80">
        <v>4015</v>
      </c>
      <c r="Q475" s="80">
        <v>339</v>
      </c>
      <c r="R475" s="80">
        <v>8230</v>
      </c>
      <c r="S475" s="634">
        <v>259</v>
      </c>
      <c r="T475" s="80">
        <v>5198</v>
      </c>
      <c r="U475" s="65">
        <v>1450</v>
      </c>
      <c r="V475" s="788">
        <f>SUM(J475:U475)</f>
        <v>39060</v>
      </c>
      <c r="W475" s="895">
        <f>+V475/F475*100</f>
        <v>99.724264705882348</v>
      </c>
      <c r="X475" s="871" t="s">
        <v>1243</v>
      </c>
      <c r="Y475" s="13">
        <f t="shared" si="170"/>
        <v>19584</v>
      </c>
      <c r="Z475" s="640"/>
      <c r="AA475" s="640"/>
      <c r="AB475" s="223"/>
      <c r="AC475" s="223"/>
      <c r="AD475" s="226"/>
      <c r="AE475" s="226"/>
      <c r="AF475" s="226"/>
      <c r="AG475" s="226"/>
      <c r="AH475" s="223"/>
      <c r="AI475" s="223"/>
      <c r="AJ475" s="835"/>
      <c r="AK475" s="836"/>
      <c r="AL475" s="223"/>
      <c r="AM475" s="223"/>
      <c r="AN475" s="223"/>
      <c r="AO475" s="223"/>
      <c r="AP475" s="223"/>
      <c r="AQ475" s="223"/>
      <c r="AR475" s="223"/>
      <c r="AS475" s="223"/>
      <c r="AT475" s="223"/>
      <c r="AU475" s="223"/>
      <c r="AV475" s="223"/>
      <c r="AW475" s="223"/>
      <c r="AY475" s="135" t="s">
        <v>573</v>
      </c>
      <c r="AZ475" s="136">
        <f>SUM(BB472:BB474)</f>
        <v>14910</v>
      </c>
      <c r="BA475" s="126"/>
      <c r="BB475" s="130"/>
      <c r="BC475" s="129"/>
      <c r="BD475" s="155"/>
      <c r="BE475" s="65"/>
      <c r="BF475" s="131"/>
      <c r="BG475" s="132"/>
      <c r="BH475" s="131"/>
      <c r="BI475" s="65"/>
      <c r="BJ475" s="131"/>
      <c r="BK475" s="65"/>
      <c r="BL475" s="131"/>
      <c r="BM475" s="132"/>
      <c r="BN475" s="131"/>
      <c r="BO475" s="65"/>
      <c r="BP475" s="131"/>
      <c r="BQ475" s="65"/>
      <c r="BR475" s="131"/>
      <c r="BS475" s="65"/>
      <c r="BT475" s="131"/>
      <c r="BU475" s="65"/>
      <c r="BV475" s="131"/>
      <c r="BW475" s="65"/>
      <c r="BX475" s="131"/>
      <c r="BY475" s="65"/>
      <c r="BZ475" s="131"/>
      <c r="CA475" s="65"/>
      <c r="CB475" s="156">
        <f>+BE475+BG475+BI475+BK475+BM475+BO475+BQ475+BS475+BU475+BW475+BY475+CA475</f>
        <v>0</v>
      </c>
      <c r="CC475" s="128" t="e">
        <f>+CB475/BA475*100</f>
        <v>#DIV/0!</v>
      </c>
      <c r="CF475" s="122"/>
      <c r="CG475" s="122"/>
      <c r="CL475" s="1113"/>
      <c r="CM475" s="1113"/>
      <c r="CN475" s="1113"/>
      <c r="CO475" s="1113"/>
      <c r="CP475" s="1113"/>
      <c r="CQ475" s="1113"/>
      <c r="CR475" s="70"/>
      <c r="CS475" s="70"/>
      <c r="CT475" s="70"/>
      <c r="CU475" s="70"/>
      <c r="CV475" s="70"/>
      <c r="CW475" s="70"/>
      <c r="CX475" s="70"/>
      <c r="CY475" s="70"/>
      <c r="CZ475" s="70"/>
      <c r="DA475" s="70"/>
      <c r="DB475" s="70"/>
      <c r="DC475" s="70"/>
      <c r="DD475" s="70"/>
      <c r="DE475" s="70"/>
      <c r="DF475" s="70"/>
      <c r="DG475" s="70"/>
      <c r="DH475" s="70"/>
      <c r="DK475" s="122"/>
      <c r="DL475" s="122"/>
      <c r="DM475" s="123"/>
      <c r="DN475" s="122"/>
      <c r="DO475" s="122"/>
    </row>
    <row r="476" spans="1:119" ht="36.75" customHeight="1">
      <c r="A476" s="1006" t="s">
        <v>539</v>
      </c>
      <c r="B476" s="1006"/>
      <c r="C476" s="1006"/>
      <c r="D476" s="1006"/>
      <c r="E476" s="1006"/>
      <c r="F476" s="72"/>
      <c r="G476" s="55"/>
      <c r="H476" s="55"/>
      <c r="I476" s="55"/>
      <c r="J476" s="39"/>
      <c r="K476" s="39"/>
      <c r="L476" s="39"/>
      <c r="M476" s="39"/>
      <c r="N476" s="39"/>
      <c r="O476" s="39"/>
      <c r="P476" s="39"/>
      <c r="Q476" s="39"/>
      <c r="R476" s="39"/>
      <c r="S476" s="39"/>
      <c r="T476" s="39"/>
      <c r="U476" s="39"/>
      <c r="Y476" s="13">
        <f t="shared" si="170"/>
        <v>0</v>
      </c>
      <c r="Z476" s="227"/>
      <c r="AA476" s="227"/>
      <c r="AB476" s="227"/>
      <c r="AC476" s="227"/>
      <c r="AD476" s="227"/>
      <c r="AE476" s="227"/>
      <c r="AF476" s="227"/>
      <c r="AG476" s="227"/>
      <c r="AH476" s="227"/>
      <c r="AI476" s="227"/>
      <c r="AJ476" s="840"/>
      <c r="AK476" s="840"/>
      <c r="AL476" s="227"/>
      <c r="AM476" s="227"/>
      <c r="AN476" s="227"/>
      <c r="AO476" s="227"/>
      <c r="AP476" s="227"/>
      <c r="AQ476" s="227"/>
      <c r="AR476" s="227"/>
      <c r="AS476" s="227"/>
      <c r="AT476" s="227"/>
      <c r="AU476" s="227"/>
      <c r="AV476" s="227"/>
      <c r="AW476" s="227"/>
      <c r="CF476" s="122"/>
      <c r="CG476" s="122"/>
      <c r="CL476" s="70"/>
      <c r="CM476" s="70"/>
      <c r="CN476" s="70"/>
      <c r="CO476" s="70"/>
      <c r="CP476" s="70"/>
      <c r="CQ476" s="70"/>
      <c r="CR476" s="70"/>
      <c r="CS476" s="70"/>
      <c r="CT476" s="70"/>
      <c r="CU476" s="70"/>
      <c r="CV476" s="70"/>
      <c r="CW476" s="70"/>
      <c r="CX476" s="70"/>
      <c r="CY476" s="70"/>
      <c r="CZ476" s="70"/>
      <c r="DA476" s="70"/>
      <c r="DB476" s="70"/>
      <c r="DC476" s="70"/>
      <c r="DD476" s="70"/>
      <c r="DE476" s="70"/>
      <c r="DF476" s="70"/>
      <c r="DG476" s="70"/>
      <c r="DH476" s="70"/>
      <c r="DK476" s="122"/>
      <c r="DL476" s="122"/>
      <c r="DM476" s="123"/>
      <c r="DN476" s="122"/>
      <c r="DO476" s="122"/>
    </row>
    <row r="477" spans="1:119" ht="38.25" customHeight="1">
      <c r="A477" s="14"/>
      <c r="B477" s="10"/>
      <c r="C477" s="14"/>
      <c r="D477" s="14"/>
      <c r="E477" s="10"/>
      <c r="F477" s="92"/>
      <c r="G477" s="104"/>
      <c r="H477" s="104"/>
      <c r="I477" s="104"/>
      <c r="J477" s="105"/>
      <c r="K477" s="105"/>
      <c r="L477" s="105"/>
      <c r="M477" s="105"/>
      <c r="N477" s="105"/>
      <c r="O477" s="105"/>
      <c r="P477" s="105"/>
      <c r="Q477" s="105"/>
      <c r="R477" s="105"/>
      <c r="S477" s="105"/>
      <c r="T477" s="105"/>
      <c r="U477" s="105"/>
      <c r="Y477" s="13">
        <f t="shared" si="170"/>
        <v>0</v>
      </c>
      <c r="Z477" s="227"/>
      <c r="AA477" s="227"/>
      <c r="AB477" s="227"/>
      <c r="AC477" s="227"/>
      <c r="AD477" s="227"/>
      <c r="AE477" s="227"/>
      <c r="AF477" s="227"/>
      <c r="AG477" s="227"/>
      <c r="AH477" s="227"/>
      <c r="AI477" s="227"/>
      <c r="AJ477" s="840"/>
      <c r="AK477" s="840"/>
      <c r="AL477" s="227"/>
      <c r="AM477" s="227"/>
      <c r="AN477" s="227"/>
      <c r="AO477" s="227"/>
      <c r="AP477" s="227"/>
      <c r="AQ477" s="227"/>
      <c r="AR477" s="227"/>
      <c r="AS477" s="227"/>
      <c r="AT477" s="227"/>
      <c r="AU477" s="227"/>
      <c r="AV477" s="227"/>
      <c r="AW477" s="227"/>
      <c r="CF477" s="122"/>
      <c r="CG477" s="122"/>
    </row>
    <row r="478" spans="1:119">
      <c r="A478" s="14"/>
      <c r="B478" s="10"/>
      <c r="C478" s="14"/>
      <c r="D478" s="14"/>
      <c r="E478" s="10"/>
      <c r="F478" s="92"/>
      <c r="G478" s="104"/>
      <c r="H478" s="104"/>
      <c r="I478" s="104"/>
      <c r="J478" s="105"/>
      <c r="K478" s="105"/>
      <c r="L478" s="105"/>
      <c r="M478" s="105"/>
      <c r="N478" s="105"/>
      <c r="O478" s="105"/>
      <c r="P478" s="105"/>
      <c r="Q478" s="105"/>
      <c r="R478" s="105"/>
      <c r="S478" s="105"/>
      <c r="T478" s="105"/>
      <c r="U478" s="105"/>
      <c r="V478" s="93"/>
      <c r="W478" s="93"/>
      <c r="Y478" s="13">
        <f t="shared" si="170"/>
        <v>0</v>
      </c>
      <c r="Z478" s="227"/>
      <c r="AA478" s="227"/>
      <c r="AB478" s="227"/>
      <c r="AC478" s="227"/>
      <c r="AD478" s="227"/>
      <c r="AE478" s="227"/>
      <c r="AF478" s="227"/>
      <c r="AG478" s="227"/>
      <c r="AH478" s="227"/>
      <c r="AI478" s="227"/>
      <c r="AJ478" s="840"/>
      <c r="AK478" s="840"/>
      <c r="AL478" s="227"/>
      <c r="AM478" s="227"/>
      <c r="AN478" s="227"/>
      <c r="AO478" s="227"/>
      <c r="AP478" s="227"/>
      <c r="AQ478" s="227"/>
      <c r="AR478" s="227"/>
      <c r="AS478" s="227"/>
      <c r="AT478" s="227"/>
      <c r="AU478" s="227"/>
      <c r="AV478" s="227"/>
      <c r="AW478" s="227"/>
      <c r="CF478" s="122"/>
      <c r="CG478" s="122"/>
    </row>
    <row r="479" spans="1:119">
      <c r="A479" s="14"/>
      <c r="B479" s="10"/>
      <c r="C479" s="14"/>
      <c r="D479" s="14"/>
      <c r="E479" s="10"/>
      <c r="F479" s="92"/>
      <c r="G479" s="104"/>
      <c r="H479" s="104"/>
      <c r="I479" s="104"/>
      <c r="J479" s="105"/>
      <c r="K479" s="105"/>
      <c r="L479" s="105"/>
      <c r="M479" s="105"/>
      <c r="N479" s="105"/>
      <c r="O479" s="105"/>
      <c r="P479" s="105"/>
      <c r="Q479" s="105"/>
      <c r="R479" s="105"/>
      <c r="S479" s="105"/>
      <c r="T479" s="105"/>
      <c r="U479" s="105"/>
      <c r="V479" s="93"/>
      <c r="W479" s="93"/>
      <c r="Y479" s="13">
        <f t="shared" si="170"/>
        <v>0</v>
      </c>
      <c r="Z479" s="227"/>
      <c r="AA479" s="227"/>
      <c r="AB479" s="227"/>
      <c r="AC479" s="227"/>
      <c r="AD479" s="227"/>
      <c r="AE479" s="227"/>
      <c r="AF479" s="227"/>
      <c r="AG479" s="227"/>
      <c r="AH479" s="227"/>
      <c r="AI479" s="227"/>
      <c r="AJ479" s="840"/>
      <c r="AK479" s="840"/>
      <c r="AL479" s="227"/>
      <c r="AM479" s="227"/>
      <c r="AN479" s="227"/>
      <c r="AO479" s="227"/>
      <c r="AP479" s="227"/>
      <c r="AQ479" s="227"/>
      <c r="AR479" s="227"/>
      <c r="AS479" s="227"/>
      <c r="AT479" s="227"/>
      <c r="AU479" s="227"/>
      <c r="AV479" s="227"/>
      <c r="AW479" s="227"/>
      <c r="CF479" s="122"/>
      <c r="CG479" s="122"/>
    </row>
    <row r="480" spans="1:119" ht="21">
      <c r="A480" s="14"/>
      <c r="B480" s="10"/>
      <c r="C480" s="14"/>
      <c r="D480" s="14"/>
      <c r="E480" s="10"/>
      <c r="F480" s="92"/>
      <c r="G480" s="104"/>
      <c r="H480" s="104"/>
      <c r="I480" s="104"/>
      <c r="J480" s="105"/>
      <c r="K480" s="105"/>
      <c r="L480" s="105"/>
      <c r="M480" s="105"/>
      <c r="N480" s="105"/>
      <c r="O480" s="105"/>
      <c r="P480" s="105"/>
      <c r="Q480" s="105"/>
      <c r="R480" s="105"/>
      <c r="S480" s="105"/>
      <c r="T480" s="105"/>
      <c r="U480" s="105"/>
      <c r="V480" s="93"/>
      <c r="W480" s="93"/>
      <c r="Y480" s="13">
        <f t="shared" si="170"/>
        <v>0</v>
      </c>
      <c r="Z480" s="227"/>
      <c r="AA480" s="227"/>
      <c r="AB480" s="227"/>
      <c r="AC480" s="227"/>
      <c r="AD480" s="227"/>
      <c r="AE480" s="227"/>
      <c r="AF480" s="227"/>
      <c r="AG480" s="227"/>
      <c r="AH480" s="227"/>
      <c r="AI480" s="227"/>
      <c r="AJ480" s="840"/>
      <c r="AK480" s="840"/>
      <c r="AL480" s="227"/>
      <c r="AM480" s="227"/>
      <c r="AN480" s="227"/>
      <c r="AO480" s="227"/>
      <c r="AP480" s="227"/>
      <c r="AQ480" s="227"/>
      <c r="AR480" s="227"/>
      <c r="AS480" s="227"/>
      <c r="AT480" s="227"/>
      <c r="AU480" s="227"/>
      <c r="AV480" s="227"/>
      <c r="AW480" s="227"/>
      <c r="BA480" s="52"/>
      <c r="BB480" s="208"/>
      <c r="BC480" s="52"/>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c r="CB480" s="70"/>
      <c r="CC480" s="70"/>
      <c r="CF480" s="122"/>
      <c r="CG480" s="122"/>
    </row>
    <row r="481" spans="1:88" ht="15" customHeight="1">
      <c r="A481" s="15"/>
      <c r="B481" s="13"/>
      <c r="C481" s="14"/>
      <c r="D481" s="14"/>
      <c r="E481" s="15"/>
      <c r="F481" s="96"/>
      <c r="G481" s="97"/>
      <c r="H481" s="97"/>
      <c r="I481" s="97"/>
      <c r="J481" s="98"/>
      <c r="K481" s="98"/>
      <c r="L481" s="98"/>
      <c r="M481" s="98"/>
      <c r="N481" s="98"/>
      <c r="O481" s="98"/>
      <c r="P481" s="98"/>
      <c r="Q481" s="98"/>
      <c r="R481" s="98"/>
      <c r="S481" s="98"/>
      <c r="T481" s="98"/>
      <c r="U481" s="98"/>
      <c r="V481" s="93"/>
      <c r="W481" s="93"/>
      <c r="Y481" s="13">
        <f t="shared" si="170"/>
        <v>0</v>
      </c>
      <c r="Z481" s="227"/>
      <c r="AA481" s="227"/>
      <c r="AB481" s="227"/>
      <c r="AC481" s="227"/>
      <c r="AD481" s="227"/>
      <c r="AE481" s="227"/>
      <c r="AF481" s="227"/>
      <c r="AG481" s="227"/>
      <c r="AH481" s="227"/>
      <c r="AI481" s="227"/>
      <c r="AJ481" s="840"/>
      <c r="AK481" s="840"/>
      <c r="AL481" s="227"/>
      <c r="AM481" s="227"/>
      <c r="AN481" s="227"/>
      <c r="AO481" s="227"/>
      <c r="AP481" s="227"/>
      <c r="AQ481" s="227"/>
      <c r="AR481" s="227"/>
      <c r="AS481" s="227"/>
      <c r="AT481" s="227"/>
      <c r="AU481" s="227"/>
      <c r="AV481" s="227"/>
      <c r="AW481" s="227"/>
      <c r="BA481" s="39"/>
      <c r="BB481" s="170"/>
      <c r="BC481" s="39"/>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c r="CB481" s="70"/>
      <c r="CC481" s="70"/>
      <c r="CF481" s="122"/>
      <c r="CG481" s="122"/>
    </row>
    <row r="482" spans="1:88" ht="27" customHeight="1">
      <c r="A482" s="21" t="s">
        <v>8</v>
      </c>
      <c r="B482" s="1229" t="s">
        <v>193</v>
      </c>
      <c r="C482" s="1229"/>
      <c r="D482" s="1229"/>
      <c r="E482" s="15"/>
      <c r="F482" s="96"/>
      <c r="G482" s="97"/>
      <c r="H482" s="97"/>
      <c r="I482" s="97"/>
      <c r="J482" s="98"/>
      <c r="K482" s="98"/>
      <c r="L482" s="98"/>
      <c r="M482" s="98"/>
      <c r="N482" s="98"/>
      <c r="O482" s="98"/>
      <c r="P482" s="98"/>
      <c r="Q482" s="98"/>
      <c r="R482" s="98"/>
      <c r="S482" s="98"/>
      <c r="T482" s="98"/>
      <c r="U482" s="98"/>
      <c r="V482" s="892"/>
      <c r="W482" s="892"/>
      <c r="Y482" s="13">
        <f t="shared" si="170"/>
        <v>0</v>
      </c>
      <c r="Z482" s="227"/>
      <c r="AA482" s="227"/>
      <c r="AB482" s="227"/>
      <c r="AC482" s="227"/>
      <c r="AD482" s="227"/>
      <c r="AE482" s="227"/>
      <c r="AF482" s="227"/>
      <c r="AG482" s="227"/>
      <c r="AH482" s="227"/>
      <c r="AI482" s="227"/>
      <c r="AJ482" s="840"/>
      <c r="AK482" s="840"/>
      <c r="AL482" s="227"/>
      <c r="AM482" s="227"/>
      <c r="AN482" s="227"/>
      <c r="AO482" s="227"/>
      <c r="AP482" s="227"/>
      <c r="AQ482" s="227"/>
      <c r="AR482" s="227"/>
      <c r="AS482" s="227"/>
      <c r="AT482" s="227"/>
      <c r="AU482" s="227"/>
      <c r="AV482" s="227"/>
      <c r="AW482" s="227"/>
      <c r="AY482" s="123"/>
      <c r="AZ482" s="191"/>
      <c r="BA482" s="39"/>
      <c r="BB482" s="170"/>
      <c r="BC482" s="39"/>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c r="CB482" s="70"/>
      <c r="CC482" s="70"/>
      <c r="CF482" s="122"/>
      <c r="CG482" s="122"/>
    </row>
    <row r="483" spans="1:88" ht="27" customHeight="1">
      <c r="A483" s="16" t="s">
        <v>9</v>
      </c>
      <c r="B483" s="1000" t="s">
        <v>10</v>
      </c>
      <c r="C483" s="1000"/>
      <c r="D483" s="1000"/>
      <c r="E483" s="1000"/>
      <c r="F483" s="1000"/>
      <c r="G483" s="1000"/>
      <c r="H483" s="1000"/>
      <c r="I483" s="99"/>
      <c r="J483" s="100"/>
      <c r="K483" s="100"/>
      <c r="L483" s="100"/>
      <c r="M483" s="100"/>
      <c r="N483" s="100"/>
      <c r="O483" s="100"/>
      <c r="P483" s="100"/>
      <c r="Q483" s="100"/>
      <c r="R483" s="100"/>
      <c r="S483" s="100"/>
      <c r="T483" s="100"/>
      <c r="U483" s="100"/>
      <c r="V483" s="892"/>
      <c r="W483" s="892"/>
      <c r="Y483" s="13">
        <f t="shared" si="170"/>
        <v>0</v>
      </c>
      <c r="Z483" s="227"/>
      <c r="AA483" s="227"/>
      <c r="AB483" s="227"/>
      <c r="AC483" s="227"/>
      <c r="AD483" s="227"/>
      <c r="AE483" s="227"/>
      <c r="AF483" s="227"/>
      <c r="AG483" s="227"/>
      <c r="AH483" s="227"/>
      <c r="AI483" s="227"/>
      <c r="AJ483" s="840"/>
      <c r="AK483" s="840"/>
      <c r="AL483" s="227"/>
      <c r="AM483" s="227"/>
      <c r="AN483" s="227"/>
      <c r="AO483" s="227"/>
      <c r="AP483" s="227"/>
      <c r="AQ483" s="227"/>
      <c r="AR483" s="227"/>
      <c r="AS483" s="227"/>
      <c r="AT483" s="227"/>
      <c r="AU483" s="227"/>
      <c r="AV483" s="227"/>
      <c r="AW483" s="227"/>
      <c r="AY483" s="123"/>
      <c r="AZ483" s="191"/>
      <c r="BA483" s="39"/>
      <c r="BB483" s="170"/>
      <c r="BC483" s="39"/>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c r="CB483" s="70"/>
      <c r="CC483" s="70"/>
      <c r="CF483" s="122"/>
      <c r="CG483" s="122"/>
    </row>
    <row r="484" spans="1:88" ht="33" customHeight="1" thickBot="1">
      <c r="A484" s="14"/>
      <c r="B484" s="669" t="s">
        <v>194</v>
      </c>
      <c r="C484" s="1000" t="s">
        <v>195</v>
      </c>
      <c r="D484" s="1000"/>
      <c r="E484" s="1000"/>
      <c r="F484" s="1000"/>
      <c r="G484" s="1000"/>
      <c r="H484" s="1000"/>
      <c r="I484" s="99"/>
      <c r="J484" s="100"/>
      <c r="K484" s="100"/>
      <c r="L484" s="100"/>
      <c r="M484" s="100"/>
      <c r="N484" s="100"/>
      <c r="O484" s="100"/>
      <c r="P484" s="100"/>
      <c r="Q484" s="100"/>
      <c r="R484" s="100"/>
      <c r="S484" s="100"/>
      <c r="T484" s="100"/>
      <c r="U484" s="100"/>
      <c r="V484" s="891"/>
      <c r="W484" s="891"/>
      <c r="Y484" s="13">
        <f t="shared" si="170"/>
        <v>0</v>
      </c>
      <c r="Z484" s="227"/>
      <c r="AA484" s="227"/>
      <c r="AB484" s="227"/>
      <c r="AC484" s="227"/>
      <c r="AD484" s="227"/>
      <c r="AE484" s="227"/>
      <c r="AF484" s="227"/>
      <c r="AG484" s="227"/>
      <c r="AH484" s="227"/>
      <c r="AI484" s="227"/>
      <c r="AJ484" s="841"/>
      <c r="AK484" s="841"/>
      <c r="AL484" s="227"/>
      <c r="AM484" s="227"/>
      <c r="AN484" s="227"/>
      <c r="AO484" s="227"/>
      <c r="AP484" s="227"/>
      <c r="AQ484" s="227"/>
      <c r="AR484" s="227"/>
      <c r="AS484" s="227"/>
      <c r="AT484" s="227"/>
      <c r="AU484" s="227"/>
      <c r="AV484" s="227"/>
      <c r="AW484" s="227"/>
      <c r="BB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F484" s="29"/>
      <c r="CG484" s="29"/>
      <c r="CH484" s="29"/>
      <c r="CI484" s="29"/>
      <c r="CJ484" s="29"/>
    </row>
    <row r="485" spans="1:88" ht="23.25" customHeight="1" thickBot="1">
      <c r="A485" s="975" t="s">
        <v>13</v>
      </c>
      <c r="B485" s="981" t="s">
        <v>14</v>
      </c>
      <c r="C485" s="981" t="s">
        <v>15</v>
      </c>
      <c r="D485" s="997" t="s">
        <v>16</v>
      </c>
      <c r="E485" s="945" t="s">
        <v>17</v>
      </c>
      <c r="F485" s="1011" t="s">
        <v>709</v>
      </c>
      <c r="G485" s="994" t="s">
        <v>214</v>
      </c>
      <c r="H485" s="1005"/>
      <c r="I485" s="1005"/>
      <c r="J485" s="996" t="s">
        <v>710</v>
      </c>
      <c r="K485" s="996"/>
      <c r="L485" s="996"/>
      <c r="M485" s="996"/>
      <c r="N485" s="996"/>
      <c r="O485" s="996"/>
      <c r="P485" s="996"/>
      <c r="Q485" s="996"/>
      <c r="R485" s="996"/>
      <c r="S485" s="996"/>
      <c r="T485" s="996"/>
      <c r="U485" s="996"/>
      <c r="V485" s="952" t="s">
        <v>712</v>
      </c>
      <c r="W485" s="955" t="s">
        <v>577</v>
      </c>
      <c r="Y485" s="13" t="e">
        <f t="shared" si="170"/>
        <v>#VALUE!</v>
      </c>
      <c r="Z485" s="1022" t="s">
        <v>518</v>
      </c>
      <c r="AA485" s="1023"/>
      <c r="AB485" s="1022" t="s">
        <v>519</v>
      </c>
      <c r="AC485" s="1023"/>
      <c r="AD485" s="1022" t="s">
        <v>520</v>
      </c>
      <c r="AE485" s="1023"/>
      <c r="AF485" s="1022" t="s">
        <v>521</v>
      </c>
      <c r="AG485" s="1023"/>
      <c r="AH485" s="1022" t="s">
        <v>522</v>
      </c>
      <c r="AI485" s="1023"/>
      <c r="AJ485" s="1027" t="s">
        <v>523</v>
      </c>
      <c r="AK485" s="1028"/>
      <c r="AL485" s="1022" t="s">
        <v>524</v>
      </c>
      <c r="AM485" s="1023"/>
      <c r="AN485" s="1022" t="s">
        <v>525</v>
      </c>
      <c r="AO485" s="1023"/>
      <c r="AP485" s="1022" t="s">
        <v>526</v>
      </c>
      <c r="AQ485" s="1023"/>
      <c r="AR485" s="1022" t="s">
        <v>527</v>
      </c>
      <c r="AS485" s="1023"/>
      <c r="AT485" s="1022" t="s">
        <v>528</v>
      </c>
      <c r="AU485" s="1023"/>
      <c r="AV485" s="1022" t="s">
        <v>529</v>
      </c>
      <c r="AW485" s="1023"/>
      <c r="BA485" s="1074" t="s">
        <v>763</v>
      </c>
      <c r="BB485" s="119"/>
      <c r="BC485" s="1074" t="s">
        <v>763</v>
      </c>
      <c r="BD485" s="1108" t="s">
        <v>530</v>
      </c>
      <c r="BE485" s="1112"/>
      <c r="BF485" s="1112"/>
      <c r="BG485" s="1112"/>
      <c r="BH485" s="1112"/>
      <c r="BI485" s="1112"/>
      <c r="BJ485" s="1112"/>
      <c r="BK485" s="1112"/>
      <c r="BL485" s="1112"/>
      <c r="BM485" s="1112"/>
      <c r="BN485" s="1112"/>
      <c r="BO485" s="1112"/>
      <c r="BP485" s="1112"/>
      <c r="BQ485" s="1112"/>
      <c r="BR485" s="1112"/>
      <c r="BS485" s="1112"/>
      <c r="BT485" s="1112"/>
      <c r="BU485" s="1112"/>
      <c r="BV485" s="1112"/>
      <c r="BW485" s="1112"/>
      <c r="BX485" s="1112"/>
      <c r="BY485" s="1112"/>
      <c r="BZ485" s="1109"/>
      <c r="CA485" s="120"/>
      <c r="CB485" s="121"/>
      <c r="CC485" s="121"/>
      <c r="CF485" s="29"/>
      <c r="CG485" s="29"/>
      <c r="CH485" s="29"/>
      <c r="CI485" s="29"/>
      <c r="CJ485" s="29"/>
    </row>
    <row r="486" spans="1:88" ht="42.75" customHeight="1" thickBot="1">
      <c r="A486" s="976"/>
      <c r="B486" s="982"/>
      <c r="C486" s="982"/>
      <c r="D486" s="998"/>
      <c r="E486" s="945"/>
      <c r="F486" s="1012"/>
      <c r="G486" s="993" t="s">
        <v>713</v>
      </c>
      <c r="H486" s="993"/>
      <c r="I486" s="994"/>
      <c r="J486" s="996" t="s">
        <v>711</v>
      </c>
      <c r="K486" s="996"/>
      <c r="L486" s="996"/>
      <c r="M486" s="996"/>
      <c r="N486" s="996"/>
      <c r="O486" s="996"/>
      <c r="P486" s="996"/>
      <c r="Q486" s="996"/>
      <c r="R486" s="996"/>
      <c r="S486" s="996"/>
      <c r="T486" s="996"/>
      <c r="U486" s="996"/>
      <c r="V486" s="953"/>
      <c r="W486" s="956"/>
      <c r="Y486" s="13">
        <f t="shared" si="170"/>
        <v>0</v>
      </c>
      <c r="Z486" s="980" t="s">
        <v>578</v>
      </c>
      <c r="AA486" s="980" t="s">
        <v>579</v>
      </c>
      <c r="AB486" s="980" t="s">
        <v>580</v>
      </c>
      <c r="AC486" s="980" t="s">
        <v>581</v>
      </c>
      <c r="AD486" s="980" t="s">
        <v>582</v>
      </c>
      <c r="AE486" s="980" t="s">
        <v>583</v>
      </c>
      <c r="AF486" s="980" t="s">
        <v>584</v>
      </c>
      <c r="AG486" s="980" t="s">
        <v>585</v>
      </c>
      <c r="AH486" s="980" t="s">
        <v>586</v>
      </c>
      <c r="AI486" s="980" t="s">
        <v>587</v>
      </c>
      <c r="AJ486" s="831" t="s">
        <v>588</v>
      </c>
      <c r="AK486" s="832" t="s">
        <v>589</v>
      </c>
      <c r="AL486" s="980" t="s">
        <v>590</v>
      </c>
      <c r="AM486" s="980" t="s">
        <v>591</v>
      </c>
      <c r="AN486" s="980" t="s">
        <v>592</v>
      </c>
      <c r="AO486" s="980" t="s">
        <v>593</v>
      </c>
      <c r="AP486" s="980" t="s">
        <v>594</v>
      </c>
      <c r="AQ486" s="980" t="s">
        <v>595</v>
      </c>
      <c r="AR486" s="980" t="s">
        <v>596</v>
      </c>
      <c r="AS486" s="980" t="s">
        <v>597</v>
      </c>
      <c r="AT486" s="980" t="s">
        <v>598</v>
      </c>
      <c r="AU486" s="980" t="s">
        <v>599</v>
      </c>
      <c r="AV486" s="980" t="s">
        <v>600</v>
      </c>
      <c r="AW486" s="980" t="s">
        <v>601</v>
      </c>
      <c r="BA486" s="1075"/>
      <c r="BB486" s="124"/>
      <c r="BC486" s="1075"/>
      <c r="BD486" s="1108" t="s">
        <v>518</v>
      </c>
      <c r="BE486" s="1109"/>
      <c r="BF486" s="1108" t="s">
        <v>519</v>
      </c>
      <c r="BG486" s="1109"/>
      <c r="BH486" s="1108" t="s">
        <v>520</v>
      </c>
      <c r="BI486" s="1109"/>
      <c r="BJ486" s="1108" t="s">
        <v>521</v>
      </c>
      <c r="BK486" s="1109"/>
      <c r="BL486" s="1108" t="s">
        <v>522</v>
      </c>
      <c r="BM486" s="1109"/>
      <c r="BN486" s="1108" t="s">
        <v>523</v>
      </c>
      <c r="BO486" s="1109"/>
      <c r="BP486" s="1108" t="s">
        <v>524</v>
      </c>
      <c r="BQ486" s="1109"/>
      <c r="BR486" s="1108" t="s">
        <v>525</v>
      </c>
      <c r="BS486" s="1109"/>
      <c r="BT486" s="1108" t="s">
        <v>526</v>
      </c>
      <c r="BU486" s="1109"/>
      <c r="BV486" s="1108" t="s">
        <v>527</v>
      </c>
      <c r="BW486" s="1109"/>
      <c r="BX486" s="1108" t="s">
        <v>528</v>
      </c>
      <c r="BY486" s="1109"/>
      <c r="BZ486" s="1108" t="s">
        <v>529</v>
      </c>
      <c r="CA486" s="1109"/>
      <c r="CB486" s="1105" t="s">
        <v>764</v>
      </c>
      <c r="CC486" s="1106" t="s">
        <v>765</v>
      </c>
      <c r="CF486" s="122"/>
      <c r="CG486" s="122"/>
    </row>
    <row r="487" spans="1:88" ht="27" customHeight="1" thickBot="1">
      <c r="A487" s="976"/>
      <c r="B487" s="982"/>
      <c r="C487" s="982"/>
      <c r="D487" s="998"/>
      <c r="E487" s="945"/>
      <c r="F487" s="1012"/>
      <c r="G487" s="978">
        <v>2024</v>
      </c>
      <c r="H487" s="978">
        <v>2025</v>
      </c>
      <c r="I487" s="978">
        <v>2026</v>
      </c>
      <c r="J487" s="660"/>
      <c r="K487" s="660"/>
      <c r="L487" s="660"/>
      <c r="M487" s="660"/>
      <c r="N487" s="660"/>
      <c r="O487" s="660"/>
      <c r="P487" s="660"/>
      <c r="Q487" s="660"/>
      <c r="R487" s="660"/>
      <c r="S487" s="660"/>
      <c r="T487" s="660"/>
      <c r="U487" s="660"/>
      <c r="V487" s="953"/>
      <c r="W487" s="956"/>
      <c r="Y487" s="13">
        <f t="shared" si="170"/>
        <v>0</v>
      </c>
      <c r="Z487" s="980"/>
      <c r="AA487" s="980"/>
      <c r="AB487" s="980"/>
      <c r="AC487" s="980"/>
      <c r="AD487" s="980"/>
      <c r="AE487" s="980"/>
      <c r="AF487" s="980"/>
      <c r="AG487" s="980"/>
      <c r="AH487" s="980"/>
      <c r="AI487" s="980"/>
      <c r="AJ487" s="833"/>
      <c r="AK487" s="834"/>
      <c r="AL487" s="980"/>
      <c r="AM487" s="980"/>
      <c r="AN487" s="980"/>
      <c r="AO487" s="980"/>
      <c r="AP487" s="980"/>
      <c r="AQ487" s="980"/>
      <c r="AR487" s="980"/>
      <c r="AS487" s="980"/>
      <c r="AT487" s="980"/>
      <c r="AU487" s="980"/>
      <c r="AV487" s="980"/>
      <c r="AW487" s="980"/>
      <c r="BA487" s="1075"/>
      <c r="BB487" s="124"/>
      <c r="BC487" s="1075"/>
      <c r="BD487" s="1110" t="s">
        <v>531</v>
      </c>
      <c r="BE487" s="1110" t="s">
        <v>532</v>
      </c>
      <c r="BF487" s="1110" t="s">
        <v>531</v>
      </c>
      <c r="BG487" s="1110" t="s">
        <v>532</v>
      </c>
      <c r="BH487" s="1110" t="s">
        <v>531</v>
      </c>
      <c r="BI487" s="1110" t="s">
        <v>532</v>
      </c>
      <c r="BJ487" s="1110" t="s">
        <v>531</v>
      </c>
      <c r="BK487" s="1110" t="s">
        <v>532</v>
      </c>
      <c r="BL487" s="1110" t="s">
        <v>531</v>
      </c>
      <c r="BM487" s="1110" t="s">
        <v>532</v>
      </c>
      <c r="BN487" s="1107" t="s">
        <v>531</v>
      </c>
      <c r="BO487" s="1110" t="s">
        <v>532</v>
      </c>
      <c r="BP487" s="1107" t="s">
        <v>531</v>
      </c>
      <c r="BQ487" s="1110" t="s">
        <v>532</v>
      </c>
      <c r="BR487" s="1107" t="s">
        <v>531</v>
      </c>
      <c r="BS487" s="1110" t="s">
        <v>532</v>
      </c>
      <c r="BT487" s="1107" t="s">
        <v>531</v>
      </c>
      <c r="BU487" s="1110" t="s">
        <v>532</v>
      </c>
      <c r="BV487" s="1107" t="s">
        <v>531</v>
      </c>
      <c r="BW487" s="1110" t="s">
        <v>532</v>
      </c>
      <c r="BX487" s="1107" t="s">
        <v>531</v>
      </c>
      <c r="BY487" s="1110" t="s">
        <v>532</v>
      </c>
      <c r="BZ487" s="1107" t="s">
        <v>531</v>
      </c>
      <c r="CA487" s="1110" t="s">
        <v>532</v>
      </c>
      <c r="CB487" s="1105"/>
      <c r="CC487" s="1106"/>
      <c r="CF487" s="122"/>
      <c r="CG487" s="122"/>
    </row>
    <row r="488" spans="1:88" ht="51.75" customHeight="1" thickBot="1">
      <c r="A488" s="977"/>
      <c r="B488" s="983"/>
      <c r="C488" s="983"/>
      <c r="D488" s="999"/>
      <c r="E488" s="945"/>
      <c r="F488" s="1013"/>
      <c r="G488" s="979"/>
      <c r="H488" s="979"/>
      <c r="I488" s="979"/>
      <c r="J488" s="661" t="s">
        <v>399</v>
      </c>
      <c r="K488" s="661" t="s">
        <v>400</v>
      </c>
      <c r="L488" s="661" t="s">
        <v>401</v>
      </c>
      <c r="M488" s="661" t="s">
        <v>402</v>
      </c>
      <c r="N488" s="661" t="s">
        <v>403</v>
      </c>
      <c r="O488" s="661" t="s">
        <v>404</v>
      </c>
      <c r="P488" s="661" t="s">
        <v>405</v>
      </c>
      <c r="Q488" s="661" t="s">
        <v>406</v>
      </c>
      <c r="R488" s="661" t="s">
        <v>407</v>
      </c>
      <c r="S488" s="661" t="s">
        <v>408</v>
      </c>
      <c r="T488" s="661" t="s">
        <v>409</v>
      </c>
      <c r="U488" s="661" t="s">
        <v>410</v>
      </c>
      <c r="V488" s="954"/>
      <c r="W488" s="957"/>
      <c r="Y488" s="13">
        <f t="shared" si="170"/>
        <v>0</v>
      </c>
      <c r="Z488" s="980"/>
      <c r="AA488" s="980"/>
      <c r="AB488" s="980"/>
      <c r="AC488" s="980"/>
      <c r="AD488" s="980"/>
      <c r="AE488" s="980"/>
      <c r="AF488" s="980"/>
      <c r="AG488" s="980"/>
      <c r="AH488" s="980"/>
      <c r="AI488" s="980"/>
      <c r="AJ488" s="831" t="s">
        <v>588</v>
      </c>
      <c r="AK488" s="832" t="s">
        <v>589</v>
      </c>
      <c r="AL488" s="980"/>
      <c r="AM488" s="980"/>
      <c r="AN488" s="980"/>
      <c r="AO488" s="980"/>
      <c r="AP488" s="980"/>
      <c r="AQ488" s="980"/>
      <c r="AR488" s="980"/>
      <c r="AS488" s="980"/>
      <c r="AT488" s="980"/>
      <c r="AU488" s="980"/>
      <c r="AV488" s="1026"/>
      <c r="AW488" s="1026"/>
      <c r="AY488" s="125"/>
      <c r="AZ488" s="125"/>
      <c r="BA488" s="1076"/>
      <c r="BB488" s="127"/>
      <c r="BC488" s="1076"/>
      <c r="BD488" s="1111"/>
      <c r="BE488" s="1111"/>
      <c r="BF488" s="1111"/>
      <c r="BG488" s="1111"/>
      <c r="BH488" s="1111"/>
      <c r="BI488" s="1111"/>
      <c r="BJ488" s="1111"/>
      <c r="BK488" s="1111"/>
      <c r="BL488" s="1111"/>
      <c r="BM488" s="1111"/>
      <c r="BN488" s="1107"/>
      <c r="BO488" s="1111"/>
      <c r="BP488" s="1107"/>
      <c r="BQ488" s="1111"/>
      <c r="BR488" s="1107"/>
      <c r="BS488" s="1111"/>
      <c r="BT488" s="1107"/>
      <c r="BU488" s="1111"/>
      <c r="BV488" s="1107"/>
      <c r="BW488" s="1111"/>
      <c r="BX488" s="1107"/>
      <c r="BY488" s="1111"/>
      <c r="BZ488" s="1107"/>
      <c r="CA488" s="1111"/>
      <c r="CB488" s="1105"/>
      <c r="CC488" s="1106"/>
      <c r="CD488" s="125"/>
      <c r="CE488" s="125"/>
      <c r="CF488" s="122"/>
      <c r="CG488" s="122"/>
    </row>
    <row r="489" spans="1:88" ht="54.75" customHeight="1" thickBot="1">
      <c r="A489" s="945" t="s">
        <v>540</v>
      </c>
      <c r="B489" s="945" t="s">
        <v>365</v>
      </c>
      <c r="C489" s="944" t="s">
        <v>364</v>
      </c>
      <c r="D489" s="945" t="s">
        <v>18</v>
      </c>
      <c r="E489" s="945"/>
      <c r="F489" s="671">
        <f>+'[1]UE409 (2)'!F489</f>
        <v>34</v>
      </c>
      <c r="G489" s="671">
        <f>+'[1]UE409 (2)'!G489</f>
        <v>34</v>
      </c>
      <c r="H489" s="671">
        <f>+'[1]UE409 (2)'!H489</f>
        <v>34</v>
      </c>
      <c r="I489" s="671">
        <f>+'[1]UE409 (2)'!I489</f>
        <v>34</v>
      </c>
      <c r="J489" s="671">
        <f t="shared" ref="J489:T489" si="174">J490</f>
        <v>0</v>
      </c>
      <c r="K489" s="671">
        <f t="shared" si="174"/>
        <v>0</v>
      </c>
      <c r="L489" s="671">
        <f t="shared" si="174"/>
        <v>0</v>
      </c>
      <c r="M489" s="671">
        <f t="shared" si="174"/>
        <v>0</v>
      </c>
      <c r="N489" s="671">
        <f t="shared" si="174"/>
        <v>0</v>
      </c>
      <c r="O489" s="671">
        <f t="shared" si="174"/>
        <v>0</v>
      </c>
      <c r="P489" s="671">
        <f t="shared" si="174"/>
        <v>0</v>
      </c>
      <c r="Q489" s="671">
        <f t="shared" si="174"/>
        <v>0</v>
      </c>
      <c r="R489" s="671">
        <f t="shared" si="174"/>
        <v>0</v>
      </c>
      <c r="S489" s="671">
        <f t="shared" si="174"/>
        <v>0</v>
      </c>
      <c r="T489" s="671">
        <f t="shared" si="174"/>
        <v>0</v>
      </c>
      <c r="U489" s="671">
        <v>16</v>
      </c>
      <c r="V489" s="888">
        <f>SUM(J489:U489)</f>
        <v>16</v>
      </c>
      <c r="W489" s="895">
        <f>+V489/F489*100</f>
        <v>47.058823529411761</v>
      </c>
      <c r="Y489" s="13">
        <f t="shared" si="170"/>
        <v>17</v>
      </c>
      <c r="Z489" s="224"/>
      <c r="AA489" s="224"/>
      <c r="AB489" s="223"/>
      <c r="AC489" s="223"/>
      <c r="AD489" s="223"/>
      <c r="AE489" s="223"/>
      <c r="AF489" s="223"/>
      <c r="AG489" s="223"/>
      <c r="AH489" s="223"/>
      <c r="AI489" s="223"/>
      <c r="AJ489" s="835"/>
      <c r="AK489" s="836"/>
      <c r="AL489" s="223"/>
      <c r="AM489" s="223"/>
      <c r="AN489" s="223"/>
      <c r="AO489" s="223"/>
      <c r="AP489" s="223"/>
      <c r="AQ489" s="223"/>
      <c r="AR489" s="223"/>
      <c r="AS489" s="223"/>
      <c r="AT489" s="223"/>
      <c r="AU489" s="901"/>
      <c r="AV489" s="902"/>
      <c r="AW489" s="902"/>
      <c r="BA489" s="750">
        <f>+BC489+BD489+BF489+BH489+BJ489+BL489+BN489+BP489+BR489+BT489+BV489+BX489+BZ489</f>
        <v>0</v>
      </c>
      <c r="BB489" s="748">
        <f>+BE489+BG489+BI489+BK489+BM489+BO489+BQ489+BS489+BU489+BW489+BY489+CA489</f>
        <v>0</v>
      </c>
      <c r="BC489" s="750">
        <v>0</v>
      </c>
      <c r="BD489" s="748">
        <v>27400</v>
      </c>
      <c r="BE489" s="748">
        <v>280206.95999999996</v>
      </c>
      <c r="BF489" s="750">
        <v>-1440464</v>
      </c>
      <c r="BG489" s="748">
        <v>-280206.95999999996</v>
      </c>
      <c r="BH489" s="750"/>
      <c r="BI489" s="748"/>
      <c r="BJ489" s="750"/>
      <c r="BK489" s="748"/>
      <c r="BL489" s="750"/>
      <c r="BM489" s="750"/>
      <c r="BN489" s="750"/>
      <c r="BO489" s="748"/>
      <c r="BP489" s="750"/>
      <c r="BQ489" s="748"/>
      <c r="BR489" s="750"/>
      <c r="BS489" s="750"/>
      <c r="BT489" s="750"/>
      <c r="BU489" s="748"/>
      <c r="BV489" s="750">
        <v>1413064</v>
      </c>
      <c r="BW489" s="750"/>
      <c r="BX489" s="750"/>
      <c r="BY489" s="750"/>
      <c r="BZ489" s="750"/>
      <c r="CA489" s="750"/>
      <c r="CB489" s="768">
        <f>+BE489+BG489+BI489+BK489+BM489+BO489+BQ489+BS489+BU489+BW489+BY489+CA489</f>
        <v>0</v>
      </c>
      <c r="CC489" s="769" t="e">
        <f>+CB489/BA489*100</f>
        <v>#DIV/0!</v>
      </c>
      <c r="CF489" s="751">
        <f>+CI489-BA489</f>
        <v>0</v>
      </c>
      <c r="CG489" s="751">
        <f>+CJ489-BB489</f>
        <v>0</v>
      </c>
      <c r="CH489" s="770"/>
      <c r="CI489" s="751"/>
      <c r="CJ489" s="751"/>
    </row>
    <row r="490" spans="1:88" ht="36.75" customHeight="1" thickBot="1">
      <c r="A490" s="945"/>
      <c r="B490" s="945"/>
      <c r="C490" s="944"/>
      <c r="D490" s="11" t="s">
        <v>197</v>
      </c>
      <c r="E490" s="9" t="s">
        <v>198</v>
      </c>
      <c r="F490" s="671">
        <f>+'[1]UE409 (2)'!F490</f>
        <v>34</v>
      </c>
      <c r="G490" s="671">
        <f>+'[1]UE409 (2)'!G490</f>
        <v>34</v>
      </c>
      <c r="H490" s="671">
        <f>+'[1]UE409 (2)'!H490</f>
        <v>34</v>
      </c>
      <c r="I490" s="671">
        <f>+'[1]UE409 (2)'!I490</f>
        <v>34</v>
      </c>
      <c r="J490" s="634">
        <v>0</v>
      </c>
      <c r="K490" s="80">
        <v>0</v>
      </c>
      <c r="L490" s="80">
        <v>0</v>
      </c>
      <c r="M490" s="80">
        <v>0</v>
      </c>
      <c r="N490" s="80">
        <v>0</v>
      </c>
      <c r="O490" s="80">
        <v>0</v>
      </c>
      <c r="P490" s="80">
        <v>0</v>
      </c>
      <c r="Q490" s="80">
        <v>0</v>
      </c>
      <c r="R490" s="80">
        <v>0</v>
      </c>
      <c r="S490" s="80">
        <v>0</v>
      </c>
      <c r="T490" s="80">
        <v>0</v>
      </c>
      <c r="U490" s="80">
        <v>16</v>
      </c>
      <c r="V490" s="888">
        <f t="shared" ref="V490:V524" si="175">SUM(J490:U490)</f>
        <v>16</v>
      </c>
      <c r="W490" s="895">
        <f t="shared" ref="W490:W524" si="176">+V490/F490*100</f>
        <v>47.058823529411761</v>
      </c>
      <c r="Y490" s="13">
        <f t="shared" si="170"/>
        <v>17</v>
      </c>
      <c r="Z490" s="224"/>
      <c r="AA490" s="224"/>
      <c r="AB490" s="223"/>
      <c r="AC490" s="223"/>
      <c r="AD490" s="223"/>
      <c r="AE490" s="223"/>
      <c r="AF490" s="223"/>
      <c r="AG490" s="223"/>
      <c r="AH490" s="223"/>
      <c r="AI490" s="223"/>
      <c r="AJ490" s="835"/>
      <c r="AK490" s="836"/>
      <c r="AL490" s="223"/>
      <c r="AM490" s="223"/>
      <c r="AN490" s="223"/>
      <c r="AO490" s="223"/>
      <c r="AP490" s="223"/>
      <c r="AQ490" s="223"/>
      <c r="AR490" s="223"/>
      <c r="AS490" s="223"/>
      <c r="AT490" s="223"/>
      <c r="AU490" s="901"/>
      <c r="AV490" s="902"/>
      <c r="AW490" s="902"/>
      <c r="BA490" s="126"/>
      <c r="BB490" s="130"/>
      <c r="BC490" s="129"/>
      <c r="BD490" s="155"/>
      <c r="BE490" s="132"/>
      <c r="BF490" s="131"/>
      <c r="BG490" s="132"/>
      <c r="BH490" s="131"/>
      <c r="BI490" s="132"/>
      <c r="BJ490" s="155"/>
      <c r="BK490" s="132"/>
      <c r="BL490" s="131"/>
      <c r="BM490" s="65"/>
      <c r="BN490" s="131"/>
      <c r="BO490" s="132"/>
      <c r="BP490" s="131"/>
      <c r="BQ490" s="132"/>
      <c r="BR490" s="131"/>
      <c r="BS490" s="65"/>
      <c r="BT490" s="131"/>
      <c r="BU490" s="132"/>
      <c r="BV490" s="131"/>
      <c r="BW490" s="65"/>
      <c r="BX490" s="131"/>
      <c r="BY490" s="65"/>
      <c r="BZ490" s="131"/>
      <c r="CA490" s="65"/>
      <c r="CB490" s="156">
        <f t="shared" ref="CB490:CB524" si="177">+BE490+BG490+BI490+BK490+BM490+BO490+BQ490+BS490+BU490+BW490+BY490+CA490</f>
        <v>0</v>
      </c>
      <c r="CC490" s="128" t="e">
        <f t="shared" ref="CC490:CC524" si="178">+CB490/BA490*100</f>
        <v>#DIV/0!</v>
      </c>
      <c r="CF490" s="122"/>
      <c r="CG490" s="122"/>
    </row>
    <row r="491" spans="1:88" ht="38.25" customHeight="1" thickBot="1">
      <c r="A491" s="945"/>
      <c r="B491" s="945"/>
      <c r="C491" s="944"/>
      <c r="D491" s="34" t="s">
        <v>199</v>
      </c>
      <c r="E491" s="25" t="s">
        <v>198</v>
      </c>
      <c r="F491" s="671">
        <f>+'[1]UE409 (2)'!F491</f>
        <v>7</v>
      </c>
      <c r="G491" s="671">
        <f>+'[1]UE409 (2)'!G491</f>
        <v>7</v>
      </c>
      <c r="H491" s="671">
        <f>+'[1]UE409 (2)'!H491</f>
        <v>7</v>
      </c>
      <c r="I491" s="671">
        <f>+'[1]UE409 (2)'!I491</f>
        <v>7</v>
      </c>
      <c r="J491" s="634">
        <v>0</v>
      </c>
      <c r="K491" s="80">
        <v>0</v>
      </c>
      <c r="L491" s="80">
        <v>0</v>
      </c>
      <c r="M491" s="80">
        <v>0</v>
      </c>
      <c r="N491" s="80">
        <v>0</v>
      </c>
      <c r="O491" s="80">
        <v>0</v>
      </c>
      <c r="P491" s="80">
        <v>0</v>
      </c>
      <c r="Q491" s="80">
        <v>0</v>
      </c>
      <c r="R491" s="80">
        <v>0</v>
      </c>
      <c r="S491" s="80">
        <v>0</v>
      </c>
      <c r="T491" s="80">
        <v>0</v>
      </c>
      <c r="U491" s="80">
        <v>7</v>
      </c>
      <c r="V491" s="888">
        <f t="shared" si="175"/>
        <v>7</v>
      </c>
      <c r="W491" s="895">
        <f t="shared" si="176"/>
        <v>100</v>
      </c>
      <c r="Y491" s="13">
        <f t="shared" si="170"/>
        <v>3.5</v>
      </c>
      <c r="Z491" s="224"/>
      <c r="AA491" s="224"/>
      <c r="AB491" s="223"/>
      <c r="AC491" s="223"/>
      <c r="AD491" s="223"/>
      <c r="AE491" s="223"/>
      <c r="AF491" s="223"/>
      <c r="AG491" s="223"/>
      <c r="AH491" s="223"/>
      <c r="AI491" s="223"/>
      <c r="AJ491" s="835"/>
      <c r="AK491" s="836"/>
      <c r="AL491" s="223"/>
      <c r="AM491" s="223"/>
      <c r="AN491" s="223"/>
      <c r="AO491" s="223"/>
      <c r="AP491" s="223"/>
      <c r="AQ491" s="223"/>
      <c r="AR491" s="223"/>
      <c r="AS491" s="223"/>
      <c r="AT491" s="223"/>
      <c r="AU491" s="901"/>
      <c r="AV491" s="902"/>
      <c r="AW491" s="902"/>
      <c r="BA491" s="126"/>
      <c r="BB491" s="130"/>
      <c r="BC491" s="129"/>
      <c r="BD491" s="155"/>
      <c r="BE491" s="132"/>
      <c r="BF491" s="131"/>
      <c r="BG491" s="132"/>
      <c r="BH491" s="131"/>
      <c r="BI491" s="132"/>
      <c r="BJ491" s="155"/>
      <c r="BK491" s="132"/>
      <c r="BL491" s="131"/>
      <c r="BM491" s="65"/>
      <c r="BN491" s="131"/>
      <c r="BO491" s="132"/>
      <c r="BP491" s="131"/>
      <c r="BQ491" s="132"/>
      <c r="BR491" s="131"/>
      <c r="BS491" s="65"/>
      <c r="BT491" s="131"/>
      <c r="BU491" s="132"/>
      <c r="BV491" s="131"/>
      <c r="BW491" s="65"/>
      <c r="BX491" s="131"/>
      <c r="BY491" s="65"/>
      <c r="BZ491" s="131"/>
      <c r="CA491" s="65"/>
      <c r="CB491" s="156">
        <f t="shared" si="177"/>
        <v>0</v>
      </c>
      <c r="CC491" s="128" t="e">
        <f t="shared" si="178"/>
        <v>#DIV/0!</v>
      </c>
      <c r="CF491" s="122"/>
      <c r="CG491" s="122"/>
    </row>
    <row r="492" spans="1:88" ht="38.25" customHeight="1" thickBot="1">
      <c r="A492" s="945"/>
      <c r="B492" s="945"/>
      <c r="C492" s="944"/>
      <c r="D492" s="34" t="s">
        <v>457</v>
      </c>
      <c r="E492" s="25" t="s">
        <v>198</v>
      </c>
      <c r="F492" s="671">
        <f>+'[1]UE409 (2)'!F492</f>
        <v>27</v>
      </c>
      <c r="G492" s="671">
        <f>+'[1]UE409 (2)'!G492</f>
        <v>27</v>
      </c>
      <c r="H492" s="671">
        <f>+'[1]UE409 (2)'!H492</f>
        <v>27</v>
      </c>
      <c r="I492" s="671">
        <f>+'[1]UE409 (2)'!I492</f>
        <v>27</v>
      </c>
      <c r="J492" s="634">
        <v>0</v>
      </c>
      <c r="K492" s="80">
        <v>0</v>
      </c>
      <c r="L492" s="80">
        <v>0</v>
      </c>
      <c r="M492" s="80">
        <v>0</v>
      </c>
      <c r="N492" s="80">
        <v>0</v>
      </c>
      <c r="O492" s="80">
        <v>0</v>
      </c>
      <c r="P492" s="80">
        <v>0</v>
      </c>
      <c r="Q492" s="80">
        <v>0</v>
      </c>
      <c r="R492" s="80">
        <v>0</v>
      </c>
      <c r="S492" s="80">
        <v>0</v>
      </c>
      <c r="T492" s="80">
        <v>0</v>
      </c>
      <c r="U492" s="80">
        <v>27</v>
      </c>
      <c r="V492" s="888">
        <f t="shared" si="175"/>
        <v>27</v>
      </c>
      <c r="W492" s="895">
        <f t="shared" si="176"/>
        <v>100</v>
      </c>
      <c r="Y492" s="13">
        <f t="shared" si="170"/>
        <v>13.5</v>
      </c>
      <c r="Z492" s="224"/>
      <c r="AA492" s="224"/>
      <c r="AB492" s="223"/>
      <c r="AC492" s="223"/>
      <c r="AD492" s="223"/>
      <c r="AE492" s="223"/>
      <c r="AF492" s="223"/>
      <c r="AG492" s="223"/>
      <c r="AH492" s="223"/>
      <c r="AI492" s="223"/>
      <c r="AJ492" s="835"/>
      <c r="AK492" s="836"/>
      <c r="AL492" s="223"/>
      <c r="AM492" s="223"/>
      <c r="AN492" s="223"/>
      <c r="AO492" s="223"/>
      <c r="AP492" s="223"/>
      <c r="AQ492" s="223"/>
      <c r="AR492" s="223"/>
      <c r="AS492" s="223"/>
      <c r="AT492" s="223"/>
      <c r="AU492" s="901"/>
      <c r="AV492" s="902"/>
      <c r="AW492" s="902"/>
      <c r="BA492" s="126"/>
      <c r="BB492" s="130"/>
      <c r="BC492" s="129"/>
      <c r="BD492" s="155"/>
      <c r="BE492" s="65"/>
      <c r="BF492" s="131"/>
      <c r="BG492" s="132"/>
      <c r="BH492" s="131"/>
      <c r="BI492" s="65"/>
      <c r="BJ492" s="155"/>
      <c r="BK492" s="132"/>
      <c r="BL492" s="131"/>
      <c r="BM492" s="65"/>
      <c r="BN492" s="131"/>
      <c r="BO492" s="132"/>
      <c r="BP492" s="131"/>
      <c r="BQ492" s="132"/>
      <c r="BR492" s="131"/>
      <c r="BS492" s="65"/>
      <c r="BT492" s="131"/>
      <c r="BU492" s="132"/>
      <c r="BV492" s="131"/>
      <c r="BW492" s="65"/>
      <c r="BX492" s="131"/>
      <c r="BY492" s="65"/>
      <c r="BZ492" s="131"/>
      <c r="CA492" s="65"/>
      <c r="CB492" s="156">
        <f t="shared" si="177"/>
        <v>0</v>
      </c>
      <c r="CC492" s="128" t="e">
        <f t="shared" si="178"/>
        <v>#DIV/0!</v>
      </c>
      <c r="CF492" s="122"/>
      <c r="CG492" s="122"/>
    </row>
    <row r="493" spans="1:88" ht="38.25" customHeight="1" thickBot="1">
      <c r="A493" s="945"/>
      <c r="B493" s="1039" t="s">
        <v>362</v>
      </c>
      <c r="C493" s="984" t="s">
        <v>714</v>
      </c>
      <c r="D493" s="985"/>
      <c r="E493" s="986"/>
      <c r="F493" s="671">
        <f>+'[1]UE409 (2)'!F493</f>
        <v>10919</v>
      </c>
      <c r="G493" s="671">
        <f>+'[1]UE409 (2)'!G493</f>
        <v>10775</v>
      </c>
      <c r="H493" s="671">
        <f>+'[1]UE409 (2)'!H493</f>
        <v>10775</v>
      </c>
      <c r="I493" s="671">
        <f>+'[1]UE409 (2)'!I493</f>
        <v>10775</v>
      </c>
      <c r="J493" s="698">
        <f>+J494+J497</f>
        <v>515</v>
      </c>
      <c r="K493" s="698">
        <f t="shared" ref="K493:T493" si="179">+K494+K497</f>
        <v>625</v>
      </c>
      <c r="L493" s="698">
        <f t="shared" si="179"/>
        <v>777</v>
      </c>
      <c r="M493" s="698">
        <f t="shared" si="179"/>
        <v>680</v>
      </c>
      <c r="N493" s="698">
        <f t="shared" si="179"/>
        <v>787</v>
      </c>
      <c r="O493" s="698">
        <f t="shared" si="179"/>
        <v>656</v>
      </c>
      <c r="P493" s="698">
        <f t="shared" si="179"/>
        <v>777</v>
      </c>
      <c r="Q493" s="698">
        <f t="shared" si="179"/>
        <v>823</v>
      </c>
      <c r="R493" s="698">
        <f t="shared" si="179"/>
        <v>496</v>
      </c>
      <c r="S493" s="698">
        <f t="shared" si="179"/>
        <v>306</v>
      </c>
      <c r="T493" s="698">
        <f t="shared" si="179"/>
        <v>437</v>
      </c>
      <c r="U493" s="698">
        <v>359</v>
      </c>
      <c r="V493" s="888">
        <f t="shared" si="175"/>
        <v>7238</v>
      </c>
      <c r="W493" s="895">
        <f t="shared" si="176"/>
        <v>66.288121622859236</v>
      </c>
      <c r="Y493" s="13">
        <f t="shared" si="170"/>
        <v>5459.5</v>
      </c>
      <c r="Z493" s="224"/>
      <c r="AA493" s="224"/>
      <c r="AB493" s="223"/>
      <c r="AC493" s="223"/>
      <c r="AD493" s="223"/>
      <c r="AE493" s="223"/>
      <c r="AF493" s="223"/>
      <c r="AG493" s="223"/>
      <c r="AH493" s="223"/>
      <c r="AI493" s="223"/>
      <c r="AJ493" s="835"/>
      <c r="AK493" s="836"/>
      <c r="AL493" s="223"/>
      <c r="AM493" s="223"/>
      <c r="AN493" s="223"/>
      <c r="AO493" s="223"/>
      <c r="AP493" s="223"/>
      <c r="AQ493" s="223"/>
      <c r="AR493" s="223"/>
      <c r="AS493" s="223"/>
      <c r="AT493" s="223"/>
      <c r="AU493" s="901"/>
      <c r="AV493" s="902"/>
      <c r="AW493" s="902"/>
      <c r="BA493" s="129"/>
      <c r="BB493" s="130"/>
      <c r="BC493" s="129"/>
      <c r="BD493" s="155"/>
      <c r="BE493" s="65"/>
      <c r="BF493" s="131"/>
      <c r="BG493" s="132"/>
      <c r="BH493" s="131"/>
      <c r="BI493" s="65"/>
      <c r="BJ493" s="155"/>
      <c r="BK493" s="132"/>
      <c r="BL493" s="131"/>
      <c r="BM493" s="65"/>
      <c r="BN493" s="131"/>
      <c r="BO493" s="132"/>
      <c r="BP493" s="131"/>
      <c r="BQ493" s="132"/>
      <c r="BR493" s="131"/>
      <c r="BS493" s="65"/>
      <c r="BT493" s="131"/>
      <c r="BU493" s="132"/>
      <c r="BV493" s="131"/>
      <c r="BW493" s="65"/>
      <c r="BX493" s="131"/>
      <c r="BY493" s="65"/>
      <c r="BZ493" s="131"/>
      <c r="CA493" s="65"/>
      <c r="CB493" s="156"/>
      <c r="CC493" s="128"/>
      <c r="CF493" s="122"/>
      <c r="CG493" s="122"/>
    </row>
    <row r="494" spans="1:88" ht="51.75" customHeight="1" thickBot="1">
      <c r="A494" s="945"/>
      <c r="B494" s="1040"/>
      <c r="C494" s="945" t="s">
        <v>360</v>
      </c>
      <c r="D494" s="670" t="s">
        <v>221</v>
      </c>
      <c r="E494" s="670"/>
      <c r="F494" s="671">
        <f>+'[1]UE409 (2)'!F494</f>
        <v>10523</v>
      </c>
      <c r="G494" s="671">
        <f>+'[1]UE409 (2)'!G494</f>
        <v>10523</v>
      </c>
      <c r="H494" s="671">
        <f>+'[1]UE409 (2)'!H494</f>
        <v>10523</v>
      </c>
      <c r="I494" s="671">
        <f>+'[1]UE409 (2)'!I494</f>
        <v>10523</v>
      </c>
      <c r="J494" s="671">
        <f>+J495</f>
        <v>490</v>
      </c>
      <c r="K494" s="671">
        <f t="shared" ref="K494:T494" si="180">+K495</f>
        <v>600</v>
      </c>
      <c r="L494" s="671">
        <f t="shared" si="180"/>
        <v>757</v>
      </c>
      <c r="M494" s="671">
        <f t="shared" si="180"/>
        <v>661</v>
      </c>
      <c r="N494" s="671">
        <f t="shared" si="180"/>
        <v>771</v>
      </c>
      <c r="O494" s="671">
        <f t="shared" si="180"/>
        <v>561</v>
      </c>
      <c r="P494" s="671">
        <f t="shared" si="180"/>
        <v>693</v>
      </c>
      <c r="Q494" s="671">
        <f t="shared" si="180"/>
        <v>767</v>
      </c>
      <c r="R494" s="671">
        <f t="shared" si="180"/>
        <v>464</v>
      </c>
      <c r="S494" s="671">
        <f t="shared" si="180"/>
        <v>299</v>
      </c>
      <c r="T494" s="671">
        <f t="shared" si="180"/>
        <v>425</v>
      </c>
      <c r="U494" s="671">
        <v>351</v>
      </c>
      <c r="V494" s="888">
        <f t="shared" si="175"/>
        <v>6839</v>
      </c>
      <c r="W494" s="895">
        <f t="shared" si="176"/>
        <v>64.990972156229205</v>
      </c>
      <c r="Y494" s="13">
        <f t="shared" si="170"/>
        <v>5261.5</v>
      </c>
      <c r="Z494" s="224"/>
      <c r="AA494" s="224"/>
      <c r="AB494" s="694"/>
      <c r="AC494" s="694"/>
      <c r="AD494" s="694"/>
      <c r="AE494" s="694"/>
      <c r="AF494" s="694"/>
      <c r="AG494" s="694"/>
      <c r="AH494" s="694"/>
      <c r="AI494" s="694"/>
      <c r="AJ494" s="835"/>
      <c r="AK494" s="836"/>
      <c r="AL494" s="694"/>
      <c r="AM494" s="694"/>
      <c r="AN494" s="694"/>
      <c r="AO494" s="694"/>
      <c r="AP494" s="694"/>
      <c r="AQ494" s="694"/>
      <c r="AR494" s="694"/>
      <c r="AS494" s="694"/>
      <c r="AT494" s="694"/>
      <c r="AU494" s="899"/>
      <c r="AV494" s="902"/>
      <c r="AW494" s="902"/>
      <c r="BA494" s="77">
        <f>+BC494+BD494+BF494+BH494+BJ494+BL494+BN494+BP494+BR494+BT494+BV494+BX494+BZ494</f>
        <v>1851114</v>
      </c>
      <c r="BB494" s="130">
        <f>+BE494+BG494+BI494+BK494+BM494+BO494+BQ494+BS494+BU494+BW494+BY494+CA494</f>
        <v>1845451</v>
      </c>
      <c r="BC494" s="129">
        <v>1666624</v>
      </c>
      <c r="BD494" s="155">
        <v>11240</v>
      </c>
      <c r="BE494" s="132">
        <v>140369.79999999999</v>
      </c>
      <c r="BF494" s="131">
        <v>70966</v>
      </c>
      <c r="BG494" s="132">
        <v>137126.73000000004</v>
      </c>
      <c r="BH494" s="131">
        <v>0</v>
      </c>
      <c r="BI494" s="65">
        <v>145297.34999999998</v>
      </c>
      <c r="BJ494" s="155">
        <v>0</v>
      </c>
      <c r="BK494" s="132">
        <v>146991.97999999998</v>
      </c>
      <c r="BL494" s="131">
        <v>0</v>
      </c>
      <c r="BM494" s="797">
        <v>166339.94999999995</v>
      </c>
      <c r="BN494" s="131">
        <v>0</v>
      </c>
      <c r="BO494" s="821">
        <v>143035.04999999993</v>
      </c>
      <c r="BP494" s="131">
        <v>0</v>
      </c>
      <c r="BQ494" s="132">
        <v>0</v>
      </c>
      <c r="BR494" s="131">
        <v>116542</v>
      </c>
      <c r="BS494" s="65"/>
      <c r="BT494" s="131"/>
      <c r="BU494" s="132"/>
      <c r="BV494" s="882">
        <v>98284</v>
      </c>
      <c r="BW494" s="65"/>
      <c r="BX494" s="131">
        <v>0</v>
      </c>
      <c r="BY494" s="65"/>
      <c r="BZ494" s="912">
        <v>-112542</v>
      </c>
      <c r="CA494" s="65">
        <v>966290.14000000013</v>
      </c>
      <c r="CB494" s="156">
        <f t="shared" si="177"/>
        <v>1845451</v>
      </c>
      <c r="CC494" s="128">
        <f t="shared" si="178"/>
        <v>99.694076107684353</v>
      </c>
      <c r="CF494" s="133">
        <f>+CI494-BA494</f>
        <v>0</v>
      </c>
      <c r="CG494" s="133">
        <f>+CJ494-BB494</f>
        <v>0</v>
      </c>
      <c r="CH494" s="160"/>
      <c r="CI494" s="133">
        <v>1851114</v>
      </c>
      <c r="CJ494" s="133">
        <v>1845451</v>
      </c>
    </row>
    <row r="495" spans="1:88" ht="54" customHeight="1" thickBot="1">
      <c r="A495" s="945"/>
      <c r="B495" s="1040"/>
      <c r="C495" s="945"/>
      <c r="D495" s="34" t="s">
        <v>748</v>
      </c>
      <c r="E495" s="44" t="s">
        <v>196</v>
      </c>
      <c r="F495" s="671">
        <f>+'[1]UE409 (2)'!F495</f>
        <v>10523</v>
      </c>
      <c r="G495" s="671">
        <f>+'[1]UE409 (2)'!G495</f>
        <v>10523</v>
      </c>
      <c r="H495" s="671">
        <f>+'[1]UE409 (2)'!H495</f>
        <v>10523</v>
      </c>
      <c r="I495" s="671">
        <f>+'[1]UE409 (2)'!I495</f>
        <v>10523</v>
      </c>
      <c r="J495" s="744">
        <v>490</v>
      </c>
      <c r="K495" s="80">
        <v>600</v>
      </c>
      <c r="L495" s="80">
        <v>757</v>
      </c>
      <c r="M495" s="80">
        <v>661</v>
      </c>
      <c r="N495" s="80">
        <v>771</v>
      </c>
      <c r="O495" s="80">
        <v>561</v>
      </c>
      <c r="P495" s="80">
        <v>693</v>
      </c>
      <c r="Q495" s="80">
        <v>767</v>
      </c>
      <c r="R495" s="80">
        <v>464</v>
      </c>
      <c r="S495" s="634">
        <v>299</v>
      </c>
      <c r="T495" s="80">
        <v>425</v>
      </c>
      <c r="U495" s="80">
        <v>351</v>
      </c>
      <c r="V495" s="888">
        <f t="shared" si="175"/>
        <v>6839</v>
      </c>
      <c r="W495" s="895">
        <f t="shared" si="176"/>
        <v>64.990972156229205</v>
      </c>
      <c r="Y495" s="13">
        <f t="shared" si="170"/>
        <v>5261.5</v>
      </c>
      <c r="Z495" s="224"/>
      <c r="AA495" s="224"/>
      <c r="AB495" s="694"/>
      <c r="AC495" s="694"/>
      <c r="AD495" s="694"/>
      <c r="AE495" s="694"/>
      <c r="AF495" s="694"/>
      <c r="AG495" s="694"/>
      <c r="AH495" s="694"/>
      <c r="AI495" s="694"/>
      <c r="AJ495" s="835"/>
      <c r="AK495" s="836"/>
      <c r="AL495" s="694"/>
      <c r="AM495" s="694"/>
      <c r="AN495" s="694"/>
      <c r="AO495" s="694"/>
      <c r="AP495" s="694"/>
      <c r="AQ495" s="694"/>
      <c r="AR495" s="694"/>
      <c r="AS495" s="694"/>
      <c r="AT495" s="694"/>
      <c r="AU495" s="899"/>
      <c r="AV495" s="902"/>
      <c r="AW495" s="902"/>
      <c r="BA495" s="126"/>
      <c r="BB495" s="130"/>
      <c r="BC495" s="129"/>
      <c r="BD495" s="155"/>
      <c r="BE495" s="132"/>
      <c r="BF495" s="131"/>
      <c r="BG495" s="132"/>
      <c r="BH495" s="131"/>
      <c r="BI495" s="65"/>
      <c r="BJ495" s="155"/>
      <c r="BK495" s="132"/>
      <c r="BL495" s="131"/>
      <c r="BM495" s="65"/>
      <c r="BN495" s="131"/>
      <c r="BO495" s="132"/>
      <c r="BP495" s="131"/>
      <c r="BQ495" s="132"/>
      <c r="BR495" s="131"/>
      <c r="BS495" s="65"/>
      <c r="BT495" s="131"/>
      <c r="BU495" s="132"/>
      <c r="BV495" s="131"/>
      <c r="BW495" s="65"/>
      <c r="BX495" s="131"/>
      <c r="BY495" s="65"/>
      <c r="BZ495" s="131"/>
      <c r="CA495" s="65"/>
      <c r="CB495" s="156">
        <f t="shared" si="177"/>
        <v>0</v>
      </c>
      <c r="CC495" s="128" t="e">
        <f t="shared" si="178"/>
        <v>#DIV/0!</v>
      </c>
      <c r="CF495" s="122"/>
      <c r="CG495" s="122"/>
    </row>
    <row r="496" spans="1:88" ht="54" customHeight="1" thickBot="1">
      <c r="A496" s="945"/>
      <c r="B496" s="1040"/>
      <c r="C496" s="945"/>
      <c r="D496" s="34" t="s">
        <v>749</v>
      </c>
      <c r="E496" s="44" t="s">
        <v>196</v>
      </c>
      <c r="F496" s="671">
        <f>+'[1]UE409 (2)'!F496</f>
        <v>8487</v>
      </c>
      <c r="G496" s="671">
        <f>+'[1]UE409 (2)'!G496</f>
        <v>8487</v>
      </c>
      <c r="H496" s="671">
        <f>+'[1]UE409 (2)'!H496</f>
        <v>8487</v>
      </c>
      <c r="I496" s="671">
        <f>+'[1]UE409 (2)'!I496</f>
        <v>8487</v>
      </c>
      <c r="J496" s="744">
        <v>796</v>
      </c>
      <c r="K496" s="80">
        <v>476</v>
      </c>
      <c r="L496" s="80">
        <v>506</v>
      </c>
      <c r="M496" s="80">
        <v>368</v>
      </c>
      <c r="N496" s="80">
        <v>279</v>
      </c>
      <c r="O496" s="80">
        <v>733</v>
      </c>
      <c r="P496" s="80">
        <v>527</v>
      </c>
      <c r="Q496" s="80">
        <v>511</v>
      </c>
      <c r="R496" s="80">
        <v>609</v>
      </c>
      <c r="S496" s="634">
        <v>474</v>
      </c>
      <c r="T496" s="80">
        <v>519</v>
      </c>
      <c r="U496" s="80">
        <v>357</v>
      </c>
      <c r="V496" s="888">
        <f t="shared" si="175"/>
        <v>6155</v>
      </c>
      <c r="W496" s="895">
        <f t="shared" si="176"/>
        <v>72.522681748556622</v>
      </c>
      <c r="Y496" s="13">
        <f t="shared" si="170"/>
        <v>4243.5</v>
      </c>
      <c r="Z496" s="224"/>
      <c r="AA496" s="224"/>
      <c r="AB496" s="694"/>
      <c r="AC496" s="694"/>
      <c r="AD496" s="694"/>
      <c r="AE496" s="694"/>
      <c r="AF496" s="694"/>
      <c r="AG496" s="694"/>
      <c r="AH496" s="694"/>
      <c r="AI496" s="694"/>
      <c r="AJ496" s="835"/>
      <c r="AK496" s="836"/>
      <c r="AL496" s="235"/>
      <c r="AM496" s="235"/>
      <c r="AN496" s="235"/>
      <c r="AO496" s="235"/>
      <c r="AP496" s="235"/>
      <c r="AQ496" s="235"/>
      <c r="AR496" s="235"/>
      <c r="AS496" s="235"/>
      <c r="AT496" s="235"/>
      <c r="AU496" s="931"/>
      <c r="AV496" s="902"/>
      <c r="AW496" s="902"/>
      <c r="BA496" s="126"/>
      <c r="BB496" s="130"/>
      <c r="BC496" s="129"/>
      <c r="BD496" s="155"/>
      <c r="BE496" s="132"/>
      <c r="BF496" s="131"/>
      <c r="BG496" s="132"/>
      <c r="BH496" s="131"/>
      <c r="BI496" s="65"/>
      <c r="BJ496" s="155"/>
      <c r="BK496" s="132"/>
      <c r="BL496" s="131"/>
      <c r="BM496" s="65"/>
      <c r="BN496" s="131"/>
      <c r="BO496" s="132"/>
      <c r="BP496" s="131"/>
      <c r="BQ496" s="132"/>
      <c r="BR496" s="131"/>
      <c r="BS496" s="65"/>
      <c r="BT496" s="131"/>
      <c r="BU496" s="132"/>
      <c r="BV496" s="131"/>
      <c r="BW496" s="65"/>
      <c r="BX496" s="131"/>
      <c r="BY496" s="65"/>
      <c r="BZ496" s="131"/>
      <c r="CA496" s="65"/>
      <c r="CB496" s="156">
        <f t="shared" si="177"/>
        <v>0</v>
      </c>
      <c r="CC496" s="128" t="e">
        <f t="shared" si="178"/>
        <v>#DIV/0!</v>
      </c>
      <c r="CF496" s="122"/>
      <c r="CG496" s="122"/>
    </row>
    <row r="497" spans="1:88" ht="54" customHeight="1" thickBot="1">
      <c r="A497" s="945"/>
      <c r="B497" s="1040"/>
      <c r="C497" s="1047" t="s">
        <v>361</v>
      </c>
      <c r="D497" s="670" t="s">
        <v>221</v>
      </c>
      <c r="E497" s="670"/>
      <c r="F497" s="671">
        <f>+'[1]UE409 (2)'!F497</f>
        <v>396</v>
      </c>
      <c r="G497" s="671">
        <f>+'[1]UE409 (2)'!G497</f>
        <v>252</v>
      </c>
      <c r="H497" s="671">
        <f>+'[1]UE409 (2)'!H497</f>
        <v>252</v>
      </c>
      <c r="I497" s="671">
        <f>+'[1]UE409 (2)'!I497</f>
        <v>252</v>
      </c>
      <c r="J497" s="671">
        <f t="shared" ref="J497:T497" si="181">+J498</f>
        <v>25</v>
      </c>
      <c r="K497" s="671">
        <f t="shared" si="181"/>
        <v>25</v>
      </c>
      <c r="L497" s="671">
        <f t="shared" si="181"/>
        <v>20</v>
      </c>
      <c r="M497" s="671">
        <f t="shared" si="181"/>
        <v>19</v>
      </c>
      <c r="N497" s="671">
        <f t="shared" si="181"/>
        <v>16</v>
      </c>
      <c r="O497" s="671">
        <f t="shared" si="181"/>
        <v>95</v>
      </c>
      <c r="P497" s="671">
        <f t="shared" si="181"/>
        <v>84</v>
      </c>
      <c r="Q497" s="671">
        <f t="shared" si="181"/>
        <v>56</v>
      </c>
      <c r="R497" s="671">
        <f t="shared" si="181"/>
        <v>32</v>
      </c>
      <c r="S497" s="671">
        <f t="shared" si="181"/>
        <v>7</v>
      </c>
      <c r="T497" s="671">
        <f t="shared" si="181"/>
        <v>12</v>
      </c>
      <c r="U497" s="671">
        <v>8</v>
      </c>
      <c r="V497" s="888">
        <f t="shared" si="175"/>
        <v>399</v>
      </c>
      <c r="W497" s="895">
        <f t="shared" si="176"/>
        <v>100.75757575757575</v>
      </c>
      <c r="Y497" s="13">
        <f t="shared" si="170"/>
        <v>198</v>
      </c>
      <c r="Z497" s="224"/>
      <c r="AA497" s="224"/>
      <c r="AB497" s="694"/>
      <c r="AC497" s="694"/>
      <c r="AD497" s="694"/>
      <c r="AE497" s="694"/>
      <c r="AF497" s="694"/>
      <c r="AG497" s="694"/>
      <c r="AH497" s="694"/>
      <c r="AI497" s="694"/>
      <c r="AJ497" s="835"/>
      <c r="AK497" s="836"/>
      <c r="AL497" s="233"/>
      <c r="AM497" s="233"/>
      <c r="AN497" s="233"/>
      <c r="AO497" s="233"/>
      <c r="AP497" s="233"/>
      <c r="AQ497" s="233"/>
      <c r="AR497" s="233"/>
      <c r="AS497" s="233"/>
      <c r="AT497" s="233"/>
      <c r="AU497" s="932"/>
      <c r="AV497" s="902"/>
      <c r="AW497" s="902"/>
      <c r="AY497" s="123"/>
      <c r="AZ497" s="191"/>
      <c r="BA497" s="77">
        <f>+BC497+BD497+BF497+BH497+BJ497+BL497+BN497+BP497+BR497+BT497+BV497+BX497+BZ497</f>
        <v>3090421</v>
      </c>
      <c r="BB497" s="130">
        <f>+BE497+BG497+BI497+BK497+BM497+BO497+BQ497+BS497+BU497+BW497+BY497+CA497</f>
        <v>3090044</v>
      </c>
      <c r="BC497" s="129">
        <v>4000</v>
      </c>
      <c r="BD497" s="155">
        <v>153550</v>
      </c>
      <c r="BE497" s="132">
        <v>1536.27</v>
      </c>
      <c r="BF497" s="131">
        <v>2435313</v>
      </c>
      <c r="BG497" s="132">
        <v>282933.31999999995</v>
      </c>
      <c r="BH497" s="131">
        <v>0</v>
      </c>
      <c r="BI497" s="65">
        <v>272385.55999999994</v>
      </c>
      <c r="BJ497" s="155">
        <v>0</v>
      </c>
      <c r="BK497" s="132">
        <v>273787.14000000013</v>
      </c>
      <c r="BL497" s="131">
        <v>0</v>
      </c>
      <c r="BM497" s="798">
        <v>274423.56999999983</v>
      </c>
      <c r="BN497" s="131">
        <v>0</v>
      </c>
      <c r="BO497" s="821">
        <v>274427.14000000013</v>
      </c>
      <c r="BP497" s="131">
        <v>0</v>
      </c>
      <c r="BQ497" s="132">
        <v>0</v>
      </c>
      <c r="BR497" s="131">
        <v>0</v>
      </c>
      <c r="BS497" s="65"/>
      <c r="BT497" s="131"/>
      <c r="BU497" s="132"/>
      <c r="BV497" s="882">
        <v>497558</v>
      </c>
      <c r="BW497" s="65"/>
      <c r="BX497" s="131">
        <v>0</v>
      </c>
      <c r="BY497" s="65"/>
      <c r="BZ497" s="131">
        <v>0</v>
      </c>
      <c r="CA497" s="65">
        <v>1710551</v>
      </c>
      <c r="CB497" s="156">
        <f t="shared" si="177"/>
        <v>3090044</v>
      </c>
      <c r="CC497" s="128">
        <f t="shared" si="178"/>
        <v>99.987801014813186</v>
      </c>
      <c r="CF497" s="133">
        <f>+CI497-BA497</f>
        <v>0</v>
      </c>
      <c r="CG497" s="133">
        <f>+CJ497-BB497</f>
        <v>0</v>
      </c>
      <c r="CH497" s="160"/>
      <c r="CI497" s="133">
        <v>3090421</v>
      </c>
      <c r="CJ497" s="133">
        <v>3090044</v>
      </c>
    </row>
    <row r="498" spans="1:88" ht="86.25" customHeight="1" thickBot="1">
      <c r="A498" s="945"/>
      <c r="B498" s="1055"/>
      <c r="C498" s="1047"/>
      <c r="D498" s="38" t="s">
        <v>458</v>
      </c>
      <c r="E498" s="44" t="s">
        <v>129</v>
      </c>
      <c r="F498" s="671">
        <f>+'[1]UE409 (2)'!F498</f>
        <v>396</v>
      </c>
      <c r="G498" s="671">
        <f>+'[1]UE409 (2)'!G498</f>
        <v>252</v>
      </c>
      <c r="H498" s="671">
        <f>+'[1]UE409 (2)'!H498</f>
        <v>252</v>
      </c>
      <c r="I498" s="671">
        <f>+'[1]UE409 (2)'!I498</f>
        <v>252</v>
      </c>
      <c r="J498" s="744">
        <v>25</v>
      </c>
      <c r="K498" s="80">
        <v>25</v>
      </c>
      <c r="L498" s="80">
        <v>20</v>
      </c>
      <c r="M498" s="80">
        <v>19</v>
      </c>
      <c r="N498" s="80">
        <v>16</v>
      </c>
      <c r="O498" s="80">
        <v>95</v>
      </c>
      <c r="P498" s="80">
        <v>84</v>
      </c>
      <c r="Q498" s="80">
        <v>56</v>
      </c>
      <c r="R498" s="80">
        <v>32</v>
      </c>
      <c r="S498" s="80">
        <v>7</v>
      </c>
      <c r="T498" s="80">
        <v>12</v>
      </c>
      <c r="U498" s="80">
        <v>8</v>
      </c>
      <c r="V498" s="888">
        <f t="shared" si="175"/>
        <v>399</v>
      </c>
      <c r="W498" s="895">
        <f t="shared" si="176"/>
        <v>100.75757575757575</v>
      </c>
      <c r="X498" s="792" t="s">
        <v>1057</v>
      </c>
      <c r="Y498" s="13">
        <f t="shared" si="170"/>
        <v>198</v>
      </c>
      <c r="Z498" s="224"/>
      <c r="AA498" s="224"/>
      <c r="AB498" s="694"/>
      <c r="AC498" s="694"/>
      <c r="AD498" s="694"/>
      <c r="AE498" s="694"/>
      <c r="AF498" s="694"/>
      <c r="AG498" s="694"/>
      <c r="AH498" s="694"/>
      <c r="AI498" s="694"/>
      <c r="AJ498" s="835"/>
      <c r="AK498" s="836"/>
      <c r="AL498" s="233"/>
      <c r="AM498" s="233"/>
      <c r="AN498" s="233"/>
      <c r="AO498" s="233"/>
      <c r="AP498" s="233"/>
      <c r="AQ498" s="233"/>
      <c r="AR498" s="233"/>
      <c r="AS498" s="233"/>
      <c r="AT498" s="233"/>
      <c r="AU498" s="932"/>
      <c r="AV498" s="903" t="s">
        <v>1572</v>
      </c>
      <c r="AW498" s="902"/>
      <c r="AY498" s="123"/>
      <c r="AZ498" s="191"/>
      <c r="BA498" s="126"/>
      <c r="BB498" s="130"/>
      <c r="BC498" s="129"/>
      <c r="BD498" s="155"/>
      <c r="BE498" s="132"/>
      <c r="BF498" s="131"/>
      <c r="BG498" s="132"/>
      <c r="BH498" s="131"/>
      <c r="BI498" s="65"/>
      <c r="BJ498" s="155"/>
      <c r="BK498" s="132"/>
      <c r="BL498" s="131"/>
      <c r="BM498" s="65"/>
      <c r="BN498" s="131"/>
      <c r="BO498" s="132"/>
      <c r="BP498" s="131"/>
      <c r="BQ498" s="132"/>
      <c r="BR498" s="131"/>
      <c r="BS498" s="65"/>
      <c r="BT498" s="131"/>
      <c r="BU498" s="132"/>
      <c r="BV498" s="131"/>
      <c r="BW498" s="65"/>
      <c r="BX498" s="131"/>
      <c r="BY498" s="65"/>
      <c r="BZ498" s="131"/>
      <c r="CA498" s="65"/>
      <c r="CB498" s="156">
        <f t="shared" si="177"/>
        <v>0</v>
      </c>
      <c r="CC498" s="128" t="e">
        <f t="shared" si="178"/>
        <v>#DIV/0!</v>
      </c>
      <c r="CF498" s="122"/>
      <c r="CG498" s="122"/>
    </row>
    <row r="499" spans="1:88" ht="51.75" customHeight="1" thickBot="1">
      <c r="A499" s="945" t="s">
        <v>200</v>
      </c>
      <c r="B499" s="945" t="s">
        <v>367</v>
      </c>
      <c r="C499" s="944" t="s">
        <v>366</v>
      </c>
      <c r="D499" s="945" t="s">
        <v>222</v>
      </c>
      <c r="E499" s="945"/>
      <c r="F499" s="671">
        <f>+'[1]UE409 (2)'!F499</f>
        <v>6644</v>
      </c>
      <c r="G499" s="671">
        <f>+'[1]UE409 (2)'!G499</f>
        <v>5000</v>
      </c>
      <c r="H499" s="671">
        <f>+'[1]UE409 (2)'!H499</f>
        <v>5000</v>
      </c>
      <c r="I499" s="671">
        <f>+'[1]UE409 (2)'!I499</f>
        <v>5000</v>
      </c>
      <c r="J499" s="671">
        <f t="shared" ref="J499:U499" si="182">+J500</f>
        <v>324</v>
      </c>
      <c r="K499" s="671">
        <f t="shared" si="182"/>
        <v>333</v>
      </c>
      <c r="L499" s="671">
        <f t="shared" si="182"/>
        <v>522</v>
      </c>
      <c r="M499" s="671">
        <f t="shared" si="182"/>
        <v>473</v>
      </c>
      <c r="N499" s="671">
        <f t="shared" si="182"/>
        <v>427</v>
      </c>
      <c r="O499" s="671">
        <f t="shared" si="182"/>
        <v>1243</v>
      </c>
      <c r="P499" s="671">
        <f t="shared" si="182"/>
        <v>552</v>
      </c>
      <c r="Q499" s="671">
        <f t="shared" si="182"/>
        <v>542</v>
      </c>
      <c r="R499" s="671">
        <f t="shared" si="182"/>
        <v>621</v>
      </c>
      <c r="S499" s="671">
        <f t="shared" si="182"/>
        <v>143</v>
      </c>
      <c r="T499" s="671">
        <f t="shared" si="182"/>
        <v>597</v>
      </c>
      <c r="U499" s="671">
        <f t="shared" si="182"/>
        <v>962</v>
      </c>
      <c r="V499" s="888">
        <f t="shared" si="175"/>
        <v>6739</v>
      </c>
      <c r="W499" s="895">
        <f t="shared" si="176"/>
        <v>101.42986152919929</v>
      </c>
      <c r="Y499" s="13">
        <f t="shared" si="170"/>
        <v>3322</v>
      </c>
      <c r="Z499" s="224"/>
      <c r="AA499" s="224"/>
      <c r="AB499" s="694"/>
      <c r="AC499" s="694"/>
      <c r="AD499" s="694"/>
      <c r="AE499" s="694"/>
      <c r="AF499" s="694"/>
      <c r="AG499" s="694"/>
      <c r="AH499" s="694"/>
      <c r="AI499" s="694"/>
      <c r="AJ499" s="835"/>
      <c r="AK499" s="836"/>
      <c r="AL499" s="233"/>
      <c r="AM499" s="233"/>
      <c r="AN499" s="233"/>
      <c r="AO499" s="233"/>
      <c r="AP499" s="233"/>
      <c r="AQ499" s="233"/>
      <c r="AR499" s="233"/>
      <c r="AS499" s="233"/>
      <c r="AT499" s="233"/>
      <c r="AU499" s="932"/>
      <c r="AV499" s="902"/>
      <c r="AW499" s="902"/>
      <c r="AY499" s="123"/>
      <c r="AZ499" s="191"/>
      <c r="BA499" s="129">
        <f>+BC499+BD499+BF499+BH499+BJ499+BL499+BN499+BP499+BR499+BT499+BV499+BX499+BZ499</f>
        <v>0</v>
      </c>
      <c r="BB499" s="130">
        <f>+BE499+BG499+BI499+BK499+BM499+BO499+BQ499+BS499+BU499+BW499+BY499+CA499</f>
        <v>0</v>
      </c>
      <c r="BC499" s="129">
        <v>0</v>
      </c>
      <c r="BD499" s="155">
        <v>0</v>
      </c>
      <c r="BE499" s="132">
        <v>0</v>
      </c>
      <c r="BF499" s="131">
        <v>0</v>
      </c>
      <c r="BG499" s="132">
        <v>0</v>
      </c>
      <c r="BH499" s="131">
        <v>0</v>
      </c>
      <c r="BI499" s="65">
        <v>0</v>
      </c>
      <c r="BJ499" s="155">
        <v>0</v>
      </c>
      <c r="BK499" s="132">
        <v>0</v>
      </c>
      <c r="BL499" s="131">
        <v>0</v>
      </c>
      <c r="BM499" s="798">
        <v>0</v>
      </c>
      <c r="BN499" s="131">
        <v>0</v>
      </c>
      <c r="BO499" s="132">
        <v>0</v>
      </c>
      <c r="BP499" s="131">
        <v>0</v>
      </c>
      <c r="BQ499" s="132">
        <v>0</v>
      </c>
      <c r="BR499" s="131">
        <v>0</v>
      </c>
      <c r="BS499" s="65"/>
      <c r="BT499" s="131"/>
      <c r="BU499" s="132"/>
      <c r="BV499" s="131">
        <v>0</v>
      </c>
      <c r="BW499" s="65"/>
      <c r="BX499" s="131">
        <v>0</v>
      </c>
      <c r="BY499" s="65"/>
      <c r="BZ499" s="131">
        <v>0</v>
      </c>
      <c r="CA499" s="65">
        <v>0</v>
      </c>
      <c r="CB499" s="156">
        <f t="shared" si="177"/>
        <v>0</v>
      </c>
      <c r="CC499" s="128" t="e">
        <f t="shared" si="178"/>
        <v>#DIV/0!</v>
      </c>
      <c r="CF499" s="133">
        <f>+CI499-BA499</f>
        <v>0</v>
      </c>
      <c r="CG499" s="133">
        <f>+CJ499-BB499</f>
        <v>0</v>
      </c>
      <c r="CH499" s="160"/>
      <c r="CI499" s="133"/>
      <c r="CJ499" s="133"/>
    </row>
    <row r="500" spans="1:88" ht="93" customHeight="1" thickBot="1">
      <c r="A500" s="945"/>
      <c r="B500" s="945"/>
      <c r="C500" s="944"/>
      <c r="D500" s="38" t="s">
        <v>468</v>
      </c>
      <c r="E500" s="44" t="s">
        <v>569</v>
      </c>
      <c r="F500" s="788">
        <f>+'[1]UE409 (2)'!F500</f>
        <v>6644</v>
      </c>
      <c r="G500" s="671">
        <f>+'[1]UE409 (2)'!G500</f>
        <v>5000</v>
      </c>
      <c r="H500" s="671">
        <f>+'[1]UE409 (2)'!H500</f>
        <v>5000</v>
      </c>
      <c r="I500" s="671">
        <f>+'[1]UE409 (2)'!I500</f>
        <v>5000</v>
      </c>
      <c r="J500" s="634">
        <v>324</v>
      </c>
      <c r="K500" s="80">
        <v>333</v>
      </c>
      <c r="L500" s="80">
        <v>522</v>
      </c>
      <c r="M500" s="80">
        <v>473</v>
      </c>
      <c r="N500" s="80">
        <v>427</v>
      </c>
      <c r="O500" s="80">
        <v>1243</v>
      </c>
      <c r="P500" s="80">
        <v>552</v>
      </c>
      <c r="Q500" s="80">
        <v>542</v>
      </c>
      <c r="R500" s="80">
        <v>621</v>
      </c>
      <c r="S500" s="80">
        <v>143</v>
      </c>
      <c r="T500" s="80">
        <v>597</v>
      </c>
      <c r="U500" s="80">
        <v>962</v>
      </c>
      <c r="V500" s="888">
        <f t="shared" si="175"/>
        <v>6739</v>
      </c>
      <c r="W500" s="895">
        <f t="shared" si="176"/>
        <v>101.42986152919929</v>
      </c>
      <c r="X500" s="792" t="s">
        <v>1057</v>
      </c>
      <c r="Y500" s="13">
        <f t="shared" si="170"/>
        <v>3322</v>
      </c>
      <c r="Z500" s="224"/>
      <c r="AA500" s="224"/>
      <c r="AB500" s="694"/>
      <c r="AC500" s="694"/>
      <c r="AD500" s="694"/>
      <c r="AE500" s="694"/>
      <c r="AF500" s="694"/>
      <c r="AG500" s="694"/>
      <c r="AH500" s="694"/>
      <c r="AI500" s="694"/>
      <c r="AJ500" s="835"/>
      <c r="AK500" s="836"/>
      <c r="AL500" s="694"/>
      <c r="AM500" s="694"/>
      <c r="AN500" s="694"/>
      <c r="AO500" s="694"/>
      <c r="AP500" s="694"/>
      <c r="AQ500" s="694"/>
      <c r="AR500" s="694"/>
      <c r="AS500" s="694"/>
      <c r="AT500" s="694"/>
      <c r="AU500" s="899"/>
      <c r="AV500" s="903" t="s">
        <v>1573</v>
      </c>
      <c r="AW500" s="902"/>
      <c r="AY500" s="123"/>
      <c r="AZ500" s="191"/>
      <c r="BA500" s="126"/>
      <c r="BB500" s="130"/>
      <c r="BC500" s="129"/>
      <c r="BD500" s="155"/>
      <c r="BE500" s="132"/>
      <c r="BF500" s="131"/>
      <c r="BG500" s="132"/>
      <c r="BH500" s="131"/>
      <c r="BI500" s="65"/>
      <c r="BJ500" s="155"/>
      <c r="BK500" s="132"/>
      <c r="BL500" s="131"/>
      <c r="BM500" s="65"/>
      <c r="BN500" s="131"/>
      <c r="BO500" s="132"/>
      <c r="BP500" s="131"/>
      <c r="BQ500" s="132"/>
      <c r="BR500" s="131"/>
      <c r="BS500" s="65"/>
      <c r="BT500" s="131"/>
      <c r="BU500" s="132"/>
      <c r="BV500" s="131"/>
      <c r="BW500" s="65"/>
      <c r="BX500" s="131"/>
      <c r="BY500" s="65"/>
      <c r="BZ500" s="131"/>
      <c r="CA500" s="65"/>
      <c r="CB500" s="156">
        <f t="shared" si="177"/>
        <v>0</v>
      </c>
      <c r="CC500" s="128" t="e">
        <f t="shared" si="178"/>
        <v>#DIV/0!</v>
      </c>
      <c r="CF500" s="122"/>
      <c r="CG500" s="122"/>
    </row>
    <row r="501" spans="1:88" ht="56.25" customHeight="1" thickBot="1">
      <c r="A501" s="945" t="s">
        <v>149</v>
      </c>
      <c r="B501" s="945" t="s">
        <v>369</v>
      </c>
      <c r="C501" s="945" t="s">
        <v>368</v>
      </c>
      <c r="D501" s="945" t="s">
        <v>222</v>
      </c>
      <c r="E501" s="945"/>
      <c r="F501" s="671">
        <f>+'[1]UE409 (2)'!F501</f>
        <v>25500</v>
      </c>
      <c r="G501" s="671">
        <f>+'[1]UE409 (2)'!G501</f>
        <v>25500</v>
      </c>
      <c r="H501" s="671">
        <f>+'[1]UE409 (2)'!H501</f>
        <v>25500</v>
      </c>
      <c r="I501" s="671">
        <f>+'[1]UE409 (2)'!I501</f>
        <v>25500</v>
      </c>
      <c r="J501" s="671">
        <f t="shared" ref="J501:T501" si="183">+J502</f>
        <v>449</v>
      </c>
      <c r="K501" s="671">
        <f t="shared" si="183"/>
        <v>802</v>
      </c>
      <c r="L501" s="671">
        <f t="shared" si="183"/>
        <v>4218</v>
      </c>
      <c r="M501" s="671">
        <f t="shared" si="183"/>
        <v>3245</v>
      </c>
      <c r="N501" s="671">
        <f t="shared" si="183"/>
        <v>4149</v>
      </c>
      <c r="O501" s="671">
        <f t="shared" si="183"/>
        <v>126</v>
      </c>
      <c r="P501" s="671">
        <f t="shared" si="183"/>
        <v>2924</v>
      </c>
      <c r="Q501" s="671">
        <f t="shared" si="183"/>
        <v>2809</v>
      </c>
      <c r="R501" s="671">
        <f t="shared" si="183"/>
        <v>3061</v>
      </c>
      <c r="S501" s="671">
        <f t="shared" si="183"/>
        <v>2837</v>
      </c>
      <c r="T501" s="671">
        <f t="shared" si="183"/>
        <v>1593</v>
      </c>
      <c r="U501" s="671">
        <v>20</v>
      </c>
      <c r="V501" s="888">
        <f t="shared" si="175"/>
        <v>26233</v>
      </c>
      <c r="W501" s="895">
        <f t="shared" si="176"/>
        <v>102.87450980392157</v>
      </c>
      <c r="Y501" s="867">
        <f t="shared" si="170"/>
        <v>12750</v>
      </c>
      <c r="Z501" s="224"/>
      <c r="AA501" s="224"/>
      <c r="AB501" s="694"/>
      <c r="AC501" s="694"/>
      <c r="AD501" s="694"/>
      <c r="AE501" s="694"/>
      <c r="AF501" s="694"/>
      <c r="AG501" s="694"/>
      <c r="AH501" s="694"/>
      <c r="AI501" s="694"/>
      <c r="AJ501" s="835"/>
      <c r="AK501" s="836"/>
      <c r="AL501" s="694"/>
      <c r="AM501" s="694"/>
      <c r="AN501" s="694"/>
      <c r="AO501" s="694"/>
      <c r="AP501" s="694"/>
      <c r="AQ501" s="694"/>
      <c r="AR501" s="694"/>
      <c r="AS501" s="694"/>
      <c r="AT501" s="694"/>
      <c r="AU501" s="899"/>
      <c r="AV501" s="902"/>
      <c r="AW501" s="902"/>
      <c r="AY501" s="123"/>
      <c r="AZ501" s="191"/>
      <c r="BA501" s="77">
        <f>+BC501+BD501+BF501+BH501+BJ501+BL501+BN501+BP501+BR501+BT501+BV501+BX501+BZ501</f>
        <v>1500</v>
      </c>
      <c r="BB501" s="130">
        <f>+BE501+BG501+BI501+BK501+BM501+BO501+BQ501+BS501+BU501+BW501+BY501+CA501</f>
        <v>1500</v>
      </c>
      <c r="BC501" s="129">
        <v>1500</v>
      </c>
      <c r="BD501" s="155">
        <v>0</v>
      </c>
      <c r="BE501" s="132">
        <v>0</v>
      </c>
      <c r="BF501" s="131">
        <v>0</v>
      </c>
      <c r="BG501" s="132">
        <v>0</v>
      </c>
      <c r="BH501" s="131">
        <v>0</v>
      </c>
      <c r="BI501" s="65">
        <v>0</v>
      </c>
      <c r="BJ501" s="155">
        <v>0</v>
      </c>
      <c r="BK501" s="132">
        <v>0</v>
      </c>
      <c r="BL501" s="131">
        <v>0</v>
      </c>
      <c r="BM501" s="797">
        <v>0</v>
      </c>
      <c r="BN501" s="131">
        <v>0</v>
      </c>
      <c r="BO501" s="821">
        <v>0</v>
      </c>
      <c r="BP501" s="131">
        <v>0</v>
      </c>
      <c r="BQ501" s="132">
        <v>0</v>
      </c>
      <c r="BR501" s="131">
        <v>0</v>
      </c>
      <c r="BS501" s="65"/>
      <c r="BT501" s="131"/>
      <c r="BU501" s="132"/>
      <c r="BV501" s="131">
        <v>0</v>
      </c>
      <c r="BW501" s="65"/>
      <c r="BX501" s="131">
        <v>0</v>
      </c>
      <c r="BY501" s="65"/>
      <c r="BZ501" s="131">
        <v>0</v>
      </c>
      <c r="CA501" s="65">
        <v>1500</v>
      </c>
      <c r="CB501" s="156">
        <f t="shared" si="177"/>
        <v>1500</v>
      </c>
      <c r="CC501" s="128">
        <f t="shared" si="178"/>
        <v>100</v>
      </c>
      <c r="CF501" s="133">
        <f>+CI501-BA501</f>
        <v>0</v>
      </c>
      <c r="CG501" s="133">
        <f>+CJ501-BB501</f>
        <v>0</v>
      </c>
      <c r="CH501" s="160"/>
      <c r="CI501" s="133">
        <v>1500</v>
      </c>
      <c r="CJ501" s="133">
        <v>1500</v>
      </c>
    </row>
    <row r="502" spans="1:88" ht="87" customHeight="1" thickBot="1">
      <c r="A502" s="945"/>
      <c r="B502" s="945"/>
      <c r="C502" s="945"/>
      <c r="D502" s="38" t="s">
        <v>470</v>
      </c>
      <c r="E502" s="44" t="s">
        <v>196</v>
      </c>
      <c r="F502" s="788">
        <f>+'[1]UE409 (2)'!F502</f>
        <v>25500</v>
      </c>
      <c r="G502" s="671">
        <f>+'[1]UE409 (2)'!G502</f>
        <v>25500</v>
      </c>
      <c r="H502" s="671">
        <f>+'[1]UE409 (2)'!H502</f>
        <v>25500</v>
      </c>
      <c r="I502" s="671">
        <f>+'[1]UE409 (2)'!I502</f>
        <v>25500</v>
      </c>
      <c r="J502" s="744">
        <v>449</v>
      </c>
      <c r="K502" s="80">
        <v>802</v>
      </c>
      <c r="L502" s="80">
        <v>4218</v>
      </c>
      <c r="M502" s="80">
        <v>3245</v>
      </c>
      <c r="N502" s="80">
        <v>4149</v>
      </c>
      <c r="O502" s="80">
        <v>126</v>
      </c>
      <c r="P502" s="80">
        <v>2924</v>
      </c>
      <c r="Q502" s="80">
        <v>2809</v>
      </c>
      <c r="R502" s="80">
        <v>3061</v>
      </c>
      <c r="S502" s="80">
        <v>2837</v>
      </c>
      <c r="T502" s="80">
        <v>1593</v>
      </c>
      <c r="U502" s="80">
        <v>20</v>
      </c>
      <c r="V502" s="888">
        <f t="shared" si="175"/>
        <v>26233</v>
      </c>
      <c r="W502" s="895">
        <f t="shared" si="176"/>
        <v>102.87450980392157</v>
      </c>
      <c r="X502" s="792" t="s">
        <v>1057</v>
      </c>
      <c r="Y502" s="13">
        <f t="shared" si="170"/>
        <v>12750</v>
      </c>
      <c r="Z502" s="224"/>
      <c r="AA502" s="224"/>
      <c r="AB502" s="223"/>
      <c r="AC502" s="223"/>
      <c r="AD502" s="223"/>
      <c r="AE502" s="223"/>
      <c r="AF502" s="223"/>
      <c r="AG502" s="223"/>
      <c r="AH502" s="223"/>
      <c r="AI502" s="223"/>
      <c r="AJ502" s="835"/>
      <c r="AK502" s="836"/>
      <c r="AL502" s="694"/>
      <c r="AM502" s="694"/>
      <c r="AN502" s="694"/>
      <c r="AO502" s="694"/>
      <c r="AP502" s="694"/>
      <c r="AQ502" s="694"/>
      <c r="AR502" s="694"/>
      <c r="AS502" s="694"/>
      <c r="AT502" s="694"/>
      <c r="AU502" s="899"/>
      <c r="AV502" s="903" t="s">
        <v>1574</v>
      </c>
      <c r="AW502" s="902"/>
      <c r="AY502" s="123"/>
      <c r="AZ502" s="191"/>
      <c r="BA502" s="126"/>
      <c r="BB502" s="130"/>
      <c r="BC502" s="129"/>
      <c r="BD502" s="155"/>
      <c r="BE502" s="132"/>
      <c r="BF502" s="131"/>
      <c r="BG502" s="132"/>
      <c r="BH502" s="131"/>
      <c r="BI502" s="65"/>
      <c r="BJ502" s="155"/>
      <c r="BK502" s="132"/>
      <c r="BL502" s="131"/>
      <c r="BM502" s="65"/>
      <c r="BN502" s="131"/>
      <c r="BO502" s="132"/>
      <c r="BP502" s="131"/>
      <c r="BQ502" s="132"/>
      <c r="BR502" s="131"/>
      <c r="BS502" s="65"/>
      <c r="BT502" s="131"/>
      <c r="BU502" s="132"/>
      <c r="BV502" s="131"/>
      <c r="BW502" s="65"/>
      <c r="BX502" s="131"/>
      <c r="BY502" s="65"/>
      <c r="BZ502" s="131"/>
      <c r="CA502" s="65"/>
      <c r="CB502" s="156">
        <f t="shared" si="177"/>
        <v>0</v>
      </c>
      <c r="CC502" s="128" t="e">
        <f t="shared" si="178"/>
        <v>#DIV/0!</v>
      </c>
      <c r="CF502" s="122"/>
      <c r="CG502" s="122"/>
    </row>
    <row r="503" spans="1:88" ht="52.5" customHeight="1" thickBot="1">
      <c r="A503" s="975" t="s">
        <v>162</v>
      </c>
      <c r="B503" s="981" t="s">
        <v>371</v>
      </c>
      <c r="C503" s="944" t="s">
        <v>370</v>
      </c>
      <c r="D503" s="945" t="s">
        <v>222</v>
      </c>
      <c r="E503" s="945"/>
      <c r="F503" s="671">
        <f>+'[1]UE409 (2)'!F503</f>
        <v>15000</v>
      </c>
      <c r="G503" s="671">
        <f>+'[1]UE409 (2)'!G503</f>
        <v>15000</v>
      </c>
      <c r="H503" s="671">
        <f>+'[1]UE409 (2)'!H503</f>
        <v>15000</v>
      </c>
      <c r="I503" s="671">
        <f>+'[1]UE409 (2)'!I503</f>
        <v>15000</v>
      </c>
      <c r="J503" s="671">
        <f t="shared" ref="J503:U503" si="184">+J504</f>
        <v>9</v>
      </c>
      <c r="K503" s="671">
        <f t="shared" si="184"/>
        <v>1093</v>
      </c>
      <c r="L503" s="671">
        <f t="shared" si="184"/>
        <v>1250</v>
      </c>
      <c r="M503" s="671">
        <f t="shared" si="184"/>
        <v>1250</v>
      </c>
      <c r="N503" s="671">
        <f t="shared" si="184"/>
        <v>4899</v>
      </c>
      <c r="O503" s="671">
        <f t="shared" si="184"/>
        <v>100</v>
      </c>
      <c r="P503" s="671">
        <f t="shared" si="184"/>
        <v>2010</v>
      </c>
      <c r="Q503" s="671">
        <f t="shared" si="184"/>
        <v>4386</v>
      </c>
      <c r="R503" s="671">
        <f t="shared" si="184"/>
        <v>0</v>
      </c>
      <c r="S503" s="671">
        <f t="shared" si="184"/>
        <v>457</v>
      </c>
      <c r="T503" s="671">
        <f t="shared" si="184"/>
        <v>245</v>
      </c>
      <c r="U503" s="671">
        <f t="shared" si="184"/>
        <v>35</v>
      </c>
      <c r="V503" s="888">
        <f t="shared" si="175"/>
        <v>15734</v>
      </c>
      <c r="W503" s="895">
        <f t="shared" si="176"/>
        <v>104.89333333333333</v>
      </c>
      <c r="Y503" s="867">
        <f t="shared" si="170"/>
        <v>7500</v>
      </c>
      <c r="Z503" s="224"/>
      <c r="AA503" s="224"/>
      <c r="AB503" s="694"/>
      <c r="AC503" s="694"/>
      <c r="AD503" s="694"/>
      <c r="AE503" s="694"/>
      <c r="AF503" s="694"/>
      <c r="AG503" s="694"/>
      <c r="AH503" s="694"/>
      <c r="AI503" s="694"/>
      <c r="AJ503" s="835"/>
      <c r="AK503" s="836"/>
      <c r="AL503" s="694"/>
      <c r="AM503" s="694"/>
      <c r="AN503" s="694"/>
      <c r="AO503" s="694"/>
      <c r="AP503" s="694"/>
      <c r="AQ503" s="694"/>
      <c r="AR503" s="694"/>
      <c r="AS503" s="694"/>
      <c r="AT503" s="694"/>
      <c r="AU503" s="899"/>
      <c r="AV503" s="902"/>
      <c r="AW503" s="902"/>
      <c r="AY503" s="123"/>
      <c r="AZ503" s="191"/>
      <c r="BA503" s="77">
        <f>+BC503+BD503+BF503+BH503+BJ503+BL503+BN503+BP503+BR503+BT503+BV503+BX503+BZ503</f>
        <v>1019500</v>
      </c>
      <c r="BB503" s="130">
        <f>+BE503+BG503+BI503+BK503+BM503+BO503+BQ503+BS503+BU503+BW503+BY503+CA503</f>
        <v>829017</v>
      </c>
      <c r="BC503" s="129">
        <v>1500</v>
      </c>
      <c r="BD503" s="155">
        <v>0</v>
      </c>
      <c r="BE503" s="132">
        <v>0</v>
      </c>
      <c r="BF503" s="131">
        <v>0</v>
      </c>
      <c r="BG503" s="132">
        <v>0</v>
      </c>
      <c r="BH503" s="131">
        <v>0</v>
      </c>
      <c r="BI503" s="65">
        <v>0</v>
      </c>
      <c r="BJ503" s="155">
        <v>960000</v>
      </c>
      <c r="BK503" s="132">
        <v>0</v>
      </c>
      <c r="BL503" s="806">
        <v>58000</v>
      </c>
      <c r="BM503" s="797">
        <v>0</v>
      </c>
      <c r="BN503" s="131">
        <v>0</v>
      </c>
      <c r="BO503" s="821">
        <v>1050</v>
      </c>
      <c r="BP503" s="131">
        <v>0</v>
      </c>
      <c r="BQ503" s="132">
        <v>0</v>
      </c>
      <c r="BR503" s="131">
        <v>0</v>
      </c>
      <c r="BS503" s="65"/>
      <c r="BT503" s="131"/>
      <c r="BU503" s="132"/>
      <c r="BV503" s="131">
        <v>0</v>
      </c>
      <c r="BW503" s="65"/>
      <c r="BX503" s="131">
        <v>0</v>
      </c>
      <c r="BY503" s="65"/>
      <c r="BZ503" s="131">
        <v>0</v>
      </c>
      <c r="CA503" s="65">
        <v>827967</v>
      </c>
      <c r="CB503" s="156">
        <f t="shared" si="177"/>
        <v>829017</v>
      </c>
      <c r="CC503" s="128">
        <f t="shared" si="178"/>
        <v>81.316037273173123</v>
      </c>
      <c r="CF503" s="133">
        <f>+CI503-BA503</f>
        <v>0</v>
      </c>
      <c r="CG503" s="133">
        <f>+CJ503-BB503</f>
        <v>0</v>
      </c>
      <c r="CH503" s="160"/>
      <c r="CI503" s="133">
        <v>1019500</v>
      </c>
      <c r="CJ503" s="133">
        <v>829017</v>
      </c>
    </row>
    <row r="504" spans="1:88" ht="88.5" customHeight="1" thickBot="1">
      <c r="A504" s="976"/>
      <c r="B504" s="982"/>
      <c r="C504" s="944"/>
      <c r="D504" s="38" t="s">
        <v>472</v>
      </c>
      <c r="E504" s="44" t="s">
        <v>196</v>
      </c>
      <c r="F504" s="671">
        <f>+'[1]UE409 (2)'!F504</f>
        <v>15000</v>
      </c>
      <c r="G504" s="671">
        <f>+'[1]UE409 (2)'!G504</f>
        <v>15000</v>
      </c>
      <c r="H504" s="671">
        <f>+'[1]UE409 (2)'!H504</f>
        <v>15000</v>
      </c>
      <c r="I504" s="671">
        <f>+'[1]UE409 (2)'!I504</f>
        <v>15000</v>
      </c>
      <c r="J504" s="634">
        <v>9</v>
      </c>
      <c r="K504" s="788">
        <v>1093</v>
      </c>
      <c r="L504" s="80">
        <v>1250</v>
      </c>
      <c r="M504" s="80">
        <v>1250</v>
      </c>
      <c r="N504" s="80">
        <v>4899</v>
      </c>
      <c r="O504" s="80">
        <v>100</v>
      </c>
      <c r="P504" s="80">
        <v>2010</v>
      </c>
      <c r="Q504" s="80">
        <v>4386</v>
      </c>
      <c r="R504" s="80">
        <v>0</v>
      </c>
      <c r="S504" s="80">
        <v>457</v>
      </c>
      <c r="T504" s="80">
        <v>245</v>
      </c>
      <c r="U504" s="80">
        <v>35</v>
      </c>
      <c r="V504" s="888">
        <f t="shared" si="175"/>
        <v>15734</v>
      </c>
      <c r="W504" s="895">
        <f t="shared" si="176"/>
        <v>104.89333333333333</v>
      </c>
      <c r="Y504" s="13">
        <f t="shared" si="170"/>
        <v>7500</v>
      </c>
      <c r="Z504" s="224" t="s">
        <v>865</v>
      </c>
      <c r="AA504" s="224"/>
      <c r="AB504" s="223"/>
      <c r="AC504" s="223"/>
      <c r="AD504" s="223"/>
      <c r="AE504" s="223"/>
      <c r="AF504" s="223"/>
      <c r="AG504" s="223"/>
      <c r="AH504" s="223"/>
      <c r="AI504" s="223"/>
      <c r="AJ504" s="835"/>
      <c r="AK504" s="836"/>
      <c r="AL504" s="223"/>
      <c r="AM504" s="223"/>
      <c r="AN504" s="223"/>
      <c r="AO504" s="223"/>
      <c r="AP504" s="223"/>
      <c r="AQ504" s="223"/>
      <c r="AR504" s="223"/>
      <c r="AS504" s="223"/>
      <c r="AT504" s="223"/>
      <c r="AU504" s="901"/>
      <c r="AV504" s="903" t="s">
        <v>1575</v>
      </c>
      <c r="AW504" s="902"/>
      <c r="AY504" s="123"/>
      <c r="AZ504" s="191"/>
      <c r="BA504" s="126"/>
      <c r="BB504" s="130"/>
      <c r="BC504" s="129"/>
      <c r="BD504" s="155"/>
      <c r="BE504" s="132"/>
      <c r="BF504" s="131"/>
      <c r="BG504" s="132"/>
      <c r="BH504" s="131"/>
      <c r="BI504" s="65"/>
      <c r="BJ504" s="155"/>
      <c r="BK504" s="132"/>
      <c r="BL504" s="131"/>
      <c r="BM504" s="65"/>
      <c r="BN504" s="131"/>
      <c r="BO504" s="132"/>
      <c r="BP504" s="131"/>
      <c r="BQ504" s="132"/>
      <c r="BR504" s="131"/>
      <c r="BS504" s="65"/>
      <c r="BT504" s="131"/>
      <c r="BU504" s="132"/>
      <c r="BV504" s="131"/>
      <c r="BW504" s="65"/>
      <c r="BX504" s="131"/>
      <c r="BY504" s="65"/>
      <c r="BZ504" s="131"/>
      <c r="CA504" s="65"/>
      <c r="CB504" s="156">
        <f t="shared" si="177"/>
        <v>0</v>
      </c>
      <c r="CC504" s="128" t="e">
        <f t="shared" si="178"/>
        <v>#DIV/0!</v>
      </c>
      <c r="CF504" s="122"/>
      <c r="CG504" s="122"/>
    </row>
    <row r="505" spans="1:88" ht="64.5" customHeight="1" thickBot="1">
      <c r="A505" s="976"/>
      <c r="B505" s="982"/>
      <c r="C505" s="1010" t="s">
        <v>1043</v>
      </c>
      <c r="D505" s="1165" t="s">
        <v>1067</v>
      </c>
      <c r="E505" s="1165"/>
      <c r="F505" s="671">
        <f>+'[1]UE409 (2)'!F505</f>
        <v>2</v>
      </c>
      <c r="G505" s="671">
        <f>+'[1]UE409 (2)'!G505</f>
        <v>50</v>
      </c>
      <c r="H505" s="671">
        <f>+'[1]UE409 (2)'!H505</f>
        <v>50</v>
      </c>
      <c r="I505" s="671">
        <f>+'[1]UE409 (2)'!I505</f>
        <v>50</v>
      </c>
      <c r="J505" s="727">
        <f>+J506</f>
        <v>0</v>
      </c>
      <c r="K505" s="727">
        <f t="shared" ref="K505:T505" si="185">+K506</f>
        <v>0</v>
      </c>
      <c r="L505" s="727">
        <f t="shared" si="185"/>
        <v>0</v>
      </c>
      <c r="M505" s="727">
        <f t="shared" si="185"/>
        <v>0</v>
      </c>
      <c r="N505" s="727">
        <f t="shared" si="185"/>
        <v>0</v>
      </c>
      <c r="O505" s="727">
        <f t="shared" si="185"/>
        <v>1</v>
      </c>
      <c r="P505" s="727">
        <f t="shared" si="185"/>
        <v>0</v>
      </c>
      <c r="Q505" s="727">
        <f t="shared" si="185"/>
        <v>0</v>
      </c>
      <c r="R505" s="727">
        <f t="shared" si="185"/>
        <v>0</v>
      </c>
      <c r="S505" s="727">
        <f t="shared" si="185"/>
        <v>1</v>
      </c>
      <c r="T505" s="727">
        <f t="shared" si="185"/>
        <v>0</v>
      </c>
      <c r="U505" s="727">
        <v>0</v>
      </c>
      <c r="V505" s="888">
        <f t="shared" si="175"/>
        <v>2</v>
      </c>
      <c r="W505" s="895">
        <f t="shared" si="176"/>
        <v>100</v>
      </c>
      <c r="X505" s="790" t="s">
        <v>1056</v>
      </c>
      <c r="Y505" s="13">
        <f t="shared" si="170"/>
        <v>1</v>
      </c>
      <c r="Z505" s="224"/>
      <c r="AA505" s="224"/>
      <c r="AB505" s="223"/>
      <c r="AC505" s="223"/>
      <c r="AD505" s="223"/>
      <c r="AE505" s="223"/>
      <c r="AF505" s="223"/>
      <c r="AG505" s="223"/>
      <c r="AH505" s="223"/>
      <c r="AI505" s="223"/>
      <c r="AJ505" s="835"/>
      <c r="AK505" s="836"/>
      <c r="AL505" s="223"/>
      <c r="AM505" s="223"/>
      <c r="AN505" s="223"/>
      <c r="AO505" s="223"/>
      <c r="AP505" s="223"/>
      <c r="AQ505" s="223"/>
      <c r="AR505" s="223"/>
      <c r="AS505" s="223"/>
      <c r="AT505" s="223"/>
      <c r="AU505" s="901"/>
      <c r="AV505" s="902"/>
      <c r="AW505" s="902"/>
      <c r="AY505" s="123"/>
      <c r="AZ505" s="191"/>
      <c r="BA505" s="750">
        <f>+BC505+BD505+BF505+BH505+BJ505+BL505+BN505+BP505+BR505+BT505+BV505+BX505+BZ505</f>
        <v>80000</v>
      </c>
      <c r="BB505" s="748">
        <f>+BE505+BG505+BI505+BK505+BM505+BO505+BQ505+BS505+BU505+BW505+BY505+CA505</f>
        <v>79175</v>
      </c>
      <c r="BC505" s="750">
        <v>0</v>
      </c>
      <c r="BD505" s="155">
        <v>0</v>
      </c>
      <c r="BE505" s="132">
        <v>0</v>
      </c>
      <c r="BF505" s="131">
        <v>0</v>
      </c>
      <c r="BG505" s="132">
        <v>0</v>
      </c>
      <c r="BH505" s="131">
        <v>0</v>
      </c>
      <c r="BI505" s="65">
        <v>0</v>
      </c>
      <c r="BJ505" s="155">
        <v>0</v>
      </c>
      <c r="BK505" s="132">
        <v>0</v>
      </c>
      <c r="BL505" s="809">
        <v>80000</v>
      </c>
      <c r="BM505" s="65">
        <v>0</v>
      </c>
      <c r="BN505" s="131">
        <v>0</v>
      </c>
      <c r="BO505" s="800">
        <v>41175</v>
      </c>
      <c r="BP505" s="131">
        <v>0</v>
      </c>
      <c r="BQ505" s="132">
        <v>0</v>
      </c>
      <c r="BR505" s="131">
        <v>0</v>
      </c>
      <c r="BS505" s="65"/>
      <c r="BT505" s="131"/>
      <c r="BU505" s="132"/>
      <c r="BV505" s="131">
        <v>0</v>
      </c>
      <c r="BW505" s="65"/>
      <c r="BX505" s="131">
        <v>0</v>
      </c>
      <c r="BY505" s="65"/>
      <c r="BZ505" s="131">
        <v>0</v>
      </c>
      <c r="CA505" s="65">
        <v>38000</v>
      </c>
      <c r="CB505" s="156">
        <f>+BE505+BG505+BI505+BK505+BM505+BO505+BQ505+BS505+BU505+BW505+BY505+CA505</f>
        <v>79175</v>
      </c>
      <c r="CC505" s="128">
        <f>+CB505/BA505*100</f>
        <v>98.96875</v>
      </c>
      <c r="CF505" s="751">
        <f>+CI505-BA505</f>
        <v>0</v>
      </c>
      <c r="CG505" s="751">
        <f>+CJ505-BB505</f>
        <v>0</v>
      </c>
      <c r="CH505" s="770"/>
      <c r="CI505" s="751">
        <v>80000</v>
      </c>
      <c r="CJ505" s="751">
        <v>79175</v>
      </c>
    </row>
    <row r="506" spans="1:88" ht="64.5" customHeight="1" thickBot="1">
      <c r="A506" s="976"/>
      <c r="B506" s="983"/>
      <c r="C506" s="1010"/>
      <c r="D506" s="38" t="s">
        <v>1053</v>
      </c>
      <c r="E506" s="44" t="s">
        <v>1054</v>
      </c>
      <c r="F506" s="671">
        <f>+'[1]UE409 (2)'!F506</f>
        <v>2</v>
      </c>
      <c r="G506" s="671">
        <f>+'[1]UE409 (2)'!G506</f>
        <v>50</v>
      </c>
      <c r="H506" s="671">
        <f>+'[1]UE409 (2)'!H506</f>
        <v>50</v>
      </c>
      <c r="I506" s="671">
        <f>+'[1]UE409 (2)'!I506</f>
        <v>50</v>
      </c>
      <c r="J506" s="634">
        <v>0</v>
      </c>
      <c r="K506" s="634">
        <v>0</v>
      </c>
      <c r="L506" s="634">
        <v>0</v>
      </c>
      <c r="M506" s="634">
        <v>0</v>
      </c>
      <c r="N506" s="80">
        <v>0</v>
      </c>
      <c r="O506" s="80">
        <v>1</v>
      </c>
      <c r="P506" s="80">
        <v>0</v>
      </c>
      <c r="Q506" s="80">
        <v>0</v>
      </c>
      <c r="R506" s="80">
        <v>0</v>
      </c>
      <c r="S506" s="80">
        <v>1</v>
      </c>
      <c r="T506" s="80">
        <v>0</v>
      </c>
      <c r="U506" s="80">
        <v>0</v>
      </c>
      <c r="V506" s="888">
        <f t="shared" si="175"/>
        <v>2</v>
      </c>
      <c r="W506" s="895">
        <f t="shared" si="176"/>
        <v>100</v>
      </c>
      <c r="X506" s="790" t="s">
        <v>1058</v>
      </c>
      <c r="Y506" s="13">
        <f t="shared" si="170"/>
        <v>1</v>
      </c>
      <c r="Z506" s="224"/>
      <c r="AA506" s="224"/>
      <c r="AB506" s="223"/>
      <c r="AC506" s="223"/>
      <c r="AD506" s="223"/>
      <c r="AE506" s="223"/>
      <c r="AF506" s="223"/>
      <c r="AG506" s="223"/>
      <c r="AH506" s="223"/>
      <c r="AI506" s="223"/>
      <c r="AJ506" s="835"/>
      <c r="AK506" s="836"/>
      <c r="AL506" s="223"/>
      <c r="AM506" s="223"/>
      <c r="AN506" s="223"/>
      <c r="AO506" s="223"/>
      <c r="AP506" s="223"/>
      <c r="AQ506" s="223"/>
      <c r="AR506" s="223"/>
      <c r="AS506" s="223"/>
      <c r="AT506" s="223"/>
      <c r="AU506" s="901"/>
      <c r="AV506" s="903" t="s">
        <v>1576</v>
      </c>
      <c r="AW506" s="902"/>
      <c r="AY506" s="123"/>
      <c r="AZ506" s="191"/>
      <c r="BA506" s="126"/>
      <c r="BB506" s="130"/>
      <c r="BC506" s="129"/>
      <c r="BD506" s="155"/>
      <c r="BE506" s="132"/>
      <c r="BF506" s="131"/>
      <c r="BG506" s="132"/>
      <c r="BH506" s="131"/>
      <c r="BI506" s="65"/>
      <c r="BJ506" s="155"/>
      <c r="BK506" s="132"/>
      <c r="BL506" s="131"/>
      <c r="BM506" s="65"/>
      <c r="BN506" s="131"/>
      <c r="BO506" s="132"/>
      <c r="BP506" s="131"/>
      <c r="BQ506" s="132"/>
      <c r="BR506" s="131"/>
      <c r="BS506" s="65"/>
      <c r="BT506" s="131"/>
      <c r="BU506" s="132"/>
      <c r="BV506" s="131"/>
      <c r="BW506" s="65"/>
      <c r="BX506" s="131"/>
      <c r="BY506" s="65"/>
      <c r="BZ506" s="131"/>
      <c r="CA506" s="65"/>
      <c r="CB506" s="156"/>
      <c r="CC506" s="128"/>
      <c r="CF506" s="122"/>
      <c r="CG506" s="122"/>
    </row>
    <row r="507" spans="1:88" ht="54.75" customHeight="1" thickBot="1">
      <c r="A507" s="976"/>
      <c r="B507" s="945" t="s">
        <v>373</v>
      </c>
      <c r="C507" s="944" t="s">
        <v>372</v>
      </c>
      <c r="D507" s="945" t="s">
        <v>222</v>
      </c>
      <c r="E507" s="945"/>
      <c r="F507" s="671">
        <f>+'[1]UE409 (2)'!F507</f>
        <v>500000</v>
      </c>
      <c r="G507" s="671">
        <f>+'[1]UE409 (2)'!G507</f>
        <v>12000</v>
      </c>
      <c r="H507" s="671">
        <f>+'[1]UE409 (2)'!H507</f>
        <v>12000</v>
      </c>
      <c r="I507" s="671">
        <f>+'[1]UE409 (2)'!I507</f>
        <v>12000</v>
      </c>
      <c r="J507" s="671">
        <f t="shared" ref="J507:U507" si="186">+J509</f>
        <v>17771</v>
      </c>
      <c r="K507" s="671">
        <f t="shared" si="186"/>
        <v>85056</v>
      </c>
      <c r="L507" s="671">
        <f t="shared" si="186"/>
        <v>92776</v>
      </c>
      <c r="M507" s="671">
        <f t="shared" si="186"/>
        <v>77765</v>
      </c>
      <c r="N507" s="671">
        <f t="shared" si="186"/>
        <v>39922</v>
      </c>
      <c r="O507" s="671">
        <f t="shared" si="186"/>
        <v>73776</v>
      </c>
      <c r="P507" s="671">
        <f t="shared" si="186"/>
        <v>67498</v>
      </c>
      <c r="Q507" s="671">
        <f t="shared" si="186"/>
        <v>26057</v>
      </c>
      <c r="R507" s="671">
        <f t="shared" si="186"/>
        <v>15730</v>
      </c>
      <c r="S507" s="671">
        <f t="shared" si="186"/>
        <v>15000</v>
      </c>
      <c r="T507" s="671">
        <f t="shared" si="186"/>
        <v>7121</v>
      </c>
      <c r="U507" s="671">
        <f t="shared" si="186"/>
        <v>5100</v>
      </c>
      <c r="V507" s="888">
        <f t="shared" si="175"/>
        <v>523572</v>
      </c>
      <c r="W507" s="895">
        <f t="shared" si="176"/>
        <v>104.71440000000001</v>
      </c>
      <c r="Y507" s="867">
        <f t="shared" si="170"/>
        <v>250000</v>
      </c>
      <c r="Z507" s="224"/>
      <c r="AA507" s="224"/>
      <c r="AB507" s="694"/>
      <c r="AC507" s="694"/>
      <c r="AD507" s="694"/>
      <c r="AE507" s="694"/>
      <c r="AF507" s="694"/>
      <c r="AG507" s="694"/>
      <c r="AH507" s="694"/>
      <c r="AI507" s="694"/>
      <c r="AJ507" s="835"/>
      <c r="AK507" s="836"/>
      <c r="AL507" s="223"/>
      <c r="AM507" s="223"/>
      <c r="AN507" s="223"/>
      <c r="AO507" s="223"/>
      <c r="AP507" s="223"/>
      <c r="AQ507" s="223"/>
      <c r="AR507" s="223"/>
      <c r="AS507" s="223"/>
      <c r="AT507" s="223"/>
      <c r="AU507" s="901"/>
      <c r="AV507" s="902"/>
      <c r="AW507" s="902"/>
      <c r="AY507" s="123"/>
      <c r="AZ507" s="191"/>
      <c r="BA507" s="77">
        <f>+BC507+BD507+BF507+BH507+BJ507+BL507+BN507+BP507+BR507+BT507+BV507+BX507+BZ507</f>
        <v>4705330</v>
      </c>
      <c r="BB507" s="130">
        <f>+BE507+BG507+BI507+BK507+BM507+BO507+BQ507+BS507+BU507+BW507+BY507+CA507</f>
        <v>4628311</v>
      </c>
      <c r="BC507" s="129">
        <v>180231</v>
      </c>
      <c r="BD507" s="155">
        <v>0</v>
      </c>
      <c r="BE507" s="132">
        <v>1314.19</v>
      </c>
      <c r="BF507" s="131">
        <v>1399536</v>
      </c>
      <c r="BG507" s="132">
        <v>125336.43999999999</v>
      </c>
      <c r="BH507" s="131">
        <v>2109082</v>
      </c>
      <c r="BI507" s="65">
        <v>247777.07</v>
      </c>
      <c r="BJ507" s="155">
        <v>846000</v>
      </c>
      <c r="BK507" s="132">
        <v>212274.61000000004</v>
      </c>
      <c r="BL507" s="806">
        <v>207423</v>
      </c>
      <c r="BM507" s="750">
        <v>659860.23</v>
      </c>
      <c r="BN507" s="131">
        <v>0</v>
      </c>
      <c r="BO507" s="748">
        <v>767048.96</v>
      </c>
      <c r="BP507" s="131">
        <v>0</v>
      </c>
      <c r="BQ507" s="132">
        <v>170918.76000000024</v>
      </c>
      <c r="BR507" s="131">
        <v>0</v>
      </c>
      <c r="BS507" s="65"/>
      <c r="BT507" s="131"/>
      <c r="BU507" s="132"/>
      <c r="BV507" s="882">
        <v>-36942</v>
      </c>
      <c r="BW507" s="65"/>
      <c r="BX507" s="131">
        <v>0</v>
      </c>
      <c r="BY507" s="65"/>
      <c r="BZ507" s="131">
        <v>0</v>
      </c>
      <c r="CA507" s="65">
        <v>2443780.7399999998</v>
      </c>
      <c r="CB507" s="156">
        <f t="shared" si="177"/>
        <v>4628311</v>
      </c>
      <c r="CC507" s="128">
        <f t="shared" si="178"/>
        <v>98.363154125215445</v>
      </c>
      <c r="CF507" s="133">
        <f>+CI507-BA507</f>
        <v>0</v>
      </c>
      <c r="CG507" s="133">
        <f>+CJ507-BB507</f>
        <v>0</v>
      </c>
      <c r="CH507" s="160"/>
      <c r="CI507" s="133">
        <v>4705330</v>
      </c>
      <c r="CJ507" s="133">
        <v>4628311</v>
      </c>
    </row>
    <row r="508" spans="1:88" ht="48" customHeight="1" thickBot="1">
      <c r="A508" s="976"/>
      <c r="B508" s="945"/>
      <c r="C508" s="944"/>
      <c r="D508" s="11" t="s">
        <v>473</v>
      </c>
      <c r="E508" s="9" t="s">
        <v>201</v>
      </c>
      <c r="F508" s="788">
        <f>+'[1]UE409 (2)'!F508</f>
        <v>234</v>
      </c>
      <c r="G508" s="671">
        <f>+'[1]UE409 (2)'!G508</f>
        <v>234</v>
      </c>
      <c r="H508" s="671">
        <f>+'[1]UE409 (2)'!H508</f>
        <v>234</v>
      </c>
      <c r="I508" s="671">
        <f>+'[1]UE409 (2)'!I508</f>
        <v>234</v>
      </c>
      <c r="J508" s="634">
        <v>0</v>
      </c>
      <c r="K508" s="80">
        <v>0</v>
      </c>
      <c r="L508" s="80">
        <v>0</v>
      </c>
      <c r="M508" s="80">
        <v>0</v>
      </c>
      <c r="N508" s="80">
        <v>0</v>
      </c>
      <c r="O508" s="80">
        <v>0</v>
      </c>
      <c r="P508" s="80">
        <v>0</v>
      </c>
      <c r="Q508" s="80">
        <v>0</v>
      </c>
      <c r="R508" s="80">
        <v>0</v>
      </c>
      <c r="S508" s="634">
        <v>0</v>
      </c>
      <c r="T508" s="80">
        <v>0</v>
      </c>
      <c r="U508" s="80">
        <v>234</v>
      </c>
      <c r="V508" s="888">
        <f t="shared" si="175"/>
        <v>234</v>
      </c>
      <c r="W508" s="895">
        <f t="shared" si="176"/>
        <v>100</v>
      </c>
      <c r="X508" s="793" t="s">
        <v>1059</v>
      </c>
      <c r="Y508" s="13">
        <f t="shared" si="170"/>
        <v>117</v>
      </c>
      <c r="Z508" s="224"/>
      <c r="AA508" s="224"/>
      <c r="AB508" s="223"/>
      <c r="AC508" s="223"/>
      <c r="AD508" s="223"/>
      <c r="AE508" s="223"/>
      <c r="AF508" s="223"/>
      <c r="AG508" s="223"/>
      <c r="AH508" s="223"/>
      <c r="AI508" s="223"/>
      <c r="AJ508" s="866"/>
      <c r="AK508" s="836"/>
      <c r="AL508" s="12"/>
      <c r="AM508" s="12"/>
      <c r="AN508" s="12"/>
      <c r="AO508" s="12"/>
      <c r="AP508" s="12"/>
      <c r="AQ508" s="12"/>
      <c r="AR508" s="12"/>
      <c r="AS508" s="12"/>
      <c r="AT508" s="12"/>
      <c r="AU508" s="933"/>
      <c r="AV508" s="902"/>
      <c r="AW508" s="902"/>
      <c r="AY508" s="123"/>
      <c r="AZ508" s="191"/>
      <c r="BA508" s="126"/>
      <c r="BB508" s="130"/>
      <c r="BC508" s="129"/>
      <c r="BD508" s="155"/>
      <c r="BE508" s="132"/>
      <c r="BF508" s="131"/>
      <c r="BG508" s="132"/>
      <c r="BH508" s="131"/>
      <c r="BI508" s="65"/>
      <c r="BJ508" s="155"/>
      <c r="BK508" s="132"/>
      <c r="BL508" s="131"/>
      <c r="BM508" s="65"/>
      <c r="BN508" s="131"/>
      <c r="BO508" s="132"/>
      <c r="BP508" s="131"/>
      <c r="BQ508" s="132"/>
      <c r="BR508" s="131"/>
      <c r="BS508" s="65"/>
      <c r="BT508" s="131"/>
      <c r="BU508" s="132"/>
      <c r="BV508" s="131"/>
      <c r="BW508" s="65"/>
      <c r="BX508" s="131"/>
      <c r="BY508" s="65"/>
      <c r="BZ508" s="131"/>
      <c r="CA508" s="65"/>
      <c r="CB508" s="156">
        <f t="shared" si="177"/>
        <v>0</v>
      </c>
      <c r="CC508" s="128" t="e">
        <f t="shared" si="178"/>
        <v>#DIV/0!</v>
      </c>
      <c r="CF508" s="122"/>
      <c r="CG508" s="122"/>
    </row>
    <row r="509" spans="1:88" ht="79.5" customHeight="1" thickBot="1">
      <c r="A509" s="976"/>
      <c r="B509" s="945"/>
      <c r="C509" s="944"/>
      <c r="D509" s="38" t="s">
        <v>202</v>
      </c>
      <c r="E509" s="44" t="s">
        <v>201</v>
      </c>
      <c r="F509" s="788">
        <f>+'[1]UE409 (2)'!F509</f>
        <v>500000</v>
      </c>
      <c r="G509" s="671">
        <f>+'[1]UE409 (2)'!G509</f>
        <v>12000</v>
      </c>
      <c r="H509" s="671">
        <f>+'[1]UE409 (2)'!H509</f>
        <v>12000</v>
      </c>
      <c r="I509" s="671">
        <f>+'[1]UE409 (2)'!I509</f>
        <v>12000</v>
      </c>
      <c r="J509" s="745">
        <v>17771</v>
      </c>
      <c r="K509" s="114">
        <v>85056</v>
      </c>
      <c r="L509" s="114">
        <v>92776</v>
      </c>
      <c r="M509" s="114">
        <v>77765</v>
      </c>
      <c r="N509" s="114">
        <v>39922</v>
      </c>
      <c r="O509" s="114">
        <v>73776</v>
      </c>
      <c r="P509" s="114">
        <v>67498</v>
      </c>
      <c r="Q509" s="114">
        <v>26057</v>
      </c>
      <c r="R509" s="80">
        <v>15730</v>
      </c>
      <c r="S509" s="114">
        <v>15000</v>
      </c>
      <c r="T509" s="114">
        <v>7121</v>
      </c>
      <c r="U509" s="114">
        <v>5100</v>
      </c>
      <c r="V509" s="888">
        <f t="shared" si="175"/>
        <v>523572</v>
      </c>
      <c r="W509" s="895">
        <f t="shared" si="176"/>
        <v>104.71440000000001</v>
      </c>
      <c r="X509" s="793" t="s">
        <v>1060</v>
      </c>
      <c r="Y509" s="13">
        <f t="shared" si="170"/>
        <v>250000</v>
      </c>
      <c r="Z509" s="224"/>
      <c r="AA509" s="224"/>
      <c r="AB509" s="694"/>
      <c r="AC509" s="694"/>
      <c r="AD509" s="694"/>
      <c r="AE509" s="694"/>
      <c r="AF509" s="223"/>
      <c r="AG509" s="223"/>
      <c r="AH509" s="223"/>
      <c r="AI509" s="223"/>
      <c r="AJ509" s="835"/>
      <c r="AK509" s="836"/>
      <c r="AL509" s="12"/>
      <c r="AM509" s="12"/>
      <c r="AN509" s="12"/>
      <c r="AO509" s="12"/>
      <c r="AP509" s="12"/>
      <c r="AQ509" s="12"/>
      <c r="AR509" s="694"/>
      <c r="AS509" s="694"/>
      <c r="AT509" s="12"/>
      <c r="AU509" s="933"/>
      <c r="AV509" s="903" t="s">
        <v>1577</v>
      </c>
      <c r="AW509" s="902"/>
      <c r="AY509" s="123"/>
      <c r="AZ509" s="191"/>
      <c r="BA509" s="126"/>
      <c r="BB509" s="130"/>
      <c r="BC509" s="129"/>
      <c r="BD509" s="155"/>
      <c r="BE509" s="132"/>
      <c r="BF509" s="131"/>
      <c r="BG509" s="132"/>
      <c r="BH509" s="131"/>
      <c r="BI509" s="65"/>
      <c r="BJ509" s="155"/>
      <c r="BK509" s="132"/>
      <c r="BL509" s="131"/>
      <c r="BM509" s="65"/>
      <c r="BN509" s="131"/>
      <c r="BO509" s="132"/>
      <c r="BP509" s="131"/>
      <c r="BQ509" s="132"/>
      <c r="BR509" s="131"/>
      <c r="BS509" s="65"/>
      <c r="BT509" s="131"/>
      <c r="BU509" s="132"/>
      <c r="BV509" s="131"/>
      <c r="BW509" s="65"/>
      <c r="BX509" s="131"/>
      <c r="BY509" s="65"/>
      <c r="BZ509" s="131"/>
      <c r="CA509" s="65"/>
      <c r="CB509" s="156">
        <f t="shared" si="177"/>
        <v>0</v>
      </c>
      <c r="CC509" s="128" t="e">
        <f t="shared" si="178"/>
        <v>#DIV/0!</v>
      </c>
      <c r="CF509" s="122"/>
      <c r="CG509" s="122"/>
    </row>
    <row r="510" spans="1:88" ht="47.25" customHeight="1" thickBot="1">
      <c r="A510" s="976"/>
      <c r="B510" s="945"/>
      <c r="C510" s="944"/>
      <c r="D510" s="11" t="s">
        <v>203</v>
      </c>
      <c r="E510" s="9" t="s">
        <v>201</v>
      </c>
      <c r="F510" s="788">
        <f>+'[1]UE409 (2)'!F510</f>
        <v>500000</v>
      </c>
      <c r="G510" s="671">
        <f>+'[1]UE409 (2)'!G510</f>
        <v>8000</v>
      </c>
      <c r="H510" s="671">
        <f>+'[1]UE409 (2)'!H510</f>
        <v>8000</v>
      </c>
      <c r="I510" s="671">
        <f>+'[1]UE409 (2)'!I510</f>
        <v>8000</v>
      </c>
      <c r="J510" s="722">
        <v>0</v>
      </c>
      <c r="K510" s="114">
        <v>37072</v>
      </c>
      <c r="L510" s="114">
        <v>55026</v>
      </c>
      <c r="M510" s="114">
        <v>120919</v>
      </c>
      <c r="N510" s="114">
        <v>68828</v>
      </c>
      <c r="O510" s="114">
        <v>16937</v>
      </c>
      <c r="P510" s="114">
        <v>0</v>
      </c>
      <c r="Q510" s="114">
        <v>0</v>
      </c>
      <c r="R510" s="80">
        <v>0</v>
      </c>
      <c r="S510" s="114">
        <v>0</v>
      </c>
      <c r="T510" s="114">
        <v>0</v>
      </c>
      <c r="U510" s="114">
        <v>0</v>
      </c>
      <c r="V510" s="888">
        <f t="shared" si="175"/>
        <v>298782</v>
      </c>
      <c r="W510" s="895">
        <f t="shared" si="176"/>
        <v>59.756399999999999</v>
      </c>
      <c r="X510" s="793" t="s">
        <v>1060</v>
      </c>
      <c r="Y510" s="13">
        <f t="shared" si="170"/>
        <v>250000</v>
      </c>
      <c r="Z510" s="224"/>
      <c r="AA510" s="224"/>
      <c r="AB510" s="694"/>
      <c r="AC510" s="694"/>
      <c r="AD510" s="694"/>
      <c r="AE510" s="694"/>
      <c r="AF510" s="223"/>
      <c r="AG510" s="223"/>
      <c r="AH510" s="223"/>
      <c r="AI510" s="223"/>
      <c r="AJ510" s="835"/>
      <c r="AK510" s="836"/>
      <c r="AL510" s="694"/>
      <c r="AM510" s="694"/>
      <c r="AN510" s="694"/>
      <c r="AO510" s="694"/>
      <c r="AP510" s="694"/>
      <c r="AQ510" s="694"/>
      <c r="AR510" s="694"/>
      <c r="AS510" s="694"/>
      <c r="AT510" s="694"/>
      <c r="AU510" s="899"/>
      <c r="AV510" s="902"/>
      <c r="AW510" s="902"/>
      <c r="AY510" s="123"/>
      <c r="AZ510" s="191"/>
      <c r="BA510" s="126"/>
      <c r="BB510" s="130"/>
      <c r="BC510" s="129"/>
      <c r="BD510" s="155"/>
      <c r="BE510" s="132"/>
      <c r="BF510" s="131"/>
      <c r="BG510" s="132"/>
      <c r="BH510" s="131"/>
      <c r="BI510" s="65"/>
      <c r="BJ510" s="155"/>
      <c r="BK510" s="132"/>
      <c r="BL510" s="131"/>
      <c r="BM510" s="65"/>
      <c r="BN510" s="131"/>
      <c r="BO510" s="132"/>
      <c r="BP510" s="131"/>
      <c r="BQ510" s="132"/>
      <c r="BR510" s="131"/>
      <c r="BS510" s="65"/>
      <c r="BT510" s="131"/>
      <c r="BU510" s="132"/>
      <c r="BV510" s="131"/>
      <c r="BW510" s="65"/>
      <c r="BX510" s="131"/>
      <c r="BY510" s="65"/>
      <c r="BZ510" s="131"/>
      <c r="CA510" s="65"/>
      <c r="CB510" s="156">
        <f t="shared" si="177"/>
        <v>0</v>
      </c>
      <c r="CC510" s="128" t="e">
        <f t="shared" si="178"/>
        <v>#DIV/0!</v>
      </c>
      <c r="CF510" s="122"/>
      <c r="CG510" s="122"/>
    </row>
    <row r="511" spans="1:88" ht="47.25" customHeight="1" thickBot="1">
      <c r="A511" s="976"/>
      <c r="B511" s="945" t="s">
        <v>375</v>
      </c>
      <c r="C511" s="945" t="s">
        <v>374</v>
      </c>
      <c r="D511" s="945" t="s">
        <v>222</v>
      </c>
      <c r="E511" s="945"/>
      <c r="F511" s="671">
        <f>+'[1]UE409 (2)'!F511</f>
        <v>55000</v>
      </c>
      <c r="G511" s="671">
        <f>+'[1]UE409 (2)'!G511</f>
        <v>55000</v>
      </c>
      <c r="H511" s="671">
        <f>+'[1]UE409 (2)'!H511</f>
        <v>55000</v>
      </c>
      <c r="I511" s="671">
        <f>+'[1]UE409 (2)'!I511</f>
        <v>55000</v>
      </c>
      <c r="J511" s="671">
        <f t="shared" ref="J511:T511" si="187">+J512</f>
        <v>0</v>
      </c>
      <c r="K511" s="671">
        <f t="shared" si="187"/>
        <v>0</v>
      </c>
      <c r="L511" s="671">
        <f t="shared" si="187"/>
        <v>0</v>
      </c>
      <c r="M511" s="671">
        <f t="shared" si="187"/>
        <v>0</v>
      </c>
      <c r="N511" s="671">
        <f t="shared" si="187"/>
        <v>0</v>
      </c>
      <c r="O511" s="671">
        <f t="shared" si="187"/>
        <v>0</v>
      </c>
      <c r="P511" s="671">
        <f t="shared" si="187"/>
        <v>0</v>
      </c>
      <c r="Q511" s="671">
        <f t="shared" si="187"/>
        <v>0</v>
      </c>
      <c r="R511" s="671">
        <f t="shared" si="187"/>
        <v>0</v>
      </c>
      <c r="S511" s="671">
        <f t="shared" si="187"/>
        <v>0</v>
      </c>
      <c r="T511" s="671">
        <f t="shared" si="187"/>
        <v>46127</v>
      </c>
      <c r="U511" s="671">
        <v>1515</v>
      </c>
      <c r="V511" s="888">
        <f t="shared" si="175"/>
        <v>47642</v>
      </c>
      <c r="W511" s="895">
        <f t="shared" si="176"/>
        <v>86.621818181818185</v>
      </c>
      <c r="Y511" s="13">
        <f t="shared" si="170"/>
        <v>27500</v>
      </c>
      <c r="Z511" s="224"/>
      <c r="AA511" s="224"/>
      <c r="AB511" s="694"/>
      <c r="AC511" s="694"/>
      <c r="AD511" s="694"/>
      <c r="AE511" s="694"/>
      <c r="AF511" s="694"/>
      <c r="AG511" s="694"/>
      <c r="AH511" s="694"/>
      <c r="AI511" s="694"/>
      <c r="AJ511" s="835"/>
      <c r="AK511" s="836"/>
      <c r="AL511" s="694"/>
      <c r="AM511" s="694"/>
      <c r="AN511" s="694"/>
      <c r="AO511" s="694"/>
      <c r="AP511" s="694"/>
      <c r="AQ511" s="694"/>
      <c r="AR511" s="694"/>
      <c r="AS511" s="694"/>
      <c r="AT511" s="694"/>
      <c r="AU511" s="899"/>
      <c r="AV511" s="902"/>
      <c r="AW511" s="902"/>
      <c r="AY511" s="123"/>
      <c r="AZ511" s="191"/>
      <c r="BA511" s="77">
        <f>+BC511+BD511+BF511+BH511+BJ511+BL511+BN511+BP511+BR511+BT511+BV511+BX511+BZ511</f>
        <v>1530449</v>
      </c>
      <c r="BB511" s="130">
        <f>+BE511+BG511+BI511+BK511+BM511+BO511+BQ511+BS511+BU511+BW511+BY511+CA511</f>
        <v>1530448</v>
      </c>
      <c r="BC511" s="129">
        <v>5000</v>
      </c>
      <c r="BD511" s="155">
        <v>0</v>
      </c>
      <c r="BE511" s="132">
        <v>0</v>
      </c>
      <c r="BF511" s="131">
        <v>1522747</v>
      </c>
      <c r="BG511" s="132">
        <v>134995.09</v>
      </c>
      <c r="BH511" s="131">
        <v>10772</v>
      </c>
      <c r="BI511" s="65">
        <v>134935.57000000004</v>
      </c>
      <c r="BJ511" s="155">
        <v>0</v>
      </c>
      <c r="BK511" s="132">
        <v>134258.11999999994</v>
      </c>
      <c r="BL511" s="806">
        <v>-317</v>
      </c>
      <c r="BM511" s="798">
        <v>126680.32000000001</v>
      </c>
      <c r="BN511" s="131">
        <v>0</v>
      </c>
      <c r="BO511" s="821">
        <v>134513.68999999994</v>
      </c>
      <c r="BP511" s="131">
        <v>0</v>
      </c>
      <c r="BQ511" s="132">
        <v>12257.290000000037</v>
      </c>
      <c r="BR511" s="131">
        <v>0</v>
      </c>
      <c r="BS511" s="65"/>
      <c r="BT511" s="131"/>
      <c r="BU511" s="132"/>
      <c r="BV511" s="882">
        <v>-8118</v>
      </c>
      <c r="BW511" s="65"/>
      <c r="BX511" s="131">
        <v>0</v>
      </c>
      <c r="BY511" s="65"/>
      <c r="BZ511" s="912">
        <v>365</v>
      </c>
      <c r="CA511" s="65">
        <v>852807.92</v>
      </c>
      <c r="CB511" s="156">
        <f t="shared" si="177"/>
        <v>1530448</v>
      </c>
      <c r="CC511" s="128">
        <f t="shared" si="178"/>
        <v>99.999934659697914</v>
      </c>
      <c r="CF511" s="133">
        <f>+CI511-BA511</f>
        <v>0</v>
      </c>
      <c r="CG511" s="133">
        <f>+CJ511-BB511</f>
        <v>0</v>
      </c>
      <c r="CH511" s="160"/>
      <c r="CI511" s="133">
        <v>1530449</v>
      </c>
      <c r="CJ511" s="133">
        <v>1530448</v>
      </c>
    </row>
    <row r="512" spans="1:88" ht="45" customHeight="1" thickBot="1">
      <c r="A512" s="977"/>
      <c r="B512" s="945"/>
      <c r="C512" s="945"/>
      <c r="D512" s="38" t="s">
        <v>474</v>
      </c>
      <c r="E512" s="69" t="s">
        <v>376</v>
      </c>
      <c r="F512" s="671">
        <f>+'[1]UE409 (2)'!F512</f>
        <v>55000</v>
      </c>
      <c r="G512" s="671">
        <f>+'[1]UE409 (2)'!G512</f>
        <v>55000</v>
      </c>
      <c r="H512" s="671">
        <f>+'[1]UE409 (2)'!H512</f>
        <v>55000</v>
      </c>
      <c r="I512" s="671">
        <f>+'[1]UE409 (2)'!I512</f>
        <v>55000</v>
      </c>
      <c r="J512" s="634">
        <v>0</v>
      </c>
      <c r="K512" s="80">
        <v>0</v>
      </c>
      <c r="L512" s="80">
        <v>0</v>
      </c>
      <c r="M512" s="80">
        <v>0</v>
      </c>
      <c r="N512" s="80">
        <v>0</v>
      </c>
      <c r="O512" s="80">
        <v>0</v>
      </c>
      <c r="P512" s="80">
        <v>0</v>
      </c>
      <c r="Q512" s="80">
        <v>0</v>
      </c>
      <c r="R512" s="80">
        <v>0</v>
      </c>
      <c r="S512" s="635">
        <v>0</v>
      </c>
      <c r="T512" s="80">
        <v>46127</v>
      </c>
      <c r="U512" s="80">
        <v>1515</v>
      </c>
      <c r="V512" s="888">
        <f t="shared" si="175"/>
        <v>47642</v>
      </c>
      <c r="W512" s="895">
        <f t="shared" si="176"/>
        <v>86.621818181818185</v>
      </c>
      <c r="Y512" s="13">
        <f t="shared" si="170"/>
        <v>27500</v>
      </c>
      <c r="Z512" s="224"/>
      <c r="AA512" s="224"/>
      <c r="AB512" s="223"/>
      <c r="AC512" s="223"/>
      <c r="AD512" s="223"/>
      <c r="AE512" s="223"/>
      <c r="AF512" s="223"/>
      <c r="AG512" s="223"/>
      <c r="AH512" s="223"/>
      <c r="AI512" s="223"/>
      <c r="AJ512" s="835"/>
      <c r="AK512" s="836"/>
      <c r="AL512" s="694"/>
      <c r="AM512" s="694"/>
      <c r="AN512" s="694"/>
      <c r="AO512" s="694"/>
      <c r="AP512" s="694"/>
      <c r="AQ512" s="694"/>
      <c r="AR512" s="694"/>
      <c r="AS512" s="694"/>
      <c r="AT512" s="694"/>
      <c r="AU512" s="899"/>
      <c r="AV512" s="902"/>
      <c r="AW512" s="902"/>
      <c r="AY512" s="123"/>
      <c r="AZ512" s="191"/>
      <c r="BA512" s="126"/>
      <c r="BB512" s="130"/>
      <c r="BC512" s="129"/>
      <c r="BD512" s="155"/>
      <c r="BE512" s="132"/>
      <c r="BF512" s="131"/>
      <c r="BG512" s="132"/>
      <c r="BH512" s="131"/>
      <c r="BI512" s="65"/>
      <c r="BJ512" s="155"/>
      <c r="BK512" s="132"/>
      <c r="BL512" s="131"/>
      <c r="BM512" s="65"/>
      <c r="BN512" s="131"/>
      <c r="BO512" s="132"/>
      <c r="BP512" s="131"/>
      <c r="BQ512" s="132"/>
      <c r="BR512" s="131"/>
      <c r="BS512" s="65"/>
      <c r="BT512" s="131"/>
      <c r="BU512" s="132"/>
      <c r="BV512" s="131"/>
      <c r="BW512" s="65"/>
      <c r="BX512" s="131"/>
      <c r="BY512" s="65"/>
      <c r="BZ512" s="131"/>
      <c r="CA512" s="65"/>
      <c r="CB512" s="156">
        <f t="shared" si="177"/>
        <v>0</v>
      </c>
      <c r="CC512" s="128" t="e">
        <f t="shared" si="178"/>
        <v>#DIV/0!</v>
      </c>
      <c r="CF512" s="122"/>
      <c r="CG512" s="122"/>
    </row>
    <row r="513" spans="1:88" ht="60" customHeight="1" thickBot="1">
      <c r="A513" s="945" t="s">
        <v>98</v>
      </c>
      <c r="B513" s="945" t="s">
        <v>378</v>
      </c>
      <c r="C513" s="944" t="s">
        <v>377</v>
      </c>
      <c r="D513" s="945" t="s">
        <v>222</v>
      </c>
      <c r="E513" s="945"/>
      <c r="F513" s="671">
        <f>+'[1]UE409 (2)'!F513</f>
        <v>48570</v>
      </c>
      <c r="G513" s="671">
        <f>+'[1]UE409 (2)'!G513</f>
        <v>8166</v>
      </c>
      <c r="H513" s="671">
        <f>+'[1]UE409 (2)'!H513</f>
        <v>8166</v>
      </c>
      <c r="I513" s="671">
        <f>+'[1]UE409 (2)'!I513</f>
        <v>8166</v>
      </c>
      <c r="J513" s="671">
        <f t="shared" ref="J513:T513" si="188">+J514</f>
        <v>643</v>
      </c>
      <c r="K513" s="671">
        <f t="shared" si="188"/>
        <v>660</v>
      </c>
      <c r="L513" s="671">
        <f t="shared" si="188"/>
        <v>0</v>
      </c>
      <c r="M513" s="671">
        <f t="shared" si="188"/>
        <v>7432</v>
      </c>
      <c r="N513" s="671">
        <f t="shared" si="188"/>
        <v>580</v>
      </c>
      <c r="O513" s="671">
        <f t="shared" si="188"/>
        <v>15892</v>
      </c>
      <c r="P513" s="671">
        <f t="shared" si="188"/>
        <v>2666</v>
      </c>
      <c r="Q513" s="671">
        <f t="shared" si="188"/>
        <v>2148</v>
      </c>
      <c r="R513" s="671">
        <f t="shared" si="188"/>
        <v>1894</v>
      </c>
      <c r="S513" s="671">
        <f t="shared" si="188"/>
        <v>1322</v>
      </c>
      <c r="T513" s="671">
        <f t="shared" si="188"/>
        <v>1173</v>
      </c>
      <c r="U513" s="671">
        <v>538</v>
      </c>
      <c r="V513" s="888">
        <f t="shared" si="175"/>
        <v>34948</v>
      </c>
      <c r="W513" s="895">
        <f t="shared" si="176"/>
        <v>71.95388099649989</v>
      </c>
      <c r="Y513" s="867">
        <f t="shared" si="170"/>
        <v>24285</v>
      </c>
      <c r="Z513" s="224"/>
      <c r="AA513" s="224"/>
      <c r="AB513" s="694"/>
      <c r="AC513" s="694"/>
      <c r="AD513" s="694"/>
      <c r="AE513" s="694"/>
      <c r="AF513" s="694"/>
      <c r="AG513" s="694"/>
      <c r="AH513" s="694"/>
      <c r="AI513" s="694"/>
      <c r="AJ513" s="835"/>
      <c r="AK513" s="836"/>
      <c r="AL513" s="694"/>
      <c r="AM513" s="694"/>
      <c r="AN513" s="694"/>
      <c r="AO513" s="694"/>
      <c r="AP513" s="694"/>
      <c r="AQ513" s="694"/>
      <c r="AR513" s="694"/>
      <c r="AS513" s="694"/>
      <c r="AT513" s="694"/>
      <c r="AU513" s="899"/>
      <c r="AV513" s="902"/>
      <c r="AW513" s="902"/>
      <c r="BA513" s="77">
        <f>+BC513+BD513+BF513+BH513+BJ513+BL513+BN513+BP513+BR513+BT513+BV513+BX513+BZ513</f>
        <v>2000</v>
      </c>
      <c r="BB513" s="130">
        <f>+BE513+BG513+BI513+BK513+BM513+BO513+BQ513+BS513+BU513+BW513+BY513+CA513</f>
        <v>2000</v>
      </c>
      <c r="BC513" s="129">
        <v>2000</v>
      </c>
      <c r="BD513" s="155">
        <v>0</v>
      </c>
      <c r="BE513" s="132">
        <v>0</v>
      </c>
      <c r="BF513" s="131">
        <v>0</v>
      </c>
      <c r="BG513" s="132">
        <v>0</v>
      </c>
      <c r="BH513" s="131">
        <v>0</v>
      </c>
      <c r="BI513" s="65">
        <v>0</v>
      </c>
      <c r="BJ513" s="155">
        <v>0</v>
      </c>
      <c r="BK513" s="132">
        <v>0</v>
      </c>
      <c r="BL513" s="131">
        <v>0</v>
      </c>
      <c r="BM513" s="798">
        <v>2000</v>
      </c>
      <c r="BN513" s="131">
        <v>0</v>
      </c>
      <c r="BO513" s="132">
        <v>0</v>
      </c>
      <c r="BP513" s="131">
        <v>0</v>
      </c>
      <c r="BQ513" s="132">
        <v>0</v>
      </c>
      <c r="BR513" s="131">
        <v>0</v>
      </c>
      <c r="BS513" s="65"/>
      <c r="BT513" s="131"/>
      <c r="BU513" s="132"/>
      <c r="BV513" s="131">
        <v>0</v>
      </c>
      <c r="BW513" s="65"/>
      <c r="BX513" s="131">
        <v>0</v>
      </c>
      <c r="BY513" s="65"/>
      <c r="BZ513" s="131">
        <v>0</v>
      </c>
      <c r="CA513" s="65">
        <v>0</v>
      </c>
      <c r="CB513" s="156">
        <f t="shared" si="177"/>
        <v>2000</v>
      </c>
      <c r="CC513" s="128">
        <f t="shared" si="178"/>
        <v>100</v>
      </c>
      <c r="CF513" s="133">
        <f>+CI513-BA513</f>
        <v>0</v>
      </c>
      <c r="CG513" s="133">
        <f>+CJ513-BB513</f>
        <v>0</v>
      </c>
      <c r="CH513" s="160"/>
      <c r="CI513" s="133">
        <v>2000</v>
      </c>
      <c r="CJ513" s="133">
        <v>2000</v>
      </c>
    </row>
    <row r="514" spans="1:88" ht="124.5" customHeight="1" thickBot="1">
      <c r="A514" s="945"/>
      <c r="B514" s="945"/>
      <c r="C514" s="944"/>
      <c r="D514" s="38" t="s">
        <v>379</v>
      </c>
      <c r="E514" s="44" t="s">
        <v>196</v>
      </c>
      <c r="F514" s="788">
        <f>+'[1]UE409 (2)'!F514</f>
        <v>48570</v>
      </c>
      <c r="G514" s="671">
        <f>+'[1]UE409 (2)'!G514</f>
        <v>8166</v>
      </c>
      <c r="H514" s="671">
        <f>+'[1]UE409 (2)'!H514</f>
        <v>8166</v>
      </c>
      <c r="I514" s="671">
        <f>+'[1]UE409 (2)'!I514</f>
        <v>8166</v>
      </c>
      <c r="J514" s="634">
        <v>643</v>
      </c>
      <c r="K514" s="80">
        <v>660</v>
      </c>
      <c r="L514" s="788">
        <v>0</v>
      </c>
      <c r="M514" s="80">
        <v>7432</v>
      </c>
      <c r="N514" s="80">
        <v>580</v>
      </c>
      <c r="O514" s="80">
        <v>15892</v>
      </c>
      <c r="P514" s="80">
        <v>2666</v>
      </c>
      <c r="Q514" s="80">
        <v>2148</v>
      </c>
      <c r="R514" s="80">
        <v>1894</v>
      </c>
      <c r="S514" s="80">
        <v>1322</v>
      </c>
      <c r="T514" s="80">
        <v>1173</v>
      </c>
      <c r="U514" s="80">
        <v>538</v>
      </c>
      <c r="V514" s="888">
        <f t="shared" si="175"/>
        <v>34948</v>
      </c>
      <c r="W514" s="895">
        <f t="shared" si="176"/>
        <v>71.95388099649989</v>
      </c>
      <c r="X514" s="792" t="s">
        <v>1057</v>
      </c>
      <c r="Y514" s="13">
        <f t="shared" si="170"/>
        <v>24285</v>
      </c>
      <c r="Z514" s="224"/>
      <c r="AA514" s="224"/>
      <c r="AB514" s="223"/>
      <c r="AC514" s="694"/>
      <c r="AD514" s="223"/>
      <c r="AE514" s="694"/>
      <c r="AF514" s="223"/>
      <c r="AG514" s="694"/>
      <c r="AH514" s="223"/>
      <c r="AI514" s="694"/>
      <c r="AJ514" s="835"/>
      <c r="AK514" s="836"/>
      <c r="AL514" s="694"/>
      <c r="AM514" s="694"/>
      <c r="AN514" s="694"/>
      <c r="AO514" s="694"/>
      <c r="AP514" s="694"/>
      <c r="AQ514" s="694"/>
      <c r="AR514" s="694"/>
      <c r="AS514" s="694"/>
      <c r="AT514" s="694"/>
      <c r="AU514" s="899"/>
      <c r="AV514" s="902"/>
      <c r="AW514" s="902"/>
      <c r="BA514" s="126"/>
      <c r="BB514" s="130"/>
      <c r="BC514" s="129"/>
      <c r="BD514" s="155"/>
      <c r="BE514" s="132"/>
      <c r="BF514" s="131"/>
      <c r="BG514" s="132"/>
      <c r="BH514" s="131"/>
      <c r="BI514" s="65"/>
      <c r="BJ514" s="155"/>
      <c r="BK514" s="132"/>
      <c r="BL514" s="131"/>
      <c r="BM514" s="65"/>
      <c r="BN514" s="131"/>
      <c r="BO514" s="132"/>
      <c r="BP514" s="131"/>
      <c r="BQ514" s="132"/>
      <c r="BR514" s="131"/>
      <c r="BS514" s="65"/>
      <c r="BT514" s="131"/>
      <c r="BU514" s="132"/>
      <c r="BV514" s="131"/>
      <c r="BW514" s="65"/>
      <c r="BX514" s="131"/>
      <c r="BY514" s="65"/>
      <c r="BZ514" s="131"/>
      <c r="CA514" s="65"/>
      <c r="CB514" s="156">
        <f t="shared" si="177"/>
        <v>0</v>
      </c>
      <c r="CC514" s="128" t="e">
        <f t="shared" si="178"/>
        <v>#DIV/0!</v>
      </c>
      <c r="CF514" s="122"/>
      <c r="CG514" s="122"/>
    </row>
    <row r="515" spans="1:88" ht="73.5" customHeight="1" thickBot="1">
      <c r="A515" s="975" t="s">
        <v>134</v>
      </c>
      <c r="B515" s="945" t="s">
        <v>381</v>
      </c>
      <c r="C515" s="944" t="s">
        <v>380</v>
      </c>
      <c r="D515" s="945" t="s">
        <v>222</v>
      </c>
      <c r="E515" s="945"/>
      <c r="F515" s="671">
        <f>+'[1]UE409 (2)'!F515</f>
        <v>522</v>
      </c>
      <c r="G515" s="671">
        <f>+'[1]UE409 (2)'!G515</f>
        <v>40</v>
      </c>
      <c r="H515" s="671">
        <f>+'[1]UE409 (2)'!H515</f>
        <v>40</v>
      </c>
      <c r="I515" s="671">
        <f>+'[1]UE409 (2)'!I515</f>
        <v>40</v>
      </c>
      <c r="J515" s="671">
        <f t="shared" ref="J515:T515" si="189">+J516</f>
        <v>0</v>
      </c>
      <c r="K515" s="671">
        <f t="shared" si="189"/>
        <v>0</v>
      </c>
      <c r="L515" s="671">
        <f t="shared" si="189"/>
        <v>145</v>
      </c>
      <c r="M515" s="671">
        <f t="shared" si="189"/>
        <v>16</v>
      </c>
      <c r="N515" s="671">
        <f t="shared" si="189"/>
        <v>8</v>
      </c>
      <c r="O515" s="671">
        <f t="shared" si="189"/>
        <v>95</v>
      </c>
      <c r="P515" s="671">
        <f t="shared" si="189"/>
        <v>122</v>
      </c>
      <c r="Q515" s="671">
        <f t="shared" si="189"/>
        <v>94</v>
      </c>
      <c r="R515" s="671">
        <f t="shared" si="189"/>
        <v>0</v>
      </c>
      <c r="S515" s="671">
        <f t="shared" si="189"/>
        <v>11</v>
      </c>
      <c r="T515" s="671">
        <f t="shared" si="189"/>
        <v>22</v>
      </c>
      <c r="U515" s="671">
        <v>14</v>
      </c>
      <c r="V515" s="888">
        <f t="shared" si="175"/>
        <v>527</v>
      </c>
      <c r="W515" s="895">
        <f t="shared" si="176"/>
        <v>100.95785440613028</v>
      </c>
      <c r="Y515" s="867">
        <f t="shared" si="170"/>
        <v>261</v>
      </c>
      <c r="Z515" s="224"/>
      <c r="AA515" s="224"/>
      <c r="AB515" s="694"/>
      <c r="AC515" s="694"/>
      <c r="AD515" s="694"/>
      <c r="AE515" s="694"/>
      <c r="AF515" s="694"/>
      <c r="AG515" s="694"/>
      <c r="AH515" s="694"/>
      <c r="AI515" s="694"/>
      <c r="AJ515" s="835"/>
      <c r="AK515" s="836"/>
      <c r="AL515" s="694"/>
      <c r="AM515" s="694"/>
      <c r="AN515" s="694"/>
      <c r="AO515" s="694"/>
      <c r="AP515" s="694"/>
      <c r="AQ515" s="694"/>
      <c r="AR515" s="694"/>
      <c r="AS515" s="694"/>
      <c r="AT515" s="694"/>
      <c r="AU515" s="899"/>
      <c r="AV515" s="902"/>
      <c r="AW515" s="902"/>
      <c r="BA515" s="77">
        <f>+BC515+BD515+BF515+BH515+BJ515+BL515+BN515+BP515+BR515+BT515+BV515+BX515+BZ515</f>
        <v>1500</v>
      </c>
      <c r="BB515" s="130">
        <f>+BE515+BG515+BI515+BK515+BM515+BO515+BQ515+BS515+BU515+BW515+BY515+CA515</f>
        <v>1500</v>
      </c>
      <c r="BC515" s="129">
        <v>1500</v>
      </c>
      <c r="BD515" s="155">
        <v>0</v>
      </c>
      <c r="BE515" s="132">
        <v>0</v>
      </c>
      <c r="BF515" s="131">
        <v>0</v>
      </c>
      <c r="BG515" s="132">
        <v>0</v>
      </c>
      <c r="BH515" s="131">
        <v>0</v>
      </c>
      <c r="BI515" s="65">
        <v>0</v>
      </c>
      <c r="BJ515" s="155">
        <v>0</v>
      </c>
      <c r="BK515" s="132">
        <v>0</v>
      </c>
      <c r="BL515" s="131">
        <v>0</v>
      </c>
      <c r="BM515" s="798">
        <v>0</v>
      </c>
      <c r="BN515" s="131">
        <v>0</v>
      </c>
      <c r="BO515" s="821">
        <v>0</v>
      </c>
      <c r="BP515" s="131">
        <v>0</v>
      </c>
      <c r="BQ515" s="132">
        <v>0</v>
      </c>
      <c r="BR515" s="131">
        <v>0</v>
      </c>
      <c r="BS515" s="65"/>
      <c r="BT515" s="131"/>
      <c r="BU515" s="132"/>
      <c r="BV515" s="131">
        <v>0</v>
      </c>
      <c r="BW515" s="65"/>
      <c r="BX515" s="131">
        <v>0</v>
      </c>
      <c r="BY515" s="65"/>
      <c r="BZ515" s="131">
        <v>0</v>
      </c>
      <c r="CA515" s="65">
        <v>1500</v>
      </c>
      <c r="CB515" s="156">
        <f t="shared" si="177"/>
        <v>1500</v>
      </c>
      <c r="CC515" s="128">
        <f t="shared" si="178"/>
        <v>100</v>
      </c>
      <c r="CF515" s="133">
        <f>+CI515-BA515</f>
        <v>0</v>
      </c>
      <c r="CG515" s="133">
        <f>+CJ515-BB515</f>
        <v>0</v>
      </c>
      <c r="CH515" s="160"/>
      <c r="CI515" s="133">
        <v>1500</v>
      </c>
      <c r="CJ515" s="133">
        <v>1500</v>
      </c>
    </row>
    <row r="516" spans="1:88" ht="73.5" customHeight="1" thickBot="1">
      <c r="A516" s="976"/>
      <c r="B516" s="945"/>
      <c r="C516" s="944"/>
      <c r="D516" s="639" t="s">
        <v>750</v>
      </c>
      <c r="E516" s="638" t="s">
        <v>129</v>
      </c>
      <c r="F516" s="788">
        <f>+'[1]UE409 (2)'!F516</f>
        <v>522</v>
      </c>
      <c r="G516" s="671">
        <f>+'[1]UE409 (2)'!G516</f>
        <v>40</v>
      </c>
      <c r="H516" s="671">
        <f>+'[1]UE409 (2)'!H516</f>
        <v>40</v>
      </c>
      <c r="I516" s="671">
        <f>+'[1]UE409 (2)'!I516</f>
        <v>40</v>
      </c>
      <c r="J516" s="634">
        <v>0</v>
      </c>
      <c r="K516" s="80">
        <v>0</v>
      </c>
      <c r="L516" s="80">
        <v>145</v>
      </c>
      <c r="M516" s="80">
        <v>16</v>
      </c>
      <c r="N516" s="80">
        <v>8</v>
      </c>
      <c r="O516" s="80">
        <v>95</v>
      </c>
      <c r="P516" s="80">
        <v>122</v>
      </c>
      <c r="Q516" s="80">
        <v>94</v>
      </c>
      <c r="R516" s="80">
        <v>0</v>
      </c>
      <c r="S516" s="80">
        <v>11</v>
      </c>
      <c r="T516" s="80">
        <v>22</v>
      </c>
      <c r="U516" s="80">
        <v>14</v>
      </c>
      <c r="V516" s="888">
        <f t="shared" si="175"/>
        <v>527</v>
      </c>
      <c r="W516" s="895">
        <f t="shared" si="176"/>
        <v>100.95785440613028</v>
      </c>
      <c r="X516" s="792" t="s">
        <v>1057</v>
      </c>
      <c r="Y516" s="13">
        <f t="shared" si="170"/>
        <v>261</v>
      </c>
      <c r="Z516" s="224" t="s">
        <v>866</v>
      </c>
      <c r="AA516" s="224" t="s">
        <v>867</v>
      </c>
      <c r="AB516" s="694"/>
      <c r="AC516" s="694"/>
      <c r="AD516" s="694"/>
      <c r="AE516" s="694"/>
      <c r="AF516" s="694"/>
      <c r="AG516" s="694"/>
      <c r="AH516" s="694"/>
      <c r="AI516" s="694"/>
      <c r="AJ516" s="835"/>
      <c r="AK516" s="836"/>
      <c r="AL516" s="694"/>
      <c r="AM516" s="694"/>
      <c r="AN516" s="694"/>
      <c r="AO516" s="694"/>
      <c r="AP516" s="694"/>
      <c r="AQ516" s="694"/>
      <c r="AR516" s="694"/>
      <c r="AS516" s="694"/>
      <c r="AT516" s="694"/>
      <c r="AU516" s="899"/>
      <c r="AV516" s="902"/>
      <c r="AW516" s="902"/>
      <c r="BA516" s="129"/>
      <c r="BB516" s="130"/>
      <c r="BC516" s="129"/>
      <c r="BD516" s="155"/>
      <c r="BE516" s="132"/>
      <c r="BF516" s="131"/>
      <c r="BG516" s="132"/>
      <c r="BH516" s="131"/>
      <c r="BI516" s="65"/>
      <c r="BJ516" s="155"/>
      <c r="BK516" s="132"/>
      <c r="BL516" s="131"/>
      <c r="BM516" s="65"/>
      <c r="BN516" s="131"/>
      <c r="BO516" s="132"/>
      <c r="BP516" s="131"/>
      <c r="BQ516" s="132"/>
      <c r="BR516" s="131"/>
      <c r="BS516" s="65"/>
      <c r="BT516" s="131"/>
      <c r="BU516" s="132"/>
      <c r="BV516" s="131"/>
      <c r="BW516" s="65"/>
      <c r="BX516" s="131"/>
      <c r="BY516" s="65"/>
      <c r="BZ516" s="131"/>
      <c r="CA516" s="65"/>
      <c r="CB516" s="156">
        <f>+BE516+BG516+BI516+BK516+BM516+BO516+BQ516+BS516+BU516+BW516+BY516+CA516</f>
        <v>0</v>
      </c>
      <c r="CC516" s="128" t="e">
        <f>+CB516/BA516*100</f>
        <v>#DIV/0!</v>
      </c>
      <c r="CF516" s="133"/>
      <c r="CG516" s="133"/>
      <c r="CH516" s="160"/>
      <c r="CI516" s="133"/>
      <c r="CJ516" s="133"/>
    </row>
    <row r="517" spans="1:88" ht="73.5" customHeight="1" thickBot="1">
      <c r="A517" s="976"/>
      <c r="B517" s="945"/>
      <c r="C517" s="944"/>
      <c r="D517" s="639" t="s">
        <v>751</v>
      </c>
      <c r="E517" s="638" t="s">
        <v>216</v>
      </c>
      <c r="F517" s="788">
        <f>+'[1]UE409 (2)'!F517</f>
        <v>15206</v>
      </c>
      <c r="G517" s="671">
        <f>+'[1]UE409 (2)'!G517</f>
        <v>3000</v>
      </c>
      <c r="H517" s="671">
        <f>+'[1]UE409 (2)'!H517</f>
        <v>3000</v>
      </c>
      <c r="I517" s="671">
        <f>+'[1]UE409 (2)'!I517</f>
        <v>3000</v>
      </c>
      <c r="J517" s="634">
        <v>272</v>
      </c>
      <c r="K517" s="80">
        <v>300</v>
      </c>
      <c r="L517" s="80">
        <v>145</v>
      </c>
      <c r="M517" s="80">
        <v>1922</v>
      </c>
      <c r="N517" s="80">
        <v>1599</v>
      </c>
      <c r="O517" s="80">
        <v>3456</v>
      </c>
      <c r="P517" s="80">
        <v>1771</v>
      </c>
      <c r="Q517" s="80">
        <v>1358</v>
      </c>
      <c r="R517" s="80">
        <v>1377</v>
      </c>
      <c r="S517" s="80">
        <v>1243</v>
      </c>
      <c r="T517" s="80">
        <v>1263</v>
      </c>
      <c r="U517" s="80">
        <v>591</v>
      </c>
      <c r="V517" s="888">
        <f t="shared" si="175"/>
        <v>15297</v>
      </c>
      <c r="W517" s="895">
        <f t="shared" si="176"/>
        <v>100.5984479810601</v>
      </c>
      <c r="X517" s="792" t="s">
        <v>1057</v>
      </c>
      <c r="Y517" s="13">
        <f t="shared" si="170"/>
        <v>7603</v>
      </c>
      <c r="Z517" s="224"/>
      <c r="AA517" s="224"/>
      <c r="AB517" s="694"/>
      <c r="AC517" s="694"/>
      <c r="AD517" s="694"/>
      <c r="AE517" s="694"/>
      <c r="AF517" s="694"/>
      <c r="AG517" s="694"/>
      <c r="AH517" s="694"/>
      <c r="AI517" s="694"/>
      <c r="AJ517" s="835"/>
      <c r="AK517" s="836"/>
      <c r="AL517" s="223"/>
      <c r="AM517" s="223"/>
      <c r="AN517" s="223"/>
      <c r="AO517" s="223"/>
      <c r="AP517" s="223"/>
      <c r="AQ517" s="223"/>
      <c r="AR517" s="223"/>
      <c r="AS517" s="223"/>
      <c r="AT517" s="223"/>
      <c r="AU517" s="901"/>
      <c r="AV517" s="902"/>
      <c r="AW517" s="902"/>
      <c r="BA517" s="126"/>
      <c r="BB517" s="130"/>
      <c r="BC517" s="129"/>
      <c r="BD517" s="155"/>
      <c r="BE517" s="132"/>
      <c r="BF517" s="131"/>
      <c r="BG517" s="132"/>
      <c r="BH517" s="131"/>
      <c r="BI517" s="65"/>
      <c r="BJ517" s="155"/>
      <c r="BK517" s="132"/>
      <c r="BL517" s="131"/>
      <c r="BM517" s="65"/>
      <c r="BN517" s="131"/>
      <c r="BO517" s="132"/>
      <c r="BP517" s="131"/>
      <c r="BQ517" s="132"/>
      <c r="BR517" s="131"/>
      <c r="BS517" s="65"/>
      <c r="BT517" s="131"/>
      <c r="BU517" s="132"/>
      <c r="BV517" s="131"/>
      <c r="BW517" s="65"/>
      <c r="BX517" s="131"/>
      <c r="BY517" s="65"/>
      <c r="BZ517" s="131"/>
      <c r="CA517" s="65"/>
      <c r="CB517" s="156">
        <f t="shared" si="177"/>
        <v>0</v>
      </c>
      <c r="CC517" s="128" t="e">
        <f t="shared" si="178"/>
        <v>#DIV/0!</v>
      </c>
      <c r="CF517" s="122"/>
      <c r="CG517" s="122"/>
    </row>
    <row r="518" spans="1:88" ht="47.25" customHeight="1" thickBot="1">
      <c r="A518" s="975" t="s">
        <v>144</v>
      </c>
      <c r="B518" s="945" t="s">
        <v>383</v>
      </c>
      <c r="C518" s="1061" t="s">
        <v>382</v>
      </c>
      <c r="D518" s="945" t="s">
        <v>222</v>
      </c>
      <c r="E518" s="945"/>
      <c r="F518" s="671">
        <f>+'[1]UE409 (2)'!F518</f>
        <v>60</v>
      </c>
      <c r="G518" s="671">
        <f>+'[1]UE409 (2)'!G518</f>
        <v>60</v>
      </c>
      <c r="H518" s="671">
        <f>+'[1]UE409 (2)'!H518</f>
        <v>60</v>
      </c>
      <c r="I518" s="671">
        <f>+'[1]UE409 (2)'!I518</f>
        <v>60</v>
      </c>
      <c r="J518" s="671">
        <f t="shared" ref="J518:T518" si="190">+J519</f>
        <v>0</v>
      </c>
      <c r="K518" s="671">
        <f t="shared" si="190"/>
        <v>5</v>
      </c>
      <c r="L518" s="671">
        <f t="shared" si="190"/>
        <v>5</v>
      </c>
      <c r="M518" s="671">
        <f t="shared" si="190"/>
        <v>5</v>
      </c>
      <c r="N518" s="671">
        <f t="shared" si="190"/>
        <v>5</v>
      </c>
      <c r="O518" s="671">
        <f t="shared" si="190"/>
        <v>10</v>
      </c>
      <c r="P518" s="671">
        <f t="shared" si="190"/>
        <v>4</v>
      </c>
      <c r="Q518" s="671">
        <f t="shared" si="190"/>
        <v>6</v>
      </c>
      <c r="R518" s="671">
        <f t="shared" si="190"/>
        <v>6</v>
      </c>
      <c r="S518" s="671">
        <f t="shared" si="190"/>
        <v>7</v>
      </c>
      <c r="T518" s="671">
        <f t="shared" si="190"/>
        <v>5</v>
      </c>
      <c r="U518" s="671">
        <v>2</v>
      </c>
      <c r="V518" s="888">
        <f t="shared" si="175"/>
        <v>60</v>
      </c>
      <c r="W518" s="895">
        <f t="shared" si="176"/>
        <v>100</v>
      </c>
      <c r="Y518" s="13">
        <f t="shared" si="170"/>
        <v>30</v>
      </c>
      <c r="Z518" s="224"/>
      <c r="AA518" s="224"/>
      <c r="AB518" s="694"/>
      <c r="AC518" s="694"/>
      <c r="AD518" s="694"/>
      <c r="AE518" s="694"/>
      <c r="AF518" s="694"/>
      <c r="AG518" s="694"/>
      <c r="AH518" s="694"/>
      <c r="AI518" s="694"/>
      <c r="AJ518" s="835"/>
      <c r="AK518" s="836"/>
      <c r="AL518" s="223"/>
      <c r="AM518" s="223"/>
      <c r="AN518" s="223"/>
      <c r="AO518" s="223"/>
      <c r="AP518" s="223"/>
      <c r="AQ518" s="223"/>
      <c r="AR518" s="223"/>
      <c r="AS518" s="223"/>
      <c r="AT518" s="223"/>
      <c r="AU518" s="901"/>
      <c r="AV518" s="902"/>
      <c r="AW518" s="902"/>
      <c r="BA518" s="77">
        <f>+BC518+BD518+BF518+BH518+BJ518+BL518+BN518+BP518+BR518+BT518+BV518+BX518+BZ518</f>
        <v>1500</v>
      </c>
      <c r="BB518" s="130">
        <f>+BE518+BG518+BI518+BK518+BM518+BO518+BQ518+BS518+BU518+BW518+BY518+CA518</f>
        <v>0</v>
      </c>
      <c r="BC518" s="129">
        <v>1500</v>
      </c>
      <c r="BD518" s="155">
        <v>0</v>
      </c>
      <c r="BE518" s="132">
        <v>0</v>
      </c>
      <c r="BF518" s="131">
        <v>0</v>
      </c>
      <c r="BG518" s="132">
        <v>0</v>
      </c>
      <c r="BH518" s="131">
        <v>0</v>
      </c>
      <c r="BI518" s="65">
        <v>0</v>
      </c>
      <c r="BJ518" s="155">
        <v>0</v>
      </c>
      <c r="BK518" s="132">
        <v>0</v>
      </c>
      <c r="BL518" s="131">
        <v>0</v>
      </c>
      <c r="BM518" s="798">
        <v>0</v>
      </c>
      <c r="BN518" s="131">
        <v>0</v>
      </c>
      <c r="BO518" s="821">
        <v>0</v>
      </c>
      <c r="BP518" s="131">
        <v>0</v>
      </c>
      <c r="BQ518" s="132">
        <v>0</v>
      </c>
      <c r="BR518" s="131">
        <v>0</v>
      </c>
      <c r="BS518" s="65"/>
      <c r="BT518" s="131"/>
      <c r="BU518" s="132"/>
      <c r="BV518" s="131">
        <v>0</v>
      </c>
      <c r="BW518" s="65"/>
      <c r="BX518" s="131">
        <v>0</v>
      </c>
      <c r="BY518" s="65"/>
      <c r="BZ518" s="131">
        <v>0</v>
      </c>
      <c r="CA518" s="65">
        <v>0</v>
      </c>
      <c r="CB518" s="156">
        <f t="shared" si="177"/>
        <v>0</v>
      </c>
      <c r="CC518" s="128">
        <f t="shared" si="178"/>
        <v>0</v>
      </c>
      <c r="CF518" s="133">
        <f>+CI518-BA518</f>
        <v>0</v>
      </c>
      <c r="CG518" s="133">
        <f>+CJ518-BB518</f>
        <v>0</v>
      </c>
      <c r="CH518" s="160"/>
      <c r="CI518" s="133">
        <v>1500</v>
      </c>
      <c r="CJ518" s="133">
        <v>0</v>
      </c>
    </row>
    <row r="519" spans="1:88" ht="45.75" customHeight="1" thickBot="1">
      <c r="A519" s="976"/>
      <c r="B519" s="945"/>
      <c r="C519" s="1061"/>
      <c r="D519" s="51" t="s">
        <v>484</v>
      </c>
      <c r="E519" s="44" t="s">
        <v>196</v>
      </c>
      <c r="F519" s="671">
        <f>+'[1]UE409 (2)'!F519</f>
        <v>60</v>
      </c>
      <c r="G519" s="671">
        <f>+'[1]UE409 (2)'!G519</f>
        <v>60</v>
      </c>
      <c r="H519" s="671">
        <f>+'[1]UE409 (2)'!H519</f>
        <v>60</v>
      </c>
      <c r="I519" s="671">
        <f>+'[1]UE409 (2)'!I519</f>
        <v>60</v>
      </c>
      <c r="J519" s="732">
        <v>0</v>
      </c>
      <c r="K519" s="80">
        <v>5</v>
      </c>
      <c r="L519" s="80">
        <v>5</v>
      </c>
      <c r="M519" s="80">
        <v>5</v>
      </c>
      <c r="N519" s="80">
        <v>5</v>
      </c>
      <c r="O519" s="80">
        <v>10</v>
      </c>
      <c r="P519" s="80">
        <v>4</v>
      </c>
      <c r="Q519" s="80">
        <v>6</v>
      </c>
      <c r="R519" s="80">
        <v>6</v>
      </c>
      <c r="S519" s="80">
        <v>7</v>
      </c>
      <c r="T519" s="80">
        <v>5</v>
      </c>
      <c r="U519" s="80">
        <v>2</v>
      </c>
      <c r="V519" s="888">
        <f t="shared" si="175"/>
        <v>60</v>
      </c>
      <c r="W519" s="895">
        <f t="shared" si="176"/>
        <v>100</v>
      </c>
      <c r="Y519" s="13">
        <f t="shared" si="170"/>
        <v>30</v>
      </c>
      <c r="Z519" s="224"/>
      <c r="AA519" s="224"/>
      <c r="AB519" s="694"/>
      <c r="AC519" s="694"/>
      <c r="AD519" s="694"/>
      <c r="AE519" s="694"/>
      <c r="AF519" s="694"/>
      <c r="AG519" s="694"/>
      <c r="AH519" s="694"/>
      <c r="AI519" s="694"/>
      <c r="AJ519" s="835"/>
      <c r="AK519" s="836"/>
      <c r="AL519" s="234"/>
      <c r="AM519" s="234"/>
      <c r="AN519" s="234"/>
      <c r="AO519" s="234"/>
      <c r="AP519" s="234"/>
      <c r="AQ519" s="234"/>
      <c r="AR519" s="234"/>
      <c r="AS519" s="234"/>
      <c r="AT519" s="234"/>
      <c r="AU519" s="934"/>
      <c r="AV519" s="902"/>
      <c r="AW519" s="902"/>
      <c r="BA519" s="126"/>
      <c r="BB519" s="130"/>
      <c r="BC519" s="129"/>
      <c r="BD519" s="155"/>
      <c r="BE519" s="132"/>
      <c r="BF519" s="131"/>
      <c r="BG519" s="132"/>
      <c r="BH519" s="131"/>
      <c r="BI519" s="65"/>
      <c r="BJ519" s="155"/>
      <c r="BK519" s="132"/>
      <c r="BL519" s="131"/>
      <c r="BM519" s="65"/>
      <c r="BN519" s="131"/>
      <c r="BO519" s="132"/>
      <c r="BP519" s="131"/>
      <c r="BQ519" s="132"/>
      <c r="BR519" s="131"/>
      <c r="BS519" s="65"/>
      <c r="BT519" s="131"/>
      <c r="BU519" s="132"/>
      <c r="BV519" s="131"/>
      <c r="BW519" s="65"/>
      <c r="BX519" s="131"/>
      <c r="BY519" s="65"/>
      <c r="BZ519" s="131"/>
      <c r="CA519" s="65"/>
      <c r="CB519" s="156">
        <f t="shared" si="177"/>
        <v>0</v>
      </c>
      <c r="CC519" s="128" t="e">
        <f t="shared" si="178"/>
        <v>#DIV/0!</v>
      </c>
      <c r="CF519" s="122"/>
      <c r="CG519" s="122"/>
    </row>
    <row r="520" spans="1:88" ht="45.75" customHeight="1" thickBot="1">
      <c r="A520" s="976" t="s">
        <v>146</v>
      </c>
      <c r="B520" s="981" t="s">
        <v>384</v>
      </c>
      <c r="C520" s="984" t="s">
        <v>714</v>
      </c>
      <c r="D520" s="985"/>
      <c r="E520" s="986"/>
      <c r="F520" s="671">
        <f>+'[1]UE409 (2)'!F520</f>
        <v>10747</v>
      </c>
      <c r="G520" s="671">
        <f>+'[1]UE409 (2)'!G520</f>
        <v>10747</v>
      </c>
      <c r="H520" s="671">
        <f>+'[1]UE409 (2)'!H520</f>
        <v>10747</v>
      </c>
      <c r="I520" s="671">
        <f>+'[1]UE409 (2)'!I520</f>
        <v>10747</v>
      </c>
      <c r="J520" s="698">
        <f t="shared" ref="J520:U520" si="191">+J521+J523</f>
        <v>1037</v>
      </c>
      <c r="K520" s="698">
        <f t="shared" si="191"/>
        <v>76</v>
      </c>
      <c r="L520" s="698">
        <f t="shared" si="191"/>
        <v>121</v>
      </c>
      <c r="M520" s="698">
        <f t="shared" si="191"/>
        <v>87</v>
      </c>
      <c r="N520" s="698">
        <f t="shared" si="191"/>
        <v>254</v>
      </c>
      <c r="O520" s="698">
        <f t="shared" si="191"/>
        <v>505</v>
      </c>
      <c r="P520" s="698">
        <f t="shared" si="191"/>
        <v>9</v>
      </c>
      <c r="Q520" s="698">
        <f t="shared" si="191"/>
        <v>82</v>
      </c>
      <c r="R520" s="698">
        <f t="shared" si="191"/>
        <v>6000</v>
      </c>
      <c r="S520" s="698">
        <f t="shared" si="191"/>
        <v>1490</v>
      </c>
      <c r="T520" s="698">
        <f t="shared" si="191"/>
        <v>567</v>
      </c>
      <c r="U520" s="698">
        <f t="shared" si="191"/>
        <v>942</v>
      </c>
      <c r="V520" s="888">
        <f t="shared" si="175"/>
        <v>11170</v>
      </c>
      <c r="W520" s="895">
        <f t="shared" si="176"/>
        <v>103.93598213454918</v>
      </c>
      <c r="Y520" s="13">
        <f t="shared" si="170"/>
        <v>5373.5</v>
      </c>
      <c r="Z520" s="224"/>
      <c r="AA520" s="224"/>
      <c r="AB520" s="694"/>
      <c r="AC520" s="694"/>
      <c r="AD520" s="694"/>
      <c r="AE520" s="694"/>
      <c r="AF520" s="694"/>
      <c r="AG520" s="694"/>
      <c r="AH520" s="694"/>
      <c r="AI520" s="694"/>
      <c r="AJ520" s="835"/>
      <c r="AK520" s="836"/>
      <c r="AL520" s="234"/>
      <c r="AM520" s="234"/>
      <c r="AN520" s="234"/>
      <c r="AO520" s="234"/>
      <c r="AP520" s="234"/>
      <c r="AQ520" s="234"/>
      <c r="AR520" s="234"/>
      <c r="AS520" s="234"/>
      <c r="AT520" s="234"/>
      <c r="AU520" s="934"/>
      <c r="AV520" s="902"/>
      <c r="AW520" s="902"/>
      <c r="BA520" s="129"/>
      <c r="BB520" s="130"/>
      <c r="BC520" s="129"/>
      <c r="BD520" s="155"/>
      <c r="BE520" s="132"/>
      <c r="BF520" s="131"/>
      <c r="BG520" s="132"/>
      <c r="BH520" s="131"/>
      <c r="BI520" s="65"/>
      <c r="BJ520" s="155"/>
      <c r="BK520" s="132"/>
      <c r="BL520" s="131"/>
      <c r="BM520" s="65"/>
      <c r="BN520" s="131"/>
      <c r="BO520" s="132"/>
      <c r="BP520" s="131"/>
      <c r="BQ520" s="132"/>
      <c r="BR520" s="131"/>
      <c r="BS520" s="65"/>
      <c r="BT520" s="131"/>
      <c r="BU520" s="132"/>
      <c r="BV520" s="131"/>
      <c r="BW520" s="65"/>
      <c r="BX520" s="131"/>
      <c r="BY520" s="65"/>
      <c r="BZ520" s="131"/>
      <c r="CA520" s="65"/>
      <c r="CB520" s="156"/>
      <c r="CC520" s="128"/>
      <c r="CF520" s="122"/>
      <c r="CG520" s="122"/>
    </row>
    <row r="521" spans="1:88" ht="39.75" customHeight="1" thickBot="1">
      <c r="A521" s="976"/>
      <c r="B521" s="982"/>
      <c r="C521" s="1021" t="s">
        <v>420</v>
      </c>
      <c r="D521" s="945" t="s">
        <v>222</v>
      </c>
      <c r="E521" s="945"/>
      <c r="F521" s="671">
        <f>+'[1]UE409 (2)'!F521</f>
        <v>10735</v>
      </c>
      <c r="G521" s="671">
        <f>+'[1]UE409 (2)'!G521</f>
        <v>10735</v>
      </c>
      <c r="H521" s="671">
        <f>+'[1]UE409 (2)'!H521</f>
        <v>10735</v>
      </c>
      <c r="I521" s="671">
        <f>+'[1]UE409 (2)'!I521</f>
        <v>10735</v>
      </c>
      <c r="J521" s="671">
        <f t="shared" ref="J521:U521" si="192">+J522</f>
        <v>1036</v>
      </c>
      <c r="K521" s="671">
        <f t="shared" si="192"/>
        <v>75</v>
      </c>
      <c r="L521" s="671">
        <f t="shared" si="192"/>
        <v>120</v>
      </c>
      <c r="M521" s="671">
        <f t="shared" si="192"/>
        <v>86</v>
      </c>
      <c r="N521" s="671">
        <f t="shared" si="192"/>
        <v>253</v>
      </c>
      <c r="O521" s="671">
        <f t="shared" si="192"/>
        <v>500</v>
      </c>
      <c r="P521" s="671">
        <f t="shared" si="192"/>
        <v>9</v>
      </c>
      <c r="Q521" s="671">
        <f t="shared" si="192"/>
        <v>82</v>
      </c>
      <c r="R521" s="671">
        <f t="shared" si="192"/>
        <v>6000</v>
      </c>
      <c r="S521" s="671">
        <f t="shared" si="192"/>
        <v>1490</v>
      </c>
      <c r="T521" s="671">
        <f t="shared" si="192"/>
        <v>566</v>
      </c>
      <c r="U521" s="671">
        <f t="shared" si="192"/>
        <v>941</v>
      </c>
      <c r="V521" s="888">
        <f t="shared" si="175"/>
        <v>11158</v>
      </c>
      <c r="W521" s="895">
        <f t="shared" si="176"/>
        <v>103.94038192827199</v>
      </c>
      <c r="Y521" s="13">
        <f t="shared" si="170"/>
        <v>5367.5</v>
      </c>
      <c r="Z521" s="224"/>
      <c r="AA521" s="224"/>
      <c r="AB521" s="694"/>
      <c r="AC521" s="694"/>
      <c r="AD521" s="694"/>
      <c r="AE521" s="694"/>
      <c r="AF521" s="694"/>
      <c r="AG521" s="694"/>
      <c r="AH521" s="694"/>
      <c r="AI521" s="694"/>
      <c r="AJ521" s="835"/>
      <c r="AK521" s="836"/>
      <c r="AL521" s="234"/>
      <c r="AM521" s="234"/>
      <c r="AN521" s="234"/>
      <c r="AO521" s="234"/>
      <c r="AP521" s="234"/>
      <c r="AQ521" s="234"/>
      <c r="AR521" s="234"/>
      <c r="AS521" s="234"/>
      <c r="AT521" s="234"/>
      <c r="AU521" s="934"/>
      <c r="AV521" s="902"/>
      <c r="AW521" s="902"/>
      <c r="BA521" s="77">
        <f>+BC521+BD521+BF521+BH521+BJ521+BL521+BN521+BP521+BR521+BT521+BV521+BX521+BZ521</f>
        <v>0</v>
      </c>
      <c r="BB521" s="130">
        <f>+BE521+BG521+BI521+BK521+BM521+BO521+BQ521+BS521+BU521+BW521+BY521+CA521</f>
        <v>0</v>
      </c>
      <c r="BC521" s="129">
        <v>0</v>
      </c>
      <c r="BD521" s="155">
        <v>0</v>
      </c>
      <c r="BE521" s="132">
        <v>0</v>
      </c>
      <c r="BF521" s="131">
        <v>0</v>
      </c>
      <c r="BG521" s="132">
        <v>0</v>
      </c>
      <c r="BH521" s="131">
        <v>0</v>
      </c>
      <c r="BI521" s="65">
        <v>0</v>
      </c>
      <c r="BJ521" s="155">
        <v>0</v>
      </c>
      <c r="BK521" s="132">
        <v>0</v>
      </c>
      <c r="BL521" s="131">
        <v>0</v>
      </c>
      <c r="BM521" s="798">
        <v>0</v>
      </c>
      <c r="BN521" s="131">
        <v>0</v>
      </c>
      <c r="BO521" s="132">
        <v>0</v>
      </c>
      <c r="BP521" s="131">
        <v>0</v>
      </c>
      <c r="BQ521" s="132">
        <v>0</v>
      </c>
      <c r="BR521" s="131">
        <v>0</v>
      </c>
      <c r="BS521" s="65"/>
      <c r="BT521" s="131"/>
      <c r="BU521" s="132"/>
      <c r="BV521" s="131">
        <v>0</v>
      </c>
      <c r="BW521" s="65"/>
      <c r="BX521" s="131">
        <v>0</v>
      </c>
      <c r="BY521" s="65"/>
      <c r="BZ521" s="131">
        <v>0</v>
      </c>
      <c r="CA521" s="65">
        <v>0</v>
      </c>
      <c r="CB521" s="156">
        <f t="shared" si="177"/>
        <v>0</v>
      </c>
      <c r="CC521" s="128" t="e">
        <f t="shared" si="178"/>
        <v>#DIV/0!</v>
      </c>
      <c r="CF521" s="133">
        <f>+CI521-BA521</f>
        <v>0</v>
      </c>
      <c r="CG521" s="133">
        <f>+CJ521-BB521</f>
        <v>0</v>
      </c>
      <c r="CH521" s="160"/>
      <c r="CI521" s="133"/>
      <c r="CJ521" s="133"/>
    </row>
    <row r="522" spans="1:88" ht="80.25" customHeight="1" thickBot="1">
      <c r="A522" s="976"/>
      <c r="B522" s="982"/>
      <c r="C522" s="1021"/>
      <c r="D522" s="51" t="s">
        <v>752</v>
      </c>
      <c r="E522" s="44" t="s">
        <v>196</v>
      </c>
      <c r="F522" s="671">
        <f>+'[1]UE409 (2)'!F522</f>
        <v>10735</v>
      </c>
      <c r="G522" s="671">
        <f>+'[1]UE409 (2)'!G522</f>
        <v>10735</v>
      </c>
      <c r="H522" s="671">
        <f>+'[1]UE409 (2)'!H522</f>
        <v>10735</v>
      </c>
      <c r="I522" s="671">
        <f>+'[1]UE409 (2)'!I522</f>
        <v>10735</v>
      </c>
      <c r="J522" s="635">
        <v>1036</v>
      </c>
      <c r="K522" s="80">
        <v>75</v>
      </c>
      <c r="L522" s="80">
        <v>120</v>
      </c>
      <c r="M522" s="80">
        <v>86</v>
      </c>
      <c r="N522" s="80">
        <v>253</v>
      </c>
      <c r="O522" s="80">
        <v>500</v>
      </c>
      <c r="P522" s="80">
        <v>9</v>
      </c>
      <c r="Q522" s="80">
        <v>82</v>
      </c>
      <c r="R522" s="80">
        <v>6000</v>
      </c>
      <c r="S522" s="80">
        <v>1490</v>
      </c>
      <c r="T522" s="80">
        <v>566</v>
      </c>
      <c r="U522" s="80">
        <v>941</v>
      </c>
      <c r="V522" s="888">
        <f t="shared" si="175"/>
        <v>11158</v>
      </c>
      <c r="W522" s="895">
        <f t="shared" si="176"/>
        <v>103.94038192827199</v>
      </c>
      <c r="Y522" s="13">
        <f t="shared" si="170"/>
        <v>5367.5</v>
      </c>
      <c r="Z522" s="224"/>
      <c r="AA522" s="224"/>
      <c r="AB522" s="694"/>
      <c r="AC522" s="694"/>
      <c r="AD522" s="694"/>
      <c r="AE522" s="694"/>
      <c r="AF522" s="694"/>
      <c r="AG522" s="694"/>
      <c r="AH522" s="694"/>
      <c r="AI522" s="694"/>
      <c r="AJ522" s="835"/>
      <c r="AK522" s="836"/>
      <c r="AL522" s="223"/>
      <c r="AM522" s="223"/>
      <c r="AN522" s="234"/>
      <c r="AO522" s="234"/>
      <c r="AP522" s="234"/>
      <c r="AQ522" s="234"/>
      <c r="AR522" s="234"/>
      <c r="AS522" s="234"/>
      <c r="AT522" s="234"/>
      <c r="AU522" s="934"/>
      <c r="AV522" s="903" t="s">
        <v>1578</v>
      </c>
      <c r="AW522" s="902"/>
      <c r="BA522" s="126"/>
      <c r="BB522" s="130"/>
      <c r="BC522" s="129"/>
      <c r="BD522" s="155"/>
      <c r="BE522" s="132"/>
      <c r="BF522" s="131"/>
      <c r="BG522" s="132"/>
      <c r="BH522" s="131"/>
      <c r="BI522" s="65"/>
      <c r="BJ522" s="155"/>
      <c r="BK522" s="132"/>
      <c r="BL522" s="131"/>
      <c r="BM522" s="65"/>
      <c r="BN522" s="131"/>
      <c r="BO522" s="132"/>
      <c r="BP522" s="131"/>
      <c r="BQ522" s="132"/>
      <c r="BR522" s="131"/>
      <c r="BS522" s="65"/>
      <c r="BT522" s="131"/>
      <c r="BU522" s="132"/>
      <c r="BV522" s="131"/>
      <c r="BW522" s="65"/>
      <c r="BX522" s="131"/>
      <c r="BY522" s="65"/>
      <c r="BZ522" s="131"/>
      <c r="CA522" s="65"/>
      <c r="CB522" s="156">
        <f t="shared" si="177"/>
        <v>0</v>
      </c>
      <c r="CC522" s="128" t="e">
        <f t="shared" si="178"/>
        <v>#DIV/0!</v>
      </c>
      <c r="CF522" s="122"/>
      <c r="CG522" s="122"/>
    </row>
    <row r="523" spans="1:88" ht="40.5" customHeight="1" thickBot="1">
      <c r="A523" s="976"/>
      <c r="B523" s="982"/>
      <c r="C523" s="1021" t="s">
        <v>217</v>
      </c>
      <c r="D523" s="945" t="s">
        <v>222</v>
      </c>
      <c r="E523" s="945"/>
      <c r="F523" s="671">
        <f>+'[1]UE409 (2)'!F523</f>
        <v>12</v>
      </c>
      <c r="G523" s="671">
        <f>+'[1]UE409 (2)'!G523</f>
        <v>12</v>
      </c>
      <c r="H523" s="671">
        <f>+'[1]UE409 (2)'!H523</f>
        <v>12</v>
      </c>
      <c r="I523" s="671">
        <f>+'[1]UE409 (2)'!I523</f>
        <v>12</v>
      </c>
      <c r="J523" s="671">
        <f t="shared" ref="J523:T523" si="193">SUM(J524)</f>
        <v>1</v>
      </c>
      <c r="K523" s="671">
        <f t="shared" si="193"/>
        <v>1</v>
      </c>
      <c r="L523" s="671">
        <f t="shared" si="193"/>
        <v>1</v>
      </c>
      <c r="M523" s="671">
        <f t="shared" si="193"/>
        <v>1</v>
      </c>
      <c r="N523" s="671">
        <f t="shared" si="193"/>
        <v>1</v>
      </c>
      <c r="O523" s="671">
        <f t="shared" si="193"/>
        <v>5</v>
      </c>
      <c r="P523" s="671">
        <f t="shared" si="193"/>
        <v>0</v>
      </c>
      <c r="Q523" s="671">
        <f t="shared" si="193"/>
        <v>0</v>
      </c>
      <c r="R523" s="671">
        <f t="shared" si="193"/>
        <v>0</v>
      </c>
      <c r="S523" s="671">
        <f t="shared" si="193"/>
        <v>0</v>
      </c>
      <c r="T523" s="671">
        <f t="shared" si="193"/>
        <v>1</v>
      </c>
      <c r="U523" s="671">
        <v>1</v>
      </c>
      <c r="V523" s="888">
        <f t="shared" si="175"/>
        <v>12</v>
      </c>
      <c r="W523" s="895">
        <f t="shared" si="176"/>
        <v>100</v>
      </c>
      <c r="Y523" s="13">
        <f t="shared" si="170"/>
        <v>6</v>
      </c>
      <c r="Z523" s="224"/>
      <c r="AA523" s="224"/>
      <c r="AB523" s="694"/>
      <c r="AC523" s="694"/>
      <c r="AD523" s="694"/>
      <c r="AE523" s="694"/>
      <c r="AF523" s="694"/>
      <c r="AG523" s="694"/>
      <c r="AH523" s="694"/>
      <c r="AI523" s="694"/>
      <c r="AJ523" s="835"/>
      <c r="AK523" s="836"/>
      <c r="AL523" s="223"/>
      <c r="AM523" s="223"/>
      <c r="AN523" s="234"/>
      <c r="AO523" s="234"/>
      <c r="AP523" s="234"/>
      <c r="AQ523" s="234"/>
      <c r="AR523" s="234"/>
      <c r="AS523" s="234"/>
      <c r="AT523" s="234"/>
      <c r="AU523" s="934"/>
      <c r="AV523" s="902"/>
      <c r="AW523" s="902"/>
      <c r="AY523" s="135" t="s">
        <v>18</v>
      </c>
      <c r="AZ523" s="136">
        <f>SUM(BA494:BA523)</f>
        <v>12508715</v>
      </c>
      <c r="BA523" s="77">
        <f>+BC523+BD523+BF523+BH523+BJ523+BL523+BN523+BP523+BR523+BT523+BV523+BX523+BZ523</f>
        <v>225401</v>
      </c>
      <c r="BB523" s="130">
        <f>+BE523+BG523+BI523+BK523+BM523+BO523+BQ523+BS523+BU523+BW523+BY523+CA523</f>
        <v>224716</v>
      </c>
      <c r="BC523" s="129">
        <v>49968</v>
      </c>
      <c r="BD523" s="155">
        <v>0</v>
      </c>
      <c r="BE523" s="132">
        <v>4067.45</v>
      </c>
      <c r="BF523" s="131">
        <v>0</v>
      </c>
      <c r="BG523" s="132">
        <v>33474.28</v>
      </c>
      <c r="BH523" s="131">
        <v>0</v>
      </c>
      <c r="BI523" s="65">
        <v>10084.930000000008</v>
      </c>
      <c r="BJ523" s="155">
        <v>0</v>
      </c>
      <c r="BK523" s="132">
        <v>0</v>
      </c>
      <c r="BL523" s="806">
        <v>38552</v>
      </c>
      <c r="BM523" s="798">
        <v>28722.410000000003</v>
      </c>
      <c r="BN523" s="131">
        <v>0</v>
      </c>
      <c r="BO523" s="821">
        <v>2532.5999999999913</v>
      </c>
      <c r="BP523" s="131">
        <v>0</v>
      </c>
      <c r="BQ523" s="132">
        <v>0</v>
      </c>
      <c r="BR523" s="131">
        <v>0</v>
      </c>
      <c r="BS523" s="65"/>
      <c r="BT523" s="131"/>
      <c r="BU523" s="132"/>
      <c r="BV523" s="882">
        <v>136881</v>
      </c>
      <c r="BW523" s="65"/>
      <c r="BX523" s="131">
        <v>0</v>
      </c>
      <c r="BY523" s="65"/>
      <c r="BZ523" s="131">
        <v>0</v>
      </c>
      <c r="CA523" s="65">
        <v>145834.33000000002</v>
      </c>
      <c r="CB523" s="156">
        <f t="shared" si="177"/>
        <v>224716</v>
      </c>
      <c r="CC523" s="128">
        <f t="shared" si="178"/>
        <v>99.69609717791846</v>
      </c>
      <c r="CF523" s="133">
        <f>+CI523-BA523</f>
        <v>0</v>
      </c>
      <c r="CG523" s="133">
        <f>+CJ523-BB523</f>
        <v>0</v>
      </c>
      <c r="CH523" s="160"/>
      <c r="CI523" s="133">
        <v>225401</v>
      </c>
      <c r="CJ523" s="133">
        <v>224716</v>
      </c>
    </row>
    <row r="524" spans="1:88" ht="84" customHeight="1" thickBot="1">
      <c r="A524" s="977"/>
      <c r="B524" s="983"/>
      <c r="C524" s="1021"/>
      <c r="D524" s="51" t="s">
        <v>753</v>
      </c>
      <c r="E524" s="44" t="s">
        <v>129</v>
      </c>
      <c r="F524" s="671">
        <f>+'[1]UE409 (2)'!F524</f>
        <v>12</v>
      </c>
      <c r="G524" s="671">
        <f>+'[1]UE409 (2)'!G524</f>
        <v>12</v>
      </c>
      <c r="H524" s="671">
        <f>+'[1]UE409 (2)'!H524</f>
        <v>12</v>
      </c>
      <c r="I524" s="671">
        <f>+'[1]UE409 (2)'!I524</f>
        <v>12</v>
      </c>
      <c r="J524" s="634">
        <v>1</v>
      </c>
      <c r="K524" s="80">
        <v>1</v>
      </c>
      <c r="L524" s="80">
        <v>1</v>
      </c>
      <c r="M524" s="80">
        <v>1</v>
      </c>
      <c r="N524" s="80">
        <v>1</v>
      </c>
      <c r="O524" s="80">
        <v>5</v>
      </c>
      <c r="P524" s="788">
        <v>0</v>
      </c>
      <c r="Q524" s="80">
        <v>0</v>
      </c>
      <c r="R524" s="80">
        <v>0</v>
      </c>
      <c r="S524" s="80">
        <v>0</v>
      </c>
      <c r="T524" s="80">
        <v>1</v>
      </c>
      <c r="U524" s="80">
        <v>1</v>
      </c>
      <c r="V524" s="888">
        <f t="shared" si="175"/>
        <v>12</v>
      </c>
      <c r="W524" s="895">
        <f t="shared" si="176"/>
        <v>100</v>
      </c>
      <c r="Y524" s="13">
        <f t="shared" si="170"/>
        <v>6</v>
      </c>
      <c r="Z524" s="224"/>
      <c r="AA524" s="224"/>
      <c r="AB524" s="694"/>
      <c r="AC524" s="694"/>
      <c r="AD524" s="694"/>
      <c r="AE524" s="694"/>
      <c r="AF524" s="694"/>
      <c r="AG524" s="694"/>
      <c r="AH524" s="694"/>
      <c r="AI524" s="694"/>
      <c r="AJ524" s="835"/>
      <c r="AK524" s="836"/>
      <c r="AL524" s="223"/>
      <c r="AM524" s="223"/>
      <c r="AN524" s="716"/>
      <c r="AO524" s="716"/>
      <c r="AP524" s="716"/>
      <c r="AQ524" s="716"/>
      <c r="AR524" s="716"/>
      <c r="AS524" s="716"/>
      <c r="AT524" s="716"/>
      <c r="AU524" s="935"/>
      <c r="AV524" s="903" t="s">
        <v>1579</v>
      </c>
      <c r="AW524" s="902"/>
      <c r="AY524" s="135" t="s">
        <v>573</v>
      </c>
      <c r="AZ524" s="136">
        <f>SUM(BB494:BB523)</f>
        <v>12232162</v>
      </c>
      <c r="BA524" s="129"/>
      <c r="BB524" s="130"/>
      <c r="BC524" s="129"/>
      <c r="BD524" s="131"/>
      <c r="BE524" s="132"/>
      <c r="BF524" s="131"/>
      <c r="BG524" s="132"/>
      <c r="BH524" s="131"/>
      <c r="BI524" s="65"/>
      <c r="BJ524" s="155"/>
      <c r="BK524" s="132"/>
      <c r="BL524" s="131"/>
      <c r="BM524" s="65"/>
      <c r="BN524" s="131"/>
      <c r="BO524" s="65"/>
      <c r="BP524" s="131"/>
      <c r="BQ524" s="132"/>
      <c r="BR524" s="131"/>
      <c r="BS524" s="65"/>
      <c r="BT524" s="131"/>
      <c r="BU524" s="65"/>
      <c r="BV524" s="131"/>
      <c r="BW524" s="65"/>
      <c r="BX524" s="131"/>
      <c r="BY524" s="65"/>
      <c r="BZ524" s="131"/>
      <c r="CA524" s="65"/>
      <c r="CB524" s="156">
        <f t="shared" si="177"/>
        <v>0</v>
      </c>
      <c r="CC524" s="128" t="e">
        <f t="shared" si="178"/>
        <v>#DIV/0!</v>
      </c>
      <c r="CF524" s="122"/>
      <c r="CG524" s="122"/>
    </row>
    <row r="525" spans="1:88" ht="39.75" customHeight="1">
      <c r="A525" s="1158" t="s">
        <v>18</v>
      </c>
      <c r="B525" s="1158"/>
      <c r="C525" s="1158"/>
      <c r="D525" s="1158"/>
      <c r="E525" s="1158"/>
      <c r="F525" s="117"/>
      <c r="G525" s="109"/>
      <c r="H525" s="109"/>
      <c r="I525" s="109"/>
      <c r="J525" s="105"/>
      <c r="K525" s="105"/>
      <c r="L525" s="105"/>
      <c r="M525" s="105"/>
      <c r="N525" s="105"/>
      <c r="O525" s="105"/>
      <c r="P525" s="105"/>
      <c r="Q525" s="105"/>
      <c r="R525" s="105"/>
      <c r="S525" s="105"/>
      <c r="T525" s="105"/>
      <c r="U525" s="105"/>
      <c r="V525" s="105"/>
      <c r="W525" s="105"/>
      <c r="Z525" s="267"/>
      <c r="AA525" s="267"/>
      <c r="AB525" s="267"/>
      <c r="AC525" s="267"/>
      <c r="AD525" s="267"/>
      <c r="AE525" s="267"/>
      <c r="AF525" s="267"/>
      <c r="AG525" s="267"/>
      <c r="AH525" s="267"/>
      <c r="AI525" s="267"/>
      <c r="AJ525" s="271"/>
      <c r="AK525" s="271"/>
      <c r="AL525" s="267"/>
      <c r="AM525" s="267"/>
      <c r="AN525" s="271"/>
      <c r="AO525" s="271"/>
      <c r="AP525" s="271"/>
      <c r="AQ525" s="271"/>
      <c r="AR525" s="271"/>
      <c r="AS525" s="271"/>
      <c r="AT525" s="271"/>
      <c r="AU525" s="271"/>
      <c r="AV525" s="936"/>
      <c r="AW525" s="936"/>
      <c r="CB525" s="137"/>
      <c r="CC525" s="137"/>
      <c r="CF525" s="122"/>
      <c r="CG525" s="122"/>
    </row>
    <row r="526" spans="1:88">
      <c r="A526" s="14"/>
      <c r="B526" s="10"/>
      <c r="C526" s="14"/>
      <c r="D526" s="14"/>
      <c r="E526" s="15"/>
      <c r="F526" s="96"/>
      <c r="G526" s="97"/>
      <c r="H526" s="97"/>
      <c r="I526" s="97"/>
      <c r="J526" s="98"/>
      <c r="K526" s="98"/>
      <c r="L526" s="98"/>
      <c r="M526" s="98"/>
      <c r="N526" s="98"/>
      <c r="O526" s="98"/>
      <c r="P526" s="98"/>
      <c r="Q526" s="98"/>
      <c r="R526" s="98"/>
      <c r="S526" s="98"/>
      <c r="T526" s="98"/>
      <c r="U526" s="98"/>
      <c r="V526" s="105"/>
      <c r="W526" s="105"/>
      <c r="Z526" s="227"/>
      <c r="AA526" s="227"/>
      <c r="AB526" s="227"/>
      <c r="AC526" s="227"/>
      <c r="AD526" s="227"/>
      <c r="AE526" s="227"/>
      <c r="AF526" s="227"/>
      <c r="AG526" s="227"/>
      <c r="AH526" s="227"/>
      <c r="AI526" s="227"/>
      <c r="AJ526" s="212"/>
      <c r="AK526" s="212"/>
      <c r="AL526" s="212"/>
      <c r="AM526" s="212"/>
      <c r="AN526" s="212"/>
      <c r="AO526" s="212"/>
      <c r="AP526" s="212"/>
      <c r="AQ526" s="212"/>
      <c r="AR526" s="212"/>
      <c r="AS526" s="212"/>
      <c r="AT526" s="212"/>
      <c r="AU526" s="212"/>
      <c r="AV526" s="212"/>
      <c r="AW526" s="212"/>
      <c r="CB526" s="164"/>
      <c r="CC526" s="164"/>
      <c r="CF526" s="122"/>
      <c r="CG526" s="122"/>
    </row>
    <row r="527" spans="1:88">
      <c r="A527" s="14"/>
      <c r="B527" s="10"/>
      <c r="C527" s="14"/>
      <c r="D527" s="14"/>
      <c r="E527" s="15"/>
      <c r="F527" s="96"/>
      <c r="G527" s="97"/>
      <c r="H527" s="97"/>
      <c r="I527" s="97"/>
      <c r="J527" s="98"/>
      <c r="K527" s="98"/>
      <c r="L527" s="98"/>
      <c r="M527" s="98"/>
      <c r="N527" s="98"/>
      <c r="O527" s="98"/>
      <c r="P527" s="98"/>
      <c r="Q527" s="98"/>
      <c r="R527" s="98"/>
      <c r="S527" s="98"/>
      <c r="T527" s="98"/>
      <c r="U527" s="98"/>
      <c r="V527" s="105"/>
      <c r="W527" s="105"/>
      <c r="Z527" s="227"/>
      <c r="AA527" s="227"/>
      <c r="AB527" s="227"/>
      <c r="AC527" s="227"/>
      <c r="AD527" s="227"/>
      <c r="AE527" s="227"/>
      <c r="AF527" s="227"/>
      <c r="AG527" s="227"/>
      <c r="AH527" s="227"/>
      <c r="AI527" s="227"/>
      <c r="AJ527" s="212"/>
      <c r="AK527" s="212"/>
      <c r="AL527" s="212"/>
      <c r="AM527" s="212"/>
      <c r="AN527" s="212"/>
      <c r="AO527" s="212"/>
      <c r="AP527" s="212"/>
      <c r="AQ527" s="212"/>
      <c r="AR527" s="212"/>
      <c r="AS527" s="212"/>
      <c r="AT527" s="212"/>
      <c r="AU527" s="212"/>
      <c r="AV527" s="212"/>
      <c r="AW527" s="212"/>
      <c r="CB527" s="63"/>
      <c r="CC527" s="63"/>
      <c r="CF527" s="122"/>
      <c r="CG527" s="122"/>
    </row>
    <row r="528" spans="1:88">
      <c r="V528" s="105"/>
      <c r="W528" s="105"/>
      <c r="Z528" s="228"/>
      <c r="AA528" s="228"/>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row>
    <row r="529" spans="1:97">
      <c r="V529" s="98"/>
      <c r="W529" s="98"/>
      <c r="Z529" s="228"/>
      <c r="AA529" s="228"/>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row>
    <row r="530" spans="1:97" ht="26.25">
      <c r="V530" s="98"/>
      <c r="W530" s="98"/>
      <c r="Z530" s="228"/>
      <c r="AA530" s="228"/>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Y530" s="197"/>
      <c r="AZ530" s="197"/>
      <c r="BA530" s="197"/>
      <c r="BB530" s="198"/>
      <c r="BC530" s="197"/>
      <c r="BD530" s="199"/>
      <c r="BE530" s="199"/>
      <c r="BF530" s="199"/>
      <c r="BG530" s="199"/>
      <c r="BH530" s="199"/>
      <c r="BI530" s="199"/>
      <c r="BJ530" s="199"/>
      <c r="BK530" s="199"/>
      <c r="BL530" s="199"/>
      <c r="BM530" s="199"/>
      <c r="BN530" s="199"/>
      <c r="BO530" s="199"/>
      <c r="BP530" s="199"/>
      <c r="BQ530" s="199"/>
      <c r="BR530" s="199"/>
      <c r="BS530" s="199"/>
      <c r="BT530" s="199"/>
      <c r="BU530" s="199"/>
      <c r="BV530" s="199"/>
      <c r="BW530" s="199"/>
      <c r="BX530" s="199"/>
      <c r="BY530" s="199"/>
      <c r="BZ530" s="199"/>
      <c r="CA530" s="199"/>
      <c r="CB530" s="199"/>
      <c r="CC530" s="199"/>
      <c r="CD530" s="197"/>
      <c r="CE530" s="197"/>
      <c r="CF530" s="200"/>
      <c r="CG530" s="200"/>
      <c r="CH530" s="197"/>
      <c r="CI530" s="201"/>
      <c r="CJ530" s="201"/>
    </row>
    <row r="531" spans="1:97" ht="26.25">
      <c r="V531" s="100"/>
      <c r="W531" s="100"/>
      <c r="Z531" s="228"/>
      <c r="AA531" s="228"/>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Y531" s="197"/>
      <c r="AZ531" s="197"/>
      <c r="BA531" s="197"/>
      <c r="BB531" s="198"/>
      <c r="BC531" s="197"/>
      <c r="BD531" s="199"/>
      <c r="BE531" s="199"/>
      <c r="BF531" s="199"/>
      <c r="BG531" s="199"/>
      <c r="BH531" s="199"/>
      <c r="BI531" s="199"/>
      <c r="BJ531" s="199"/>
      <c r="BK531" s="199"/>
      <c r="BL531" s="199"/>
      <c r="BM531" s="199"/>
      <c r="BN531" s="199"/>
      <c r="BO531" s="199"/>
      <c r="BP531" s="199"/>
      <c r="BQ531" s="199"/>
      <c r="BR531" s="199"/>
      <c r="BS531" s="199"/>
      <c r="BT531" s="199"/>
      <c r="BU531" s="199"/>
      <c r="BV531" s="199"/>
      <c r="BW531" s="199"/>
      <c r="BX531" s="199"/>
      <c r="BY531" s="199"/>
      <c r="BZ531" s="199"/>
      <c r="CA531" s="199"/>
      <c r="CB531" s="199"/>
      <c r="CC531" s="199"/>
      <c r="CD531" s="197"/>
      <c r="CE531" s="197"/>
      <c r="CF531" s="200"/>
      <c r="CG531" s="200"/>
      <c r="CH531" s="197"/>
      <c r="CI531" s="201"/>
      <c r="CJ531" s="201"/>
    </row>
    <row r="532" spans="1:97">
      <c r="V532" s="100"/>
      <c r="W532" s="100"/>
      <c r="Z532" s="228"/>
      <c r="AA532" s="228"/>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BB532" s="145">
        <v>17798429</v>
      </c>
      <c r="BD532" s="754"/>
      <c r="BE532" s="754"/>
    </row>
    <row r="533" spans="1:97" ht="36.75" customHeight="1">
      <c r="A533" s="204"/>
      <c r="C533" s="958" t="s">
        <v>207</v>
      </c>
      <c r="D533" s="958"/>
      <c r="E533" s="204"/>
      <c r="F533" s="52"/>
      <c r="G533" s="63"/>
      <c r="H533" s="63"/>
      <c r="I533" s="63"/>
      <c r="J533" s="144"/>
      <c r="K533" s="144"/>
      <c r="L533" s="144"/>
      <c r="M533" s="144"/>
      <c r="N533" s="144"/>
      <c r="O533" s="144"/>
      <c r="P533" s="144"/>
      <c r="Q533" s="144"/>
      <c r="R533" s="144"/>
      <c r="S533" s="144"/>
      <c r="T533" s="144"/>
      <c r="U533" s="144"/>
      <c r="V533" s="98"/>
      <c r="W533" s="98"/>
      <c r="X533" s="228"/>
      <c r="Y533" s="228"/>
      <c r="Z533" s="228"/>
      <c r="AA533" s="228"/>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4"/>
      <c r="AX533" s="29"/>
      <c r="BA533" s="750">
        <f>+BC533+BD533+BF533+BH533+BJ533+BL533+BN533+BP533+BR533+BT533+BV533+BX533+BZ533</f>
        <v>11800244</v>
      </c>
      <c r="BB533" s="130">
        <f>+BE533+BG533+BI533+BK533+BM533+BO533+BQ533+BS533+BU533+BW533+BY533+CA533</f>
        <v>10789688</v>
      </c>
      <c r="BC533" s="129">
        <v>15630875</v>
      </c>
      <c r="BD533" s="748">
        <f>-4955924</f>
        <v>-4955924</v>
      </c>
      <c r="BE533" s="132">
        <v>509170.34999999992</v>
      </c>
      <c r="BF533" s="131">
        <v>-1294488</v>
      </c>
      <c r="BG533" s="132">
        <v>678100.44000000018</v>
      </c>
      <c r="BH533" s="131">
        <v>-490360</v>
      </c>
      <c r="BI533" s="132">
        <v>748244.31999999983</v>
      </c>
      <c r="BJ533" s="155">
        <v>-95701</v>
      </c>
      <c r="BK533" s="132">
        <v>796989.78999999957</v>
      </c>
      <c r="BL533" s="806">
        <v>102388</v>
      </c>
      <c r="BM533" s="796">
        <v>574615.15000000037</v>
      </c>
      <c r="BN533" s="798">
        <v>4000</v>
      </c>
      <c r="BO533" s="821">
        <v>735579.1099999994</v>
      </c>
      <c r="BP533" s="131">
        <v>385590</v>
      </c>
      <c r="BQ533" s="132">
        <v>272477.55000000075</v>
      </c>
      <c r="BR533" s="131">
        <v>2144783</v>
      </c>
      <c r="BS533" s="65"/>
      <c r="BT533" s="155"/>
      <c r="BU533" s="132"/>
      <c r="BV533" s="882">
        <v>-70504</v>
      </c>
      <c r="BW533" s="65"/>
      <c r="BX533" s="131">
        <v>175238</v>
      </c>
      <c r="BY533" s="65"/>
      <c r="BZ533" s="131">
        <v>264347</v>
      </c>
      <c r="CA533" s="65">
        <v>6474511.29</v>
      </c>
      <c r="CB533" s="132">
        <f>+BE533+BG533+BI533+BK533+BM533+BO533+BQ533+BS533+BU533+BW533+BY533+CA533</f>
        <v>10789688</v>
      </c>
      <c r="CC533" s="128">
        <f>+CB533/BA533*100</f>
        <v>91.436143184835842</v>
      </c>
      <c r="CF533" s="133">
        <f t="shared" ref="CF533:CG537" si="194">+CI533-BA533</f>
        <v>0</v>
      </c>
      <c r="CG533" s="133">
        <f t="shared" si="194"/>
        <v>0</v>
      </c>
      <c r="CH533" s="134"/>
      <c r="CI533" s="908">
        <f>11880196-CI534</f>
        <v>11800244</v>
      </c>
      <c r="CJ533" s="908">
        <f>10869640-CJ534</f>
        <v>10789688</v>
      </c>
      <c r="CK533" s="648"/>
      <c r="CL533" s="145"/>
    </row>
    <row r="534" spans="1:97" ht="39.75" customHeight="1">
      <c r="A534" s="204"/>
      <c r="B534" s="204"/>
      <c r="C534" s="958" t="s">
        <v>207</v>
      </c>
      <c r="D534" s="958"/>
      <c r="E534" s="204"/>
      <c r="F534" s="52"/>
      <c r="G534" s="63"/>
      <c r="H534" s="63"/>
      <c r="I534" s="63"/>
      <c r="J534" s="144"/>
      <c r="K534" s="144"/>
      <c r="L534" s="144"/>
      <c r="M534" s="144"/>
      <c r="N534" s="144"/>
      <c r="O534" s="144"/>
      <c r="P534" s="144"/>
      <c r="Q534" s="144"/>
      <c r="R534" s="144"/>
      <c r="S534" s="144"/>
      <c r="T534" s="144"/>
      <c r="U534" s="144"/>
      <c r="V534" s="98"/>
      <c r="W534" s="98"/>
      <c r="X534" s="228"/>
      <c r="Y534" s="228"/>
      <c r="Z534" s="228"/>
      <c r="AA534" s="228"/>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4"/>
      <c r="AX534" s="29"/>
      <c r="BA534" s="129">
        <f>+BC534+BD534+BF534+BH534+BJ534+BL534+BN534+BP534+BR534+BT534+BV534+BX534+BZ534</f>
        <v>79952</v>
      </c>
      <c r="BB534" s="130">
        <f>+BE534+BG534+BI534+BK534+BM534+BO534+BQ534+BS534+BU534+BW534+BY534+CA534</f>
        <v>79952</v>
      </c>
      <c r="BC534" s="129">
        <v>79892</v>
      </c>
      <c r="BD534" s="155">
        <v>0</v>
      </c>
      <c r="BE534" s="132">
        <v>6657.6</v>
      </c>
      <c r="BF534" s="131">
        <v>0</v>
      </c>
      <c r="BG534" s="132">
        <v>6657.6</v>
      </c>
      <c r="BH534" s="131">
        <v>0</v>
      </c>
      <c r="BI534" s="132">
        <v>6657.6000000000022</v>
      </c>
      <c r="BJ534" s="155">
        <v>0</v>
      </c>
      <c r="BK534" s="132">
        <v>6657.5999999999985</v>
      </c>
      <c r="BL534" s="131">
        <v>0</v>
      </c>
      <c r="BM534" s="796">
        <v>6657.5999999999985</v>
      </c>
      <c r="BN534" s="131">
        <v>0</v>
      </c>
      <c r="BO534" s="821">
        <v>6657.5999999999985</v>
      </c>
      <c r="BP534" s="131">
        <v>0</v>
      </c>
      <c r="BQ534" s="132">
        <v>0</v>
      </c>
      <c r="BR534" s="131">
        <v>0</v>
      </c>
      <c r="BS534" s="65"/>
      <c r="BT534" s="155"/>
      <c r="BU534" s="132"/>
      <c r="BV534" s="131">
        <v>0</v>
      </c>
      <c r="BW534" s="65"/>
      <c r="BX534" s="131">
        <v>60</v>
      </c>
      <c r="BY534" s="65"/>
      <c r="BZ534" s="131">
        <v>0</v>
      </c>
      <c r="CA534" s="65">
        <v>40006.400000000001</v>
      </c>
      <c r="CB534" s="132">
        <f>+BE534+BG534+BI534+BK534+BM534+BO534+BQ534+BS534+BU534+BW534+BY534+CA534</f>
        <v>79952</v>
      </c>
      <c r="CC534" s="128">
        <f>+CB534/BA534*100</f>
        <v>100</v>
      </c>
      <c r="CF534" s="133">
        <f t="shared" si="194"/>
        <v>0</v>
      </c>
      <c r="CG534" s="133">
        <f t="shared" si="194"/>
        <v>0</v>
      </c>
      <c r="CH534" s="134"/>
      <c r="CI534" s="133">
        <v>79952</v>
      </c>
      <c r="CJ534" s="133">
        <v>79952</v>
      </c>
    </row>
    <row r="535" spans="1:97" ht="33.75" customHeight="1">
      <c r="A535" s="204"/>
      <c r="B535" s="204"/>
      <c r="C535" s="958" t="s">
        <v>208</v>
      </c>
      <c r="D535" s="958"/>
      <c r="E535" s="204"/>
      <c r="F535" s="52"/>
      <c r="G535" s="63"/>
      <c r="H535" s="63"/>
      <c r="I535" s="63"/>
      <c r="J535" s="144"/>
      <c r="K535" s="144"/>
      <c r="L535" s="144"/>
      <c r="M535" s="144"/>
      <c r="N535" s="144"/>
      <c r="O535" s="144"/>
      <c r="P535" s="144"/>
      <c r="Q535" s="144"/>
      <c r="R535" s="144"/>
      <c r="S535" s="144"/>
      <c r="T535" s="144"/>
      <c r="U535" s="144"/>
      <c r="V535" s="98"/>
      <c r="W535" s="98"/>
      <c r="X535" s="228"/>
      <c r="Y535" s="228"/>
      <c r="Z535" s="228"/>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4"/>
      <c r="AX535" s="29"/>
      <c r="BA535" s="750">
        <f>+BC535+BD535+BF535+BH535+BJ535+BL535+BN535+BP535+BR535+BT535+BV535+BX535+BZ535</f>
        <v>3218853</v>
      </c>
      <c r="BB535" s="130">
        <f>+BE535+BG535+BI535+BK535+BM535+BO535+BQ535+BS535+BU535+BW535+BY535+CA535</f>
        <v>3148865</v>
      </c>
      <c r="BC535" s="129">
        <v>18593645</v>
      </c>
      <c r="BD535" s="748">
        <f>-868216+73000</f>
        <v>-795216</v>
      </c>
      <c r="BE535" s="132">
        <v>1012581.72</v>
      </c>
      <c r="BF535" s="131">
        <v>-15466602</v>
      </c>
      <c r="BG535" s="132">
        <v>45245.850000000093</v>
      </c>
      <c r="BH535" s="131">
        <v>169113</v>
      </c>
      <c r="BI535" s="132">
        <v>167363.84999999986</v>
      </c>
      <c r="BJ535" s="155">
        <v>0</v>
      </c>
      <c r="BK535" s="132">
        <v>83588.060000000056</v>
      </c>
      <c r="BL535" s="806">
        <v>1938711</v>
      </c>
      <c r="BM535" s="796">
        <v>53650.5</v>
      </c>
      <c r="BN535" s="131">
        <v>0</v>
      </c>
      <c r="BO535" s="821">
        <v>68601.669999999925</v>
      </c>
      <c r="BP535" s="131">
        <v>142519</v>
      </c>
      <c r="BQ535" s="132">
        <v>7000</v>
      </c>
      <c r="BR535" s="131">
        <v>762739</v>
      </c>
      <c r="BS535" s="65"/>
      <c r="BT535" s="155"/>
      <c r="BU535" s="132"/>
      <c r="BV535" s="882">
        <v>-2017104</v>
      </c>
      <c r="BW535" s="65"/>
      <c r="BX535" s="131">
        <v>-54000</v>
      </c>
      <c r="BY535" s="65"/>
      <c r="BZ535" s="750">
        <v>-54952</v>
      </c>
      <c r="CA535" s="65">
        <v>1710833.35</v>
      </c>
      <c r="CB535" s="132">
        <f>+BE535+BG535+BI535+BK535+BM535+BO535+BQ535+BS535+BU535+BW535+BY535+CA535</f>
        <v>3148865</v>
      </c>
      <c r="CC535" s="128">
        <f>+CB535/BA535*100</f>
        <v>97.825685112056988</v>
      </c>
      <c r="CF535" s="133">
        <f t="shared" si="194"/>
        <v>0</v>
      </c>
      <c r="CG535" s="133">
        <f t="shared" si="194"/>
        <v>0</v>
      </c>
      <c r="CH535" s="134"/>
      <c r="CI535" s="133">
        <v>3218853</v>
      </c>
      <c r="CJ535" s="133">
        <v>3148865</v>
      </c>
      <c r="CK535" s="648"/>
    </row>
    <row r="536" spans="1:97" s="194" customFormat="1" ht="36" customHeight="1">
      <c r="A536" s="272"/>
      <c r="B536" s="272"/>
      <c r="C536" s="273" t="s">
        <v>607</v>
      </c>
      <c r="D536" s="100"/>
      <c r="E536" s="272"/>
      <c r="F536" s="274"/>
      <c r="G536" s="171"/>
      <c r="H536" s="171"/>
      <c r="I536" s="171"/>
      <c r="J536" s="275"/>
      <c r="K536" s="275"/>
      <c r="L536" s="275"/>
      <c r="M536" s="275"/>
      <c r="N536" s="275"/>
      <c r="O536" s="275"/>
      <c r="P536" s="275"/>
      <c r="Q536" s="275"/>
      <c r="R536" s="275"/>
      <c r="S536" s="275"/>
      <c r="T536" s="275"/>
      <c r="U536" s="275"/>
      <c r="V536" s="893"/>
      <c r="W536" s="893"/>
      <c r="X536" s="238"/>
      <c r="Y536" s="238"/>
      <c r="Z536" s="238"/>
      <c r="AA536" s="238"/>
      <c r="AB536" s="238"/>
      <c r="AC536" s="238"/>
      <c r="AD536" s="238"/>
      <c r="AE536" s="238"/>
      <c r="AF536" s="238"/>
      <c r="AG536" s="238"/>
      <c r="AH536" s="238"/>
      <c r="AI536" s="238"/>
      <c r="AJ536" s="238"/>
      <c r="AK536" s="238"/>
      <c r="AL536" s="238"/>
      <c r="AM536" s="238"/>
      <c r="AN536" s="238"/>
      <c r="AO536" s="238"/>
      <c r="AP536" s="238"/>
      <c r="AQ536" s="238"/>
      <c r="AR536" s="238"/>
      <c r="AS536" s="238"/>
      <c r="AT536" s="238"/>
      <c r="AU536" s="238"/>
      <c r="AV536" s="238"/>
      <c r="AW536" s="276"/>
      <c r="BA536" s="129">
        <f>+BC536+BD536+BF536+BH536+BJ536+BL536+BN536+BP536+BR536+BT536+BV536+BX536+BZ536</f>
        <v>380000</v>
      </c>
      <c r="BB536" s="130">
        <f>+BE536+BG536+BI536+BK536+BM536+BO536+BQ536+BS536+BU536+BW536+BY536+CA536</f>
        <v>380000</v>
      </c>
      <c r="BC536" s="129">
        <v>252000</v>
      </c>
      <c r="BD536" s="155">
        <v>0</v>
      </c>
      <c r="BE536" s="132">
        <v>0</v>
      </c>
      <c r="BF536" s="192">
        <v>0</v>
      </c>
      <c r="BG536" s="166">
        <v>56000</v>
      </c>
      <c r="BH536" s="165">
        <v>132000</v>
      </c>
      <c r="BI536" s="166">
        <v>28000</v>
      </c>
      <c r="BJ536" s="403">
        <v>0</v>
      </c>
      <c r="BK536" s="166">
        <v>40000</v>
      </c>
      <c r="BL536" s="192">
        <v>0</v>
      </c>
      <c r="BM536" s="795">
        <v>32000</v>
      </c>
      <c r="BN536" s="798">
        <v>-4000</v>
      </c>
      <c r="BO536" s="820">
        <v>28000</v>
      </c>
      <c r="BP536" s="192">
        <v>0</v>
      </c>
      <c r="BQ536" s="166">
        <v>4000</v>
      </c>
      <c r="BR536" s="192">
        <v>0</v>
      </c>
      <c r="BS536" s="193"/>
      <c r="BT536" s="403"/>
      <c r="BU536" s="166"/>
      <c r="BV536" s="192">
        <v>0</v>
      </c>
      <c r="BW536" s="166"/>
      <c r="BX536" s="192">
        <v>0</v>
      </c>
      <c r="BY536" s="193"/>
      <c r="BZ536" s="192">
        <v>0</v>
      </c>
      <c r="CA536" s="193">
        <v>192000</v>
      </c>
      <c r="CB536" s="132">
        <f>+BE536+BG536+BI536+BK536+BM536+BO536+BQ536+BS536+BU536+BW536+BY536+CA536</f>
        <v>380000</v>
      </c>
      <c r="CC536" s="128">
        <f>+CB536/BA536*100</f>
        <v>100</v>
      </c>
      <c r="CF536" s="133">
        <f t="shared" si="194"/>
        <v>0</v>
      </c>
      <c r="CG536" s="133">
        <f t="shared" si="194"/>
        <v>0</v>
      </c>
      <c r="CH536" s="134"/>
      <c r="CI536" s="133">
        <v>380000</v>
      </c>
      <c r="CJ536" s="133">
        <v>380000</v>
      </c>
      <c r="CK536" s="649"/>
      <c r="CL536" s="29"/>
    </row>
    <row r="537" spans="1:97" ht="35.25" customHeight="1">
      <c r="A537" s="204"/>
      <c r="B537" s="204"/>
      <c r="C537" s="958" t="s">
        <v>206</v>
      </c>
      <c r="D537" s="958"/>
      <c r="E537" s="204"/>
      <c r="F537" s="52"/>
      <c r="G537" s="63"/>
      <c r="H537" s="63"/>
      <c r="I537" s="63"/>
      <c r="J537" s="144"/>
      <c r="K537" s="144"/>
      <c r="L537" s="144"/>
      <c r="M537" s="144"/>
      <c r="N537" s="144"/>
      <c r="O537" s="144"/>
      <c r="P537" s="144"/>
      <c r="Q537" s="144"/>
      <c r="R537" s="144"/>
      <c r="S537" s="144"/>
      <c r="T537" s="144"/>
      <c r="U537" s="144"/>
      <c r="V537" s="98"/>
      <c r="W537" s="98"/>
      <c r="X537" s="228"/>
      <c r="Y537" s="228"/>
      <c r="Z537" s="228"/>
      <c r="AA537" s="228"/>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4"/>
      <c r="AX537" s="29"/>
      <c r="BA537" s="129">
        <f>+BC537+BD537+BF537+BH537+BJ537+BL537+BN537+BP537+BR537+BT537+BV537+BX537+BZ537</f>
        <v>874291</v>
      </c>
      <c r="BB537" s="130">
        <f>+BE537+BG537+BI537+BK537+BM537+BO537+BQ537+BS537+BU537+BW537+BY537+CA537</f>
        <v>874274</v>
      </c>
      <c r="BC537" s="129">
        <v>685552</v>
      </c>
      <c r="BD537" s="155">
        <v>14040</v>
      </c>
      <c r="BE537" s="132">
        <v>84487.72</v>
      </c>
      <c r="BF537" s="131">
        <v>0</v>
      </c>
      <c r="BG537" s="132">
        <v>69587.72</v>
      </c>
      <c r="BH537" s="131">
        <v>0</v>
      </c>
      <c r="BI537" s="132">
        <v>68237.72</v>
      </c>
      <c r="BJ537" s="155">
        <v>0</v>
      </c>
      <c r="BK537" s="132">
        <v>68237.72</v>
      </c>
      <c r="BL537" s="131">
        <v>0</v>
      </c>
      <c r="BM537" s="796">
        <v>68030.160000000033</v>
      </c>
      <c r="BN537" s="131">
        <v>0</v>
      </c>
      <c r="BO537" s="821">
        <v>68030.160000000033</v>
      </c>
      <c r="BP537" s="131">
        <v>0</v>
      </c>
      <c r="BQ537" s="132">
        <v>80930.160000000033</v>
      </c>
      <c r="BR537" s="131">
        <v>0</v>
      </c>
      <c r="BS537" s="65"/>
      <c r="BT537" s="155"/>
      <c r="BU537" s="132"/>
      <c r="BV537" s="882">
        <v>125179</v>
      </c>
      <c r="BW537" s="65"/>
      <c r="BX537" s="131">
        <v>0</v>
      </c>
      <c r="BY537" s="65"/>
      <c r="BZ537" s="912">
        <v>49520</v>
      </c>
      <c r="CA537" s="65">
        <v>366732.6399999999</v>
      </c>
      <c r="CB537" s="132">
        <f>+BE537+BG537+BI537+BK537+BM537+BO537+BQ537+BS537+BU537+BW537+BY537+CA537</f>
        <v>874274</v>
      </c>
      <c r="CC537" s="128">
        <f>+CB537/BA537*100</f>
        <v>99.998055567311113</v>
      </c>
      <c r="CF537" s="133">
        <f t="shared" si="194"/>
        <v>0</v>
      </c>
      <c r="CG537" s="133">
        <f t="shared" si="194"/>
        <v>0</v>
      </c>
      <c r="CH537" s="134"/>
      <c r="CI537" s="133">
        <v>874291</v>
      </c>
      <c r="CJ537" s="133">
        <v>874274</v>
      </c>
      <c r="CK537" s="649"/>
    </row>
    <row r="538" spans="1:97" ht="35.25" customHeight="1">
      <c r="A538" s="204"/>
      <c r="B538" s="204"/>
      <c r="C538" s="100"/>
      <c r="D538" s="100"/>
      <c r="E538" s="204"/>
      <c r="F538" s="52"/>
      <c r="G538" s="63"/>
      <c r="H538" s="63"/>
      <c r="I538" s="63"/>
      <c r="J538" s="144"/>
      <c r="K538" s="144"/>
      <c r="L538" s="144"/>
      <c r="M538" s="144"/>
      <c r="N538" s="144"/>
      <c r="O538" s="144"/>
      <c r="P538" s="144"/>
      <c r="Q538" s="144"/>
      <c r="R538" s="144"/>
      <c r="S538" s="144"/>
      <c r="T538" s="144"/>
      <c r="U538" s="144"/>
      <c r="V538" s="98"/>
      <c r="W538" s="98"/>
      <c r="X538" s="228"/>
      <c r="Y538" s="228"/>
      <c r="Z538" s="228"/>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4"/>
      <c r="AX538" s="29"/>
      <c r="BA538" s="129"/>
      <c r="BB538" s="130"/>
      <c r="BC538" s="129"/>
      <c r="BD538" s="155"/>
      <c r="BE538" s="132"/>
      <c r="BF538" s="131"/>
      <c r="BG538" s="132"/>
      <c r="BH538" s="131"/>
      <c r="BI538" s="132"/>
      <c r="BJ538" s="155"/>
      <c r="BK538" s="132"/>
      <c r="BL538" s="131"/>
      <c r="BM538" s="132"/>
      <c r="BN538" s="131"/>
      <c r="BO538" s="132"/>
      <c r="BP538" s="131"/>
      <c r="BQ538" s="132"/>
      <c r="BR538" s="131"/>
      <c r="BS538" s="65"/>
      <c r="BT538" s="155"/>
      <c r="BU538" s="132"/>
      <c r="BV538" s="131"/>
      <c r="BW538" s="65"/>
      <c r="BX538" s="131"/>
      <c r="BY538" s="65"/>
      <c r="BZ538" s="131"/>
      <c r="CA538" s="65"/>
      <c r="CB538" s="132">
        <f t="shared" ref="CB538:CB547" si="195">+BE538+BG538+BI538+BK538+BM538+BO538+BQ538+BS538+BU538+BW538+BY538+CA538</f>
        <v>0</v>
      </c>
      <c r="CC538" s="128" t="e">
        <f t="shared" ref="CC538:CC547" si="196">+CB538/BA538*100</f>
        <v>#DIV/0!</v>
      </c>
      <c r="CF538" s="133"/>
      <c r="CG538" s="133"/>
      <c r="CH538" s="134"/>
      <c r="CI538" s="133"/>
      <c r="CJ538" s="133"/>
      <c r="CK538" s="649"/>
    </row>
    <row r="539" spans="1:97" ht="42.75" customHeight="1">
      <c r="A539" s="204"/>
      <c r="B539" s="204"/>
      <c r="C539" s="958" t="s">
        <v>604</v>
      </c>
      <c r="D539" s="958"/>
      <c r="E539" s="204"/>
      <c r="F539" s="52"/>
      <c r="G539" s="63"/>
      <c r="H539" s="63"/>
      <c r="I539" s="63"/>
      <c r="J539" s="144"/>
      <c r="K539" s="144"/>
      <c r="L539" s="144"/>
      <c r="M539" s="144"/>
      <c r="N539" s="144"/>
      <c r="O539" s="144"/>
      <c r="P539" s="144"/>
      <c r="Q539" s="144"/>
      <c r="R539" s="144"/>
      <c r="S539" s="144"/>
      <c r="T539" s="144"/>
      <c r="U539" s="144"/>
      <c r="V539" s="98"/>
      <c r="W539" s="98"/>
      <c r="X539" s="228"/>
      <c r="Y539" s="228"/>
      <c r="Z539" s="228"/>
      <c r="AA539" s="228"/>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4"/>
      <c r="AX539" s="29"/>
      <c r="BA539" s="129">
        <f t="shared" ref="BA539:BA551" si="197">+BC539+BD539+BF539+BH539+BJ539+BL539+BN539+BP539+BR539+BT539+BV539+BX539+BZ539</f>
        <v>26900</v>
      </c>
      <c r="BB539" s="130">
        <f t="shared" ref="BB539:BB551" si="198">+BE539+BG539+BI539+BK539+BM539+BO539+BQ539+BS539+BU539+BW539+BY539+CA539</f>
        <v>26900</v>
      </c>
      <c r="BC539" s="129">
        <v>27000</v>
      </c>
      <c r="BD539" s="155">
        <v>0</v>
      </c>
      <c r="BE539" s="132">
        <v>0</v>
      </c>
      <c r="BF539" s="131">
        <v>0</v>
      </c>
      <c r="BG539" s="132">
        <v>0</v>
      </c>
      <c r="BH539" s="131">
        <v>0</v>
      </c>
      <c r="BI539" s="132">
        <v>0</v>
      </c>
      <c r="BJ539" s="155">
        <v>0</v>
      </c>
      <c r="BK539" s="132">
        <v>2460</v>
      </c>
      <c r="BL539" s="131">
        <v>0</v>
      </c>
      <c r="BM539" s="748">
        <v>0</v>
      </c>
      <c r="BN539" s="131">
        <v>0</v>
      </c>
      <c r="BO539" s="800">
        <v>11900</v>
      </c>
      <c r="BP539" s="131">
        <v>0</v>
      </c>
      <c r="BQ539" s="132">
        <v>0</v>
      </c>
      <c r="BR539" s="131">
        <v>0</v>
      </c>
      <c r="BS539" s="65"/>
      <c r="BT539" s="155"/>
      <c r="BU539" s="132"/>
      <c r="BV539" s="131">
        <v>0</v>
      </c>
      <c r="BW539" s="65"/>
      <c r="BX539" s="131">
        <v>0</v>
      </c>
      <c r="BY539" s="65"/>
      <c r="BZ539" s="912">
        <v>-100</v>
      </c>
      <c r="CA539" s="65">
        <v>12540</v>
      </c>
      <c r="CB539" s="132">
        <f t="shared" si="195"/>
        <v>26900</v>
      </c>
      <c r="CC539" s="128">
        <f t="shared" si="196"/>
        <v>100</v>
      </c>
      <c r="CF539" s="133">
        <f t="shared" ref="CF539:CF551" si="199">+CI539-BA539</f>
        <v>0</v>
      </c>
      <c r="CG539" s="133">
        <f t="shared" ref="CG539:CG551" si="200">+CJ539-BB539</f>
        <v>0</v>
      </c>
      <c r="CH539" s="134"/>
      <c r="CI539" s="133">
        <v>26900</v>
      </c>
      <c r="CJ539" s="133">
        <v>26900</v>
      </c>
      <c r="CK539" s="648"/>
    </row>
    <row r="540" spans="1:97" ht="26.25">
      <c r="A540" s="204"/>
      <c r="B540" s="204"/>
      <c r="C540" s="958" t="s">
        <v>204</v>
      </c>
      <c r="D540" s="958"/>
      <c r="E540" s="204" t="s">
        <v>1044</v>
      </c>
      <c r="F540" s="52"/>
      <c r="G540" s="63"/>
      <c r="H540" s="63"/>
      <c r="I540" s="63"/>
      <c r="J540" s="144"/>
      <c r="K540" s="144"/>
      <c r="L540" s="144"/>
      <c r="M540" s="144"/>
      <c r="N540" s="144"/>
      <c r="O540" s="144"/>
      <c r="P540" s="144"/>
      <c r="Q540" s="144"/>
      <c r="R540" s="144"/>
      <c r="S540" s="144"/>
      <c r="T540" s="144"/>
      <c r="U540" s="144"/>
      <c r="V540" s="98"/>
      <c r="W540" s="98"/>
      <c r="X540" s="228"/>
      <c r="Y540" s="228"/>
      <c r="Z540" s="228"/>
      <c r="AA540" s="228"/>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4"/>
      <c r="AX540" s="29"/>
      <c r="BA540" s="129">
        <f t="shared" si="197"/>
        <v>0</v>
      </c>
      <c r="BB540" s="130">
        <f t="shared" si="198"/>
        <v>0</v>
      </c>
      <c r="BC540" s="129">
        <v>0</v>
      </c>
      <c r="BD540" s="155">
        <v>0</v>
      </c>
      <c r="BE540" s="132">
        <v>0</v>
      </c>
      <c r="BF540" s="131">
        <v>0</v>
      </c>
      <c r="BG540" s="132">
        <v>0</v>
      </c>
      <c r="BH540" s="131">
        <v>0</v>
      </c>
      <c r="BI540" s="132">
        <v>0</v>
      </c>
      <c r="BJ540" s="155">
        <v>0</v>
      </c>
      <c r="BK540" s="132">
        <v>0</v>
      </c>
      <c r="BL540" s="131">
        <v>0</v>
      </c>
      <c r="BM540" s="132">
        <v>0</v>
      </c>
      <c r="BN540" s="131">
        <v>0</v>
      </c>
      <c r="BO540" s="132">
        <v>0</v>
      </c>
      <c r="BP540" s="131">
        <v>0</v>
      </c>
      <c r="BQ540" s="132">
        <v>0</v>
      </c>
      <c r="BR540" s="131">
        <v>0</v>
      </c>
      <c r="BS540" s="65"/>
      <c r="BT540" s="155"/>
      <c r="BU540" s="132"/>
      <c r="BV540" s="131">
        <v>0</v>
      </c>
      <c r="BW540" s="65"/>
      <c r="BX540" s="131">
        <v>0</v>
      </c>
      <c r="BY540" s="65"/>
      <c r="BZ540" s="131">
        <v>0</v>
      </c>
      <c r="CA540" s="65">
        <v>0</v>
      </c>
      <c r="CB540" s="132">
        <f t="shared" si="195"/>
        <v>0</v>
      </c>
      <c r="CC540" s="128" t="e">
        <f t="shared" si="196"/>
        <v>#DIV/0!</v>
      </c>
      <c r="CF540" s="133">
        <f t="shared" si="199"/>
        <v>0</v>
      </c>
      <c r="CG540" s="133">
        <f t="shared" si="200"/>
        <v>0</v>
      </c>
      <c r="CH540" s="134"/>
      <c r="CI540" s="133"/>
      <c r="CJ540" s="133"/>
    </row>
    <row r="541" spans="1:97" ht="36.75" customHeight="1">
      <c r="A541" s="204"/>
      <c r="B541" s="204"/>
      <c r="C541" s="958" t="s">
        <v>210</v>
      </c>
      <c r="D541" s="958"/>
      <c r="E541" s="204"/>
      <c r="F541" s="52"/>
      <c r="G541" s="63"/>
      <c r="H541" s="63"/>
      <c r="I541" s="63"/>
      <c r="J541" s="144"/>
      <c r="K541" s="144"/>
      <c r="L541" s="144"/>
      <c r="M541" s="144"/>
      <c r="N541" s="144"/>
      <c r="O541" s="144"/>
      <c r="P541" s="144"/>
      <c r="Q541" s="144"/>
      <c r="R541" s="144"/>
      <c r="S541" s="144"/>
      <c r="T541" s="144"/>
      <c r="U541" s="144"/>
      <c r="V541" s="98"/>
      <c r="W541" s="98"/>
      <c r="X541" s="228"/>
      <c r="Y541" s="228"/>
      <c r="Z541" s="228"/>
      <c r="AA541" s="228"/>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4"/>
      <c r="AX541" s="29"/>
      <c r="BA541" s="129">
        <f t="shared" si="197"/>
        <v>8999731</v>
      </c>
      <c r="BB541" s="130">
        <f t="shared" si="198"/>
        <v>8888202</v>
      </c>
      <c r="BC541" s="129">
        <v>1678905</v>
      </c>
      <c r="BD541" s="155">
        <v>669517</v>
      </c>
      <c r="BE541" s="132">
        <v>15759.06</v>
      </c>
      <c r="BF541" s="131">
        <v>7713232</v>
      </c>
      <c r="BG541" s="132">
        <v>822057.84</v>
      </c>
      <c r="BH541" s="131">
        <v>-1560004</v>
      </c>
      <c r="BI541" s="132">
        <v>829088.74000000011</v>
      </c>
      <c r="BJ541" s="155">
        <v>-47893</v>
      </c>
      <c r="BK541" s="132">
        <v>892999.18000000063</v>
      </c>
      <c r="BL541" s="806">
        <v>37901</v>
      </c>
      <c r="BM541" s="800">
        <v>824146.93999999948</v>
      </c>
      <c r="BN541" s="131">
        <v>0</v>
      </c>
      <c r="BO541" s="800">
        <v>830489.49999999953</v>
      </c>
      <c r="BP541" s="131">
        <v>0</v>
      </c>
      <c r="BQ541" s="132">
        <v>1645</v>
      </c>
      <c r="BR541" s="131">
        <v>212074</v>
      </c>
      <c r="BS541" s="132"/>
      <c r="BT541" s="155"/>
      <c r="BU541" s="132"/>
      <c r="BV541" s="882">
        <v>806072</v>
      </c>
      <c r="BW541" s="65"/>
      <c r="BX541" s="131">
        <v>-9026</v>
      </c>
      <c r="BY541" s="65"/>
      <c r="BZ541" s="912">
        <v>-501047</v>
      </c>
      <c r="CA541" s="65">
        <v>4672015.74</v>
      </c>
      <c r="CB541" s="132">
        <f t="shared" si="195"/>
        <v>8888202</v>
      </c>
      <c r="CC541" s="128">
        <f t="shared" si="196"/>
        <v>98.7607518491386</v>
      </c>
      <c r="CF541" s="133">
        <f t="shared" si="199"/>
        <v>0</v>
      </c>
      <c r="CG541" s="133">
        <f t="shared" si="200"/>
        <v>0</v>
      </c>
      <c r="CH541" s="134"/>
      <c r="CI541" s="133">
        <v>8999731</v>
      </c>
      <c r="CJ541" s="133">
        <v>8888202</v>
      </c>
      <c r="CK541" s="649"/>
      <c r="CL541" s="145"/>
      <c r="CS541" s="209"/>
    </row>
    <row r="542" spans="1:97" ht="29.25" customHeight="1">
      <c r="B542" s="772" t="s">
        <v>887</v>
      </c>
      <c r="C542" s="1024" t="s">
        <v>878</v>
      </c>
      <c r="D542" s="1024"/>
      <c r="V542" s="98"/>
      <c r="W542" s="98"/>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Z542" s="792" t="s">
        <v>1062</v>
      </c>
      <c r="BA542" s="750">
        <f t="shared" si="197"/>
        <v>696898</v>
      </c>
      <c r="BB542" s="130">
        <f t="shared" si="198"/>
        <v>696898</v>
      </c>
      <c r="BC542" s="129">
        <v>0</v>
      </c>
      <c r="BD542" s="155">
        <v>55774</v>
      </c>
      <c r="BE542" s="132">
        <v>0</v>
      </c>
      <c r="BF542" s="131">
        <v>751378</v>
      </c>
      <c r="BG542" s="132">
        <v>63554.83</v>
      </c>
      <c r="BH542" s="131">
        <v>0</v>
      </c>
      <c r="BI542" s="132">
        <v>62802.86</v>
      </c>
      <c r="BJ542" s="155">
        <v>0</v>
      </c>
      <c r="BK542" s="132">
        <v>64032.859999999986</v>
      </c>
      <c r="BL542" s="131">
        <v>0</v>
      </c>
      <c r="BM542" s="800">
        <v>63212.860000000015</v>
      </c>
      <c r="BN542" s="131">
        <v>0</v>
      </c>
      <c r="BO542" s="800">
        <v>63212.860000000015</v>
      </c>
      <c r="BP542" s="131">
        <v>0</v>
      </c>
      <c r="BQ542" s="132">
        <v>0</v>
      </c>
      <c r="BR542" s="131">
        <v>0</v>
      </c>
      <c r="BS542" s="132"/>
      <c r="BT542" s="155"/>
      <c r="BU542" s="132"/>
      <c r="BV542" s="882">
        <v>-57437</v>
      </c>
      <c r="BW542" s="65"/>
      <c r="BX542" s="131">
        <v>0</v>
      </c>
      <c r="BY542" s="65"/>
      <c r="BZ542" s="912">
        <v>-52817</v>
      </c>
      <c r="CA542" s="65">
        <v>380081.73</v>
      </c>
      <c r="CB542" s="132">
        <f t="shared" si="195"/>
        <v>696898</v>
      </c>
      <c r="CC542" s="128">
        <f t="shared" si="196"/>
        <v>100</v>
      </c>
      <c r="CF542" s="133">
        <f t="shared" si="199"/>
        <v>0</v>
      </c>
      <c r="CG542" s="133">
        <f t="shared" si="200"/>
        <v>0</v>
      </c>
      <c r="CH542" s="134"/>
      <c r="CI542" s="133">
        <v>696898</v>
      </c>
      <c r="CJ542" s="133">
        <v>696898</v>
      </c>
    </row>
    <row r="543" spans="1:97" ht="29.25" customHeight="1">
      <c r="B543" s="772" t="s">
        <v>887</v>
      </c>
      <c r="C543" s="1024" t="s">
        <v>879</v>
      </c>
      <c r="D543" s="1024"/>
      <c r="V543" s="98"/>
      <c r="W543" s="98"/>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BA543" s="750">
        <f t="shared" si="197"/>
        <v>103400</v>
      </c>
      <c r="BB543" s="130">
        <f t="shared" si="198"/>
        <v>103400</v>
      </c>
      <c r="BC543" s="129">
        <v>0</v>
      </c>
      <c r="BD543" s="155">
        <v>112800</v>
      </c>
      <c r="BE543" s="132">
        <v>0</v>
      </c>
      <c r="BF543" s="131">
        <v>0</v>
      </c>
      <c r="BG543" s="132">
        <v>9400</v>
      </c>
      <c r="BH543" s="131">
        <v>-9400</v>
      </c>
      <c r="BI543" s="132">
        <v>9400</v>
      </c>
      <c r="BJ543" s="155">
        <v>0</v>
      </c>
      <c r="BK543" s="132">
        <v>9400</v>
      </c>
      <c r="BL543" s="131">
        <v>0</v>
      </c>
      <c r="BM543" s="800">
        <v>9400</v>
      </c>
      <c r="BN543" s="131">
        <v>0</v>
      </c>
      <c r="BO543" s="800">
        <v>9400</v>
      </c>
      <c r="BP543" s="131">
        <v>0</v>
      </c>
      <c r="BQ543" s="132">
        <v>0</v>
      </c>
      <c r="BR543" s="131">
        <v>0</v>
      </c>
      <c r="BS543" s="132"/>
      <c r="BT543" s="155"/>
      <c r="BU543" s="132"/>
      <c r="BV543" s="131">
        <v>0</v>
      </c>
      <c r="BW543" s="65"/>
      <c r="BX543" s="131">
        <v>0</v>
      </c>
      <c r="BY543" s="65"/>
      <c r="BZ543" s="131">
        <v>0</v>
      </c>
      <c r="CA543" s="65">
        <v>56400</v>
      </c>
      <c r="CB543" s="132">
        <f t="shared" si="195"/>
        <v>103400</v>
      </c>
      <c r="CC543" s="128">
        <f t="shared" si="196"/>
        <v>100</v>
      </c>
      <c r="CF543" s="133">
        <f t="shared" si="199"/>
        <v>0</v>
      </c>
      <c r="CG543" s="133">
        <f t="shared" si="200"/>
        <v>0</v>
      </c>
      <c r="CH543" s="134"/>
      <c r="CI543" s="133">
        <v>103400</v>
      </c>
      <c r="CJ543" s="133">
        <v>103400</v>
      </c>
    </row>
    <row r="544" spans="1:97" ht="29.25" customHeight="1">
      <c r="B544" s="772" t="s">
        <v>887</v>
      </c>
      <c r="C544" s="1024" t="s">
        <v>880</v>
      </c>
      <c r="D544" s="1024"/>
      <c r="V544" s="98"/>
      <c r="W544" s="98"/>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BA544" s="750">
        <f t="shared" si="197"/>
        <v>392009</v>
      </c>
      <c r="BB544" s="130">
        <f t="shared" si="198"/>
        <v>392008</v>
      </c>
      <c r="BC544" s="129">
        <v>0</v>
      </c>
      <c r="BD544" s="155">
        <v>648000</v>
      </c>
      <c r="BE544" s="132">
        <v>0</v>
      </c>
      <c r="BF544" s="131">
        <v>0</v>
      </c>
      <c r="BG544" s="132">
        <v>0</v>
      </c>
      <c r="BH544" s="131">
        <v>-224400</v>
      </c>
      <c r="BI544" s="132">
        <v>188070.51</v>
      </c>
      <c r="BJ544" s="155">
        <v>0</v>
      </c>
      <c r="BK544" s="132">
        <v>134267.70999999996</v>
      </c>
      <c r="BL544" s="131">
        <v>0</v>
      </c>
      <c r="BM544" s="132">
        <v>0</v>
      </c>
      <c r="BN544" s="131">
        <v>0</v>
      </c>
      <c r="BO544" s="800">
        <v>0</v>
      </c>
      <c r="BP544" s="131">
        <v>0</v>
      </c>
      <c r="BQ544" s="132">
        <v>0</v>
      </c>
      <c r="BR544" s="131">
        <v>0</v>
      </c>
      <c r="BS544" s="132"/>
      <c r="BT544" s="155"/>
      <c r="BU544" s="132"/>
      <c r="BV544" s="750">
        <v>-31591</v>
      </c>
      <c r="BW544" s="65"/>
      <c r="BX544" s="131">
        <v>0</v>
      </c>
      <c r="BY544" s="65"/>
      <c r="BZ544" s="131">
        <v>0</v>
      </c>
      <c r="CA544" s="65">
        <v>69669.780000000028</v>
      </c>
      <c r="CB544" s="132">
        <f t="shared" si="195"/>
        <v>392008</v>
      </c>
      <c r="CC544" s="128">
        <f t="shared" si="196"/>
        <v>99.99974490381598</v>
      </c>
      <c r="CF544" s="133">
        <f t="shared" si="199"/>
        <v>0</v>
      </c>
      <c r="CG544" s="133">
        <f t="shared" si="200"/>
        <v>0</v>
      </c>
      <c r="CH544" s="134"/>
      <c r="CI544" s="133">
        <v>392009</v>
      </c>
      <c r="CJ544" s="133">
        <v>392008</v>
      </c>
    </row>
    <row r="545" spans="1:97" ht="48.75" customHeight="1">
      <c r="B545" s="772"/>
      <c r="C545" s="974" t="s">
        <v>1025</v>
      </c>
      <c r="D545" s="974"/>
      <c r="V545" s="98"/>
      <c r="W545" s="98"/>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BA545" s="750">
        <f t="shared" si="197"/>
        <v>500036</v>
      </c>
      <c r="BB545" s="130">
        <f t="shared" si="198"/>
        <v>497239</v>
      </c>
      <c r="BC545" s="129">
        <v>0</v>
      </c>
      <c r="BD545" s="155">
        <v>0</v>
      </c>
      <c r="BE545" s="132">
        <v>0</v>
      </c>
      <c r="BF545" s="131">
        <v>0</v>
      </c>
      <c r="BG545" s="132">
        <v>0</v>
      </c>
      <c r="BH545" s="131">
        <v>0</v>
      </c>
      <c r="BI545" s="132">
        <v>0</v>
      </c>
      <c r="BJ545" s="748">
        <v>180444</v>
      </c>
      <c r="BK545" s="748">
        <v>0</v>
      </c>
      <c r="BL545" s="806">
        <v>319592</v>
      </c>
      <c r="BM545" s="800">
        <v>100000</v>
      </c>
      <c r="BN545" s="131">
        <v>0</v>
      </c>
      <c r="BO545" s="821">
        <v>20400</v>
      </c>
      <c r="BP545" s="131">
        <v>0</v>
      </c>
      <c r="BQ545" s="132">
        <v>0</v>
      </c>
      <c r="BR545" s="131">
        <v>0</v>
      </c>
      <c r="BS545" s="132"/>
      <c r="BT545" s="155"/>
      <c r="BU545" s="132"/>
      <c r="BV545" s="131">
        <v>0</v>
      </c>
      <c r="BW545" s="65"/>
      <c r="BX545" s="131">
        <v>0</v>
      </c>
      <c r="BY545" s="65"/>
      <c r="BZ545" s="131">
        <v>0</v>
      </c>
      <c r="CA545" s="65">
        <v>376839</v>
      </c>
      <c r="CB545" s="132">
        <f>+BE545+BG545+BI545+BK545+BM545+BO545+BQ545+BS545+BU545+BW545+BY545+CA545</f>
        <v>497239</v>
      </c>
      <c r="CC545" s="128">
        <f>+CB545/BA545*100</f>
        <v>99.440640273900286</v>
      </c>
      <c r="CF545" s="133">
        <f t="shared" si="199"/>
        <v>0</v>
      </c>
      <c r="CG545" s="133">
        <f t="shared" si="200"/>
        <v>0</v>
      </c>
      <c r="CH545" s="134"/>
      <c r="CI545" s="133">
        <v>500036</v>
      </c>
      <c r="CJ545" s="133">
        <v>497239</v>
      </c>
    </row>
    <row r="546" spans="1:97" ht="43.5" customHeight="1">
      <c r="B546" s="772" t="s">
        <v>888</v>
      </c>
      <c r="C546" s="966" t="s">
        <v>882</v>
      </c>
      <c r="D546" s="966"/>
      <c r="V546" s="98"/>
      <c r="W546" s="98"/>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BA546" s="750">
        <f t="shared" si="197"/>
        <v>10000</v>
      </c>
      <c r="BB546" s="130">
        <f t="shared" si="198"/>
        <v>9924</v>
      </c>
      <c r="BC546" s="129">
        <v>0</v>
      </c>
      <c r="BD546" s="155">
        <v>0</v>
      </c>
      <c r="BE546" s="132">
        <v>0</v>
      </c>
      <c r="BF546" s="131">
        <v>8500</v>
      </c>
      <c r="BG546" s="132">
        <v>0</v>
      </c>
      <c r="BH546" s="131">
        <v>-3207</v>
      </c>
      <c r="BI546" s="132">
        <v>0</v>
      </c>
      <c r="BJ546" s="155">
        <v>4707</v>
      </c>
      <c r="BK546" s="132">
        <v>0</v>
      </c>
      <c r="BL546" s="131">
        <v>0</v>
      </c>
      <c r="BM546" s="800">
        <v>0</v>
      </c>
      <c r="BN546" s="131">
        <v>0</v>
      </c>
      <c r="BO546" s="821">
        <v>4198.8</v>
      </c>
      <c r="BP546" s="131">
        <v>0</v>
      </c>
      <c r="BQ546" s="132">
        <v>0</v>
      </c>
      <c r="BR546" s="131">
        <v>0</v>
      </c>
      <c r="BS546" s="132"/>
      <c r="BT546" s="155"/>
      <c r="BU546" s="132"/>
      <c r="BV546" s="131">
        <v>0</v>
      </c>
      <c r="BW546" s="65"/>
      <c r="BX546" s="131">
        <v>0</v>
      </c>
      <c r="BY546" s="65"/>
      <c r="BZ546" s="131">
        <v>0</v>
      </c>
      <c r="CA546" s="65">
        <v>5725.2</v>
      </c>
      <c r="CB546" s="132">
        <f t="shared" si="195"/>
        <v>9924</v>
      </c>
      <c r="CC546" s="128">
        <f t="shared" si="196"/>
        <v>99.24</v>
      </c>
      <c r="CF546" s="133">
        <f t="shared" si="199"/>
        <v>0</v>
      </c>
      <c r="CG546" s="133">
        <f t="shared" si="200"/>
        <v>0</v>
      </c>
      <c r="CH546" s="134"/>
      <c r="CI546" s="133">
        <v>10000</v>
      </c>
      <c r="CJ546" s="133">
        <v>9924</v>
      </c>
    </row>
    <row r="547" spans="1:97" s="194" customFormat="1" ht="36" customHeight="1">
      <c r="A547" s="272"/>
      <c r="B547" s="773"/>
      <c r="C547" s="277" t="s">
        <v>608</v>
      </c>
      <c r="D547" s="277"/>
      <c r="E547" s="272"/>
      <c r="F547" s="274"/>
      <c r="G547" s="171"/>
      <c r="H547" s="171"/>
      <c r="I547" s="171"/>
      <c r="J547" s="275"/>
      <c r="K547" s="275"/>
      <c r="L547" s="275"/>
      <c r="M547" s="275"/>
      <c r="N547" s="275"/>
      <c r="O547" s="275"/>
      <c r="P547" s="275"/>
      <c r="Q547" s="275"/>
      <c r="R547" s="275"/>
      <c r="S547" s="275"/>
      <c r="T547" s="275"/>
      <c r="U547" s="275"/>
      <c r="V547" s="893"/>
      <c r="W547" s="893"/>
      <c r="X547" s="238"/>
      <c r="Y547" s="238"/>
      <c r="Z547" s="238"/>
      <c r="AA547" s="238"/>
      <c r="AB547" s="238"/>
      <c r="AC547" s="238"/>
      <c r="AD547" s="238"/>
      <c r="AE547" s="238"/>
      <c r="AF547" s="238"/>
      <c r="AG547" s="238"/>
      <c r="AH547" s="238"/>
      <c r="AI547" s="238"/>
      <c r="AJ547" s="238"/>
      <c r="AK547" s="238"/>
      <c r="AL547" s="238"/>
      <c r="AM547" s="238"/>
      <c r="AN547" s="238"/>
      <c r="AO547" s="238"/>
      <c r="AP547" s="238"/>
      <c r="AQ547" s="238"/>
      <c r="AR547" s="238"/>
      <c r="AS547" s="238"/>
      <c r="AT547" s="238"/>
      <c r="AU547" s="238"/>
      <c r="AV547" s="238"/>
      <c r="AW547" s="276"/>
      <c r="BA547" s="750">
        <f t="shared" si="197"/>
        <v>7907760</v>
      </c>
      <c r="BB547" s="130">
        <f t="shared" si="198"/>
        <v>7852736</v>
      </c>
      <c r="BC547" s="129">
        <v>36224181</v>
      </c>
      <c r="BD547" s="748">
        <f>201252+108789</f>
        <v>310041</v>
      </c>
      <c r="BE547" s="132">
        <v>2937721.62</v>
      </c>
      <c r="BF547" s="192">
        <v>-28586738</v>
      </c>
      <c r="BG547" s="166">
        <v>403652.98</v>
      </c>
      <c r="BH547" s="165">
        <v>272711</v>
      </c>
      <c r="BI547" s="166">
        <v>442967.05000000028</v>
      </c>
      <c r="BJ547" s="403">
        <v>-6</v>
      </c>
      <c r="BK547" s="166">
        <v>443370.56000000052</v>
      </c>
      <c r="BL547" s="807">
        <v>29406</v>
      </c>
      <c r="BM547" s="799">
        <v>414451.20999999996</v>
      </c>
      <c r="BN547" s="798">
        <v>-73232</v>
      </c>
      <c r="BO547" s="799">
        <v>439617.1799999997</v>
      </c>
      <c r="BP547" s="192">
        <v>0</v>
      </c>
      <c r="BQ547" s="166">
        <v>46008.359999999404</v>
      </c>
      <c r="BR547" s="192">
        <v>0</v>
      </c>
      <c r="BS547" s="193"/>
      <c r="BT547" s="403"/>
      <c r="BU547" s="166"/>
      <c r="BV547" s="884">
        <v>-317090</v>
      </c>
      <c r="BW547" s="166"/>
      <c r="BX547" s="192">
        <v>71706</v>
      </c>
      <c r="BY547" s="193"/>
      <c r="BZ547" s="915">
        <v>-23219</v>
      </c>
      <c r="CA547" s="193">
        <v>2724947.04</v>
      </c>
      <c r="CB547" s="132">
        <f t="shared" si="195"/>
        <v>7852736</v>
      </c>
      <c r="CC547" s="128">
        <f t="shared" si="196"/>
        <v>99.304177162685775</v>
      </c>
      <c r="CF547" s="133">
        <f t="shared" si="199"/>
        <v>0</v>
      </c>
      <c r="CG547" s="133">
        <f t="shared" si="200"/>
        <v>0</v>
      </c>
      <c r="CH547" s="134"/>
      <c r="CI547" s="195">
        <v>7907760</v>
      </c>
      <c r="CJ547" s="196">
        <v>7852736</v>
      </c>
      <c r="CK547" s="650"/>
    </row>
    <row r="548" spans="1:97" ht="37.5" customHeight="1">
      <c r="B548" s="772"/>
      <c r="C548" s="947" t="s">
        <v>868</v>
      </c>
      <c r="D548" s="947"/>
      <c r="V548" s="98"/>
      <c r="W548" s="98"/>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BA548" s="129">
        <f t="shared" si="197"/>
        <v>2797448</v>
      </c>
      <c r="BB548" s="130">
        <f t="shared" si="198"/>
        <v>2412055</v>
      </c>
      <c r="BC548" s="129">
        <v>0</v>
      </c>
      <c r="BD548" s="155">
        <v>1337072</v>
      </c>
      <c r="BE548" s="132">
        <v>0</v>
      </c>
      <c r="BF548" s="192">
        <v>795296</v>
      </c>
      <c r="BG548" s="166">
        <v>254960.16</v>
      </c>
      <c r="BH548" s="165">
        <v>130478</v>
      </c>
      <c r="BI548" s="166">
        <v>314293.13000000012</v>
      </c>
      <c r="BJ548" s="403">
        <v>0</v>
      </c>
      <c r="BK548" s="166">
        <v>330107.87</v>
      </c>
      <c r="BL548" s="807">
        <v>139213</v>
      </c>
      <c r="BM548" s="782">
        <v>374761.6799999997</v>
      </c>
      <c r="BN548" s="131">
        <v>0</v>
      </c>
      <c r="BO548" s="782">
        <v>281144.98</v>
      </c>
      <c r="BP548" s="192">
        <v>0</v>
      </c>
      <c r="BQ548" s="166">
        <v>17106.580000000075</v>
      </c>
      <c r="BR548" s="192">
        <v>0</v>
      </c>
      <c r="BS548" s="193"/>
      <c r="BT548" s="403"/>
      <c r="BU548" s="166"/>
      <c r="BV548" s="884">
        <v>77054</v>
      </c>
      <c r="BW548" s="166"/>
      <c r="BX548" s="192">
        <v>0</v>
      </c>
      <c r="BY548" s="193"/>
      <c r="BZ548" s="915">
        <v>318335</v>
      </c>
      <c r="CA548" s="193">
        <v>839680.60000000009</v>
      </c>
      <c r="CB548" s="132">
        <f>+BE548+BG548+BI548+BK548+BM548+BO548+BQ548+BS548+BU548+BW548+BY548+CA548</f>
        <v>2412055</v>
      </c>
      <c r="CC548" s="128">
        <f>+CB548/BA548*100</f>
        <v>86.22340790606296</v>
      </c>
      <c r="CF548" s="133">
        <f t="shared" si="199"/>
        <v>0</v>
      </c>
      <c r="CG548" s="133">
        <f t="shared" si="200"/>
        <v>0</v>
      </c>
      <c r="CH548" s="134"/>
      <c r="CI548" s="195">
        <v>2797448</v>
      </c>
      <c r="CJ548" s="196">
        <v>2412055</v>
      </c>
    </row>
    <row r="549" spans="1:97" ht="27" customHeight="1">
      <c r="B549" s="772"/>
      <c r="C549" s="973" t="s">
        <v>704</v>
      </c>
      <c r="D549" s="973"/>
      <c r="V549" s="105"/>
      <c r="W549" s="105"/>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BA549" s="129">
        <f t="shared" si="197"/>
        <v>1360</v>
      </c>
      <c r="BB549" s="130">
        <f t="shared" si="198"/>
        <v>0</v>
      </c>
      <c r="BC549" s="129">
        <v>0</v>
      </c>
      <c r="BD549" s="155">
        <v>0</v>
      </c>
      <c r="BE549" s="132">
        <v>0</v>
      </c>
      <c r="BF549" s="192">
        <v>0</v>
      </c>
      <c r="BG549" s="166">
        <v>0</v>
      </c>
      <c r="BH549" s="165">
        <v>1360</v>
      </c>
      <c r="BI549" s="166">
        <v>0</v>
      </c>
      <c r="BJ549" s="403">
        <v>0</v>
      </c>
      <c r="BK549" s="166">
        <v>0</v>
      </c>
      <c r="BL549" s="403">
        <v>0</v>
      </c>
      <c r="BM549" s="799">
        <v>0</v>
      </c>
      <c r="BN549" s="131">
        <v>0</v>
      </c>
      <c r="BO549" s="166">
        <v>0</v>
      </c>
      <c r="BP549" s="192">
        <v>0</v>
      </c>
      <c r="BQ549" s="166">
        <v>0</v>
      </c>
      <c r="BR549" s="192">
        <v>0</v>
      </c>
      <c r="BS549" s="193"/>
      <c r="BT549" s="403"/>
      <c r="BU549" s="166"/>
      <c r="BV549" s="192">
        <v>0</v>
      </c>
      <c r="BW549" s="166"/>
      <c r="BX549" s="192">
        <v>0</v>
      </c>
      <c r="BY549" s="193"/>
      <c r="BZ549" s="192">
        <v>0</v>
      </c>
      <c r="CA549" s="193">
        <v>0</v>
      </c>
      <c r="CB549" s="132">
        <f>+BE549+BG549+BI549+BK549+BM549+BO549+BQ549+BS549+BU549+BW549+BY549+CA549</f>
        <v>0</v>
      </c>
      <c r="CC549" s="128">
        <f>+CB549/BA549*100</f>
        <v>0</v>
      </c>
      <c r="CF549" s="133">
        <f t="shared" si="199"/>
        <v>0</v>
      </c>
      <c r="CG549" s="133">
        <f t="shared" si="200"/>
        <v>0</v>
      </c>
      <c r="CH549" s="134"/>
      <c r="CI549" s="195">
        <v>1360</v>
      </c>
      <c r="CJ549" s="196">
        <v>0</v>
      </c>
    </row>
    <row r="550" spans="1:97" ht="54.75" customHeight="1">
      <c r="B550" s="772"/>
      <c r="C550" s="973" t="s">
        <v>1023</v>
      </c>
      <c r="D550" s="973"/>
      <c r="V550" s="105"/>
      <c r="W550" s="105"/>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Z550" s="792" t="s">
        <v>1063</v>
      </c>
      <c r="BA550" s="129">
        <f t="shared" si="197"/>
        <v>9377103</v>
      </c>
      <c r="BB550" s="130">
        <f t="shared" si="198"/>
        <v>9175408</v>
      </c>
      <c r="BC550" s="129">
        <v>0</v>
      </c>
      <c r="BD550" s="155">
        <v>0</v>
      </c>
      <c r="BE550" s="132">
        <v>0</v>
      </c>
      <c r="BF550" s="192">
        <v>0</v>
      </c>
      <c r="BG550" s="166">
        <v>0</v>
      </c>
      <c r="BH550" s="165">
        <v>405924</v>
      </c>
      <c r="BI550" s="166">
        <v>0</v>
      </c>
      <c r="BJ550" s="782">
        <v>8501585</v>
      </c>
      <c r="BK550" s="782">
        <v>995101.37</v>
      </c>
      <c r="BL550" s="808">
        <v>493594</v>
      </c>
      <c r="BM550" s="799">
        <v>593083.35</v>
      </c>
      <c r="BN550" s="131">
        <v>0</v>
      </c>
      <c r="BO550" s="799">
        <v>914079.9600000002</v>
      </c>
      <c r="BP550" s="192">
        <v>0</v>
      </c>
      <c r="BQ550" s="166">
        <v>301504.69999999972</v>
      </c>
      <c r="BR550" s="192">
        <v>0</v>
      </c>
      <c r="BS550" s="193"/>
      <c r="BT550" s="403"/>
      <c r="BU550" s="166"/>
      <c r="BV550" s="884">
        <v>-36000</v>
      </c>
      <c r="BW550" s="166"/>
      <c r="BX550" s="192">
        <v>12000</v>
      </c>
      <c r="BY550" s="193"/>
      <c r="BZ550" s="192">
        <v>0</v>
      </c>
      <c r="CA550" s="193">
        <v>6371638.6200000001</v>
      </c>
      <c r="CB550" s="132">
        <f>+BE550+BG550+BI550+BK550+BM550+BO550+BQ550+BS550+BU550+BW550+BY550+CA550</f>
        <v>9175408</v>
      </c>
      <c r="CC550" s="128">
        <f>+CB550/BA550*100</f>
        <v>97.84906916347191</v>
      </c>
      <c r="CF550" s="133">
        <f t="shared" si="199"/>
        <v>0</v>
      </c>
      <c r="CG550" s="133">
        <f t="shared" si="200"/>
        <v>0</v>
      </c>
      <c r="CH550" s="134"/>
      <c r="CI550" s="195">
        <v>9377103</v>
      </c>
      <c r="CJ550" s="196">
        <v>9175408</v>
      </c>
    </row>
    <row r="551" spans="1:97" ht="31.5" customHeight="1">
      <c r="A551" s="204"/>
      <c r="B551" s="773"/>
      <c r="C551" s="1025" t="s">
        <v>609</v>
      </c>
      <c r="D551" s="1025"/>
      <c r="E551" s="204" t="s">
        <v>1044</v>
      </c>
      <c r="F551" s="52"/>
      <c r="G551" s="63"/>
      <c r="H551" s="63"/>
      <c r="I551" s="63"/>
      <c r="J551" s="144"/>
      <c r="K551" s="144"/>
      <c r="L551" s="144"/>
      <c r="M551" s="144"/>
      <c r="N551" s="144"/>
      <c r="O551" s="144"/>
      <c r="P551" s="144"/>
      <c r="Q551" s="144"/>
      <c r="R551" s="144"/>
      <c r="S551" s="144"/>
      <c r="T551" s="144"/>
      <c r="U551" s="144"/>
      <c r="V551" s="98"/>
      <c r="W551" s="98"/>
      <c r="X551" s="228"/>
      <c r="Y551" s="228"/>
      <c r="Z551" s="228"/>
      <c r="AA551" s="228"/>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4"/>
      <c r="AX551" s="29"/>
      <c r="BA551" s="129">
        <f t="shared" si="197"/>
        <v>0</v>
      </c>
      <c r="BB551" s="130">
        <f t="shared" si="198"/>
        <v>0</v>
      </c>
      <c r="BC551" s="129">
        <v>0</v>
      </c>
      <c r="BD551" s="155">
        <v>0</v>
      </c>
      <c r="BE551" s="132">
        <v>0</v>
      </c>
      <c r="BF551" s="192">
        <v>0</v>
      </c>
      <c r="BG551" s="166">
        <v>0</v>
      </c>
      <c r="BH551" s="165">
        <v>0</v>
      </c>
      <c r="BI551" s="166">
        <v>0</v>
      </c>
      <c r="BJ551" s="403">
        <v>0</v>
      </c>
      <c r="BK551" s="166">
        <v>0</v>
      </c>
      <c r="BL551" s="403">
        <v>0</v>
      </c>
      <c r="BM551" s="166">
        <v>0</v>
      </c>
      <c r="BN551" s="131">
        <v>0</v>
      </c>
      <c r="BO551" s="166">
        <v>0</v>
      </c>
      <c r="BP551" s="192">
        <v>0</v>
      </c>
      <c r="BQ551" s="166">
        <v>0</v>
      </c>
      <c r="BR551" s="192">
        <v>0</v>
      </c>
      <c r="BS551" s="193"/>
      <c r="BT551" s="403"/>
      <c r="BU551" s="166"/>
      <c r="BV551" s="192">
        <v>0</v>
      </c>
      <c r="BW551" s="166"/>
      <c r="BX551" s="192">
        <v>0</v>
      </c>
      <c r="BY551" s="193"/>
      <c r="BZ551" s="192">
        <v>0</v>
      </c>
      <c r="CA551" s="193">
        <v>0</v>
      </c>
      <c r="CB551" s="132">
        <f>+BE551+BG551+BI551+BK551+BM551+BO551+BQ551+BS551+BU551+BW551+BY551+CA551</f>
        <v>0</v>
      </c>
      <c r="CC551" s="128" t="e">
        <f>+CB551/BA551*100</f>
        <v>#DIV/0!</v>
      </c>
      <c r="CF551" s="133">
        <f t="shared" si="199"/>
        <v>0</v>
      </c>
      <c r="CG551" s="133">
        <f t="shared" si="200"/>
        <v>0</v>
      </c>
      <c r="CH551" s="134"/>
      <c r="CI551" s="195"/>
      <c r="CJ551" s="196"/>
    </row>
    <row r="552" spans="1:97" ht="39.75" customHeight="1">
      <c r="B552" s="772" t="s">
        <v>887</v>
      </c>
      <c r="C552" s="1164" t="s">
        <v>757</v>
      </c>
      <c r="D552" s="1164"/>
      <c r="V552" s="890"/>
      <c r="W552" s="890"/>
      <c r="Z552" s="239"/>
      <c r="AA552" s="239"/>
      <c r="AB552" s="239"/>
      <c r="AC552" s="239"/>
      <c r="AD552" s="239"/>
      <c r="AE552" s="239"/>
      <c r="AF552" s="239"/>
      <c r="AG552" s="239"/>
      <c r="AH552" s="239"/>
      <c r="AI552" s="239"/>
      <c r="AJ552" s="239"/>
      <c r="AK552" s="239"/>
      <c r="AL552" s="239"/>
      <c r="AM552" s="239"/>
      <c r="AN552" s="239"/>
      <c r="AO552" s="239"/>
      <c r="AP552" s="239"/>
      <c r="AQ552" s="239"/>
      <c r="AR552" s="239"/>
      <c r="AS552" s="239"/>
      <c r="AT552" s="239"/>
      <c r="AU552" s="239"/>
      <c r="AV552" s="239"/>
      <c r="AW552" s="239"/>
      <c r="BA552" s="129">
        <f t="shared" ref="BA552:BA559" si="201">+BC552+BD552+BF552+BH552+BJ552+BL552+BN552+BP552+BR552+BT552+BV552+BX552+BZ552</f>
        <v>503681</v>
      </c>
      <c r="BB552" s="130">
        <f t="shared" ref="BB552:BB559" si="202">+BE552+BG552+BI552+BK552+BM552+BO552+BQ552+BS552+BU552+BW552+BY552+CA552</f>
        <v>71910</v>
      </c>
      <c r="BC552" s="129">
        <v>492678</v>
      </c>
      <c r="BD552" s="155">
        <v>0</v>
      </c>
      <c r="BE552" s="132">
        <v>0</v>
      </c>
      <c r="BF552" s="192">
        <v>71296</v>
      </c>
      <c r="BG552" s="166">
        <v>6208.5999999999995</v>
      </c>
      <c r="BH552" s="165">
        <v>707</v>
      </c>
      <c r="BI552" s="166">
        <v>6279.2499999999991</v>
      </c>
      <c r="BJ552" s="403">
        <v>0</v>
      </c>
      <c r="BK552" s="166">
        <v>6279.25</v>
      </c>
      <c r="BL552" s="403">
        <v>0</v>
      </c>
      <c r="BM552" s="799">
        <v>5695.9500000000007</v>
      </c>
      <c r="BN552" s="131">
        <v>0</v>
      </c>
      <c r="BO552" s="799">
        <v>6279.25</v>
      </c>
      <c r="BP552" s="192">
        <v>0</v>
      </c>
      <c r="BQ552" s="166">
        <v>583.29999999999927</v>
      </c>
      <c r="BR552" s="192">
        <v>0</v>
      </c>
      <c r="BS552" s="193"/>
      <c r="BT552" s="403"/>
      <c r="BU552" s="166"/>
      <c r="BV552" s="192">
        <v>0</v>
      </c>
      <c r="BW552" s="166"/>
      <c r="BX552" s="192">
        <v>-61000</v>
      </c>
      <c r="BY552" s="193"/>
      <c r="BZ552" s="192">
        <v>0</v>
      </c>
      <c r="CA552" s="193">
        <v>40584.400000000001</v>
      </c>
      <c r="CB552" s="132">
        <f t="shared" ref="CB552:CB560" si="203">+BE552+BG552+BI552+BK552+BM552+BO552+BQ552+BS552+BU552+BW552+BY552+CA552</f>
        <v>71910</v>
      </c>
      <c r="CC552" s="128">
        <f t="shared" ref="CC552:CC560" si="204">+CB552/BA552*100</f>
        <v>14.27689350997953</v>
      </c>
      <c r="CF552" s="133">
        <f t="shared" ref="CF552:CG554" si="205">+CI552-BA552</f>
        <v>0</v>
      </c>
      <c r="CG552" s="133">
        <f t="shared" si="205"/>
        <v>0</v>
      </c>
      <c r="CH552" s="134"/>
      <c r="CI552" s="195">
        <v>503681</v>
      </c>
      <c r="CJ552" s="196">
        <v>71910</v>
      </c>
    </row>
    <row r="553" spans="1:97" ht="54" customHeight="1">
      <c r="B553" s="772"/>
      <c r="C553" s="1025" t="s">
        <v>1026</v>
      </c>
      <c r="D553" s="1025"/>
      <c r="V553" s="890"/>
      <c r="W553" s="890"/>
      <c r="Z553" s="239"/>
      <c r="AA553" s="239"/>
      <c r="AB553" s="239"/>
      <c r="AC553" s="239"/>
      <c r="AD553" s="239"/>
      <c r="AE553" s="239"/>
      <c r="AF553" s="239"/>
      <c r="AG553" s="239"/>
      <c r="AH553" s="239"/>
      <c r="AI553" s="239"/>
      <c r="AJ553" s="239"/>
      <c r="AK553" s="239"/>
      <c r="AL553" s="239"/>
      <c r="AM553" s="239"/>
      <c r="AN553" s="239"/>
      <c r="AO553" s="239"/>
      <c r="AP553" s="239"/>
      <c r="AQ553" s="239"/>
      <c r="AR553" s="239"/>
      <c r="AS553" s="239"/>
      <c r="AT553" s="239"/>
      <c r="AU553" s="239"/>
      <c r="AV553" s="239"/>
      <c r="AW553" s="239"/>
      <c r="BA553" s="129">
        <f>+BC553+BD553+BF553+BH553+BJ553+BL553+BN553+BP553+BR553+BT553+BV553+BX553+BZ553</f>
        <v>699596</v>
      </c>
      <c r="BB553" s="130">
        <f>+BE553+BG553+BI553+BK553+BM553+BO553+BQ553+BS553+BU553+BW553+BY553+CA553</f>
        <v>699596</v>
      </c>
      <c r="BC553" s="129">
        <v>0</v>
      </c>
      <c r="BD553" s="155">
        <v>0</v>
      </c>
      <c r="BE553" s="132">
        <v>0</v>
      </c>
      <c r="BF553" s="192">
        <v>0</v>
      </c>
      <c r="BG553" s="166">
        <v>0</v>
      </c>
      <c r="BH553" s="165">
        <v>0</v>
      </c>
      <c r="BI553" s="166">
        <v>0</v>
      </c>
      <c r="BJ553" s="782">
        <v>629636</v>
      </c>
      <c r="BK553" s="782">
        <v>0</v>
      </c>
      <c r="BL553" s="807">
        <v>69960</v>
      </c>
      <c r="BM553" s="799">
        <v>0</v>
      </c>
      <c r="BN553" s="131">
        <v>0</v>
      </c>
      <c r="BO553" s="799">
        <v>288869.7</v>
      </c>
      <c r="BP553" s="192">
        <v>0</v>
      </c>
      <c r="BQ553" s="166">
        <v>149182.20000000001</v>
      </c>
      <c r="BR553" s="192">
        <v>0</v>
      </c>
      <c r="BS553" s="193"/>
      <c r="BT553" s="403"/>
      <c r="BU553" s="166"/>
      <c r="BV553" s="192">
        <v>0</v>
      </c>
      <c r="BW553" s="166"/>
      <c r="BX553" s="192">
        <v>0</v>
      </c>
      <c r="BY553" s="193"/>
      <c r="BZ553" s="192">
        <v>0</v>
      </c>
      <c r="CA553" s="193">
        <v>261544.09999999998</v>
      </c>
      <c r="CB553" s="132">
        <f>+BE553+BG553+BI553+BK553+BM553+BO553+BQ553+BS553+BU553+BW553+BY553+CA553</f>
        <v>699596</v>
      </c>
      <c r="CC553" s="128">
        <f>+CB553/BA553*100</f>
        <v>100</v>
      </c>
      <c r="CF553" s="133">
        <f>+CI553-BA553</f>
        <v>0</v>
      </c>
      <c r="CG553" s="133">
        <f>+CJ553-BB553</f>
        <v>0</v>
      </c>
      <c r="CH553" s="134"/>
      <c r="CI553" s="195">
        <v>699596</v>
      </c>
      <c r="CJ553" s="196">
        <v>699596</v>
      </c>
    </row>
    <row r="554" spans="1:97" ht="27" customHeight="1">
      <c r="B554" s="772" t="s">
        <v>887</v>
      </c>
      <c r="C554" s="1157" t="s">
        <v>205</v>
      </c>
      <c r="D554" s="1157"/>
      <c r="V554" s="105"/>
      <c r="W554" s="105"/>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BA554" s="129">
        <f t="shared" si="201"/>
        <v>4661668</v>
      </c>
      <c r="BB554" s="130">
        <f t="shared" si="202"/>
        <v>4476929</v>
      </c>
      <c r="BC554" s="129">
        <v>0</v>
      </c>
      <c r="BD554" s="155">
        <v>638053</v>
      </c>
      <c r="BE554" s="132">
        <v>0</v>
      </c>
      <c r="BF554" s="192">
        <v>3897399</v>
      </c>
      <c r="BG554" s="166">
        <v>367605.83999999997</v>
      </c>
      <c r="BH554" s="165">
        <v>-275883</v>
      </c>
      <c r="BI554" s="166">
        <v>492649.75</v>
      </c>
      <c r="BJ554" s="403">
        <v>118976</v>
      </c>
      <c r="BK554" s="166">
        <v>443397.57000000018</v>
      </c>
      <c r="BL554" s="807">
        <v>-38016</v>
      </c>
      <c r="BM554" s="782">
        <v>368001.33999999985</v>
      </c>
      <c r="BN554" s="131">
        <v>0</v>
      </c>
      <c r="BO554" s="782">
        <v>393578.45000000019</v>
      </c>
      <c r="BP554" s="192">
        <v>0</v>
      </c>
      <c r="BQ554" s="166">
        <v>26392.919999999925</v>
      </c>
      <c r="BR554" s="192">
        <v>90750</v>
      </c>
      <c r="BS554" s="193"/>
      <c r="BT554" s="403"/>
      <c r="BU554" s="166"/>
      <c r="BV554" s="884">
        <v>250004</v>
      </c>
      <c r="BW554" s="166"/>
      <c r="BX554" s="192">
        <v>5568</v>
      </c>
      <c r="BY554" s="193"/>
      <c r="BZ554" s="915">
        <v>-25183</v>
      </c>
      <c r="CA554" s="193">
        <v>2385303.13</v>
      </c>
      <c r="CB554" s="132">
        <f t="shared" si="203"/>
        <v>4476929</v>
      </c>
      <c r="CC554" s="128">
        <f t="shared" si="204"/>
        <v>96.037062270414793</v>
      </c>
      <c r="CF554" s="133">
        <f t="shared" si="205"/>
        <v>0</v>
      </c>
      <c r="CG554" s="133">
        <f t="shared" si="205"/>
        <v>0</v>
      </c>
      <c r="CH554" s="134"/>
      <c r="CI554" s="195">
        <v>4661668</v>
      </c>
      <c r="CJ554" s="196">
        <v>4476929</v>
      </c>
    </row>
    <row r="555" spans="1:97" ht="63" customHeight="1">
      <c r="B555" s="772"/>
      <c r="C555" s="973" t="s">
        <v>1024</v>
      </c>
      <c r="D555" s="973"/>
      <c r="V555" s="105"/>
      <c r="W555" s="105"/>
      <c r="Z555" s="239"/>
      <c r="AA555" s="239"/>
      <c r="AB555" s="239"/>
      <c r="AC555" s="239"/>
      <c r="AD555" s="239"/>
      <c r="AE555" s="239"/>
      <c r="AF555" s="239"/>
      <c r="AG555" s="239"/>
      <c r="AH555" s="239"/>
      <c r="AI555" s="239"/>
      <c r="AJ555" s="239"/>
      <c r="AK555" s="239"/>
      <c r="AL555" s="239"/>
      <c r="AM555" s="239"/>
      <c r="AN555" s="239"/>
      <c r="AO555" s="239"/>
      <c r="AP555" s="239"/>
      <c r="AQ555" s="239"/>
      <c r="AR555" s="239"/>
      <c r="AS555" s="239"/>
      <c r="AT555" s="239"/>
      <c r="AU555" s="239"/>
      <c r="AV555" s="239"/>
      <c r="AW555" s="239"/>
      <c r="BA555" s="129">
        <f>+BC555+BD555+BF555+BH555+BJ555+BL555+BN555+BP555+BR555+BT555+BV555+BX555+BZ555</f>
        <v>1883271</v>
      </c>
      <c r="BB555" s="130">
        <f>+BE555+BG555+BI555+BK555+BM555+BO555+BQ555+BS555+BU555+BW555+BY555+CA555</f>
        <v>1874899</v>
      </c>
      <c r="BC555" s="129">
        <v>0</v>
      </c>
      <c r="BD555" s="155">
        <v>0</v>
      </c>
      <c r="BE555" s="132">
        <v>0</v>
      </c>
      <c r="BF555" s="192">
        <v>0</v>
      </c>
      <c r="BG555" s="166">
        <v>0</v>
      </c>
      <c r="BH555" s="165">
        <v>1115000</v>
      </c>
      <c r="BI555" s="166">
        <v>460649</v>
      </c>
      <c r="BJ555" s="782">
        <f>1580378-1115000</f>
        <v>465378</v>
      </c>
      <c r="BK555" s="782">
        <f>579201.2-460649</f>
        <v>118552.19999999995</v>
      </c>
      <c r="BL555" s="807">
        <v>278893</v>
      </c>
      <c r="BM555" s="799">
        <v>216346.5</v>
      </c>
      <c r="BN555" s="131">
        <v>0</v>
      </c>
      <c r="BO555" s="799">
        <v>119122.5</v>
      </c>
      <c r="BP555" s="192">
        <v>0</v>
      </c>
      <c r="BQ555" s="166">
        <v>7500</v>
      </c>
      <c r="BR555" s="192">
        <v>0</v>
      </c>
      <c r="BS555" s="193"/>
      <c r="BT555" s="403"/>
      <c r="BU555" s="166"/>
      <c r="BV555" s="884">
        <v>36000</v>
      </c>
      <c r="BW555" s="166"/>
      <c r="BX555" s="192">
        <v>-12000</v>
      </c>
      <c r="BY555" s="193"/>
      <c r="BZ555" s="192">
        <v>0</v>
      </c>
      <c r="CA555" s="193">
        <v>952728.8</v>
      </c>
      <c r="CB555" s="132">
        <f>+BE555+BG555+BI555+BK555+BM555+BO555+BQ555+BS555+BU555+BW555+BY555+CA555</f>
        <v>1874899</v>
      </c>
      <c r="CC555" s="128">
        <f>+CB555/BA555*100</f>
        <v>99.555454313266651</v>
      </c>
      <c r="CF555" s="133">
        <f t="shared" ref="CF555:CG559" si="206">+CI555-BA555</f>
        <v>0</v>
      </c>
      <c r="CG555" s="133">
        <f t="shared" si="206"/>
        <v>0</v>
      </c>
      <c r="CH555" s="134"/>
      <c r="CI555" s="195">
        <v>1883271</v>
      </c>
      <c r="CJ555" s="196">
        <v>1874899</v>
      </c>
    </row>
    <row r="556" spans="1:97" ht="44.25" customHeight="1">
      <c r="B556" s="772"/>
      <c r="C556" s="1185" t="s">
        <v>758</v>
      </c>
      <c r="D556" s="1185"/>
      <c r="V556" s="98"/>
      <c r="W556" s="98"/>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BA556" s="129">
        <f t="shared" si="201"/>
        <v>1873001</v>
      </c>
      <c r="BB556" s="130">
        <f t="shared" si="202"/>
        <v>1873001</v>
      </c>
      <c r="BC556" s="129">
        <v>1413064</v>
      </c>
      <c r="BD556" s="155">
        <v>27400</v>
      </c>
      <c r="BE556" s="132">
        <v>280206.95999999996</v>
      </c>
      <c r="BF556" s="192">
        <v>485755</v>
      </c>
      <c r="BG556" s="166">
        <v>169011.91000000003</v>
      </c>
      <c r="BH556" s="165">
        <v>0</v>
      </c>
      <c r="BI556" s="166">
        <v>149345.40000000002</v>
      </c>
      <c r="BJ556" s="403">
        <v>20000</v>
      </c>
      <c r="BK556" s="166">
        <v>168022.36</v>
      </c>
      <c r="BL556" s="192">
        <v>0</v>
      </c>
      <c r="BM556" s="799">
        <v>157540.78999999992</v>
      </c>
      <c r="BN556" s="131">
        <v>0</v>
      </c>
      <c r="BO556" s="820">
        <v>162201.83000000007</v>
      </c>
      <c r="BP556" s="192">
        <v>0</v>
      </c>
      <c r="BQ556" s="166">
        <v>2500</v>
      </c>
      <c r="BR556" s="192">
        <v>0</v>
      </c>
      <c r="BS556" s="193"/>
      <c r="BT556" s="403"/>
      <c r="BU556" s="166"/>
      <c r="BV556" s="192">
        <v>-39874</v>
      </c>
      <c r="BW556" s="166"/>
      <c r="BX556" s="192">
        <v>0</v>
      </c>
      <c r="BY556" s="193"/>
      <c r="BZ556" s="915">
        <v>-33344</v>
      </c>
      <c r="CA556" s="193">
        <v>784171.75</v>
      </c>
      <c r="CB556" s="132">
        <f t="shared" si="203"/>
        <v>1873001</v>
      </c>
      <c r="CC556" s="128">
        <f t="shared" si="204"/>
        <v>100</v>
      </c>
      <c r="CF556" s="133">
        <f t="shared" si="206"/>
        <v>0</v>
      </c>
      <c r="CG556" s="133">
        <f t="shared" si="206"/>
        <v>0</v>
      </c>
      <c r="CH556" s="134"/>
      <c r="CI556" s="195">
        <v>1873001</v>
      </c>
      <c r="CJ556" s="196">
        <v>1873001</v>
      </c>
    </row>
    <row r="557" spans="1:97" ht="44.25" customHeight="1">
      <c r="B557" s="772" t="s">
        <v>888</v>
      </c>
      <c r="C557" s="967" t="s">
        <v>883</v>
      </c>
      <c r="D557" s="967"/>
      <c r="E557" s="204" t="s">
        <v>1044</v>
      </c>
      <c r="V557" s="98"/>
      <c r="W557" s="98"/>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BA557" s="129">
        <f t="shared" si="201"/>
        <v>0</v>
      </c>
      <c r="BB557" s="130">
        <f t="shared" si="202"/>
        <v>0</v>
      </c>
      <c r="BC557" s="129">
        <v>0</v>
      </c>
      <c r="BD557" s="155">
        <v>0</v>
      </c>
      <c r="BE557" s="132">
        <v>0</v>
      </c>
      <c r="BF557" s="192">
        <v>158753</v>
      </c>
      <c r="BG557" s="166">
        <v>14268.31</v>
      </c>
      <c r="BH557" s="165">
        <v>-158753</v>
      </c>
      <c r="BI557" s="166">
        <v>-14268.31</v>
      </c>
      <c r="BJ557" s="403">
        <v>0</v>
      </c>
      <c r="BK557" s="166">
        <v>0</v>
      </c>
      <c r="BL557" s="192">
        <v>0</v>
      </c>
      <c r="BM557" s="166">
        <v>0</v>
      </c>
      <c r="BN557" s="131">
        <v>0</v>
      </c>
      <c r="BO557" s="166">
        <v>0</v>
      </c>
      <c r="BP557" s="192">
        <v>0</v>
      </c>
      <c r="BQ557" s="166">
        <v>0</v>
      </c>
      <c r="BR557" s="192"/>
      <c r="BS557" s="193"/>
      <c r="BT557" s="403"/>
      <c r="BU557" s="166"/>
      <c r="BV557" s="192">
        <v>0</v>
      </c>
      <c r="BW557" s="166"/>
      <c r="BX557" s="192">
        <v>0</v>
      </c>
      <c r="BY557" s="193"/>
      <c r="BZ557" s="192">
        <v>0</v>
      </c>
      <c r="CA557" s="193">
        <v>0</v>
      </c>
      <c r="CB557" s="132">
        <f t="shared" si="203"/>
        <v>0</v>
      </c>
      <c r="CC557" s="128" t="e">
        <f t="shared" si="204"/>
        <v>#DIV/0!</v>
      </c>
      <c r="CF557" s="133">
        <f t="shared" si="206"/>
        <v>0</v>
      </c>
      <c r="CG557" s="133">
        <f t="shared" si="206"/>
        <v>0</v>
      </c>
      <c r="CH557" s="134"/>
      <c r="CI557" s="195"/>
      <c r="CJ557" s="196"/>
    </row>
    <row r="558" spans="1:97" ht="49.5" customHeight="1">
      <c r="A558" s="204"/>
      <c r="B558" s="204"/>
      <c r="C558" s="958" t="s">
        <v>606</v>
      </c>
      <c r="D558" s="958"/>
      <c r="E558" s="204" t="s">
        <v>1044</v>
      </c>
      <c r="F558" s="52"/>
      <c r="G558" s="63"/>
      <c r="H558" s="63"/>
      <c r="I558" s="63"/>
      <c r="J558" s="144"/>
      <c r="K558" s="144"/>
      <c r="L558" s="144"/>
      <c r="M558" s="144"/>
      <c r="N558" s="144"/>
      <c r="O558" s="144"/>
      <c r="P558" s="144"/>
      <c r="Q558" s="144"/>
      <c r="R558" s="144"/>
      <c r="S558" s="144"/>
      <c r="T558" s="144"/>
      <c r="U558" s="144"/>
      <c r="V558" s="98"/>
      <c r="W558" s="98"/>
      <c r="X558" s="228"/>
      <c r="Y558" s="228"/>
      <c r="Z558" s="228"/>
      <c r="AA558" s="228"/>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4"/>
      <c r="AX558" s="29"/>
      <c r="BA558" s="129">
        <f t="shared" si="201"/>
        <v>360000</v>
      </c>
      <c r="BB558" s="130">
        <f t="shared" si="202"/>
        <v>360000</v>
      </c>
      <c r="BC558" s="129">
        <v>0</v>
      </c>
      <c r="BD558" s="155">
        <v>0</v>
      </c>
      <c r="BE558" s="132">
        <v>0</v>
      </c>
      <c r="BF558" s="192">
        <v>0</v>
      </c>
      <c r="BG558" s="166">
        <v>0</v>
      </c>
      <c r="BH558" s="192">
        <v>0</v>
      </c>
      <c r="BI558" s="166">
        <v>0</v>
      </c>
      <c r="BJ558" s="403">
        <v>0</v>
      </c>
      <c r="BK558" s="166">
        <v>0</v>
      </c>
      <c r="BL558" s="192">
        <v>0</v>
      </c>
      <c r="BM558" s="166">
        <v>0</v>
      </c>
      <c r="BN558" s="131">
        <v>0</v>
      </c>
      <c r="BO558" s="166">
        <v>0</v>
      </c>
      <c r="BP558" s="192">
        <v>0</v>
      </c>
      <c r="BQ558" s="166">
        <v>0</v>
      </c>
      <c r="BR558" s="192"/>
      <c r="BS558" s="193"/>
      <c r="BT558" s="403"/>
      <c r="BU558" s="166"/>
      <c r="BV558" s="192">
        <v>360000</v>
      </c>
      <c r="BW558" s="166"/>
      <c r="BX558" s="192">
        <v>0</v>
      </c>
      <c r="BY558" s="193"/>
      <c r="BZ558" s="192">
        <v>0</v>
      </c>
      <c r="CA558" s="193">
        <v>360000</v>
      </c>
      <c r="CB558" s="132">
        <f t="shared" si="203"/>
        <v>360000</v>
      </c>
      <c r="CC558" s="128">
        <f t="shared" si="204"/>
        <v>100</v>
      </c>
      <c r="CF558" s="133">
        <f t="shared" si="206"/>
        <v>0</v>
      </c>
      <c r="CG558" s="133">
        <f t="shared" si="206"/>
        <v>0</v>
      </c>
      <c r="CH558" s="134"/>
      <c r="CI558" s="133">
        <v>360000</v>
      </c>
      <c r="CJ558" s="133">
        <v>360000</v>
      </c>
      <c r="CK558" s="649"/>
      <c r="CL558" s="145"/>
      <c r="CS558" s="209"/>
    </row>
    <row r="559" spans="1:97" ht="39.75" customHeight="1">
      <c r="A559" s="204"/>
      <c r="B559" s="204"/>
      <c r="C559" s="958" t="s">
        <v>605</v>
      </c>
      <c r="D559" s="958"/>
      <c r="E559" s="204" t="s">
        <v>1044</v>
      </c>
      <c r="F559" s="52"/>
      <c r="G559" s="63"/>
      <c r="H559" s="63"/>
      <c r="I559" s="63"/>
      <c r="J559" s="144"/>
      <c r="K559" s="144"/>
      <c r="L559" s="144"/>
      <c r="M559" s="144"/>
      <c r="N559" s="144"/>
      <c r="O559" s="144"/>
      <c r="P559" s="144"/>
      <c r="Q559" s="144"/>
      <c r="R559" s="144"/>
      <c r="S559" s="144"/>
      <c r="T559" s="144"/>
      <c r="U559" s="144"/>
      <c r="V559" s="98"/>
      <c r="W559" s="98"/>
      <c r="X559" s="228"/>
      <c r="Y559" s="228"/>
      <c r="Z559" s="228"/>
      <c r="AA559" s="228"/>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4"/>
      <c r="AX559" s="29"/>
      <c r="BA559" s="129">
        <f t="shared" si="201"/>
        <v>0</v>
      </c>
      <c r="BB559" s="130">
        <f t="shared" si="202"/>
        <v>0</v>
      </c>
      <c r="BC559" s="129">
        <v>0</v>
      </c>
      <c r="BD559" s="155">
        <v>0</v>
      </c>
      <c r="BE559" s="132">
        <v>0</v>
      </c>
      <c r="BF559" s="131">
        <v>0</v>
      </c>
      <c r="BG559" s="132">
        <v>0</v>
      </c>
      <c r="BH559" s="131">
        <v>0</v>
      </c>
      <c r="BI559" s="132">
        <v>0</v>
      </c>
      <c r="BJ559" s="155">
        <v>0</v>
      </c>
      <c r="BK559" s="132">
        <v>0</v>
      </c>
      <c r="BL559" s="131">
        <v>0</v>
      </c>
      <c r="BM559" s="132">
        <v>0</v>
      </c>
      <c r="BN559" s="131">
        <v>0</v>
      </c>
      <c r="BO559" s="132">
        <v>0</v>
      </c>
      <c r="BP559" s="131">
        <v>0</v>
      </c>
      <c r="BQ559" s="132">
        <v>0</v>
      </c>
      <c r="BR559" s="131"/>
      <c r="BS559" s="65"/>
      <c r="BT559" s="155"/>
      <c r="BU559" s="132"/>
      <c r="BV559" s="131">
        <v>0</v>
      </c>
      <c r="BW559" s="65"/>
      <c r="BX559" s="131">
        <v>0</v>
      </c>
      <c r="BY559" s="65"/>
      <c r="BZ559" s="131">
        <v>0</v>
      </c>
      <c r="CA559" s="65">
        <v>0</v>
      </c>
      <c r="CB559" s="132">
        <f t="shared" si="203"/>
        <v>0</v>
      </c>
      <c r="CC559" s="128" t="e">
        <f t="shared" si="204"/>
        <v>#DIV/0!</v>
      </c>
      <c r="CF559" s="133">
        <f t="shared" si="206"/>
        <v>0</v>
      </c>
      <c r="CG559" s="133">
        <f t="shared" si="206"/>
        <v>0</v>
      </c>
      <c r="CH559" s="134"/>
      <c r="CI559" s="133"/>
      <c r="CJ559" s="133"/>
      <c r="CK559" s="648"/>
      <c r="CL559" s="179"/>
      <c r="CS559" s="209"/>
    </row>
    <row r="560" spans="1:97" ht="49.5" customHeight="1">
      <c r="A560" s="204"/>
      <c r="B560" s="204" t="s">
        <v>1386</v>
      </c>
      <c r="C560" s="958" t="s">
        <v>1385</v>
      </c>
      <c r="D560" s="958"/>
      <c r="E560" s="204"/>
      <c r="F560" s="52"/>
      <c r="G560" s="63"/>
      <c r="H560" s="63"/>
      <c r="I560" s="63"/>
      <c r="J560" s="144"/>
      <c r="K560" s="144"/>
      <c r="L560" s="144"/>
      <c r="M560" s="144"/>
      <c r="N560" s="144"/>
      <c r="O560" s="144"/>
      <c r="P560" s="144"/>
      <c r="Q560" s="144"/>
      <c r="R560" s="144"/>
      <c r="S560" s="144"/>
      <c r="T560" s="144"/>
      <c r="U560" s="144"/>
      <c r="V560" s="98"/>
      <c r="W560" s="98"/>
      <c r="X560" s="228"/>
      <c r="Y560" s="228"/>
      <c r="Z560" s="228"/>
      <c r="AA560" s="228"/>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4"/>
      <c r="AX560" s="29"/>
      <c r="BA560" s="129">
        <f>+BC560+BD560+BF560+BH560+BJ560+BL560+BN560+BP560+BR560+BT560+BV560+BX560+BZ560</f>
        <v>198136</v>
      </c>
      <c r="BB560" s="130">
        <f>+BE560+BG560+BI560+BK560+BM560+BO560+BQ560+BS560+BU560+BW560+BY560+CA560</f>
        <v>196552</v>
      </c>
      <c r="BC560" s="129">
        <v>0</v>
      </c>
      <c r="BD560" s="155"/>
      <c r="BE560" s="132"/>
      <c r="BF560" s="192"/>
      <c r="BG560" s="166"/>
      <c r="BH560" s="192"/>
      <c r="BI560" s="166"/>
      <c r="BJ560" s="403"/>
      <c r="BK560" s="166"/>
      <c r="BL560" s="192"/>
      <c r="BM560" s="166"/>
      <c r="BN560" s="131"/>
      <c r="BO560" s="166"/>
      <c r="BP560" s="192"/>
      <c r="BQ560" s="166"/>
      <c r="BR560" s="192"/>
      <c r="BS560" s="193"/>
      <c r="BT560" s="403"/>
      <c r="BU560" s="166"/>
      <c r="BV560" s="192">
        <v>200000</v>
      </c>
      <c r="BW560" s="166"/>
      <c r="BX560" s="192">
        <v>0</v>
      </c>
      <c r="BY560" s="193"/>
      <c r="BZ560" s="915">
        <v>-1864</v>
      </c>
      <c r="CA560" s="193">
        <v>196552</v>
      </c>
      <c r="CB560" s="132">
        <f t="shared" si="203"/>
        <v>196552</v>
      </c>
      <c r="CC560" s="128">
        <f t="shared" si="204"/>
        <v>99.200549117777697</v>
      </c>
      <c r="CF560" s="133">
        <f>+CI560-BA560</f>
        <v>0</v>
      </c>
      <c r="CG560" s="133">
        <f>+CJ560-BB560</f>
        <v>0</v>
      </c>
      <c r="CH560" s="134"/>
      <c r="CI560" s="133">
        <v>198136</v>
      </c>
      <c r="CJ560" s="133">
        <v>196552</v>
      </c>
      <c r="CK560" s="649"/>
      <c r="CL560" s="145"/>
      <c r="CS560" s="209"/>
    </row>
    <row r="561" spans="1:95" ht="27" customHeight="1">
      <c r="C561" s="1160" t="s">
        <v>1389</v>
      </c>
      <c r="D561" s="1160"/>
      <c r="BA561" s="129">
        <f>+BC561+BD561+BF561+BH561+BJ561+BL561+BN561+BP561+BR561+BT561+BV561+BX561+BZ561</f>
        <v>28720</v>
      </c>
      <c r="BB561" s="130">
        <f>+BE561+BG561+BI561+BK561+BM561+BO561+BQ561+BS561+BU561+BW561+BY561+CA561</f>
        <v>28720</v>
      </c>
      <c r="BC561" s="129">
        <v>0</v>
      </c>
      <c r="BZ561" s="192">
        <v>28720</v>
      </c>
      <c r="CA561" s="909">
        <v>28720</v>
      </c>
      <c r="CB561" s="132">
        <f>+BE561+BG561+BI561+BK561+BM561+BO561+BQ561+BS561+BU561+BW561+BY561+CA561</f>
        <v>28720</v>
      </c>
      <c r="CC561" s="128">
        <f>+CB561/BA561*100</f>
        <v>100</v>
      </c>
      <c r="CF561" s="133">
        <f>+CI561-BA561</f>
        <v>0</v>
      </c>
      <c r="CG561" s="133">
        <f>+CJ561-BB561</f>
        <v>0</v>
      </c>
      <c r="CH561" s="134"/>
      <c r="CI561" s="133">
        <v>28720</v>
      </c>
      <c r="CJ561" s="133">
        <v>28720</v>
      </c>
    </row>
    <row r="562" spans="1:95">
      <c r="B562" s="33"/>
      <c r="C562" s="1159"/>
      <c r="D562" s="1159"/>
      <c r="V562" s="98"/>
      <c r="W562" s="98"/>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row>
    <row r="563" spans="1:95">
      <c r="B563" s="33"/>
      <c r="C563" s="418"/>
      <c r="V563" s="98"/>
      <c r="W563" s="98"/>
      <c r="Z563" s="31"/>
      <c r="AA563" s="31"/>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BA563" s="753">
        <v>36534222</v>
      </c>
    </row>
    <row r="564" spans="1:95">
      <c r="B564" s="33"/>
      <c r="C564" s="418"/>
      <c r="V564" s="98"/>
      <c r="W564" s="98"/>
      <c r="Z564" s="31"/>
      <c r="AA564" s="31"/>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BA564" s="29">
        <v>108789</v>
      </c>
    </row>
    <row r="565" spans="1:95">
      <c r="B565" s="33"/>
      <c r="V565" s="98"/>
      <c r="W565" s="98"/>
      <c r="Z565" s="31"/>
      <c r="AA565" s="31"/>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row>
    <row r="566" spans="1:95">
      <c r="V566" s="98"/>
      <c r="W566" s="98"/>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CJ566" s="29"/>
    </row>
    <row r="567" spans="1:95">
      <c r="B567" s="278"/>
      <c r="C567" s="279"/>
      <c r="D567" s="279"/>
      <c r="F567" s="5"/>
      <c r="G567" s="280"/>
      <c r="H567" s="280"/>
      <c r="I567" s="280"/>
      <c r="J567" s="143"/>
      <c r="K567" s="143"/>
      <c r="L567" s="143"/>
      <c r="M567" s="143"/>
      <c r="N567" s="143"/>
      <c r="O567" s="143"/>
      <c r="P567" s="143"/>
      <c r="Q567" s="143"/>
      <c r="R567" s="143"/>
      <c r="S567" s="143"/>
      <c r="T567" s="143"/>
      <c r="U567" s="143"/>
      <c r="X567" s="218"/>
      <c r="Y567" s="218"/>
      <c r="AW567" s="33"/>
      <c r="AY567" s="5"/>
      <c r="AZ567" s="5"/>
      <c r="BA567" s="5"/>
      <c r="BB567" s="5"/>
      <c r="BD567" s="29"/>
      <c r="BE567" s="29"/>
      <c r="BF567" s="29"/>
      <c r="BG567" s="29"/>
      <c r="BH567" s="29"/>
      <c r="BI567" s="145"/>
      <c r="BJ567" s="29"/>
      <c r="CD567" s="143"/>
      <c r="CE567" s="143"/>
      <c r="CF567" s="143"/>
      <c r="CG567" s="122"/>
      <c r="CH567" s="143"/>
      <c r="CI567" s="143"/>
      <c r="CJ567" s="143"/>
      <c r="CM567" s="144"/>
      <c r="CN567" s="144"/>
      <c r="CO567" s="123"/>
      <c r="CP567" s="122"/>
      <c r="CQ567" s="122"/>
    </row>
    <row r="568" spans="1:95" s="197" customFormat="1" ht="29.25" customHeight="1">
      <c r="A568" s="281"/>
      <c r="B568" s="282"/>
      <c r="C568" s="1163" t="s">
        <v>759</v>
      </c>
      <c r="D568" s="1163"/>
      <c r="E568" s="1163"/>
      <c r="F568" s="1163"/>
      <c r="G568" s="1163"/>
      <c r="H568" s="1163"/>
      <c r="I568" s="1163"/>
      <c r="J568" s="1163"/>
      <c r="K568" s="1163"/>
      <c r="L568" s="199"/>
      <c r="M568" s="199"/>
      <c r="N568" s="199"/>
      <c r="O568" s="199"/>
      <c r="P568" s="199"/>
      <c r="Q568" s="199"/>
      <c r="R568" s="199"/>
      <c r="S568" s="199"/>
      <c r="T568" s="199"/>
      <c r="U568" s="199"/>
      <c r="V568" s="84"/>
      <c r="W568" s="84"/>
      <c r="X568" s="199"/>
      <c r="Y568" s="199"/>
      <c r="Z568" s="199"/>
      <c r="AA568" s="199"/>
      <c r="AB568" s="199"/>
      <c r="AC568" s="199"/>
      <c r="AD568" s="199"/>
      <c r="AE568" s="199"/>
      <c r="AF568" s="199"/>
      <c r="AG568" s="199"/>
      <c r="AH568" s="199"/>
      <c r="AI568" s="199"/>
      <c r="AJ568" s="199"/>
      <c r="AK568" s="199"/>
      <c r="AL568" s="199"/>
      <c r="AM568" s="199"/>
      <c r="AN568" s="199"/>
      <c r="AO568" s="199"/>
      <c r="AP568" s="199"/>
      <c r="AQ568" s="199"/>
      <c r="AR568" s="199"/>
      <c r="AS568" s="199"/>
      <c r="AT568" s="199"/>
      <c r="AU568" s="199"/>
      <c r="AV568" s="199"/>
      <c r="AW568" s="199"/>
      <c r="AX568" s="281"/>
      <c r="AY568" s="281"/>
      <c r="AZ568" s="281"/>
      <c r="BA568" s="281"/>
      <c r="BB568" s="281"/>
      <c r="BI568" s="198"/>
      <c r="BK568" s="199"/>
      <c r="BL568" s="199"/>
      <c r="BM568" s="199"/>
      <c r="BN568" s="199"/>
      <c r="BO568" s="199"/>
      <c r="BP568" s="199"/>
      <c r="BQ568" s="199"/>
      <c r="BR568" s="199"/>
      <c r="BS568" s="199"/>
      <c r="BT568" s="199"/>
      <c r="BU568" s="199"/>
      <c r="BV568" s="199"/>
      <c r="BW568" s="199"/>
      <c r="BX568" s="199"/>
      <c r="BY568" s="199"/>
      <c r="BZ568" s="199"/>
      <c r="CA568" s="199"/>
      <c r="CB568" s="199"/>
      <c r="CC568" s="199"/>
      <c r="CD568" s="199"/>
      <c r="CE568" s="199"/>
      <c r="CF568" s="199"/>
      <c r="CG568" s="199"/>
      <c r="CH568" s="199"/>
      <c r="CI568" s="199"/>
      <c r="CJ568" s="199"/>
      <c r="CK568" s="123"/>
      <c r="CM568" s="200"/>
      <c r="CN568" s="200"/>
      <c r="CP568" s="201"/>
      <c r="CQ568" s="201"/>
    </row>
    <row r="569" spans="1:95" s="197" customFormat="1" ht="29.25" customHeight="1">
      <c r="A569" s="281"/>
      <c r="B569" s="282"/>
      <c r="C569" s="1163"/>
      <c r="D569" s="1163"/>
      <c r="E569" s="1163"/>
      <c r="F569" s="1163"/>
      <c r="G569" s="1163"/>
      <c r="H569" s="1163"/>
      <c r="I569" s="1163"/>
      <c r="J569" s="1163"/>
      <c r="K569" s="1163"/>
      <c r="L569" s="199"/>
      <c r="M569" s="199"/>
      <c r="N569" s="199"/>
      <c r="O569" s="199"/>
      <c r="P569" s="199"/>
      <c r="Q569" s="199"/>
      <c r="R569" s="199"/>
      <c r="S569" s="199"/>
      <c r="T569" s="199"/>
      <c r="U569" s="199"/>
      <c r="V569" s="84"/>
      <c r="W569" s="84"/>
      <c r="X569" s="199"/>
      <c r="Y569" s="199"/>
      <c r="Z569" s="199"/>
      <c r="AA569" s="199"/>
      <c r="AB569" s="199"/>
      <c r="AC569" s="199"/>
      <c r="AD569" s="199"/>
      <c r="AE569" s="199"/>
      <c r="AF569" s="199"/>
      <c r="AG569" s="199"/>
      <c r="AH569" s="199"/>
      <c r="AI569" s="199"/>
      <c r="AJ569" s="199"/>
      <c r="AK569" s="199"/>
      <c r="AL569" s="199"/>
      <c r="AM569" s="199"/>
      <c r="AN569" s="199"/>
      <c r="AO569" s="199"/>
      <c r="AP569" s="199"/>
      <c r="AQ569" s="199"/>
      <c r="AR569" s="199"/>
      <c r="AS569" s="199"/>
      <c r="AT569" s="199"/>
      <c r="AU569" s="199"/>
      <c r="AV569" s="199"/>
      <c r="AW569" s="199"/>
      <c r="AX569" s="281"/>
      <c r="AY569" s="281"/>
      <c r="AZ569" s="281"/>
      <c r="BA569" s="281"/>
      <c r="BB569" s="281"/>
      <c r="BI569" s="198"/>
      <c r="BK569" s="199"/>
      <c r="BL569" s="199"/>
      <c r="BM569" s="199"/>
      <c r="BN569" s="199"/>
      <c r="BO569" s="199"/>
      <c r="BP569" s="199"/>
      <c r="BQ569" s="199"/>
      <c r="BR569" s="199"/>
      <c r="BS569" s="199"/>
      <c r="BT569" s="199"/>
      <c r="BU569" s="199"/>
      <c r="BV569" s="199"/>
      <c r="BW569" s="199"/>
      <c r="BX569" s="199"/>
      <c r="BY569" s="199"/>
      <c r="BZ569" s="199"/>
      <c r="CA569" s="199"/>
      <c r="CB569" s="199"/>
      <c r="CC569" s="199"/>
      <c r="CD569" s="199"/>
      <c r="CE569" s="199"/>
      <c r="CF569" s="199"/>
      <c r="CG569" s="199"/>
      <c r="CH569" s="199"/>
      <c r="CI569" s="199"/>
      <c r="CJ569" s="199"/>
      <c r="CK569" s="123"/>
      <c r="CM569" s="200"/>
      <c r="CN569" s="200"/>
      <c r="CP569" s="201"/>
      <c r="CQ569" s="201"/>
    </row>
    <row r="570" spans="1:95">
      <c r="B570" s="278"/>
      <c r="C570" s="279"/>
      <c r="D570" s="279"/>
      <c r="F570" s="5"/>
      <c r="G570" s="280"/>
      <c r="H570" s="280"/>
      <c r="I570" s="280"/>
      <c r="J570" s="143"/>
      <c r="K570" s="143"/>
      <c r="L570" s="143"/>
      <c r="M570" s="143"/>
      <c r="N570" s="143"/>
      <c r="O570" s="143"/>
      <c r="P570" s="143"/>
      <c r="Q570" s="143"/>
      <c r="R570" s="143"/>
      <c r="S570" s="143"/>
      <c r="T570" s="143"/>
      <c r="U570" s="143"/>
      <c r="X570" s="218"/>
      <c r="Y570" s="218"/>
      <c r="AW570" s="33"/>
      <c r="AY570" s="5"/>
      <c r="AZ570" s="5"/>
      <c r="BA570" s="5"/>
      <c r="BB570" s="5"/>
      <c r="BD570" s="29"/>
      <c r="BE570" s="29"/>
      <c r="BF570" s="29"/>
      <c r="BG570" s="29"/>
      <c r="BH570" s="29"/>
      <c r="BI570" s="145"/>
      <c r="BJ570" s="29"/>
      <c r="CD570" s="143"/>
      <c r="CE570" s="143"/>
      <c r="CF570" s="143"/>
      <c r="CG570" s="143"/>
      <c r="CH570" s="143"/>
      <c r="CI570" s="143"/>
      <c r="CJ570" s="143"/>
      <c r="CM570" s="144"/>
      <c r="CN570" s="144"/>
      <c r="CO570" s="123"/>
      <c r="CP570" s="122"/>
      <c r="CQ570" s="122"/>
    </row>
    <row r="571" spans="1:95">
      <c r="B571" s="278"/>
      <c r="C571" s="279"/>
      <c r="D571" s="279"/>
      <c r="F571" s="5"/>
      <c r="G571" s="280"/>
      <c r="H571" s="280"/>
      <c r="I571" s="280"/>
      <c r="J571" s="143"/>
      <c r="K571" s="143"/>
      <c r="L571" s="143"/>
      <c r="M571" s="143"/>
      <c r="N571" s="143"/>
      <c r="O571" s="143"/>
      <c r="P571" s="143"/>
      <c r="Q571" s="143"/>
      <c r="R571" s="143"/>
      <c r="S571" s="143"/>
      <c r="T571" s="143"/>
      <c r="U571" s="143"/>
      <c r="X571" s="218"/>
      <c r="Y571" s="218"/>
      <c r="AW571" s="33"/>
      <c r="AY571" s="5"/>
      <c r="AZ571" s="5"/>
      <c r="BA571" s="5"/>
      <c r="BB571" s="5"/>
      <c r="BD571" s="29"/>
      <c r="BE571" s="29"/>
      <c r="BF571" s="29"/>
      <c r="BG571" s="29"/>
      <c r="BH571" s="29"/>
      <c r="BI571" s="145"/>
      <c r="BJ571" s="29"/>
      <c r="CD571" s="143"/>
      <c r="CE571" s="143"/>
      <c r="CF571" s="143"/>
      <c r="CG571" s="143"/>
      <c r="CH571" s="143"/>
      <c r="CI571" s="143"/>
      <c r="CJ571" s="143"/>
      <c r="CM571" s="144"/>
      <c r="CN571" s="144"/>
      <c r="CO571" s="123"/>
      <c r="CP571" s="122"/>
      <c r="CQ571" s="122"/>
    </row>
    <row r="572" spans="1:95" ht="19.5" thickBot="1">
      <c r="B572" s="278"/>
      <c r="C572" s="279"/>
      <c r="D572" s="279"/>
      <c r="F572" s="5"/>
      <c r="G572" s="280"/>
      <c r="H572" s="280"/>
      <c r="I572" s="280"/>
      <c r="J572" s="143"/>
      <c r="K572" s="143"/>
      <c r="L572" s="143"/>
      <c r="M572" s="143"/>
      <c r="N572" s="143" t="s">
        <v>1502</v>
      </c>
      <c r="O572" s="143"/>
      <c r="P572" s="143"/>
      <c r="Q572" s="143"/>
      <c r="R572" s="143"/>
      <c r="S572" s="143"/>
      <c r="T572" s="143"/>
      <c r="U572" s="143"/>
      <c r="X572" s="218"/>
      <c r="Y572" s="218"/>
      <c r="AW572" s="33"/>
      <c r="AY572" s="5"/>
      <c r="AZ572" s="5"/>
      <c r="BA572" s="5"/>
      <c r="BB572" s="5"/>
      <c r="BD572" s="29"/>
      <c r="BE572" s="29"/>
      <c r="BF572" s="29"/>
      <c r="BG572" s="29"/>
      <c r="BH572" s="29"/>
      <c r="BI572" s="145"/>
      <c r="BJ572" s="29"/>
      <c r="CD572" s="143"/>
      <c r="CE572" s="143"/>
      <c r="CF572" s="143"/>
      <c r="CG572" s="143"/>
      <c r="CH572" s="143"/>
      <c r="CI572" s="143"/>
      <c r="CJ572" s="143"/>
      <c r="CM572" s="144"/>
      <c r="CN572" s="144"/>
      <c r="CO572" s="123"/>
      <c r="CP572" s="122"/>
      <c r="CQ572" s="122"/>
    </row>
    <row r="573" spans="1:95" s="24" customFormat="1" ht="28.5" customHeight="1">
      <c r="A573" s="13"/>
      <c r="B573" s="1016" t="s">
        <v>610</v>
      </c>
      <c r="C573" s="1017"/>
      <c r="D573" s="1017"/>
      <c r="E573" s="1016" t="s">
        <v>760</v>
      </c>
      <c r="F573" s="1017"/>
      <c r="G573" s="1016" t="s">
        <v>761</v>
      </c>
      <c r="H573" s="1018"/>
      <c r="I573" s="1017" t="s">
        <v>762</v>
      </c>
      <c r="J573" s="1018"/>
      <c r="K573" s="1018" t="s">
        <v>611</v>
      </c>
      <c r="L573" s="283"/>
      <c r="M573" s="1234"/>
      <c r="N573" s="1234"/>
      <c r="O573" s="1234" t="s">
        <v>612</v>
      </c>
      <c r="P573" s="1234"/>
      <c r="Q573" s="1214"/>
      <c r="R573" s="1215"/>
      <c r="S573" s="144"/>
      <c r="T573" s="144"/>
      <c r="U573" s="144"/>
      <c r="V573" s="98"/>
      <c r="W573" s="98"/>
      <c r="X573" s="228"/>
      <c r="Y573" s="228"/>
      <c r="Z573" s="228"/>
      <c r="AA573" s="228"/>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X573" s="13"/>
      <c r="AY573" s="13"/>
      <c r="AZ573" s="13"/>
      <c r="BA573" s="13"/>
      <c r="BB573" s="13"/>
      <c r="BI573" s="202"/>
      <c r="BK573" s="144"/>
      <c r="BL573" s="144"/>
      <c r="BM573" s="144"/>
      <c r="BN573" s="144"/>
      <c r="BO573" s="144"/>
      <c r="BP573" s="144"/>
      <c r="BQ573" s="144"/>
      <c r="BR573" s="144"/>
      <c r="BS573" s="144"/>
      <c r="BT573" s="144"/>
      <c r="BU573" s="144"/>
      <c r="BV573" s="144"/>
      <c r="BW573" s="144"/>
      <c r="BX573" s="144"/>
      <c r="BY573" s="144"/>
      <c r="BZ573" s="144"/>
      <c r="CA573" s="144"/>
      <c r="CB573" s="144"/>
      <c r="CC573" s="144"/>
      <c r="CD573" s="144"/>
      <c r="CE573" s="144"/>
      <c r="CF573" s="144"/>
      <c r="CG573" s="144"/>
      <c r="CH573" s="144"/>
      <c r="CI573" s="144"/>
      <c r="CJ573" s="144"/>
      <c r="CK573" s="144"/>
      <c r="CM573" s="144"/>
      <c r="CN573" s="144"/>
      <c r="CO573" s="144"/>
      <c r="CP573" s="122"/>
      <c r="CQ573" s="122"/>
    </row>
    <row r="574" spans="1:95" s="24" customFormat="1" ht="28.5" customHeight="1" thickBot="1">
      <c r="A574" s="13"/>
      <c r="B574" s="1019"/>
      <c r="C574" s="1156"/>
      <c r="D574" s="1156"/>
      <c r="E574" s="1019"/>
      <c r="F574" s="1156"/>
      <c r="G574" s="1019"/>
      <c r="H574" s="1020"/>
      <c r="I574" s="1156"/>
      <c r="J574" s="1020"/>
      <c r="K574" s="1020"/>
      <c r="L574" s="283" t="s">
        <v>570</v>
      </c>
      <c r="M574" s="1234"/>
      <c r="N574" s="1234"/>
      <c r="O574" s="1234"/>
      <c r="P574" s="1234"/>
      <c r="Q574" s="1214"/>
      <c r="R574" s="1215"/>
      <c r="S574" s="144"/>
      <c r="T574" s="144"/>
      <c r="U574" s="144"/>
      <c r="V574" s="98"/>
      <c r="W574" s="98"/>
      <c r="X574" s="228"/>
      <c r="Y574" s="228"/>
      <c r="Z574" s="228"/>
      <c r="AA574" s="228"/>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X574" s="13"/>
      <c r="AY574" s="13"/>
      <c r="AZ574" s="13"/>
      <c r="BA574" s="13"/>
      <c r="BB574" s="13"/>
      <c r="BI574" s="202"/>
      <c r="BK574" s="144"/>
      <c r="BL574" s="144"/>
      <c r="BM574" s="144"/>
      <c r="BN574" s="144"/>
      <c r="BO574" s="144"/>
      <c r="BP574" s="144"/>
      <c r="BQ574" s="144"/>
      <c r="BR574" s="144"/>
      <c r="BS574" s="144"/>
      <c r="BT574" s="144"/>
      <c r="BU574" s="144"/>
      <c r="BV574" s="144"/>
      <c r="BW574" s="144"/>
      <c r="BX574" s="144"/>
      <c r="BY574" s="144"/>
      <c r="BZ574" s="144"/>
      <c r="CA574" s="144"/>
      <c r="CB574" s="144"/>
      <c r="CC574" s="144"/>
      <c r="CD574" s="144"/>
      <c r="CE574" s="144"/>
      <c r="CF574" s="144"/>
      <c r="CG574" s="144"/>
      <c r="CH574" s="144"/>
      <c r="CI574" s="144"/>
      <c r="CJ574" s="144"/>
      <c r="CK574" s="144"/>
      <c r="CM574" s="144"/>
      <c r="CN574" s="144"/>
      <c r="CO574" s="144"/>
      <c r="CP574" s="122"/>
      <c r="CQ574" s="122"/>
    </row>
    <row r="575" spans="1:95" ht="26.25" customHeight="1">
      <c r="B575" s="940" t="s">
        <v>613</v>
      </c>
      <c r="C575" s="941"/>
      <c r="D575" s="941"/>
      <c r="E575" s="942">
        <v>17291429</v>
      </c>
      <c r="F575" s="943"/>
      <c r="G575" s="942">
        <f>+AZ132+BA499</f>
        <v>23087317</v>
      </c>
      <c r="H575" s="962"/>
      <c r="I575" s="948">
        <f>+AZ139+BB499</f>
        <v>23033290</v>
      </c>
      <c r="J575" s="949"/>
      <c r="K575" s="290"/>
      <c r="L575" s="284">
        <v>23087317</v>
      </c>
      <c r="M575" s="963">
        <f t="shared" ref="M575:M583" si="207">+G575-L575</f>
        <v>0</v>
      </c>
      <c r="N575" s="963"/>
      <c r="O575" s="959">
        <v>23033288</v>
      </c>
      <c r="P575" s="959"/>
      <c r="Q575" s="287">
        <f t="shared" ref="Q575:Q585" si="208">+O575-I575</f>
        <v>-2</v>
      </c>
      <c r="R575" s="288"/>
      <c r="S575" s="287"/>
      <c r="T575" s="143"/>
      <c r="U575" s="143"/>
      <c r="X575" s="218"/>
      <c r="Y575" s="218"/>
      <c r="AW575" s="33"/>
      <c r="AY575" s="5"/>
      <c r="AZ575" s="5"/>
      <c r="BA575" s="5"/>
      <c r="BB575" s="5"/>
      <c r="BD575" s="29"/>
      <c r="BE575" s="29"/>
      <c r="BF575" s="29"/>
      <c r="BG575" s="29"/>
      <c r="BH575" s="29"/>
      <c r="BI575" s="145"/>
      <c r="BJ575" s="29"/>
      <c r="CD575" s="143"/>
      <c r="CE575" s="143"/>
      <c r="CF575" s="143"/>
      <c r="CG575" s="143"/>
      <c r="CH575" s="143"/>
      <c r="CI575" s="143"/>
      <c r="CJ575" s="143"/>
      <c r="CM575" s="144"/>
      <c r="CN575" s="144"/>
      <c r="CO575" s="123"/>
      <c r="CP575" s="122"/>
      <c r="CQ575" s="122"/>
    </row>
    <row r="576" spans="1:95" ht="26.25" customHeight="1">
      <c r="B576" s="940" t="s">
        <v>614</v>
      </c>
      <c r="C576" s="941"/>
      <c r="D576" s="941"/>
      <c r="E576" s="942">
        <v>8459589</v>
      </c>
      <c r="F576" s="943"/>
      <c r="G576" s="942">
        <f>+AZ201+BA501</f>
        <v>11081775</v>
      </c>
      <c r="H576" s="962"/>
      <c r="I576" s="948">
        <f>+AZ202+BB501</f>
        <v>11072799</v>
      </c>
      <c r="J576" s="949"/>
      <c r="K576" s="290"/>
      <c r="L576" s="284">
        <v>11081775</v>
      </c>
      <c r="M576" s="963">
        <f t="shared" si="207"/>
        <v>0</v>
      </c>
      <c r="N576" s="963"/>
      <c r="O576" s="959">
        <v>11072799</v>
      </c>
      <c r="P576" s="959"/>
      <c r="Q576" s="287">
        <f t="shared" si="208"/>
        <v>0</v>
      </c>
      <c r="R576" s="288"/>
      <c r="S576" s="287"/>
      <c r="T576" s="143"/>
      <c r="U576" s="143"/>
      <c r="X576" s="218"/>
      <c r="Y576" s="218"/>
      <c r="AW576" s="33"/>
      <c r="AY576" s="5"/>
      <c r="AZ576" s="5"/>
      <c r="BA576" s="5"/>
      <c r="BB576" s="5"/>
      <c r="BD576" s="29"/>
      <c r="BE576" s="29"/>
      <c r="BF576" s="29"/>
      <c r="BG576" s="29"/>
      <c r="BH576" s="29"/>
      <c r="BI576" s="145"/>
      <c r="BJ576" s="29"/>
      <c r="CD576" s="143"/>
      <c r="CE576" s="143"/>
      <c r="CF576" s="143"/>
      <c r="CG576" s="143"/>
      <c r="CH576" s="143"/>
      <c r="CI576" s="143"/>
      <c r="CJ576" s="143"/>
      <c r="CM576" s="144"/>
      <c r="CN576" s="144"/>
      <c r="CO576" s="123"/>
      <c r="CP576" s="122"/>
      <c r="CQ576" s="122"/>
    </row>
    <row r="577" spans="2:95" ht="26.25" customHeight="1">
      <c r="B577" s="940" t="s">
        <v>615</v>
      </c>
      <c r="C577" s="941"/>
      <c r="D577" s="941"/>
      <c r="E577" s="942">
        <v>1255663</v>
      </c>
      <c r="F577" s="943"/>
      <c r="G577" s="942">
        <f>+AZ235+BA503+BA505+BA507+BA511</f>
        <v>11217567</v>
      </c>
      <c r="H577" s="962"/>
      <c r="I577" s="948">
        <f>+AZ236+BB503+BB505+BB507+BB511</f>
        <v>10940854</v>
      </c>
      <c r="J577" s="949"/>
      <c r="K577" s="290"/>
      <c r="L577" s="284">
        <v>11217567</v>
      </c>
      <c r="M577" s="963">
        <f t="shared" si="207"/>
        <v>0</v>
      </c>
      <c r="N577" s="963"/>
      <c r="O577" s="959">
        <v>10940854</v>
      </c>
      <c r="P577" s="959"/>
      <c r="Q577" s="287">
        <f t="shared" si="208"/>
        <v>0</v>
      </c>
      <c r="R577" s="288"/>
      <c r="S577" s="287"/>
      <c r="T577" s="143"/>
      <c r="U577" s="143"/>
      <c r="X577" s="218"/>
      <c r="Y577" s="218"/>
      <c r="AW577" s="33"/>
      <c r="AY577" s="5"/>
      <c r="AZ577" s="5"/>
      <c r="BA577" s="5"/>
      <c r="BB577" s="5"/>
      <c r="BD577" s="29"/>
      <c r="BE577" s="29"/>
      <c r="BF577" s="29"/>
      <c r="BG577" s="29"/>
      <c r="BH577" s="29"/>
      <c r="BI577" s="145"/>
      <c r="BJ577" s="29"/>
      <c r="CD577" s="143"/>
      <c r="CE577" s="143"/>
      <c r="CF577" s="143"/>
      <c r="CG577" s="143"/>
      <c r="CH577" s="143"/>
      <c r="CI577" s="143"/>
      <c r="CJ577" s="143"/>
      <c r="CM577" s="144"/>
      <c r="CN577" s="144"/>
      <c r="CO577" s="123"/>
      <c r="CP577" s="122"/>
      <c r="CQ577" s="122"/>
    </row>
    <row r="578" spans="2:95" ht="26.25" customHeight="1">
      <c r="B578" s="940" t="s">
        <v>616</v>
      </c>
      <c r="C578" s="941"/>
      <c r="D578" s="941"/>
      <c r="E578" s="942">
        <v>3197842</v>
      </c>
      <c r="F578" s="943"/>
      <c r="G578" s="942">
        <f>+AZ313+BA513</f>
        <v>7806366</v>
      </c>
      <c r="H578" s="962"/>
      <c r="I578" s="948">
        <f>+AZ314+BB513</f>
        <v>7516605</v>
      </c>
      <c r="J578" s="949"/>
      <c r="K578" s="290"/>
      <c r="L578" s="284">
        <v>7806366</v>
      </c>
      <c r="M578" s="963">
        <f t="shared" si="207"/>
        <v>0</v>
      </c>
      <c r="N578" s="963"/>
      <c r="O578" s="959">
        <v>7516605</v>
      </c>
      <c r="P578" s="959"/>
      <c r="Q578" s="287">
        <f t="shared" si="208"/>
        <v>0</v>
      </c>
      <c r="R578" s="288"/>
      <c r="S578" s="287"/>
      <c r="T578" s="143"/>
      <c r="U578" s="143"/>
      <c r="X578" s="218"/>
      <c r="Y578" s="218"/>
      <c r="AW578" s="33"/>
      <c r="AY578" s="5"/>
      <c r="AZ578" s="5"/>
      <c r="BA578" s="5"/>
      <c r="BB578" s="5"/>
      <c r="BD578" s="29"/>
      <c r="BE578" s="29"/>
      <c r="BF578" s="29"/>
      <c r="BG578" s="29"/>
      <c r="BH578" s="29"/>
      <c r="BI578" s="145"/>
      <c r="BJ578" s="29"/>
      <c r="CD578" s="143"/>
      <c r="CE578" s="143"/>
      <c r="CF578" s="143"/>
      <c r="CG578" s="143"/>
      <c r="CH578" s="143"/>
      <c r="CI578" s="143"/>
      <c r="CJ578" s="143"/>
      <c r="CM578" s="144"/>
      <c r="CN578" s="144"/>
      <c r="CO578" s="123"/>
      <c r="CP578" s="122"/>
      <c r="CQ578" s="122"/>
    </row>
    <row r="579" spans="2:95" ht="26.25" customHeight="1">
      <c r="B579" s="940" t="s">
        <v>617</v>
      </c>
      <c r="C579" s="941"/>
      <c r="D579" s="941"/>
      <c r="E579" s="960">
        <v>6695006</v>
      </c>
      <c r="F579" s="961"/>
      <c r="G579" s="942">
        <f>+AZ346+BA515</f>
        <v>10324390</v>
      </c>
      <c r="H579" s="962"/>
      <c r="I579" s="948">
        <f>+AZ347+BB515</f>
        <v>10250389</v>
      </c>
      <c r="J579" s="949"/>
      <c r="K579" s="291"/>
      <c r="L579" s="284">
        <v>10324390</v>
      </c>
      <c r="M579" s="963">
        <f t="shared" si="207"/>
        <v>0</v>
      </c>
      <c r="N579" s="963"/>
      <c r="O579" s="959">
        <v>10250390</v>
      </c>
      <c r="P579" s="959"/>
      <c r="Q579" s="287">
        <f t="shared" si="208"/>
        <v>1</v>
      </c>
      <c r="R579" s="288"/>
      <c r="S579" s="287"/>
      <c r="T579" s="143"/>
      <c r="U579" s="143"/>
      <c r="X579" s="218"/>
      <c r="Y579" s="218"/>
      <c r="AW579" s="33"/>
      <c r="AY579" s="5"/>
      <c r="AZ579" s="5"/>
      <c r="BA579" s="5"/>
      <c r="BB579" s="5"/>
      <c r="BD579" s="29"/>
      <c r="BE579" s="29"/>
      <c r="BF579" s="29"/>
      <c r="BG579" s="29"/>
      <c r="BH579" s="29"/>
      <c r="BI579" s="145"/>
      <c r="BJ579" s="29"/>
      <c r="CD579" s="143"/>
      <c r="CE579" s="143"/>
      <c r="CF579" s="143"/>
      <c r="CG579" s="143"/>
      <c r="CH579" s="143"/>
      <c r="CI579" s="143"/>
      <c r="CJ579" s="143"/>
      <c r="CM579" s="144"/>
      <c r="CN579" s="144"/>
      <c r="CO579" s="123"/>
      <c r="CP579" s="122"/>
      <c r="CQ579" s="122"/>
    </row>
    <row r="580" spans="2:95" ht="26.25" customHeight="1">
      <c r="B580" s="1201" t="s">
        <v>618</v>
      </c>
      <c r="C580" s="1202"/>
      <c r="D580" s="1202"/>
      <c r="E580" s="960">
        <v>140769</v>
      </c>
      <c r="F580" s="1170"/>
      <c r="G580" s="943">
        <f>+AZ442</f>
        <v>141565</v>
      </c>
      <c r="H580" s="962"/>
      <c r="I580" s="948">
        <f>+AZ443</f>
        <v>134918</v>
      </c>
      <c r="J580" s="949"/>
      <c r="K580" s="291"/>
      <c r="L580" s="284">
        <v>141565</v>
      </c>
      <c r="M580" s="963">
        <f t="shared" si="207"/>
        <v>0</v>
      </c>
      <c r="N580" s="963"/>
      <c r="O580" s="959">
        <v>134917</v>
      </c>
      <c r="P580" s="959"/>
      <c r="Q580" s="287">
        <f t="shared" si="208"/>
        <v>-1</v>
      </c>
      <c r="R580" s="288"/>
      <c r="S580" s="287"/>
      <c r="T580" s="143"/>
      <c r="U580" s="143"/>
      <c r="X580" s="218"/>
      <c r="Y580" s="218"/>
      <c r="AW580" s="33"/>
      <c r="AY580" s="5"/>
      <c r="AZ580" s="5"/>
      <c r="BA580" s="5"/>
      <c r="BB580" s="5"/>
      <c r="BD580" s="29"/>
      <c r="BE580" s="29"/>
      <c r="BF580" s="29"/>
      <c r="BG580" s="29"/>
      <c r="BH580" s="29"/>
      <c r="BI580" s="145"/>
      <c r="BJ580" s="29"/>
      <c r="CD580" s="143"/>
      <c r="CE580" s="143"/>
      <c r="CF580" s="143"/>
      <c r="CG580" s="143"/>
      <c r="CH580" s="143"/>
      <c r="CI580" s="143"/>
      <c r="CJ580" s="143"/>
      <c r="CM580" s="144"/>
      <c r="CN580" s="144"/>
      <c r="CO580" s="123"/>
      <c r="CP580" s="122"/>
      <c r="CQ580" s="122"/>
    </row>
    <row r="581" spans="2:95" ht="26.25" customHeight="1">
      <c r="B581" s="1201" t="s">
        <v>619</v>
      </c>
      <c r="C581" s="1202"/>
      <c r="D581" s="1202"/>
      <c r="E581" s="960">
        <v>20000</v>
      </c>
      <c r="F581" s="1170"/>
      <c r="G581" s="943">
        <f>+AZ458</f>
        <v>1928371</v>
      </c>
      <c r="H581" s="962"/>
      <c r="I581" s="948">
        <f>+AZ459</f>
        <v>1829999</v>
      </c>
      <c r="J581" s="949"/>
      <c r="K581" s="291"/>
      <c r="L581" s="284">
        <v>1928371</v>
      </c>
      <c r="M581" s="963">
        <f t="shared" si="207"/>
        <v>0</v>
      </c>
      <c r="N581" s="963"/>
      <c r="O581" s="959">
        <v>1830000</v>
      </c>
      <c r="P581" s="959"/>
      <c r="Q581" s="287">
        <f t="shared" si="208"/>
        <v>1</v>
      </c>
      <c r="R581" s="288"/>
      <c r="S581" s="287"/>
      <c r="T581" s="143"/>
      <c r="U581" s="143"/>
      <c r="X581" s="218"/>
      <c r="Y581" s="218"/>
      <c r="AW581" s="33"/>
      <c r="AY581" s="5"/>
      <c r="AZ581" s="5"/>
      <c r="BA581" s="5"/>
      <c r="BB581" s="5"/>
      <c r="BD581" s="29"/>
      <c r="BE581" s="29"/>
      <c r="BF581" s="29"/>
      <c r="BG581" s="29"/>
      <c r="BH581" s="29"/>
      <c r="BI581" s="145"/>
      <c r="BJ581" s="29"/>
      <c r="CD581" s="143"/>
      <c r="CE581" s="143"/>
      <c r="CF581" s="143"/>
      <c r="CG581" s="143"/>
      <c r="CH581" s="143"/>
      <c r="CI581" s="143"/>
      <c r="CJ581" s="143"/>
      <c r="CM581" s="144"/>
      <c r="CN581" s="144"/>
      <c r="CO581" s="123"/>
      <c r="CP581" s="122"/>
      <c r="CQ581" s="122"/>
    </row>
    <row r="582" spans="2:95" ht="26.25" customHeight="1">
      <c r="B582" s="1210" t="s">
        <v>620</v>
      </c>
      <c r="C582" s="1211"/>
      <c r="D582" s="1211"/>
      <c r="E582" s="960">
        <v>3000</v>
      </c>
      <c r="F582" s="1170"/>
      <c r="G582" s="943">
        <f>+AZ367+BA518</f>
        <v>472512</v>
      </c>
      <c r="H582" s="962"/>
      <c r="I582" s="948">
        <f>+AZ368+BB518</f>
        <v>449512</v>
      </c>
      <c r="J582" s="949"/>
      <c r="K582" s="291"/>
      <c r="L582" s="284">
        <v>472512</v>
      </c>
      <c r="M582" s="963">
        <f t="shared" si="207"/>
        <v>0</v>
      </c>
      <c r="N582" s="963"/>
      <c r="O582" s="959">
        <v>449512</v>
      </c>
      <c r="P582" s="959"/>
      <c r="Q582" s="287">
        <f t="shared" si="208"/>
        <v>0</v>
      </c>
      <c r="R582" s="288"/>
      <c r="S582" s="287"/>
      <c r="T582" s="143"/>
      <c r="U582" s="143"/>
      <c r="X582" s="218"/>
      <c r="Y582" s="218"/>
      <c r="AW582" s="33"/>
      <c r="AY582" s="5"/>
      <c r="AZ582" s="5"/>
      <c r="BA582" s="5"/>
      <c r="BB582" s="5"/>
      <c r="BD582" s="29"/>
      <c r="BE582" s="29"/>
      <c r="BF582" s="29"/>
      <c r="BG582" s="29"/>
      <c r="BH582" s="29"/>
      <c r="BI582" s="145"/>
      <c r="BJ582" s="29"/>
      <c r="CD582" s="143"/>
      <c r="CE582" s="143"/>
      <c r="CF582" s="143"/>
      <c r="CG582" s="143"/>
      <c r="CH582" s="143"/>
      <c r="CI582" s="143"/>
      <c r="CJ582" s="143"/>
      <c r="CM582" s="144"/>
      <c r="CN582" s="144"/>
      <c r="CO582" s="123"/>
      <c r="CP582" s="122"/>
      <c r="CQ582" s="122"/>
    </row>
    <row r="583" spans="2:95" ht="26.25" customHeight="1">
      <c r="B583" s="971" t="s">
        <v>621</v>
      </c>
      <c r="C583" s="972"/>
      <c r="D583" s="972"/>
      <c r="E583" s="960">
        <v>5220712</v>
      </c>
      <c r="F583" s="1170"/>
      <c r="G583" s="943">
        <f>+AZ409+BA521+BA523</f>
        <v>8403016</v>
      </c>
      <c r="H583" s="962"/>
      <c r="I583" s="948">
        <f>+AZ410+BB521+BB523</f>
        <v>7808103</v>
      </c>
      <c r="J583" s="949"/>
      <c r="K583" s="291"/>
      <c r="L583" s="284">
        <v>8403016</v>
      </c>
      <c r="M583" s="963">
        <f t="shared" si="207"/>
        <v>0</v>
      </c>
      <c r="N583" s="963"/>
      <c r="O583" s="959">
        <v>7808102</v>
      </c>
      <c r="P583" s="959"/>
      <c r="Q583" s="287">
        <f t="shared" si="208"/>
        <v>-1</v>
      </c>
      <c r="R583" s="288"/>
      <c r="S583" s="287"/>
      <c r="T583" s="143"/>
      <c r="U583" s="143"/>
      <c r="X583" s="218"/>
      <c r="Y583" s="218"/>
      <c r="AW583" s="33"/>
      <c r="AY583" s="5"/>
      <c r="AZ583" s="5"/>
      <c r="BA583" s="5"/>
      <c r="BB583" s="5"/>
      <c r="BD583" s="29"/>
      <c r="BE583" s="29"/>
      <c r="BF583" s="29"/>
      <c r="BG583" s="29"/>
      <c r="BH583" s="29"/>
      <c r="BI583" s="145"/>
      <c r="BJ583" s="29"/>
      <c r="CD583" s="143"/>
      <c r="CE583" s="143"/>
      <c r="CF583" s="143"/>
      <c r="CG583" s="143"/>
      <c r="CH583" s="143"/>
      <c r="CI583" s="143"/>
      <c r="CJ583" s="143"/>
      <c r="CM583" s="144"/>
      <c r="CN583" s="144"/>
      <c r="CO583" s="123"/>
      <c r="CP583" s="122"/>
      <c r="CQ583" s="122"/>
    </row>
    <row r="584" spans="2:95" ht="26.25" customHeight="1">
      <c r="B584" s="971" t="s">
        <v>667</v>
      </c>
      <c r="C584" s="972"/>
      <c r="D584" s="972"/>
      <c r="E584" s="1189">
        <v>29708600</v>
      </c>
      <c r="F584" s="1190"/>
      <c r="G584" s="943">
        <f>+AZ65+BA494+BA497</f>
        <v>46160012</v>
      </c>
      <c r="H584" s="962"/>
      <c r="I584" s="948">
        <f>+AZ66+BB494+BB497</f>
        <v>45416651</v>
      </c>
      <c r="J584" s="949"/>
      <c r="K584" s="291"/>
      <c r="L584" s="284">
        <v>46160012</v>
      </c>
      <c r="M584" s="963">
        <f>+G584-L584</f>
        <v>0</v>
      </c>
      <c r="N584" s="963"/>
      <c r="O584" s="959">
        <v>45416651</v>
      </c>
      <c r="P584" s="959"/>
      <c r="Q584" s="287">
        <f t="shared" si="208"/>
        <v>0</v>
      </c>
      <c r="R584" s="284"/>
      <c r="S584" s="287"/>
      <c r="T584" s="143"/>
      <c r="U584" s="143"/>
      <c r="X584" s="218"/>
      <c r="Y584" s="218"/>
      <c r="AW584" s="33"/>
      <c r="AY584" s="5"/>
      <c r="AZ584" s="5"/>
      <c r="BA584" s="5"/>
      <c r="BB584" s="5"/>
      <c r="BD584" s="29"/>
      <c r="BE584" s="29"/>
      <c r="BF584" s="29"/>
      <c r="BG584" s="29"/>
      <c r="BH584" s="29"/>
      <c r="BI584" s="145"/>
      <c r="BJ584" s="29"/>
      <c r="CD584" s="143"/>
      <c r="CE584" s="143"/>
      <c r="CF584" s="143"/>
      <c r="CG584" s="143"/>
      <c r="CH584" s="143"/>
      <c r="CI584" s="143"/>
      <c r="CJ584" s="143"/>
      <c r="CM584" s="144"/>
      <c r="CN584" s="144"/>
      <c r="CO584" s="123"/>
      <c r="CP584" s="122"/>
      <c r="CQ584" s="122"/>
    </row>
    <row r="585" spans="2:95" ht="26.25" customHeight="1">
      <c r="B585" s="971" t="s">
        <v>622</v>
      </c>
      <c r="C585" s="972"/>
      <c r="D585" s="972"/>
      <c r="E585" s="960">
        <v>15000</v>
      </c>
      <c r="F585" s="1170"/>
      <c r="G585" s="943">
        <f>+AZ474</f>
        <v>15000</v>
      </c>
      <c r="H585" s="962"/>
      <c r="I585" s="948">
        <f>+AZ475</f>
        <v>14910</v>
      </c>
      <c r="J585" s="949"/>
      <c r="K585" s="291"/>
      <c r="L585" s="284">
        <v>15000</v>
      </c>
      <c r="M585" s="963">
        <f>+G585-L585</f>
        <v>0</v>
      </c>
      <c r="N585" s="963"/>
      <c r="O585" s="959">
        <v>14910</v>
      </c>
      <c r="P585" s="959"/>
      <c r="Q585" s="287">
        <f t="shared" si="208"/>
        <v>0</v>
      </c>
      <c r="R585" s="288"/>
      <c r="S585" s="287"/>
      <c r="T585" s="143"/>
      <c r="U585" s="143"/>
      <c r="X585" s="218"/>
      <c r="Y585" s="218"/>
      <c r="AW585" s="33"/>
      <c r="AY585" s="5"/>
      <c r="AZ585" s="5"/>
      <c r="BA585" s="5"/>
      <c r="BB585" s="5"/>
      <c r="BD585" s="29"/>
      <c r="BE585" s="29"/>
      <c r="BF585" s="29"/>
      <c r="BG585" s="29"/>
      <c r="BH585" s="29"/>
      <c r="BI585" s="145"/>
      <c r="BJ585" s="29"/>
      <c r="CD585" s="143"/>
      <c r="CE585" s="143"/>
      <c r="CF585" s="143"/>
      <c r="CG585" s="143"/>
      <c r="CH585" s="143"/>
      <c r="CI585" s="143"/>
      <c r="CJ585" s="143"/>
      <c r="CM585" s="144"/>
      <c r="CN585" s="144"/>
      <c r="CO585" s="123"/>
      <c r="CP585" s="122"/>
      <c r="CQ585" s="122"/>
    </row>
    <row r="586" spans="2:95" ht="26.25" customHeight="1">
      <c r="B586" s="971"/>
      <c r="C586" s="972"/>
      <c r="D586" s="972"/>
      <c r="E586" s="960"/>
      <c r="F586" s="1170"/>
      <c r="G586" s="943"/>
      <c r="H586" s="962"/>
      <c r="I586" s="1171"/>
      <c r="J586" s="1172"/>
      <c r="K586" s="291"/>
      <c r="L586" s="295"/>
      <c r="M586" s="963"/>
      <c r="N586" s="963"/>
      <c r="O586" s="959"/>
      <c r="P586" s="959"/>
      <c r="Q586" s="287"/>
      <c r="R586" s="288"/>
      <c r="S586" s="287"/>
      <c r="T586" s="143"/>
      <c r="U586" s="143"/>
      <c r="X586" s="218"/>
      <c r="Y586" s="218"/>
      <c r="AW586" s="33"/>
      <c r="AY586" s="5"/>
      <c r="AZ586" s="5"/>
      <c r="BA586" s="5"/>
      <c r="BB586" s="5"/>
      <c r="BD586" s="29"/>
      <c r="BE586" s="29"/>
      <c r="BF586" s="29"/>
      <c r="BG586" s="29"/>
      <c r="BH586" s="29"/>
      <c r="BI586" s="145"/>
      <c r="BJ586" s="29"/>
      <c r="CD586" s="143"/>
      <c r="CE586" s="143"/>
      <c r="CF586" s="143"/>
      <c r="CG586" s="143"/>
      <c r="CH586" s="143"/>
      <c r="CI586" s="143"/>
      <c r="CJ586" s="143"/>
      <c r="CM586" s="144"/>
      <c r="CN586" s="144"/>
      <c r="CO586" s="123"/>
      <c r="CP586" s="122"/>
      <c r="CQ586" s="122"/>
    </row>
    <row r="587" spans="2:95" ht="26.25" customHeight="1" thickBot="1">
      <c r="B587" s="296"/>
      <c r="C587" s="294"/>
      <c r="D587" s="294"/>
      <c r="E587" s="1212"/>
      <c r="F587" s="1213"/>
      <c r="G587" s="1177"/>
      <c r="H587" s="1172"/>
      <c r="I587" s="1171"/>
      <c r="J587" s="1172"/>
      <c r="K587" s="291"/>
      <c r="L587" s="284"/>
      <c r="M587" s="963"/>
      <c r="N587" s="963"/>
      <c r="O587" s="286"/>
      <c r="P587" s="286"/>
      <c r="Q587" s="287"/>
      <c r="R587" s="288"/>
      <c r="S587" s="287"/>
      <c r="T587" s="143"/>
      <c r="U587" s="143"/>
      <c r="X587" s="218"/>
      <c r="Y587" s="218"/>
      <c r="AW587" s="33"/>
      <c r="AY587" s="5"/>
      <c r="AZ587" s="5"/>
      <c r="BA587" s="5"/>
      <c r="BB587" s="5"/>
      <c r="BD587" s="29"/>
      <c r="BE587" s="29"/>
      <c r="BF587" s="29"/>
      <c r="BG587" s="29"/>
      <c r="BH587" s="29"/>
      <c r="BI587" s="145"/>
      <c r="BJ587" s="29"/>
      <c r="CD587" s="143"/>
      <c r="CE587" s="143"/>
      <c r="CF587" s="143"/>
      <c r="CG587" s="143"/>
      <c r="CH587" s="143"/>
      <c r="CI587" s="143"/>
      <c r="CJ587" s="143"/>
      <c r="CM587" s="144"/>
      <c r="CN587" s="144"/>
      <c r="CO587" s="123"/>
      <c r="CP587" s="122"/>
      <c r="CQ587" s="122"/>
    </row>
    <row r="588" spans="2:95" ht="26.25" customHeight="1" thickBot="1">
      <c r="B588" s="297" t="s">
        <v>623</v>
      </c>
      <c r="C588" s="298"/>
      <c r="D588" s="298"/>
      <c r="E588" s="1161">
        <f>SUM(E575:F587)</f>
        <v>72007610</v>
      </c>
      <c r="F588" s="1199"/>
      <c r="G588" s="1162">
        <f>SUM(G575:H587)</f>
        <v>120637891</v>
      </c>
      <c r="H588" s="1162"/>
      <c r="I588" s="1161">
        <f>SUM(I575:J587)</f>
        <v>118468030</v>
      </c>
      <c r="J588" s="1168"/>
      <c r="K588" s="299"/>
      <c r="L588" s="284">
        <f>SUM(L575:L587)</f>
        <v>120637891</v>
      </c>
      <c r="M588" s="963">
        <f>+G588-L588</f>
        <v>0</v>
      </c>
      <c r="N588" s="963"/>
      <c r="O588" s="959">
        <f>SUM(O575:P587)</f>
        <v>118468028</v>
      </c>
      <c r="P588" s="959"/>
      <c r="Q588" s="287">
        <f>+O588-I588</f>
        <v>-2</v>
      </c>
      <c r="R588" s="288"/>
      <c r="S588" s="287"/>
      <c r="T588" s="143"/>
      <c r="U588" s="143"/>
      <c r="X588" s="218"/>
      <c r="Y588" s="218"/>
      <c r="AW588" s="33"/>
      <c r="AY588" s="5"/>
      <c r="AZ588" s="5"/>
      <c r="BA588" s="5"/>
      <c r="BB588" s="5"/>
      <c r="BD588" s="29"/>
      <c r="BE588" s="29"/>
      <c r="BF588" s="29"/>
      <c r="BG588" s="29"/>
      <c r="BH588" s="29"/>
      <c r="BI588" s="145"/>
      <c r="BJ588" s="29"/>
      <c r="CD588" s="143"/>
      <c r="CE588" s="143"/>
      <c r="CF588" s="143"/>
      <c r="CG588" s="143"/>
      <c r="CH588" s="143"/>
      <c r="CI588" s="143"/>
      <c r="CJ588" s="143"/>
      <c r="CM588" s="144"/>
      <c r="CN588" s="144"/>
      <c r="CO588" s="123"/>
      <c r="CP588" s="122"/>
      <c r="CQ588" s="122"/>
    </row>
    <row r="589" spans="2:95" ht="26.25" customHeight="1">
      <c r="B589" s="292" t="s">
        <v>207</v>
      </c>
      <c r="C589" s="293"/>
      <c r="D589" s="293"/>
      <c r="E589" s="1203">
        <v>15710767</v>
      </c>
      <c r="F589" s="1204"/>
      <c r="G589" s="943">
        <f>+BA533</f>
        <v>11800244</v>
      </c>
      <c r="H589" s="962"/>
      <c r="I589" s="1171">
        <f>+BB533</f>
        <v>10789688</v>
      </c>
      <c r="J589" s="1172"/>
      <c r="K589" s="291"/>
      <c r="L589" s="645"/>
      <c r="M589" s="963"/>
      <c r="N589" s="963"/>
      <c r="O589" s="959"/>
      <c r="P589" s="959"/>
      <c r="Q589" s="287"/>
      <c r="R589" s="288"/>
      <c r="S589" s="287"/>
      <c r="T589" s="143"/>
      <c r="U589" s="143"/>
      <c r="X589" s="218"/>
      <c r="Y589" s="218"/>
      <c r="AW589" s="33"/>
      <c r="AY589" s="5"/>
      <c r="AZ589" s="5"/>
      <c r="BA589" s="5"/>
      <c r="BB589" s="5"/>
      <c r="BD589" s="29"/>
      <c r="BE589" s="29"/>
      <c r="BF589" s="29"/>
      <c r="BG589" s="29"/>
      <c r="BH589" s="29"/>
      <c r="BI589" s="145"/>
      <c r="BJ589" s="29"/>
      <c r="CD589" s="143"/>
      <c r="CE589" s="143"/>
      <c r="CF589" s="143"/>
      <c r="CG589" s="143"/>
      <c r="CH589" s="143"/>
      <c r="CI589" s="143"/>
      <c r="CJ589" s="143"/>
      <c r="CM589" s="144"/>
      <c r="CN589" s="144"/>
      <c r="CO589" s="123"/>
      <c r="CP589" s="122"/>
      <c r="CQ589" s="122"/>
    </row>
    <row r="590" spans="2:95" ht="26.25" customHeight="1">
      <c r="B590" s="292" t="s">
        <v>207</v>
      </c>
      <c r="C590" s="293"/>
      <c r="D590" s="293"/>
      <c r="E590" s="1208">
        <v>0</v>
      </c>
      <c r="F590" s="1209"/>
      <c r="G590" s="943">
        <f>+BA534</f>
        <v>79952</v>
      </c>
      <c r="H590" s="962"/>
      <c r="I590" s="1171">
        <f>+BB534</f>
        <v>79952</v>
      </c>
      <c r="J590" s="1172"/>
      <c r="K590" s="291"/>
      <c r="L590" s="645"/>
      <c r="M590" s="963"/>
      <c r="N590" s="963"/>
      <c r="O590" s="959"/>
      <c r="P590" s="959"/>
      <c r="Q590" s="287"/>
      <c r="R590" s="288"/>
      <c r="S590" s="287"/>
      <c r="T590" s="143"/>
      <c r="U590" s="143"/>
      <c r="X590" s="218"/>
      <c r="Y590" s="218"/>
      <c r="AW590" s="33"/>
      <c r="AY590" s="5"/>
      <c r="AZ590" s="5"/>
      <c r="BA590" s="5"/>
      <c r="BB590" s="5"/>
      <c r="BD590" s="29"/>
      <c r="BE590" s="29"/>
      <c r="BF590" s="29"/>
      <c r="BG590" s="29"/>
      <c r="BH590" s="29"/>
      <c r="BI590" s="145"/>
      <c r="BJ590" s="29"/>
      <c r="CD590" s="143"/>
      <c r="CE590" s="143"/>
      <c r="CF590" s="143"/>
      <c r="CG590" s="143"/>
      <c r="CH590" s="143"/>
      <c r="CI590" s="143"/>
      <c r="CJ590" s="143"/>
      <c r="CM590" s="144"/>
      <c r="CN590" s="144"/>
      <c r="CO590" s="123"/>
      <c r="CP590" s="122"/>
      <c r="CQ590" s="122"/>
    </row>
    <row r="591" spans="2:95" ht="26.25" customHeight="1">
      <c r="B591" s="292" t="s">
        <v>208</v>
      </c>
      <c r="C591" s="293"/>
      <c r="D591" s="293"/>
      <c r="E591" s="1197">
        <v>18593645</v>
      </c>
      <c r="F591" s="1198"/>
      <c r="G591" s="943">
        <f>+BA535</f>
        <v>3218853</v>
      </c>
      <c r="H591" s="962"/>
      <c r="I591" s="1171">
        <f>+BB535</f>
        <v>3148865</v>
      </c>
      <c r="J591" s="1172"/>
      <c r="K591" s="291"/>
      <c r="L591" s="284"/>
      <c r="M591" s="963"/>
      <c r="N591" s="963"/>
      <c r="O591" s="959"/>
      <c r="P591" s="959"/>
      <c r="Q591" s="287"/>
      <c r="R591" s="288"/>
      <c r="S591" s="287"/>
      <c r="T591" s="143"/>
      <c r="U591" s="143"/>
      <c r="X591" s="218"/>
      <c r="Y591" s="218"/>
      <c r="AW591" s="33"/>
      <c r="AY591" s="5"/>
      <c r="AZ591" s="5"/>
      <c r="BA591" s="5"/>
      <c r="BB591" s="5"/>
      <c r="BD591" s="29"/>
      <c r="BE591" s="29"/>
      <c r="BF591" s="29"/>
      <c r="BG591" s="29"/>
      <c r="BH591" s="29"/>
      <c r="BI591" s="145"/>
      <c r="BJ591" s="29"/>
      <c r="CD591" s="143"/>
      <c r="CE591" s="143"/>
      <c r="CF591" s="143"/>
      <c r="CG591" s="143"/>
      <c r="CH591" s="143"/>
      <c r="CI591" s="143"/>
      <c r="CJ591" s="143"/>
      <c r="CM591" s="144"/>
      <c r="CN591" s="144"/>
      <c r="CO591" s="123"/>
      <c r="CP591" s="122"/>
      <c r="CQ591" s="122"/>
    </row>
    <row r="592" spans="2:95" ht="26.25" customHeight="1">
      <c r="B592" s="292" t="s">
        <v>209</v>
      </c>
      <c r="C592" s="293"/>
      <c r="D592" s="300"/>
      <c r="E592" s="960">
        <v>252000</v>
      </c>
      <c r="F592" s="1170"/>
      <c r="G592" s="943">
        <f>+BA536</f>
        <v>380000</v>
      </c>
      <c r="H592" s="962"/>
      <c r="I592" s="1171">
        <f>+BB536</f>
        <v>380000</v>
      </c>
      <c r="J592" s="1172"/>
      <c r="K592" s="301"/>
      <c r="L592" s="284"/>
      <c r="M592" s="963"/>
      <c r="N592" s="963"/>
      <c r="O592" s="286"/>
      <c r="P592" s="286"/>
      <c r="Q592" s="287"/>
      <c r="R592" s="288"/>
      <c r="S592" s="287"/>
      <c r="T592" s="143"/>
      <c r="U592" s="143"/>
      <c r="X592" s="218"/>
      <c r="Y592" s="218"/>
      <c r="AW592" s="33"/>
      <c r="AY592" s="5"/>
      <c r="AZ592" s="5"/>
      <c r="BA592" s="5"/>
      <c r="BB592" s="5"/>
      <c r="BD592" s="29"/>
      <c r="BE592" s="29"/>
      <c r="BF592" s="29"/>
      <c r="BG592" s="29"/>
      <c r="BH592" s="29"/>
      <c r="BI592" s="145"/>
      <c r="BJ592" s="29"/>
      <c r="CD592" s="143"/>
      <c r="CE592" s="143"/>
      <c r="CF592" s="143"/>
      <c r="CG592" s="143"/>
      <c r="CH592" s="143"/>
      <c r="CI592" s="143"/>
      <c r="CJ592" s="143"/>
      <c r="CM592" s="144"/>
      <c r="CN592" s="144"/>
      <c r="CO592" s="123"/>
      <c r="CP592" s="122"/>
      <c r="CQ592" s="122"/>
    </row>
    <row r="593" spans="1:95" ht="26.25" customHeight="1">
      <c r="B593" s="292"/>
      <c r="C593" s="293"/>
      <c r="D593" s="293"/>
      <c r="E593" s="764"/>
      <c r="F593" s="819"/>
      <c r="G593" s="818"/>
      <c r="H593" s="332"/>
      <c r="I593" s="302"/>
      <c r="J593" s="289"/>
      <c r="K593" s="301"/>
      <c r="L593" s="284"/>
      <c r="M593" s="285"/>
      <c r="N593" s="285"/>
      <c r="O593" s="286"/>
      <c r="P593" s="286"/>
      <c r="Q593" s="287"/>
      <c r="R593" s="288"/>
      <c r="S593" s="287"/>
      <c r="T593" s="143"/>
      <c r="U593" s="143"/>
      <c r="X593" s="218"/>
      <c r="Y593" s="218"/>
      <c r="AW593" s="33"/>
      <c r="AY593" s="5"/>
      <c r="AZ593" s="5"/>
      <c r="BA593" s="5"/>
      <c r="BB593" s="5"/>
      <c r="BD593" s="29"/>
      <c r="BE593" s="29"/>
      <c r="BF593" s="29"/>
      <c r="BG593" s="29"/>
      <c r="BH593" s="29"/>
      <c r="BI593" s="145"/>
      <c r="BJ593" s="29"/>
      <c r="CD593" s="143"/>
      <c r="CE593" s="143"/>
      <c r="CF593" s="143"/>
      <c r="CG593" s="143"/>
      <c r="CH593" s="143"/>
      <c r="CI593" s="143"/>
      <c r="CJ593" s="143"/>
      <c r="CM593" s="144"/>
      <c r="CN593" s="144"/>
      <c r="CO593" s="123"/>
      <c r="CP593" s="122"/>
      <c r="CQ593" s="122"/>
    </row>
    <row r="594" spans="1:95" ht="26.25" customHeight="1" thickBot="1">
      <c r="B594" s="333"/>
      <c r="C594" s="334"/>
      <c r="D594" s="334"/>
      <c r="E594" s="1173"/>
      <c r="F594" s="1174"/>
      <c r="G594" s="1175"/>
      <c r="H594" s="1176"/>
      <c r="I594" s="1177"/>
      <c r="J594" s="1172"/>
      <c r="K594" s="303"/>
      <c r="L594" s="284"/>
      <c r="M594" s="963"/>
      <c r="N594" s="963"/>
      <c r="O594" s="959"/>
      <c r="P594" s="959"/>
      <c r="Q594" s="287"/>
      <c r="R594" s="288"/>
      <c r="S594" s="287"/>
      <c r="T594" s="143"/>
      <c r="U594" s="143"/>
      <c r="X594" s="218"/>
      <c r="Y594" s="218"/>
      <c r="AW594" s="33"/>
      <c r="AY594" s="5"/>
      <c r="AZ594" s="5"/>
      <c r="BA594" s="5"/>
      <c r="BB594" s="5"/>
      <c r="BD594" s="29"/>
      <c r="BE594" s="29"/>
      <c r="BF594" s="29"/>
      <c r="BG594" s="29"/>
      <c r="BH594" s="29"/>
      <c r="BI594" s="145"/>
      <c r="BJ594" s="29"/>
      <c r="CD594" s="143"/>
      <c r="CE594" s="143"/>
      <c r="CF594" s="143"/>
      <c r="CG594" s="143"/>
      <c r="CH594" s="143"/>
      <c r="CI594" s="143"/>
      <c r="CJ594" s="143"/>
      <c r="CM594" s="144"/>
      <c r="CN594" s="144"/>
      <c r="CO594" s="123"/>
      <c r="CP594" s="122"/>
      <c r="CQ594" s="122"/>
    </row>
    <row r="595" spans="1:95" ht="26.25" customHeight="1" thickBot="1">
      <c r="B595" s="297" t="s">
        <v>624</v>
      </c>
      <c r="C595" s="298"/>
      <c r="D595" s="298"/>
      <c r="E595" s="1205">
        <f>SUM(E589:F594)</f>
        <v>34556412</v>
      </c>
      <c r="F595" s="1206"/>
      <c r="G595" s="1205">
        <f>SUM(G589:H594)</f>
        <v>15479049</v>
      </c>
      <c r="H595" s="1206"/>
      <c r="I595" s="1205">
        <f>SUM(I589:J594)</f>
        <v>14398505</v>
      </c>
      <c r="J595" s="1207"/>
      <c r="K595" s="304"/>
      <c r="L595" s="284">
        <v>15479049</v>
      </c>
      <c r="M595" s="963">
        <f>+G595-L595</f>
        <v>0</v>
      </c>
      <c r="N595" s="963"/>
      <c r="O595" s="959">
        <v>14398505</v>
      </c>
      <c r="P595" s="959"/>
      <c r="Q595" s="287">
        <f>+O595-I595</f>
        <v>0</v>
      </c>
      <c r="R595" s="288"/>
      <c r="S595" s="287"/>
      <c r="T595" s="143"/>
      <c r="U595" s="143"/>
      <c r="X595" s="218"/>
      <c r="Y595" s="218"/>
      <c r="AW595" s="33"/>
      <c r="AY595" s="5"/>
      <c r="AZ595" s="5"/>
      <c r="BA595" s="5"/>
      <c r="BB595" s="5"/>
      <c r="BD595" s="29"/>
      <c r="BE595" s="29"/>
      <c r="BF595" s="29"/>
      <c r="BG595" s="29"/>
      <c r="BH595" s="29"/>
      <c r="BI595" s="145"/>
      <c r="BJ595" s="29"/>
      <c r="CD595" s="143"/>
      <c r="CE595" s="143"/>
      <c r="CF595" s="143"/>
      <c r="CG595" s="143"/>
      <c r="CH595" s="143"/>
      <c r="CI595" s="143"/>
      <c r="CJ595" s="143"/>
      <c r="CM595" s="144"/>
      <c r="CN595" s="144"/>
      <c r="CO595" s="123"/>
      <c r="CP595" s="122"/>
      <c r="CQ595" s="122"/>
    </row>
    <row r="596" spans="1:95" ht="26.25" customHeight="1">
      <c r="B596" s="305" t="s">
        <v>625</v>
      </c>
      <c r="C596" s="306"/>
      <c r="D596" s="306"/>
      <c r="E596" s="1179">
        <v>27000</v>
      </c>
      <c r="F596" s="1180"/>
      <c r="G596" s="960">
        <f>+BA539</f>
        <v>26900</v>
      </c>
      <c r="H596" s="1178"/>
      <c r="I596" s="948">
        <f>+BB539</f>
        <v>26900</v>
      </c>
      <c r="J596" s="949"/>
      <c r="K596" s="307"/>
      <c r="L596" s="284"/>
      <c r="M596" s="963"/>
      <c r="N596" s="963"/>
      <c r="O596" s="308"/>
      <c r="P596" s="308"/>
      <c r="Q596" s="287"/>
      <c r="R596" s="288"/>
      <c r="S596" s="287"/>
      <c r="T596" s="143"/>
      <c r="U596" s="143"/>
      <c r="X596" s="218"/>
      <c r="Y596" s="218"/>
      <c r="AW596" s="33"/>
      <c r="AY596" s="5"/>
      <c r="AZ596" s="5"/>
      <c r="BA596" s="958"/>
      <c r="BB596" s="958"/>
      <c r="BD596" s="29"/>
      <c r="BE596" s="29"/>
      <c r="BF596" s="29"/>
      <c r="BG596" s="29"/>
      <c r="BH596" s="29"/>
      <c r="BI596" s="145"/>
      <c r="BJ596" s="29"/>
      <c r="CD596" s="143"/>
      <c r="CE596" s="143"/>
      <c r="CF596" s="143"/>
      <c r="CG596" s="143"/>
      <c r="CH596" s="143"/>
      <c r="CI596" s="143"/>
      <c r="CJ596" s="143"/>
      <c r="CM596" s="144"/>
      <c r="CN596" s="144"/>
      <c r="CO596" s="123"/>
      <c r="CP596" s="122"/>
      <c r="CQ596" s="122"/>
    </row>
    <row r="597" spans="1:95" ht="26.25" customHeight="1">
      <c r="B597" s="309" t="s">
        <v>626</v>
      </c>
      <c r="C597" s="310"/>
      <c r="D597" s="311"/>
      <c r="E597" s="1181">
        <v>0</v>
      </c>
      <c r="F597" s="1182"/>
      <c r="G597" s="960">
        <f>+BA540</f>
        <v>0</v>
      </c>
      <c r="H597" s="1178"/>
      <c r="I597" s="948">
        <f>+BB540</f>
        <v>0</v>
      </c>
      <c r="J597" s="949"/>
      <c r="K597" s="312"/>
      <c r="L597" s="284"/>
      <c r="M597" s="963"/>
      <c r="N597" s="963"/>
      <c r="O597" s="286"/>
      <c r="P597" s="286"/>
      <c r="Q597" s="287"/>
      <c r="R597" s="288"/>
      <c r="S597" s="287"/>
      <c r="T597" s="143"/>
      <c r="U597" s="143"/>
      <c r="X597" s="218"/>
      <c r="Y597" s="218"/>
      <c r="AW597" s="33"/>
      <c r="AY597" s="5"/>
      <c r="AZ597" s="5"/>
      <c r="BA597" s="958"/>
      <c r="BB597" s="958"/>
      <c r="BD597" s="29"/>
      <c r="BE597" s="29"/>
      <c r="BF597" s="29"/>
      <c r="BG597" s="29"/>
      <c r="BH597" s="29"/>
      <c r="BI597" s="145"/>
      <c r="BJ597" s="29"/>
      <c r="CD597" s="143"/>
      <c r="CE597" s="143"/>
      <c r="CF597" s="143"/>
      <c r="CG597" s="143"/>
      <c r="CH597" s="143"/>
      <c r="CI597" s="143"/>
      <c r="CJ597" s="143"/>
      <c r="CM597" s="144"/>
      <c r="CN597" s="144"/>
      <c r="CO597" s="123"/>
      <c r="CP597" s="122"/>
      <c r="CQ597" s="122"/>
    </row>
    <row r="598" spans="1:95" ht="26.25" customHeight="1">
      <c r="B598" s="313" t="s">
        <v>627</v>
      </c>
      <c r="C598" s="314"/>
      <c r="D598" s="311"/>
      <c r="E598" s="1181">
        <v>1678905</v>
      </c>
      <c r="F598" s="1182"/>
      <c r="G598" s="960">
        <f>+BA541</f>
        <v>8999731</v>
      </c>
      <c r="H598" s="1178"/>
      <c r="I598" s="948">
        <f>+BB541</f>
        <v>8888202</v>
      </c>
      <c r="J598" s="949"/>
      <c r="K598" s="312"/>
      <c r="L598" s="284"/>
      <c r="M598" s="958"/>
      <c r="N598" s="958"/>
      <c r="O598" s="286"/>
      <c r="P598" s="286"/>
      <c r="Q598" s="287"/>
      <c r="R598" s="288"/>
      <c r="S598" s="287"/>
      <c r="T598" s="143"/>
      <c r="U598" s="143"/>
      <c r="X598" s="218"/>
      <c r="Y598" s="218"/>
      <c r="AW598" s="33"/>
      <c r="AY598" s="5"/>
      <c r="AZ598" s="5"/>
      <c r="BA598" s="958"/>
      <c r="BB598" s="958"/>
      <c r="BD598" s="29"/>
      <c r="BE598" s="29"/>
      <c r="BF598" s="29"/>
      <c r="BG598" s="29"/>
      <c r="BH598" s="29"/>
      <c r="BI598" s="145"/>
      <c r="BJ598" s="29"/>
      <c r="CD598" s="143"/>
      <c r="CE598" s="143"/>
      <c r="CF598" s="143"/>
      <c r="CG598" s="143"/>
      <c r="CH598" s="143"/>
      <c r="CI598" s="143"/>
      <c r="CJ598" s="143"/>
      <c r="CM598" s="144"/>
      <c r="CN598" s="144"/>
      <c r="CO598" s="123"/>
      <c r="CP598" s="122"/>
      <c r="CQ598" s="122"/>
    </row>
    <row r="599" spans="1:95" ht="26.25" customHeight="1">
      <c r="B599" s="314" t="s">
        <v>206</v>
      </c>
      <c r="C599" s="315"/>
      <c r="D599" s="315"/>
      <c r="E599" s="1181">
        <v>685552</v>
      </c>
      <c r="F599" s="1182"/>
      <c r="G599" s="960">
        <f>+BA537</f>
        <v>874291</v>
      </c>
      <c r="H599" s="1178"/>
      <c r="I599" s="948">
        <f>+BB537</f>
        <v>874274</v>
      </c>
      <c r="J599" s="949"/>
      <c r="K599" s="316"/>
      <c r="L599" s="284"/>
      <c r="M599" s="958"/>
      <c r="N599" s="958"/>
      <c r="O599" s="286"/>
      <c r="P599" s="286"/>
      <c r="Q599" s="287"/>
      <c r="R599" s="288"/>
      <c r="S599" s="287"/>
      <c r="T599" s="143"/>
      <c r="U599" s="143"/>
      <c r="X599" s="218"/>
      <c r="Y599" s="218"/>
      <c r="AW599" s="33"/>
      <c r="AY599" s="5"/>
      <c r="AZ599" s="5"/>
      <c r="BA599" s="1230"/>
      <c r="BB599" s="1230"/>
      <c r="BD599" s="29"/>
      <c r="BE599" s="29"/>
      <c r="BF599" s="29"/>
      <c r="BG599" s="29"/>
      <c r="BH599" s="29"/>
      <c r="BI599" s="145"/>
      <c r="BJ599" s="29"/>
      <c r="CD599" s="143"/>
      <c r="CE599" s="143"/>
      <c r="CF599" s="143"/>
      <c r="CG599" s="143"/>
      <c r="CH599" s="143"/>
      <c r="CI599" s="143"/>
      <c r="CJ599" s="143"/>
      <c r="CM599" s="144"/>
      <c r="CN599" s="144"/>
      <c r="CO599" s="123"/>
      <c r="CP599" s="122"/>
      <c r="CQ599" s="122"/>
    </row>
    <row r="600" spans="1:95" ht="26.25" customHeight="1">
      <c r="B600" s="939" t="s">
        <v>878</v>
      </c>
      <c r="C600" s="939"/>
      <c r="D600" s="1169"/>
      <c r="E600" s="1181">
        <v>0</v>
      </c>
      <c r="F600" s="1182"/>
      <c r="G600" s="960">
        <f t="shared" ref="G600:G617" si="209">+BA542</f>
        <v>696898</v>
      </c>
      <c r="H600" s="1178"/>
      <c r="I600" s="948">
        <f t="shared" ref="I600:I617" si="210">+BB542</f>
        <v>696898</v>
      </c>
      <c r="J600" s="949"/>
      <c r="K600" s="312"/>
      <c r="L600" s="284"/>
      <c r="M600" s="958"/>
      <c r="N600" s="958"/>
      <c r="O600" s="286"/>
      <c r="P600" s="286"/>
      <c r="Q600" s="287"/>
      <c r="R600" s="288"/>
      <c r="S600" s="287"/>
      <c r="T600" s="143"/>
      <c r="U600" s="143"/>
      <c r="X600" s="218"/>
      <c r="Y600" s="218"/>
      <c r="AW600" s="33"/>
      <c r="AY600" s="5"/>
      <c r="AZ600" s="5"/>
      <c r="BA600" s="100"/>
      <c r="BB600" s="100"/>
      <c r="BD600" s="29"/>
      <c r="BE600" s="29"/>
      <c r="BF600" s="29"/>
      <c r="BG600" s="29"/>
      <c r="BH600" s="29"/>
      <c r="BI600" s="145"/>
      <c r="BJ600" s="29"/>
      <c r="CD600" s="143"/>
      <c r="CE600" s="143"/>
      <c r="CF600" s="143"/>
      <c r="CG600" s="143"/>
      <c r="CH600" s="143"/>
      <c r="CI600" s="143"/>
      <c r="CJ600" s="143"/>
      <c r="CM600" s="144"/>
      <c r="CN600" s="144"/>
      <c r="CO600" s="123"/>
      <c r="CP600" s="122"/>
      <c r="CQ600" s="122"/>
    </row>
    <row r="601" spans="1:95" ht="37.5" customHeight="1">
      <c r="B601" s="939" t="s">
        <v>879</v>
      </c>
      <c r="C601" s="939"/>
      <c r="D601" s="315"/>
      <c r="E601" s="1181">
        <v>0</v>
      </c>
      <c r="F601" s="1182"/>
      <c r="G601" s="960">
        <f t="shared" si="209"/>
        <v>103400</v>
      </c>
      <c r="H601" s="1178"/>
      <c r="I601" s="948">
        <f t="shared" si="210"/>
        <v>103400</v>
      </c>
      <c r="J601" s="949"/>
      <c r="K601" s="312"/>
      <c r="L601" s="284"/>
      <c r="M601" s="1200"/>
      <c r="N601" s="1200"/>
      <c r="O601" s="286"/>
      <c r="P601" s="286"/>
      <c r="Q601" s="287"/>
      <c r="R601" s="288"/>
      <c r="S601" s="287"/>
      <c r="T601" s="143"/>
      <c r="U601" s="143"/>
      <c r="X601" s="218"/>
      <c r="Y601" s="218"/>
      <c r="AW601" s="33"/>
      <c r="AY601" s="5"/>
      <c r="AZ601" s="5"/>
      <c r="BA601" s="100"/>
      <c r="BB601" s="100"/>
      <c r="BD601" s="29"/>
      <c r="BE601" s="29"/>
      <c r="BF601" s="29"/>
      <c r="BG601" s="29"/>
      <c r="BH601" s="29"/>
      <c r="BI601" s="145"/>
      <c r="BJ601" s="29"/>
      <c r="CD601" s="143"/>
      <c r="CE601" s="143"/>
      <c r="CF601" s="143"/>
      <c r="CG601" s="143"/>
      <c r="CH601" s="143"/>
      <c r="CI601" s="143"/>
      <c r="CJ601" s="143"/>
      <c r="CM601" s="144"/>
      <c r="CN601" s="144"/>
      <c r="CO601" s="123"/>
      <c r="CP601" s="122"/>
      <c r="CQ601" s="122"/>
    </row>
    <row r="602" spans="1:95" ht="26.25" customHeight="1">
      <c r="B602" s="939" t="s">
        <v>880</v>
      </c>
      <c r="C602" s="939"/>
      <c r="D602" s="315"/>
      <c r="E602" s="1181">
        <v>0</v>
      </c>
      <c r="F602" s="1182"/>
      <c r="G602" s="960">
        <f t="shared" si="209"/>
        <v>392009</v>
      </c>
      <c r="H602" s="1178"/>
      <c r="I602" s="948">
        <f t="shared" si="210"/>
        <v>392008</v>
      </c>
      <c r="J602" s="949"/>
      <c r="K602" s="312"/>
      <c r="L602" s="284"/>
      <c r="M602" s="1200"/>
      <c r="N602" s="1200"/>
      <c r="O602" s="286"/>
      <c r="P602" s="286"/>
      <c r="Q602" s="287"/>
      <c r="R602" s="288"/>
      <c r="S602" s="287"/>
      <c r="T602" s="143"/>
      <c r="U602" s="143"/>
      <c r="X602" s="218"/>
      <c r="Y602" s="218"/>
      <c r="AW602" s="33"/>
      <c r="AY602" s="5"/>
      <c r="AZ602" s="5"/>
      <c r="BA602" s="100"/>
      <c r="BB602" s="100"/>
      <c r="BD602" s="29"/>
      <c r="BE602" s="29"/>
      <c r="BF602" s="29"/>
      <c r="BG602" s="29"/>
      <c r="BH602" s="29"/>
      <c r="BI602" s="145"/>
      <c r="BJ602" s="29"/>
      <c r="CD602" s="143"/>
      <c r="CE602" s="143"/>
      <c r="CF602" s="143"/>
      <c r="CG602" s="143"/>
      <c r="CH602" s="143"/>
      <c r="CI602" s="143"/>
      <c r="CJ602" s="143"/>
      <c r="CM602" s="144"/>
      <c r="CN602" s="144"/>
      <c r="CO602" s="123"/>
      <c r="CP602" s="122"/>
      <c r="CQ602" s="122"/>
    </row>
    <row r="603" spans="1:95" ht="26.25" customHeight="1">
      <c r="B603" s="939" t="s">
        <v>1025</v>
      </c>
      <c r="C603" s="939"/>
      <c r="D603" s="315"/>
      <c r="E603" s="1181">
        <v>0</v>
      </c>
      <c r="F603" s="1182"/>
      <c r="G603" s="960">
        <f t="shared" si="209"/>
        <v>500036</v>
      </c>
      <c r="H603" s="1178"/>
      <c r="I603" s="948">
        <f t="shared" si="210"/>
        <v>497239</v>
      </c>
      <c r="J603" s="949"/>
      <c r="K603" s="316"/>
      <c r="L603" s="284"/>
      <c r="M603" s="776"/>
      <c r="N603" s="776"/>
      <c r="O603" s="286"/>
      <c r="P603" s="286"/>
      <c r="Q603" s="287"/>
      <c r="R603" s="288"/>
      <c r="S603" s="287"/>
      <c r="T603" s="143"/>
      <c r="U603" s="143"/>
      <c r="X603" s="218"/>
      <c r="Y603" s="218"/>
      <c r="AW603" s="33"/>
      <c r="AY603" s="5"/>
      <c r="AZ603" s="5"/>
      <c r="BA603" s="100"/>
      <c r="BB603" s="100"/>
      <c r="BD603" s="29"/>
      <c r="BE603" s="29"/>
      <c r="BF603" s="29"/>
      <c r="BG603" s="29"/>
      <c r="BH603" s="29"/>
      <c r="BI603" s="145"/>
      <c r="BJ603" s="29"/>
      <c r="CD603" s="143"/>
      <c r="CE603" s="143"/>
      <c r="CF603" s="143"/>
      <c r="CG603" s="143"/>
      <c r="CH603" s="143"/>
      <c r="CI603" s="143"/>
      <c r="CJ603" s="143"/>
      <c r="CM603" s="144"/>
      <c r="CN603" s="144"/>
      <c r="CO603" s="123"/>
      <c r="CP603" s="122"/>
      <c r="CQ603" s="122"/>
    </row>
    <row r="604" spans="1:95" ht="31.5" customHeight="1">
      <c r="B604" s="939" t="s">
        <v>882</v>
      </c>
      <c r="C604" s="939"/>
      <c r="D604" s="1169"/>
      <c r="E604" s="1181">
        <v>0</v>
      </c>
      <c r="F604" s="1182"/>
      <c r="G604" s="960">
        <f t="shared" si="209"/>
        <v>10000</v>
      </c>
      <c r="H604" s="1178"/>
      <c r="I604" s="948">
        <f t="shared" si="210"/>
        <v>9924</v>
      </c>
      <c r="J604" s="949"/>
      <c r="K604" s="316"/>
      <c r="L604" s="284"/>
      <c r="M604" s="776"/>
      <c r="N604" s="776"/>
      <c r="O604" s="286"/>
      <c r="P604" s="286"/>
      <c r="Q604" s="287"/>
      <c r="R604" s="288"/>
      <c r="S604" s="287"/>
      <c r="T604" s="143"/>
      <c r="U604" s="143"/>
      <c r="X604" s="218"/>
      <c r="Y604" s="218"/>
      <c r="AW604" s="33"/>
      <c r="AY604" s="5"/>
      <c r="AZ604" s="5"/>
      <c r="BA604" s="100"/>
      <c r="BB604" s="100"/>
      <c r="BD604" s="29"/>
      <c r="BE604" s="29"/>
      <c r="BF604" s="29"/>
      <c r="BG604" s="29"/>
      <c r="BH604" s="29"/>
      <c r="BI604" s="145"/>
      <c r="BJ604" s="29"/>
      <c r="CD604" s="143"/>
      <c r="CE604" s="143"/>
      <c r="CF604" s="143"/>
      <c r="CG604" s="143"/>
      <c r="CH604" s="143"/>
      <c r="CI604" s="143"/>
      <c r="CJ604" s="143"/>
      <c r="CM604" s="144"/>
      <c r="CN604" s="144"/>
      <c r="CO604" s="123"/>
      <c r="CP604" s="122"/>
      <c r="CQ604" s="122"/>
    </row>
    <row r="605" spans="1:95" ht="26.25" customHeight="1">
      <c r="B605" s="725" t="s">
        <v>630</v>
      </c>
      <c r="C605" s="317"/>
      <c r="D605" s="315"/>
      <c r="E605" s="1181">
        <v>36224181</v>
      </c>
      <c r="F605" s="1183"/>
      <c r="G605" s="961">
        <f t="shared" si="209"/>
        <v>7907760</v>
      </c>
      <c r="H605" s="1178"/>
      <c r="I605" s="948">
        <f t="shared" si="210"/>
        <v>7852736</v>
      </c>
      <c r="J605" s="949"/>
      <c r="K605" s="316"/>
      <c r="L605" s="284">
        <v>36534222</v>
      </c>
      <c r="M605" s="1200"/>
      <c r="N605" s="1200"/>
      <c r="O605" s="286"/>
      <c r="P605" s="286"/>
      <c r="Q605" s="287"/>
      <c r="R605" s="288"/>
      <c r="S605" s="287"/>
      <c r="T605" s="143"/>
      <c r="U605" s="143"/>
      <c r="X605" s="218"/>
      <c r="Y605" s="218"/>
      <c r="AW605" s="33"/>
      <c r="AY605" s="5"/>
      <c r="AZ605" s="5"/>
      <c r="BA605" s="958"/>
      <c r="BB605" s="958"/>
      <c r="BD605" s="29"/>
      <c r="BE605" s="29"/>
      <c r="BF605" s="29"/>
      <c r="BG605" s="29"/>
      <c r="BH605" s="29"/>
      <c r="BI605" s="145"/>
      <c r="BJ605" s="29"/>
      <c r="CD605" s="143"/>
      <c r="CE605" s="143"/>
      <c r="CF605" s="143"/>
      <c r="CG605" s="143"/>
      <c r="CH605" s="143"/>
      <c r="CI605" s="143"/>
      <c r="CJ605" s="143"/>
      <c r="CM605" s="144"/>
      <c r="CN605" s="144"/>
      <c r="CO605" s="123"/>
      <c r="CP605" s="122"/>
      <c r="CQ605" s="122"/>
    </row>
    <row r="606" spans="1:95" ht="26.25" customHeight="1">
      <c r="A606" s="29"/>
      <c r="B606" s="939" t="s">
        <v>868</v>
      </c>
      <c r="C606" s="939"/>
      <c r="D606" s="315"/>
      <c r="E606" s="1181">
        <v>0</v>
      </c>
      <c r="F606" s="1183"/>
      <c r="G606" s="961">
        <f t="shared" si="209"/>
        <v>2797448</v>
      </c>
      <c r="H606" s="1178"/>
      <c r="I606" s="948">
        <f t="shared" si="210"/>
        <v>2412055</v>
      </c>
      <c r="J606" s="949"/>
      <c r="K606" s="316"/>
      <c r="L606" s="284"/>
      <c r="M606" s="1200"/>
      <c r="N606" s="1200"/>
      <c r="O606" s="286"/>
      <c r="P606" s="286"/>
      <c r="Q606" s="287"/>
      <c r="R606" s="288"/>
      <c r="S606" s="287"/>
      <c r="T606" s="143"/>
      <c r="U606" s="143"/>
      <c r="X606" s="218"/>
      <c r="Y606" s="218"/>
      <c r="AW606" s="33"/>
      <c r="AX606" s="29"/>
      <c r="BA606" s="277"/>
      <c r="BB606" s="194"/>
      <c r="BD606" s="29"/>
      <c r="BE606" s="29"/>
      <c r="BF606" s="29"/>
      <c r="BG606" s="29"/>
      <c r="BH606" s="29"/>
      <c r="BI606" s="145"/>
      <c r="BJ606" s="29"/>
      <c r="CD606" s="143"/>
      <c r="CE606" s="143"/>
      <c r="CF606" s="143"/>
      <c r="CG606" s="143"/>
      <c r="CH606" s="143"/>
      <c r="CI606" s="143"/>
      <c r="CJ606" s="143"/>
      <c r="CM606" s="144"/>
      <c r="CN606" s="144"/>
      <c r="CO606" s="123"/>
      <c r="CP606" s="122"/>
      <c r="CQ606" s="122"/>
    </row>
    <row r="607" spans="1:95" ht="26.25" customHeight="1">
      <c r="B607" s="725" t="s">
        <v>704</v>
      </c>
      <c r="C607" s="317"/>
      <c r="D607" s="315"/>
      <c r="E607" s="1181">
        <v>0</v>
      </c>
      <c r="F607" s="1183"/>
      <c r="G607" s="961">
        <f t="shared" si="209"/>
        <v>1360</v>
      </c>
      <c r="H607" s="1178"/>
      <c r="I607" s="948">
        <f t="shared" si="210"/>
        <v>0</v>
      </c>
      <c r="J607" s="949"/>
      <c r="K607" s="316"/>
      <c r="L607" s="284"/>
      <c r="M607" s="1200"/>
      <c r="N607" s="1200"/>
      <c r="O607" s="286"/>
      <c r="P607" s="286"/>
      <c r="Q607" s="287"/>
      <c r="R607" s="288"/>
      <c r="S607" s="287"/>
      <c r="T607" s="143"/>
      <c r="U607" s="143"/>
      <c r="X607" s="218"/>
      <c r="Y607" s="218"/>
      <c r="AW607" s="33"/>
      <c r="AY607" s="5"/>
      <c r="AZ607" s="5"/>
      <c r="BA607" s="100"/>
      <c r="BB607" s="100"/>
      <c r="BD607" s="29"/>
      <c r="BE607" s="29"/>
      <c r="BF607" s="29"/>
      <c r="BG607" s="29"/>
      <c r="BH607" s="29"/>
      <c r="BI607" s="145"/>
      <c r="BJ607" s="29"/>
      <c r="CD607" s="143"/>
      <c r="CE607" s="143"/>
      <c r="CF607" s="143"/>
      <c r="CG607" s="143"/>
      <c r="CH607" s="143"/>
      <c r="CI607" s="143"/>
      <c r="CJ607" s="143"/>
      <c r="CM607" s="144"/>
      <c r="CN607" s="144"/>
      <c r="CO607" s="123"/>
      <c r="CP607" s="122"/>
      <c r="CQ607" s="122"/>
    </row>
    <row r="608" spans="1:95" ht="26.25" customHeight="1">
      <c r="B608" s="725" t="s">
        <v>1023</v>
      </c>
      <c r="C608" s="317"/>
      <c r="D608" s="315"/>
      <c r="E608" s="1181">
        <v>0</v>
      </c>
      <c r="F608" s="1183"/>
      <c r="G608" s="961">
        <f t="shared" si="209"/>
        <v>9377103</v>
      </c>
      <c r="H608" s="1178"/>
      <c r="I608" s="948">
        <f t="shared" si="210"/>
        <v>9175408</v>
      </c>
      <c r="J608" s="949"/>
      <c r="K608" s="316"/>
      <c r="L608" s="284"/>
      <c r="M608" s="776"/>
      <c r="N608" s="776"/>
      <c r="O608" s="286"/>
      <c r="P608" s="286"/>
      <c r="Q608" s="287"/>
      <c r="R608" s="288"/>
      <c r="S608" s="287"/>
      <c r="T608" s="143"/>
      <c r="U608" s="143"/>
      <c r="X608" s="218"/>
      <c r="Y608" s="218"/>
      <c r="AW608" s="33"/>
      <c r="AY608" s="5"/>
      <c r="AZ608" s="5"/>
      <c r="BA608" s="100"/>
      <c r="BB608" s="100"/>
      <c r="BD608" s="29"/>
      <c r="BE608" s="29"/>
      <c r="BF608" s="29"/>
      <c r="BG608" s="29"/>
      <c r="BH608" s="29"/>
      <c r="BI608" s="145"/>
      <c r="BJ608" s="29"/>
      <c r="CD608" s="143"/>
      <c r="CE608" s="143"/>
      <c r="CF608" s="143"/>
      <c r="CG608" s="143"/>
      <c r="CH608" s="143"/>
      <c r="CI608" s="143"/>
      <c r="CJ608" s="143"/>
      <c r="CM608" s="144"/>
      <c r="CN608" s="144"/>
      <c r="CO608" s="123"/>
      <c r="CP608" s="122"/>
      <c r="CQ608" s="122"/>
    </row>
    <row r="609" spans="1:95" ht="26.25" customHeight="1">
      <c r="B609" s="725" t="s">
        <v>609</v>
      </c>
      <c r="C609" s="317"/>
      <c r="D609" s="315"/>
      <c r="E609" s="1181">
        <v>0</v>
      </c>
      <c r="F609" s="1183"/>
      <c r="G609" s="961">
        <f t="shared" si="209"/>
        <v>0</v>
      </c>
      <c r="H609" s="1178"/>
      <c r="I609" s="948">
        <f t="shared" si="210"/>
        <v>0</v>
      </c>
      <c r="J609" s="949"/>
      <c r="K609" s="316"/>
      <c r="L609" s="284"/>
      <c r="M609" s="277"/>
      <c r="N609" s="277"/>
      <c r="O609" s="286"/>
      <c r="P609" s="286"/>
      <c r="Q609" s="287"/>
      <c r="R609" s="288"/>
      <c r="S609" s="287"/>
      <c r="T609" s="143"/>
      <c r="U609" s="143"/>
      <c r="X609" s="218"/>
      <c r="Y609" s="218"/>
      <c r="AW609" s="33"/>
      <c r="AY609" s="5"/>
      <c r="AZ609" s="5"/>
      <c r="BA609" s="958"/>
      <c r="BB609" s="958"/>
      <c r="BD609" s="29"/>
      <c r="BE609" s="29"/>
      <c r="BF609" s="29"/>
      <c r="BG609" s="29"/>
      <c r="BH609" s="29"/>
      <c r="BI609" s="145"/>
      <c r="BJ609" s="29"/>
      <c r="CD609" s="143"/>
      <c r="CE609" s="143"/>
      <c r="CF609" s="143"/>
      <c r="CG609" s="143"/>
      <c r="CH609" s="143"/>
      <c r="CI609" s="143"/>
      <c r="CJ609" s="143"/>
      <c r="CM609" s="144"/>
      <c r="CN609" s="144"/>
      <c r="CO609" s="123"/>
      <c r="CP609" s="122"/>
      <c r="CQ609" s="122"/>
    </row>
    <row r="610" spans="1:95" ht="26.25" customHeight="1">
      <c r="A610" s="29"/>
      <c r="B610" s="725" t="s">
        <v>757</v>
      </c>
      <c r="C610" s="317"/>
      <c r="D610" s="315"/>
      <c r="E610" s="1181">
        <v>492678</v>
      </c>
      <c r="F610" s="1183"/>
      <c r="G610" s="961">
        <f t="shared" si="209"/>
        <v>503681</v>
      </c>
      <c r="H610" s="1178"/>
      <c r="I610" s="948">
        <f t="shared" si="210"/>
        <v>71910</v>
      </c>
      <c r="J610" s="949"/>
      <c r="K610" s="316"/>
      <c r="L610" s="284"/>
      <c r="M610" s="1185"/>
      <c r="N610" s="1185"/>
      <c r="O610" s="286"/>
      <c r="P610" s="286"/>
      <c r="Q610" s="287"/>
      <c r="R610" s="288"/>
      <c r="S610" s="287"/>
      <c r="T610" s="143"/>
      <c r="U610" s="143"/>
      <c r="X610" s="218"/>
      <c r="Y610" s="218"/>
      <c r="AW610" s="33"/>
      <c r="AX610" s="29"/>
      <c r="BA610" s="958"/>
      <c r="BB610" s="958"/>
      <c r="BD610" s="29"/>
      <c r="BE610" s="29"/>
      <c r="BF610" s="29"/>
      <c r="BG610" s="29"/>
      <c r="BH610" s="29"/>
      <c r="BI610" s="145"/>
      <c r="BJ610" s="29"/>
      <c r="CD610" s="143"/>
      <c r="CE610" s="143"/>
      <c r="CF610" s="143"/>
      <c r="CG610" s="143"/>
      <c r="CH610" s="143"/>
      <c r="CI610" s="143"/>
      <c r="CJ610" s="143"/>
      <c r="CM610" s="144"/>
      <c r="CN610" s="144"/>
      <c r="CO610" s="123"/>
      <c r="CP610" s="122"/>
      <c r="CQ610" s="122"/>
    </row>
    <row r="611" spans="1:95" ht="26.25" customHeight="1">
      <c r="A611" s="29"/>
      <c r="B611" s="725" t="s">
        <v>1026</v>
      </c>
      <c r="C611" s="317"/>
      <c r="D611" s="315"/>
      <c r="E611" s="1181">
        <v>0</v>
      </c>
      <c r="F611" s="1183"/>
      <c r="G611" s="961">
        <f t="shared" si="209"/>
        <v>699596</v>
      </c>
      <c r="H611" s="1178"/>
      <c r="I611" s="948">
        <f t="shared" si="210"/>
        <v>699596</v>
      </c>
      <c r="J611" s="949"/>
      <c r="K611" s="316"/>
      <c r="L611" s="284"/>
      <c r="M611" s="90"/>
      <c r="N611" s="90"/>
      <c r="O611" s="286"/>
      <c r="P611" s="286"/>
      <c r="Q611" s="287"/>
      <c r="R611" s="288"/>
      <c r="S611" s="287"/>
      <c r="T611" s="143"/>
      <c r="U611" s="143"/>
      <c r="X611" s="218"/>
      <c r="Y611" s="218"/>
      <c r="AW611" s="33"/>
      <c r="AX611" s="29"/>
      <c r="BA611" s="100"/>
      <c r="BB611" s="100"/>
      <c r="BD611" s="29"/>
      <c r="BE611" s="29"/>
      <c r="BF611" s="29"/>
      <c r="BG611" s="29"/>
      <c r="BH611" s="29"/>
      <c r="BI611" s="145"/>
      <c r="BJ611" s="29"/>
      <c r="CD611" s="143"/>
      <c r="CE611" s="143"/>
      <c r="CF611" s="143"/>
      <c r="CG611" s="143"/>
      <c r="CH611" s="143"/>
      <c r="CI611" s="143"/>
      <c r="CJ611" s="143"/>
      <c r="CM611" s="144"/>
      <c r="CN611" s="144"/>
      <c r="CO611" s="123"/>
      <c r="CP611" s="122"/>
      <c r="CQ611" s="122"/>
    </row>
    <row r="612" spans="1:95" ht="26.25" customHeight="1">
      <c r="A612" s="29"/>
      <c r="B612" s="725" t="s">
        <v>205</v>
      </c>
      <c r="C612" s="317"/>
      <c r="D612" s="315"/>
      <c r="E612" s="1181">
        <v>0</v>
      </c>
      <c r="F612" s="1183"/>
      <c r="G612" s="961">
        <f t="shared" si="209"/>
        <v>4661668</v>
      </c>
      <c r="H612" s="1178"/>
      <c r="I612" s="948">
        <f t="shared" si="210"/>
        <v>4476929</v>
      </c>
      <c r="J612" s="949"/>
      <c r="K612" s="316"/>
      <c r="L612" s="284"/>
      <c r="M612" s="1185"/>
      <c r="N612" s="1185"/>
      <c r="O612" s="286"/>
      <c r="P612" s="286"/>
      <c r="Q612" s="287"/>
      <c r="R612" s="288"/>
      <c r="S612" s="287"/>
      <c r="T612" s="143"/>
      <c r="U612" s="143"/>
      <c r="X612" s="218"/>
      <c r="Y612" s="218"/>
      <c r="AW612" s="33"/>
      <c r="AX612" s="29"/>
      <c r="BA612" s="100"/>
      <c r="BB612" s="100"/>
      <c r="BD612" s="29"/>
      <c r="BE612" s="29"/>
      <c r="BF612" s="29"/>
      <c r="BG612" s="29"/>
      <c r="BH612" s="29"/>
      <c r="BI612" s="145"/>
      <c r="BJ612" s="29"/>
      <c r="CD612" s="143"/>
      <c r="CE612" s="143"/>
      <c r="CF612" s="143"/>
      <c r="CG612" s="143"/>
      <c r="CH612" s="143"/>
      <c r="CI612" s="143"/>
      <c r="CJ612" s="143"/>
      <c r="CM612" s="144"/>
      <c r="CN612" s="144"/>
      <c r="CO612" s="123"/>
      <c r="CP612" s="122"/>
      <c r="CQ612" s="122"/>
    </row>
    <row r="613" spans="1:95" ht="26.25" customHeight="1">
      <c r="A613" s="29"/>
      <c r="B613" s="725" t="s">
        <v>1024</v>
      </c>
      <c r="C613" s="317"/>
      <c r="D613" s="315"/>
      <c r="E613" s="1181">
        <v>0</v>
      </c>
      <c r="F613" s="1183"/>
      <c r="G613" s="961">
        <f t="shared" si="209"/>
        <v>1883271</v>
      </c>
      <c r="H613" s="1178"/>
      <c r="I613" s="948">
        <f t="shared" si="210"/>
        <v>1874899</v>
      </c>
      <c r="J613" s="949"/>
      <c r="K613" s="316"/>
      <c r="L613" s="284"/>
      <c r="M613" s="90"/>
      <c r="N613" s="90"/>
      <c r="O613" s="286"/>
      <c r="P613" s="286"/>
      <c r="Q613" s="287"/>
      <c r="R613" s="288"/>
      <c r="S613" s="287"/>
      <c r="T613" s="143"/>
      <c r="U613" s="143"/>
      <c r="X613" s="218"/>
      <c r="Y613" s="218"/>
      <c r="AW613" s="33"/>
      <c r="AX613" s="29"/>
      <c r="BA613" s="100"/>
      <c r="BB613" s="100"/>
      <c r="BD613" s="29"/>
      <c r="BE613" s="29"/>
      <c r="BF613" s="29"/>
      <c r="BG613" s="29"/>
      <c r="BH613" s="29"/>
      <c r="BI613" s="145"/>
      <c r="BJ613" s="29"/>
      <c r="CD613" s="143"/>
      <c r="CE613" s="143"/>
      <c r="CF613" s="143"/>
      <c r="CG613" s="143"/>
      <c r="CH613" s="143"/>
      <c r="CI613" s="143"/>
      <c r="CJ613" s="143"/>
      <c r="CM613" s="144"/>
      <c r="CN613" s="144"/>
      <c r="CO613" s="123"/>
      <c r="CP613" s="122"/>
      <c r="CQ613" s="122"/>
    </row>
    <row r="614" spans="1:95" ht="26.25" customHeight="1">
      <c r="A614" s="29"/>
      <c r="B614" s="725" t="s">
        <v>666</v>
      </c>
      <c r="C614" s="317"/>
      <c r="D614" s="315"/>
      <c r="E614" s="1181">
        <v>1413064</v>
      </c>
      <c r="F614" s="1183"/>
      <c r="G614" s="961">
        <f t="shared" si="209"/>
        <v>1873001</v>
      </c>
      <c r="H614" s="1178"/>
      <c r="I614" s="948">
        <f t="shared" si="210"/>
        <v>1873001</v>
      </c>
      <c r="J614" s="949"/>
      <c r="K614" s="316"/>
      <c r="L614" s="284"/>
      <c r="M614" s="1185"/>
      <c r="N614" s="1185"/>
      <c r="O614" s="286"/>
      <c r="P614" s="286"/>
      <c r="Q614" s="287"/>
      <c r="R614" s="288"/>
      <c r="S614" s="287"/>
      <c r="T614" s="143"/>
      <c r="U614" s="143"/>
      <c r="X614" s="218"/>
      <c r="Y614" s="218"/>
      <c r="AW614" s="33"/>
      <c r="AX614" s="29"/>
      <c r="BA614" s="273"/>
      <c r="BB614" s="100"/>
      <c r="BD614" s="29"/>
      <c r="BE614" s="29"/>
      <c r="BF614" s="29"/>
      <c r="BG614" s="29"/>
      <c r="BH614" s="29"/>
      <c r="BI614" s="145"/>
      <c r="BJ614" s="29"/>
      <c r="CD614" s="143"/>
      <c r="CE614" s="143"/>
      <c r="CF614" s="143"/>
      <c r="CG614" s="143"/>
      <c r="CH614" s="143"/>
      <c r="CI614" s="143"/>
      <c r="CJ614" s="143"/>
      <c r="CM614" s="144"/>
      <c r="CN614" s="144"/>
      <c r="CO614" s="123"/>
      <c r="CP614" s="122"/>
      <c r="CQ614" s="122"/>
    </row>
    <row r="615" spans="1:95" ht="26.25" customHeight="1">
      <c r="A615" s="29"/>
      <c r="B615" s="794" t="s">
        <v>883</v>
      </c>
      <c r="C615" s="315"/>
      <c r="D615" s="315"/>
      <c r="E615" s="1181">
        <v>0</v>
      </c>
      <c r="F615" s="1183"/>
      <c r="G615" s="961">
        <f t="shared" si="209"/>
        <v>0</v>
      </c>
      <c r="H615" s="1178"/>
      <c r="I615" s="948">
        <f t="shared" si="210"/>
        <v>0</v>
      </c>
      <c r="J615" s="949"/>
      <c r="K615" s="316"/>
      <c r="L615" s="284"/>
      <c r="M615" s="90"/>
      <c r="N615" s="90"/>
      <c r="O615" s="286"/>
      <c r="P615" s="286"/>
      <c r="Q615" s="287"/>
      <c r="R615" s="288"/>
      <c r="S615" s="287"/>
      <c r="T615" s="143"/>
      <c r="U615" s="143"/>
      <c r="X615" s="218"/>
      <c r="Y615" s="218"/>
      <c r="AW615" s="33"/>
      <c r="AX615" s="29"/>
      <c r="BA615" s="273"/>
      <c r="BB615" s="100"/>
      <c r="BD615" s="29"/>
      <c r="BE615" s="29"/>
      <c r="BF615" s="29"/>
      <c r="BG615" s="29"/>
      <c r="BH615" s="29"/>
      <c r="BI615" s="145"/>
      <c r="BJ615" s="29"/>
      <c r="CD615" s="143"/>
      <c r="CE615" s="143"/>
      <c r="CF615" s="143"/>
      <c r="CG615" s="143"/>
      <c r="CH615" s="143"/>
      <c r="CI615" s="143"/>
      <c r="CJ615" s="143"/>
      <c r="CM615" s="144"/>
      <c r="CN615" s="144"/>
      <c r="CO615" s="123"/>
      <c r="CP615" s="122"/>
      <c r="CQ615" s="122"/>
    </row>
    <row r="616" spans="1:95" ht="26.25" customHeight="1">
      <c r="B616" s="310" t="s">
        <v>629</v>
      </c>
      <c r="C616" s="315"/>
      <c r="D616" s="315"/>
      <c r="E616" s="1181">
        <v>0</v>
      </c>
      <c r="F616" s="1183"/>
      <c r="G616" s="961">
        <f t="shared" si="209"/>
        <v>360000</v>
      </c>
      <c r="H616" s="1178"/>
      <c r="I616" s="948">
        <f t="shared" si="210"/>
        <v>360000</v>
      </c>
      <c r="J616" s="949"/>
      <c r="K616" s="316"/>
      <c r="L616" s="284"/>
      <c r="M616" s="958"/>
      <c r="N616" s="958"/>
      <c r="O616" s="286"/>
      <c r="P616" s="286"/>
      <c r="Q616" s="287"/>
      <c r="R616" s="288"/>
      <c r="S616" s="287"/>
      <c r="T616" s="143"/>
      <c r="U616" s="143"/>
      <c r="X616" s="218"/>
      <c r="Y616" s="218"/>
      <c r="AW616" s="33"/>
      <c r="AY616" s="5"/>
      <c r="AZ616" s="5"/>
      <c r="BA616" s="958"/>
      <c r="BB616" s="958"/>
      <c r="BD616" s="29"/>
      <c r="BE616" s="29"/>
      <c r="BF616" s="29"/>
      <c r="BG616" s="29"/>
      <c r="BH616" s="29"/>
      <c r="BI616" s="145"/>
      <c r="BJ616" s="29"/>
      <c r="CD616" s="143"/>
      <c r="CE616" s="143"/>
      <c r="CF616" s="143"/>
      <c r="CG616" s="143"/>
      <c r="CH616" s="143"/>
      <c r="CI616" s="143"/>
      <c r="CJ616" s="143"/>
      <c r="CM616" s="144"/>
      <c r="CN616" s="144"/>
      <c r="CO616" s="123"/>
      <c r="CP616" s="122"/>
      <c r="CQ616" s="122"/>
    </row>
    <row r="617" spans="1:95" ht="26.25" customHeight="1">
      <c r="B617" s="309" t="s">
        <v>628</v>
      </c>
      <c r="C617" s="309"/>
      <c r="D617" s="310"/>
      <c r="E617" s="1181">
        <v>0</v>
      </c>
      <c r="F617" s="1183"/>
      <c r="G617" s="961">
        <f t="shared" si="209"/>
        <v>0</v>
      </c>
      <c r="H617" s="1178"/>
      <c r="I617" s="948">
        <f t="shared" si="210"/>
        <v>0</v>
      </c>
      <c r="J617" s="949"/>
      <c r="K617" s="312"/>
      <c r="L617" s="284"/>
      <c r="M617" s="958"/>
      <c r="N617" s="958"/>
      <c r="O617" s="286"/>
      <c r="P617" s="286"/>
      <c r="Q617" s="287"/>
      <c r="R617" s="288"/>
      <c r="S617" s="287"/>
      <c r="T617" s="143"/>
      <c r="U617" s="143"/>
      <c r="X617" s="218"/>
      <c r="Y617" s="218"/>
      <c r="AW617" s="33"/>
      <c r="AY617" s="5"/>
      <c r="AZ617" s="5"/>
      <c r="BA617" s="958"/>
      <c r="BB617" s="958"/>
      <c r="BD617" s="29"/>
      <c r="BE617" s="29"/>
      <c r="BF617" s="29"/>
      <c r="BG617" s="29"/>
      <c r="BH617" s="29"/>
      <c r="BI617" s="145"/>
      <c r="BJ617" s="29"/>
      <c r="CD617" s="143"/>
      <c r="CE617" s="143"/>
      <c r="CF617" s="143"/>
      <c r="CG617" s="143"/>
      <c r="CH617" s="143"/>
      <c r="CI617" s="143"/>
      <c r="CJ617" s="143"/>
      <c r="CM617" s="144"/>
      <c r="CN617" s="144"/>
      <c r="CO617" s="123"/>
      <c r="CP617" s="122"/>
      <c r="CQ617" s="122"/>
    </row>
    <row r="618" spans="1:95" ht="26.25" customHeight="1">
      <c r="A618" s="29"/>
      <c r="B618" s="939"/>
      <c r="C618" s="939"/>
      <c r="D618" s="315"/>
      <c r="E618" s="1181"/>
      <c r="F618" s="1183"/>
      <c r="G618" s="961"/>
      <c r="H618" s="1178"/>
      <c r="I618" s="948"/>
      <c r="J618" s="949"/>
      <c r="K618" s="316"/>
      <c r="L618" s="284"/>
      <c r="M618" s="958"/>
      <c r="N618" s="958"/>
      <c r="O618" s="286"/>
      <c r="P618" s="286"/>
      <c r="Q618" s="287"/>
      <c r="R618" s="288"/>
      <c r="S618" s="287"/>
      <c r="T618" s="143"/>
      <c r="U618" s="143"/>
      <c r="X618" s="218"/>
      <c r="Y618" s="218"/>
      <c r="AW618" s="33"/>
      <c r="AX618" s="29"/>
      <c r="BA618" s="1221"/>
      <c r="BB618" s="1221"/>
      <c r="BD618" s="29"/>
      <c r="BE618" s="29"/>
      <c r="BF618" s="29"/>
      <c r="BG618" s="29"/>
      <c r="BH618" s="29"/>
      <c r="BI618" s="145"/>
      <c r="BJ618" s="29"/>
      <c r="CD618" s="143"/>
      <c r="CE618" s="143"/>
      <c r="CF618" s="143"/>
      <c r="CG618" s="143"/>
      <c r="CH618" s="143"/>
      <c r="CI618" s="143"/>
      <c r="CJ618" s="143"/>
      <c r="CM618" s="144"/>
      <c r="CN618" s="144"/>
      <c r="CO618" s="123"/>
      <c r="CP618" s="122"/>
      <c r="CQ618" s="122"/>
    </row>
    <row r="619" spans="1:95" ht="26.25" customHeight="1">
      <c r="B619" s="725"/>
      <c r="C619" s="317"/>
      <c r="D619" s="315"/>
      <c r="E619" s="421"/>
      <c r="F619" s="422"/>
      <c r="G619" s="331"/>
      <c r="H619" s="332"/>
      <c r="I619" s="423"/>
      <c r="J619" s="420"/>
      <c r="K619" s="316"/>
      <c r="L619" s="284"/>
      <c r="M619" s="285"/>
      <c r="N619" s="285"/>
      <c r="O619" s="286"/>
      <c r="P619" s="286"/>
      <c r="Q619" s="287"/>
      <c r="R619" s="288"/>
      <c r="S619" s="287"/>
      <c r="T619" s="143"/>
      <c r="U619" s="143"/>
      <c r="X619" s="218"/>
      <c r="Y619" s="218"/>
      <c r="AW619" s="33"/>
      <c r="AY619" s="5"/>
      <c r="AZ619" s="5"/>
      <c r="BA619" s="1222"/>
      <c r="BB619" s="1222"/>
      <c r="BD619" s="29"/>
      <c r="BE619" s="29"/>
      <c r="BF619" s="29"/>
      <c r="BG619" s="29"/>
      <c r="BH619" s="29"/>
      <c r="BI619" s="145"/>
      <c r="BJ619" s="29"/>
      <c r="CD619" s="143"/>
      <c r="CE619" s="143"/>
      <c r="CF619" s="143"/>
      <c r="CG619" s="143"/>
      <c r="CH619" s="143"/>
      <c r="CI619" s="143"/>
      <c r="CJ619" s="143"/>
      <c r="CM619" s="144"/>
      <c r="CN619" s="144"/>
      <c r="CO619" s="123"/>
      <c r="CP619" s="122"/>
      <c r="CQ619" s="122"/>
    </row>
    <row r="620" spans="1:95" ht="26.25" customHeight="1">
      <c r="B620" s="725"/>
      <c r="C620" s="317"/>
      <c r="D620" s="315"/>
      <c r="E620" s="421"/>
      <c r="F620" s="422"/>
      <c r="G620" s="331"/>
      <c r="H620" s="332"/>
      <c r="I620" s="423"/>
      <c r="J620" s="420"/>
      <c r="K620" s="316"/>
      <c r="L620" s="284"/>
      <c r="M620" s="285"/>
      <c r="N620" s="285"/>
      <c r="O620" s="286"/>
      <c r="P620" s="643"/>
      <c r="Q620" s="287"/>
      <c r="R620" s="288"/>
      <c r="S620" s="287"/>
      <c r="T620" s="143"/>
      <c r="U620" s="143"/>
      <c r="X620" s="218"/>
      <c r="Y620" s="218"/>
      <c r="AW620" s="33"/>
      <c r="AY620" s="5"/>
      <c r="AZ620" s="5"/>
      <c r="BA620" s="1222"/>
      <c r="BB620" s="1222"/>
      <c r="BD620" s="29"/>
      <c r="BE620" s="29"/>
      <c r="BF620" s="29"/>
      <c r="BG620" s="29"/>
      <c r="BH620" s="29"/>
      <c r="BI620" s="145"/>
      <c r="BJ620" s="29"/>
      <c r="CD620" s="143"/>
      <c r="CE620" s="143"/>
      <c r="CF620" s="143"/>
      <c r="CG620" s="143"/>
      <c r="CH620" s="143"/>
      <c r="CI620" s="143"/>
      <c r="CJ620" s="143"/>
      <c r="CM620" s="144"/>
      <c r="CN620" s="144"/>
      <c r="CO620" s="123"/>
      <c r="CP620" s="122"/>
      <c r="CQ620" s="122"/>
    </row>
    <row r="621" spans="1:95" ht="26.25" customHeight="1" thickBot="1">
      <c r="B621" s="314"/>
      <c r="C621" s="317"/>
      <c r="D621" s="317"/>
      <c r="E621" s="1166"/>
      <c r="F621" s="1184"/>
      <c r="G621" s="1166"/>
      <c r="H621" s="1167"/>
      <c r="I621" s="1177"/>
      <c r="J621" s="1172"/>
      <c r="K621" s="318"/>
      <c r="L621" s="284"/>
      <c r="M621" s="963"/>
      <c r="N621" s="963"/>
      <c r="O621" s="959"/>
      <c r="P621" s="959"/>
      <c r="Q621" s="287"/>
      <c r="R621" s="288"/>
      <c r="S621" s="287"/>
      <c r="T621" s="143"/>
      <c r="U621" s="143"/>
      <c r="X621" s="218"/>
      <c r="Y621" s="218"/>
      <c r="AW621" s="33"/>
      <c r="AY621" s="5"/>
      <c r="AZ621" s="5"/>
      <c r="BA621" s="1222"/>
      <c r="BB621" s="1222"/>
      <c r="BD621" s="29"/>
      <c r="BE621" s="29"/>
      <c r="BF621" s="29"/>
      <c r="BG621" s="29"/>
      <c r="BH621" s="29"/>
      <c r="BI621" s="145"/>
      <c r="BJ621" s="29"/>
      <c r="CD621" s="143"/>
      <c r="CE621" s="143"/>
      <c r="CF621" s="143"/>
      <c r="CG621" s="143"/>
      <c r="CH621" s="143"/>
      <c r="CI621" s="143"/>
      <c r="CJ621" s="143"/>
      <c r="CM621" s="144"/>
      <c r="CN621" s="144"/>
      <c r="CO621" s="123"/>
      <c r="CP621" s="122"/>
      <c r="CQ621" s="122"/>
    </row>
    <row r="622" spans="1:95" ht="33.75" customHeight="1" thickBot="1">
      <c r="B622" s="1191" t="s">
        <v>631</v>
      </c>
      <c r="C622" s="1192"/>
      <c r="D622" s="1193"/>
      <c r="E622" s="1161">
        <f>SUM(E596:F621)</f>
        <v>40521380</v>
      </c>
      <c r="F622" s="1162"/>
      <c r="G622" s="1161">
        <f>SUM(G596:H621)</f>
        <v>41668153</v>
      </c>
      <c r="H622" s="1162"/>
      <c r="I622" s="1161">
        <f>SUM(I596:J621)</f>
        <v>40285379</v>
      </c>
      <c r="J622" s="1168"/>
      <c r="K622" s="319"/>
      <c r="L622" s="284">
        <v>41895009</v>
      </c>
      <c r="M622" s="963">
        <f>+G622-L622</f>
        <v>-226856</v>
      </c>
      <c r="N622" s="963"/>
      <c r="O622" s="959">
        <v>40510650</v>
      </c>
      <c r="P622" s="959"/>
      <c r="Q622" s="287">
        <f>+O622-I622</f>
        <v>225271</v>
      </c>
      <c r="R622" s="288"/>
      <c r="S622" s="287"/>
      <c r="T622" s="143"/>
      <c r="U622" s="143"/>
      <c r="X622" s="218"/>
      <c r="Y622" s="218"/>
      <c r="AW622" s="33"/>
      <c r="AY622" s="5"/>
      <c r="AZ622" s="5"/>
      <c r="BA622" s="5"/>
      <c r="BB622" s="5"/>
      <c r="BD622" s="29"/>
      <c r="BE622" s="29"/>
      <c r="BF622" s="29"/>
      <c r="BG622" s="29"/>
      <c r="BH622" s="29"/>
      <c r="BI622" s="145"/>
      <c r="BJ622" s="29"/>
      <c r="CD622" s="143"/>
      <c r="CE622" s="143"/>
      <c r="CF622" s="143"/>
      <c r="CG622" s="143"/>
      <c r="CH622" s="143"/>
      <c r="CI622" s="143"/>
      <c r="CJ622" s="143"/>
      <c r="CM622" s="144"/>
      <c r="CN622" s="144"/>
      <c r="CO622" s="123"/>
      <c r="CP622" s="122"/>
      <c r="CQ622" s="122"/>
    </row>
    <row r="623" spans="1:95" ht="26.25" customHeight="1" thickBot="1">
      <c r="B623" s="320" t="s">
        <v>632</v>
      </c>
      <c r="C623" s="321"/>
      <c r="D623" s="321"/>
      <c r="E623" s="1195">
        <f>+E622+E595+E588</f>
        <v>147085402</v>
      </c>
      <c r="F623" s="1196"/>
      <c r="G623" s="1195">
        <f>+G622+G595+G588</f>
        <v>177785093</v>
      </c>
      <c r="H623" s="1196"/>
      <c r="I623" s="1195">
        <f>+I622+I595+I588</f>
        <v>173151914</v>
      </c>
      <c r="J623" s="1219"/>
      <c r="K623" s="322"/>
      <c r="L623" s="191">
        <v>178011949</v>
      </c>
      <c r="M623" s="963">
        <f>+G623-L623</f>
        <v>-226856</v>
      </c>
      <c r="N623" s="963"/>
      <c r="O623" s="1220">
        <v>173377183</v>
      </c>
      <c r="P623" s="1220"/>
      <c r="Q623" s="287">
        <f>+O623-I623</f>
        <v>225269</v>
      </c>
      <c r="R623" s="288"/>
      <c r="S623" s="287"/>
      <c r="T623" s="143"/>
      <c r="U623" s="143"/>
      <c r="W623" s="896"/>
      <c r="X623" s="218"/>
      <c r="Y623" s="218"/>
      <c r="AW623" s="33"/>
      <c r="AY623" s="5"/>
      <c r="AZ623" s="5"/>
      <c r="BA623" s="5"/>
      <c r="BB623" s="5"/>
      <c r="BD623" s="29"/>
      <c r="BE623" s="29"/>
      <c r="BF623" s="29"/>
      <c r="BG623" s="29"/>
      <c r="BH623" s="29"/>
      <c r="BI623" s="145"/>
      <c r="BJ623" s="29"/>
      <c r="CD623" s="143"/>
      <c r="CE623" s="143"/>
      <c r="CF623" s="143"/>
      <c r="CG623" s="143"/>
      <c r="CH623" s="143"/>
      <c r="CI623" s="143"/>
      <c r="CJ623" s="143"/>
      <c r="CM623" s="144"/>
      <c r="CN623" s="144"/>
      <c r="CO623" s="123"/>
      <c r="CP623" s="122"/>
      <c r="CQ623" s="122"/>
    </row>
    <row r="624" spans="1:95" ht="15.75" customHeight="1">
      <c r="B624" s="323"/>
      <c r="C624" s="323"/>
      <c r="D624" s="323"/>
      <c r="E624" s="323"/>
      <c r="F624" s="324"/>
      <c r="G624" s="323"/>
      <c r="H624" s="325"/>
      <c r="I624" s="326"/>
      <c r="J624" s="327"/>
      <c r="K624" s="323"/>
      <c r="L624" s="898" t="s">
        <v>633</v>
      </c>
      <c r="M624" s="326"/>
      <c r="N624" s="325"/>
      <c r="O624" s="326"/>
      <c r="P624" s="325"/>
      <c r="Q624" s="326"/>
      <c r="R624" s="325"/>
      <c r="S624" s="326"/>
      <c r="T624" s="143"/>
      <c r="U624" s="143"/>
      <c r="X624" s="218"/>
      <c r="Y624" s="218"/>
      <c r="AW624" s="33"/>
      <c r="AY624" s="5"/>
      <c r="AZ624" s="5"/>
      <c r="BA624" s="5"/>
      <c r="BB624" s="5"/>
      <c r="BD624" s="29"/>
      <c r="BE624" s="29"/>
      <c r="BF624" s="29"/>
      <c r="BG624" s="29"/>
      <c r="BH624" s="29"/>
      <c r="BI624" s="145"/>
      <c r="BJ624" s="29"/>
      <c r="CD624" s="143"/>
      <c r="CE624" s="143"/>
      <c r="CF624" s="143"/>
      <c r="CG624" s="143"/>
      <c r="CH624" s="143"/>
      <c r="CI624" s="143"/>
      <c r="CJ624" s="143"/>
      <c r="CM624" s="144"/>
      <c r="CN624" s="144"/>
      <c r="CO624" s="123"/>
      <c r="CP624" s="122"/>
      <c r="CQ624" s="122"/>
    </row>
    <row r="625" spans="2:95" ht="19.5" customHeight="1">
      <c r="B625" s="323" t="s">
        <v>634</v>
      </c>
      <c r="C625" s="323"/>
      <c r="D625" s="323"/>
      <c r="E625" s="323"/>
      <c r="F625" s="324"/>
      <c r="G625" s="323"/>
      <c r="H625" s="1188"/>
      <c r="I625" s="1188"/>
      <c r="J625" s="328"/>
      <c r="L625" s="399"/>
      <c r="M625" s="326"/>
      <c r="N625" s="325"/>
      <c r="O625" s="399"/>
      <c r="P625" s="325"/>
      <c r="Q625" s="326"/>
      <c r="R625" s="325"/>
      <c r="S625" s="143"/>
      <c r="T625" s="143"/>
      <c r="U625" s="143"/>
      <c r="X625" s="218"/>
      <c r="Y625" s="218"/>
      <c r="AW625" s="33"/>
      <c r="AY625" s="5"/>
      <c r="AZ625" s="5"/>
      <c r="BA625" s="5"/>
      <c r="BB625" s="5"/>
      <c r="BD625" s="29"/>
      <c r="BE625" s="29"/>
      <c r="BF625" s="29"/>
      <c r="BG625" s="29"/>
      <c r="BH625" s="29"/>
      <c r="BI625" s="145"/>
      <c r="BJ625" s="29"/>
      <c r="CD625" s="143"/>
      <c r="CE625" s="143"/>
      <c r="CF625" s="143"/>
      <c r="CG625" s="143"/>
      <c r="CH625" s="143"/>
      <c r="CI625" s="143"/>
      <c r="CJ625" s="143"/>
      <c r="CM625" s="144"/>
      <c r="CN625" s="144"/>
      <c r="CO625" s="123"/>
      <c r="CP625" s="122"/>
      <c r="CQ625" s="122"/>
    </row>
    <row r="626" spans="2:95" ht="19.5" hidden="1" thickBot="1">
      <c r="B626" s="323"/>
      <c r="C626" s="335"/>
      <c r="D626" s="329"/>
      <c r="E626" s="330"/>
      <c r="F626" s="330"/>
      <c r="G626" s="1194"/>
      <c r="H626" s="1194"/>
      <c r="I626" s="951"/>
      <c r="J626" s="951"/>
      <c r="K626" s="323"/>
      <c r="L626" s="216"/>
      <c r="M626" s="326"/>
      <c r="N626" s="325"/>
      <c r="O626" s="1216"/>
      <c r="P626" s="1217"/>
      <c r="Q626" s="1218"/>
      <c r="R626" s="1218"/>
      <c r="S626" s="143"/>
      <c r="T626" s="143"/>
      <c r="U626" s="143"/>
      <c r="X626" s="218"/>
      <c r="Y626" s="218"/>
      <c r="AW626" s="33"/>
      <c r="AY626" s="5"/>
      <c r="AZ626" s="5"/>
      <c r="BA626" s="5"/>
      <c r="BB626" s="5"/>
      <c r="BD626" s="29"/>
      <c r="BE626" s="29"/>
      <c r="BF626" s="29"/>
      <c r="BG626" s="29"/>
      <c r="BH626" s="29"/>
      <c r="BI626" s="145"/>
      <c r="BJ626" s="29"/>
      <c r="CD626" s="143"/>
      <c r="CE626" s="143"/>
      <c r="CF626" s="143"/>
      <c r="CG626" s="143"/>
      <c r="CH626" s="143"/>
      <c r="CI626" s="143"/>
      <c r="CJ626" s="143"/>
      <c r="CM626" s="144"/>
      <c r="CN626" s="144"/>
      <c r="CO626" s="123"/>
      <c r="CP626" s="122"/>
      <c r="CQ626" s="122"/>
    </row>
    <row r="627" spans="2:95" ht="23.25" hidden="1">
      <c r="G627" s="1186"/>
      <c r="H627" s="1187"/>
      <c r="I627" s="951"/>
      <c r="J627" s="951"/>
      <c r="K627" s="419" t="s">
        <v>668</v>
      </c>
      <c r="L627" s="399"/>
      <c r="O627" s="950"/>
      <c r="P627" s="950"/>
    </row>
    <row r="628" spans="2:95" hidden="1">
      <c r="L628" s="414">
        <f>+L623-L626</f>
        <v>178011949</v>
      </c>
      <c r="M628" s="277"/>
      <c r="O628" s="964">
        <f>+O623-O626</f>
        <v>173377183</v>
      </c>
      <c r="P628" s="965"/>
      <c r="Q628" s="817" t="s">
        <v>1064</v>
      </c>
    </row>
    <row r="629" spans="2:95" ht="19.5" hidden="1">
      <c r="G629" s="400"/>
      <c r="J629" s="968"/>
      <c r="K629" s="968"/>
      <c r="L629" s="416"/>
      <c r="O629" s="401"/>
    </row>
    <row r="630" spans="2:95" hidden="1">
      <c r="G630" s="402"/>
      <c r="L630" s="401">
        <v>173165575</v>
      </c>
      <c r="O630" s="968">
        <v>92588713</v>
      </c>
      <c r="P630" s="968"/>
    </row>
    <row r="631" spans="2:95" hidden="1">
      <c r="L631" s="938"/>
      <c r="M631" s="938"/>
      <c r="N631"/>
      <c r="O631" s="216"/>
      <c r="P631"/>
      <c r="Q631"/>
      <c r="R631"/>
      <c r="S631"/>
      <c r="T631"/>
      <c r="U631"/>
      <c r="V631" s="891"/>
      <c r="W631" s="891"/>
      <c r="X631"/>
      <c r="Y631"/>
      <c r="Z631"/>
      <c r="AA631"/>
      <c r="AB631"/>
      <c r="AC631"/>
      <c r="AD631"/>
      <c r="AE631"/>
      <c r="AF631"/>
    </row>
    <row r="632" spans="2:95" hidden="1">
      <c r="I632" s="396"/>
      <c r="L632" s="938"/>
      <c r="M632" s="938"/>
      <c r="N632" s="746"/>
      <c r="O632" s="969"/>
      <c r="P632" s="970"/>
      <c r="Q632" s="746"/>
      <c r="R632" s="746"/>
      <c r="S632" s="746"/>
      <c r="T632" s="746"/>
      <c r="U632" s="746"/>
      <c r="V632" s="894"/>
      <c r="W632" s="894"/>
      <c r="X632" s="746"/>
      <c r="Y632" s="746"/>
      <c r="Z632"/>
      <c r="AA632"/>
      <c r="AB632"/>
      <c r="AC632"/>
      <c r="AD632"/>
      <c r="AE632"/>
      <c r="AF632"/>
    </row>
    <row r="633" spans="2:95" hidden="1">
      <c r="L633" s="747"/>
      <c r="M633" s="946"/>
      <c r="N633" s="946"/>
      <c r="O633" s="946"/>
      <c r="P633" s="946"/>
      <c r="Q633" s="946"/>
      <c r="R633" s="946"/>
      <c r="S633" s="946"/>
      <c r="T633" s="946"/>
      <c r="U633" s="946"/>
      <c r="V633" s="946"/>
      <c r="W633" s="946"/>
      <c r="X633" s="946"/>
      <c r="Y633" s="946"/>
      <c r="Z633" s="946"/>
      <c r="AA633" s="946"/>
      <c r="AB633" s="946"/>
      <c r="AC633" s="946"/>
      <c r="AD633" s="946"/>
      <c r="AE633" s="946"/>
      <c r="AF633" s="946"/>
    </row>
    <row r="634" spans="2:95" hidden="1"/>
    <row r="635" spans="2:95" hidden="1">
      <c r="L635" s="216"/>
      <c r="O635" s="216"/>
      <c r="AI635" s="218" t="s">
        <v>705</v>
      </c>
    </row>
    <row r="636" spans="2:95" hidden="1">
      <c r="L636" s="749"/>
    </row>
    <row r="641" spans="26:49" ht="26.25">
      <c r="Z641" s="199"/>
      <c r="AA641" s="199"/>
      <c r="AB641" s="199"/>
      <c r="AC641" s="199"/>
      <c r="AD641" s="199"/>
      <c r="AE641" s="199"/>
      <c r="AF641" s="199"/>
      <c r="AG641" s="199"/>
      <c r="AH641" s="199"/>
      <c r="AI641" s="199"/>
      <c r="AJ641" s="199"/>
      <c r="AK641" s="199"/>
      <c r="AL641" s="199"/>
      <c r="AM641" s="199"/>
      <c r="AN641" s="199"/>
      <c r="AO641" s="199"/>
      <c r="AP641" s="199"/>
      <c r="AQ641" s="199"/>
      <c r="AR641" s="199"/>
      <c r="AS641" s="199"/>
      <c r="AT641" s="199"/>
      <c r="AU641" s="199"/>
      <c r="AV641" s="199"/>
      <c r="AW641" s="199"/>
    </row>
    <row r="642" spans="26:49" ht="26.25">
      <c r="Z642" s="199"/>
      <c r="AA642" s="199"/>
      <c r="AB642" s="199"/>
      <c r="AC642" s="199"/>
      <c r="AD642" s="199"/>
      <c r="AE642" s="199"/>
      <c r="AF642" s="199"/>
      <c r="AG642" s="199"/>
      <c r="AH642" s="199"/>
      <c r="AI642" s="199"/>
      <c r="AJ642" s="199"/>
      <c r="AK642" s="199"/>
      <c r="AL642" s="199"/>
      <c r="AM642" s="199"/>
      <c r="AN642" s="199"/>
      <c r="AO642" s="199"/>
      <c r="AP642" s="199"/>
      <c r="AQ642" s="199"/>
      <c r="AR642" s="199"/>
      <c r="AS642" s="199"/>
      <c r="AT642" s="199"/>
      <c r="AU642" s="199"/>
      <c r="AV642" s="199"/>
      <c r="AW642" s="199"/>
    </row>
    <row r="646" spans="26:49">
      <c r="Z646" s="228"/>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row>
    <row r="647" spans="26:49">
      <c r="Z647" s="228"/>
      <c r="AA647" s="228"/>
      <c r="AB647" s="228"/>
      <c r="AC647" s="228"/>
      <c r="AD647" s="228"/>
      <c r="AE647" s="228"/>
      <c r="AF647" s="228"/>
      <c r="AG647" s="228"/>
      <c r="AH647" s="228"/>
      <c r="AI647" s="228"/>
      <c r="AJ647" s="228"/>
      <c r="AK647" s="228"/>
      <c r="AL647" s="228"/>
      <c r="AM647" s="228"/>
      <c r="AN647" s="228"/>
      <c r="AO647" s="228"/>
      <c r="AP647" s="228"/>
      <c r="AQ647" s="228"/>
      <c r="AR647" s="228"/>
      <c r="AS647" s="228"/>
      <c r="AT647" s="228"/>
      <c r="AU647" s="228"/>
      <c r="AV647" s="228"/>
      <c r="AW647" s="228"/>
    </row>
    <row r="666" spans="22:23">
      <c r="V666" s="98"/>
      <c r="W666" s="98"/>
    </row>
    <row r="667" spans="22:23">
      <c r="V667" s="98"/>
      <c r="W667" s="98"/>
    </row>
  </sheetData>
  <autoFilter ref="A1:AY527" xr:uid="{00000000-0009-0000-0000-000000000000}"/>
  <mergeCells count="1709">
    <mergeCell ref="O580:P580"/>
    <mergeCell ref="B577:D577"/>
    <mergeCell ref="E577:F577"/>
    <mergeCell ref="G577:H577"/>
    <mergeCell ref="I577:J577"/>
    <mergeCell ref="M577:N577"/>
    <mergeCell ref="O577:P577"/>
    <mergeCell ref="A358:A368"/>
    <mergeCell ref="B576:D576"/>
    <mergeCell ref="M578:N578"/>
    <mergeCell ref="G452:I452"/>
    <mergeCell ref="A501:A502"/>
    <mergeCell ref="A499:A500"/>
    <mergeCell ref="A485:A488"/>
    <mergeCell ref="B406:B410"/>
    <mergeCell ref="M580:N580"/>
    <mergeCell ref="B427:B437"/>
    <mergeCell ref="C436:C437"/>
    <mergeCell ref="I580:J580"/>
    <mergeCell ref="B573:D574"/>
    <mergeCell ref="B374:H374"/>
    <mergeCell ref="A369:F369"/>
    <mergeCell ref="C361:C366"/>
    <mergeCell ref="C404:C405"/>
    <mergeCell ref="B390:B394"/>
    <mergeCell ref="B580:D580"/>
    <mergeCell ref="E580:F580"/>
    <mergeCell ref="D499:E499"/>
    <mergeCell ref="D513:E513"/>
    <mergeCell ref="B482:D482"/>
    <mergeCell ref="C501:C502"/>
    <mergeCell ref="B471:B475"/>
    <mergeCell ref="BA597:BB597"/>
    <mergeCell ref="BA598:BB598"/>
    <mergeCell ref="BA617:BB617"/>
    <mergeCell ref="BA599:BB599"/>
    <mergeCell ref="BA616:BB616"/>
    <mergeCell ref="BA605:BB605"/>
    <mergeCell ref="BA609:BB609"/>
    <mergeCell ref="BA610:BB610"/>
    <mergeCell ref="C428:C429"/>
    <mergeCell ref="B442:B443"/>
    <mergeCell ref="D430:E430"/>
    <mergeCell ref="C440:C441"/>
    <mergeCell ref="B449:D449"/>
    <mergeCell ref="B330:B331"/>
    <mergeCell ref="C339:E339"/>
    <mergeCell ref="A348:F348"/>
    <mergeCell ref="B332:B333"/>
    <mergeCell ref="A380:A410"/>
    <mergeCell ref="B380:B384"/>
    <mergeCell ref="D376:D379"/>
    <mergeCell ref="E376:E379"/>
    <mergeCell ref="F376:F379"/>
    <mergeCell ref="B416:H416"/>
    <mergeCell ref="G419:I419"/>
    <mergeCell ref="M573:N574"/>
    <mergeCell ref="O573:P574"/>
    <mergeCell ref="E575:F575"/>
    <mergeCell ref="I606:J606"/>
    <mergeCell ref="E609:F609"/>
    <mergeCell ref="G580:H580"/>
    <mergeCell ref="C423:C424"/>
    <mergeCell ref="J419:U419"/>
    <mergeCell ref="BA618:BB618"/>
    <mergeCell ref="BA619:BB619"/>
    <mergeCell ref="BA620:BB620"/>
    <mergeCell ref="BA621:BB621"/>
    <mergeCell ref="E607:F607"/>
    <mergeCell ref="G607:H607"/>
    <mergeCell ref="B305:B309"/>
    <mergeCell ref="C305:C309"/>
    <mergeCell ref="C388:C389"/>
    <mergeCell ref="C556:D556"/>
    <mergeCell ref="C549:D549"/>
    <mergeCell ref="C521:C522"/>
    <mergeCell ref="D523:E523"/>
    <mergeCell ref="C540:D540"/>
    <mergeCell ref="C537:D537"/>
    <mergeCell ref="C558:D558"/>
    <mergeCell ref="A462:E462"/>
    <mergeCell ref="B385:B389"/>
    <mergeCell ref="A422:A443"/>
    <mergeCell ref="C417:H417"/>
    <mergeCell ref="G418:I418"/>
    <mergeCell ref="C422:E422"/>
    <mergeCell ref="G575:H575"/>
    <mergeCell ref="C386:C387"/>
    <mergeCell ref="D418:D421"/>
    <mergeCell ref="C418:C421"/>
    <mergeCell ref="B415:D415"/>
    <mergeCell ref="O591:P591"/>
    <mergeCell ref="M592:N592"/>
    <mergeCell ref="BA596:BB596"/>
    <mergeCell ref="G609:H609"/>
    <mergeCell ref="G604:H604"/>
    <mergeCell ref="E581:F581"/>
    <mergeCell ref="J629:K629"/>
    <mergeCell ref="Q573:Q574"/>
    <mergeCell ref="R573:R574"/>
    <mergeCell ref="AF485:AG485"/>
    <mergeCell ref="AH485:AI485"/>
    <mergeCell ref="O626:P626"/>
    <mergeCell ref="Q626:R626"/>
    <mergeCell ref="I623:J623"/>
    <mergeCell ref="M623:N623"/>
    <mergeCell ref="O623:P623"/>
    <mergeCell ref="I609:J609"/>
    <mergeCell ref="I605:J605"/>
    <mergeCell ref="I618:J618"/>
    <mergeCell ref="I597:J597"/>
    <mergeCell ref="K573:K574"/>
    <mergeCell ref="M584:N584"/>
    <mergeCell ref="O584:P584"/>
    <mergeCell ref="I599:J599"/>
    <mergeCell ref="M599:N599"/>
    <mergeCell ref="M581:N581"/>
    <mergeCell ref="O581:P581"/>
    <mergeCell ref="V485:V488"/>
    <mergeCell ref="W485:W488"/>
    <mergeCell ref="M606:N606"/>
    <mergeCell ref="E574:F574"/>
    <mergeCell ref="I581:J581"/>
    <mergeCell ref="G587:H587"/>
    <mergeCell ref="M587:N587"/>
    <mergeCell ref="M622:N622"/>
    <mergeCell ref="M616:N616"/>
    <mergeCell ref="M612:N612"/>
    <mergeCell ref="G582:H582"/>
    <mergeCell ref="I582:J582"/>
    <mergeCell ref="M582:N582"/>
    <mergeCell ref="E587:F587"/>
    <mergeCell ref="B601:C601"/>
    <mergeCell ref="B602:C602"/>
    <mergeCell ref="E601:F601"/>
    <mergeCell ref="E602:F602"/>
    <mergeCell ref="G600:H600"/>
    <mergeCell ref="I600:J600"/>
    <mergeCell ref="G601:H601"/>
    <mergeCell ref="I601:J601"/>
    <mergeCell ref="M600:N600"/>
    <mergeCell ref="M601:N601"/>
    <mergeCell ref="M602:N602"/>
    <mergeCell ref="E585:F585"/>
    <mergeCell ref="G585:H585"/>
    <mergeCell ref="I583:J583"/>
    <mergeCell ref="M583:N583"/>
    <mergeCell ref="I590:J590"/>
    <mergeCell ref="M591:N591"/>
    <mergeCell ref="G589:H589"/>
    <mergeCell ref="I589:J589"/>
    <mergeCell ref="M589:N589"/>
    <mergeCell ref="B581:D581"/>
    <mergeCell ref="G581:H581"/>
    <mergeCell ref="E589:F589"/>
    <mergeCell ref="O583:P583"/>
    <mergeCell ref="B585:D585"/>
    <mergeCell ref="B603:C603"/>
    <mergeCell ref="B604:D604"/>
    <mergeCell ref="E603:F603"/>
    <mergeCell ref="E604:F604"/>
    <mergeCell ref="E608:F608"/>
    <mergeCell ref="B606:C606"/>
    <mergeCell ref="E595:F595"/>
    <mergeCell ref="G595:H595"/>
    <mergeCell ref="I595:J595"/>
    <mergeCell ref="I617:J617"/>
    <mergeCell ref="E590:F590"/>
    <mergeCell ref="G590:H590"/>
    <mergeCell ref="M590:N590"/>
    <mergeCell ref="I610:J610"/>
    <mergeCell ref="E592:F592"/>
    <mergeCell ref="G610:H610"/>
    <mergeCell ref="G592:H592"/>
    <mergeCell ref="G613:H613"/>
    <mergeCell ref="I613:J613"/>
    <mergeCell ref="I614:J614"/>
    <mergeCell ref="I611:J611"/>
    <mergeCell ref="M597:N597"/>
    <mergeCell ref="E598:F598"/>
    <mergeCell ref="G597:H597"/>
    <mergeCell ref="O588:P588"/>
    <mergeCell ref="B582:D582"/>
    <mergeCell ref="E582:F582"/>
    <mergeCell ref="O589:P589"/>
    <mergeCell ref="O590:P590"/>
    <mergeCell ref="E591:F591"/>
    <mergeCell ref="M621:N621"/>
    <mergeCell ref="E588:F588"/>
    <mergeCell ref="G588:H588"/>
    <mergeCell ref="I588:J588"/>
    <mergeCell ref="M588:N588"/>
    <mergeCell ref="G591:H591"/>
    <mergeCell ref="I591:J591"/>
    <mergeCell ref="E600:F600"/>
    <mergeCell ref="E613:F613"/>
    <mergeCell ref="E615:F615"/>
    <mergeCell ref="E616:F616"/>
    <mergeCell ref="I608:J608"/>
    <mergeCell ref="G611:H611"/>
    <mergeCell ref="G615:H615"/>
    <mergeCell ref="E614:F614"/>
    <mergeCell ref="G614:H614"/>
    <mergeCell ref="I615:J615"/>
    <mergeCell ref="I604:J604"/>
    <mergeCell ref="G608:H608"/>
    <mergeCell ref="M605:N605"/>
    <mergeCell ref="M614:N614"/>
    <mergeCell ref="M607:N607"/>
    <mergeCell ref="I592:J592"/>
    <mergeCell ref="G627:H627"/>
    <mergeCell ref="H625:I625"/>
    <mergeCell ref="I626:J626"/>
    <mergeCell ref="B584:D584"/>
    <mergeCell ref="E584:F584"/>
    <mergeCell ref="G584:H584"/>
    <mergeCell ref="I584:J584"/>
    <mergeCell ref="B622:D622"/>
    <mergeCell ref="E611:F611"/>
    <mergeCell ref="I585:J585"/>
    <mergeCell ref="M585:N585"/>
    <mergeCell ref="O585:P585"/>
    <mergeCell ref="B586:D586"/>
    <mergeCell ref="E586:F586"/>
    <mergeCell ref="G586:H586"/>
    <mergeCell ref="I586:J586"/>
    <mergeCell ref="M586:N586"/>
    <mergeCell ref="O586:P586"/>
    <mergeCell ref="E610:F610"/>
    <mergeCell ref="G626:H626"/>
    <mergeCell ref="G618:H618"/>
    <mergeCell ref="E618:F618"/>
    <mergeCell ref="E605:F605"/>
    <mergeCell ref="G605:H605"/>
    <mergeCell ref="E612:F612"/>
    <mergeCell ref="G612:H612"/>
    <mergeCell ref="I612:J612"/>
    <mergeCell ref="E606:F606"/>
    <mergeCell ref="G606:H606"/>
    <mergeCell ref="E623:F623"/>
    <mergeCell ref="G623:H623"/>
    <mergeCell ref="I616:J616"/>
    <mergeCell ref="O622:P622"/>
    <mergeCell ref="E594:F594"/>
    <mergeCell ref="G594:H594"/>
    <mergeCell ref="I594:J594"/>
    <mergeCell ref="M594:N594"/>
    <mergeCell ref="O594:P594"/>
    <mergeCell ref="G598:H598"/>
    <mergeCell ref="I598:J598"/>
    <mergeCell ref="M595:N595"/>
    <mergeCell ref="O595:P595"/>
    <mergeCell ref="E596:F596"/>
    <mergeCell ref="G596:H596"/>
    <mergeCell ref="I596:J596"/>
    <mergeCell ref="M596:N596"/>
    <mergeCell ref="M617:N617"/>
    <mergeCell ref="E599:F599"/>
    <mergeCell ref="G599:H599"/>
    <mergeCell ref="M598:N598"/>
    <mergeCell ref="E617:F617"/>
    <mergeCell ref="E597:F597"/>
    <mergeCell ref="G602:H602"/>
    <mergeCell ref="I602:J602"/>
    <mergeCell ref="M618:N618"/>
    <mergeCell ref="G603:H603"/>
    <mergeCell ref="I603:J603"/>
    <mergeCell ref="O621:P621"/>
    <mergeCell ref="I621:J621"/>
    <mergeCell ref="G617:H617"/>
    <mergeCell ref="G616:H616"/>
    <mergeCell ref="E621:F621"/>
    <mergeCell ref="E622:F622"/>
    <mergeCell ref="M610:N610"/>
    <mergeCell ref="G622:H622"/>
    <mergeCell ref="A452:A455"/>
    <mergeCell ref="B452:B455"/>
    <mergeCell ref="C452:C455"/>
    <mergeCell ref="E576:F576"/>
    <mergeCell ref="G576:H576"/>
    <mergeCell ref="A489:A498"/>
    <mergeCell ref="A503:A512"/>
    <mergeCell ref="A467:A470"/>
    <mergeCell ref="A456:A459"/>
    <mergeCell ref="B485:B488"/>
    <mergeCell ref="C533:D533"/>
    <mergeCell ref="A520:A524"/>
    <mergeCell ref="B520:B524"/>
    <mergeCell ref="C520:E520"/>
    <mergeCell ref="B501:B502"/>
    <mergeCell ref="B456:B457"/>
    <mergeCell ref="C466:H466"/>
    <mergeCell ref="C472:C473"/>
    <mergeCell ref="C474:C475"/>
    <mergeCell ref="D501:E501"/>
    <mergeCell ref="D503:E503"/>
    <mergeCell ref="C568:K569"/>
    <mergeCell ref="C551:D551"/>
    <mergeCell ref="C552:D552"/>
    <mergeCell ref="D505:E505"/>
    <mergeCell ref="G621:H621"/>
    <mergeCell ref="I622:J622"/>
    <mergeCell ref="B600:D600"/>
    <mergeCell ref="E583:F583"/>
    <mergeCell ref="G583:H583"/>
    <mergeCell ref="I587:J587"/>
    <mergeCell ref="I573:J574"/>
    <mergeCell ref="B507:B510"/>
    <mergeCell ref="B511:B512"/>
    <mergeCell ref="B518:B519"/>
    <mergeCell ref="B515:B517"/>
    <mergeCell ref="C505:C506"/>
    <mergeCell ref="G468:I468"/>
    <mergeCell ref="B493:B498"/>
    <mergeCell ref="C554:D554"/>
    <mergeCell ref="C518:C519"/>
    <mergeCell ref="D507:E507"/>
    <mergeCell ref="A525:E525"/>
    <mergeCell ref="B499:B500"/>
    <mergeCell ref="C497:C498"/>
    <mergeCell ref="B503:B506"/>
    <mergeCell ref="A515:A517"/>
    <mergeCell ref="A518:A519"/>
    <mergeCell ref="A513:A514"/>
    <mergeCell ref="D511:E511"/>
    <mergeCell ref="B513:B514"/>
    <mergeCell ref="C499:C500"/>
    <mergeCell ref="C494:C496"/>
    <mergeCell ref="D521:E521"/>
    <mergeCell ref="D515:E515"/>
    <mergeCell ref="C562:D562"/>
    <mergeCell ref="C467:C470"/>
    <mergeCell ref="E485:E488"/>
    <mergeCell ref="C485:C488"/>
    <mergeCell ref="C561:D561"/>
    <mergeCell ref="I578:J578"/>
    <mergeCell ref="BQ487:BQ488"/>
    <mergeCell ref="BH486:BI486"/>
    <mergeCell ref="BL486:BM486"/>
    <mergeCell ref="AT467:AU467"/>
    <mergeCell ref="BA452:BA455"/>
    <mergeCell ref="AD464:AD466"/>
    <mergeCell ref="AF464:AF466"/>
    <mergeCell ref="AV463:AW463"/>
    <mergeCell ref="AT486:AT488"/>
    <mergeCell ref="AR486:AR488"/>
    <mergeCell ref="AS486:AS488"/>
    <mergeCell ref="AE453:AE455"/>
    <mergeCell ref="AU486:AU488"/>
    <mergeCell ref="AN485:AO485"/>
    <mergeCell ref="AD485:AE485"/>
    <mergeCell ref="AJ467:AK467"/>
    <mergeCell ref="AF453:AF455"/>
    <mergeCell ref="AI453:AI455"/>
    <mergeCell ref="AJ452:AK452"/>
    <mergeCell ref="AM486:AM488"/>
    <mergeCell ref="AP486:AP488"/>
    <mergeCell ref="AP485:AQ485"/>
    <mergeCell ref="AJ485:AK485"/>
    <mergeCell ref="AV467:AW467"/>
    <mergeCell ref="AH468:AH470"/>
    <mergeCell ref="AI468:AI470"/>
    <mergeCell ref="AF467:AG467"/>
    <mergeCell ref="AH467:AI467"/>
    <mergeCell ref="AD468:AD470"/>
    <mergeCell ref="AQ486:AQ488"/>
    <mergeCell ref="AN463:AO463"/>
    <mergeCell ref="BJ487:BJ488"/>
    <mergeCell ref="BK487:BK488"/>
    <mergeCell ref="BL487:BL488"/>
    <mergeCell ref="AV486:AV488"/>
    <mergeCell ref="AV485:AW485"/>
    <mergeCell ref="BD487:BD488"/>
    <mergeCell ref="BE487:BE488"/>
    <mergeCell ref="BF487:BF488"/>
    <mergeCell ref="BG487:BG488"/>
    <mergeCell ref="AL486:AL488"/>
    <mergeCell ref="BA485:BA488"/>
    <mergeCell ref="AI486:AI488"/>
    <mergeCell ref="AL485:AM485"/>
    <mergeCell ref="AW486:AW488"/>
    <mergeCell ref="BJ486:BK486"/>
    <mergeCell ref="AO486:AO488"/>
    <mergeCell ref="AN486:AN488"/>
    <mergeCell ref="AR485:AS485"/>
    <mergeCell ref="AT485:AU485"/>
    <mergeCell ref="BC485:BC488"/>
    <mergeCell ref="AD486:AD488"/>
    <mergeCell ref="AE486:AE488"/>
    <mergeCell ref="AF486:AF488"/>
    <mergeCell ref="AG486:AG488"/>
    <mergeCell ref="AH486:AH488"/>
    <mergeCell ref="C432:C433"/>
    <mergeCell ref="C434:C435"/>
    <mergeCell ref="C409:C410"/>
    <mergeCell ref="C385:E385"/>
    <mergeCell ref="C381:C382"/>
    <mergeCell ref="F418:F421"/>
    <mergeCell ref="B440:B441"/>
    <mergeCell ref="AN452:AO452"/>
    <mergeCell ref="C332:C333"/>
    <mergeCell ref="AL468:AL470"/>
    <mergeCell ref="A150:A153"/>
    <mergeCell ref="C100:C111"/>
    <mergeCell ref="C129:C132"/>
    <mergeCell ref="C157:C159"/>
    <mergeCell ref="B170:B177"/>
    <mergeCell ref="B334:B338"/>
    <mergeCell ref="G354:I354"/>
    <mergeCell ref="B344:B345"/>
    <mergeCell ref="B323:B324"/>
    <mergeCell ref="B310:B311"/>
    <mergeCell ref="C310:C311"/>
    <mergeCell ref="C328:C329"/>
    <mergeCell ref="C326:C327"/>
    <mergeCell ref="C344:C345"/>
    <mergeCell ref="C330:C331"/>
    <mergeCell ref="E354:E357"/>
    <mergeCell ref="J319:U319"/>
    <mergeCell ref="C79:H79"/>
    <mergeCell ref="C135:C136"/>
    <mergeCell ref="B137:B138"/>
    <mergeCell ref="C137:C138"/>
    <mergeCell ref="B180:B183"/>
    <mergeCell ref="C182:C183"/>
    <mergeCell ref="C63:C64"/>
    <mergeCell ref="B65:B66"/>
    <mergeCell ref="B165:B166"/>
    <mergeCell ref="C165:C166"/>
    <mergeCell ref="A154:A202"/>
    <mergeCell ref="B63:B64"/>
    <mergeCell ref="C65:C66"/>
    <mergeCell ref="D80:D83"/>
    <mergeCell ref="B78:H78"/>
    <mergeCell ref="C91:C99"/>
    <mergeCell ref="C150:C153"/>
    <mergeCell ref="E150:E153"/>
    <mergeCell ref="G152:G153"/>
    <mergeCell ref="H152:H153"/>
    <mergeCell ref="A67:H69"/>
    <mergeCell ref="G80:I80"/>
    <mergeCell ref="G81:I81"/>
    <mergeCell ref="A84:A140"/>
    <mergeCell ref="D154:E154"/>
    <mergeCell ref="A80:A83"/>
    <mergeCell ref="B154:B156"/>
    <mergeCell ref="B89:B90"/>
    <mergeCell ref="C89:C90"/>
    <mergeCell ref="B187:B189"/>
    <mergeCell ref="C192:C193"/>
    <mergeCell ref="B127:B128"/>
    <mergeCell ref="B17:B21"/>
    <mergeCell ref="J14:U14"/>
    <mergeCell ref="BE15:BE16"/>
    <mergeCell ref="BY15:BY16"/>
    <mergeCell ref="A2:H2"/>
    <mergeCell ref="B3:D3"/>
    <mergeCell ref="B4:D4"/>
    <mergeCell ref="B5:D5"/>
    <mergeCell ref="B6:D6"/>
    <mergeCell ref="G12:H12"/>
    <mergeCell ref="B8:D8"/>
    <mergeCell ref="B10:H10"/>
    <mergeCell ref="C11:H11"/>
    <mergeCell ref="G13:I13"/>
    <mergeCell ref="C20:C21"/>
    <mergeCell ref="C18:C19"/>
    <mergeCell ref="V13:V16"/>
    <mergeCell ref="W13:W16"/>
    <mergeCell ref="C13:C16"/>
    <mergeCell ref="D13:D16"/>
    <mergeCell ref="E13:E16"/>
    <mergeCell ref="I15:I16"/>
    <mergeCell ref="J13:U13"/>
    <mergeCell ref="G14:I14"/>
    <mergeCell ref="H15:H16"/>
    <mergeCell ref="A13:A16"/>
    <mergeCell ref="BU15:BU16"/>
    <mergeCell ref="BV15:BV16"/>
    <mergeCell ref="BS15:BS16"/>
    <mergeCell ref="BQ15:BQ16"/>
    <mergeCell ref="BR15:BR16"/>
    <mergeCell ref="A17:A66"/>
    <mergeCell ref="C24:E24"/>
    <mergeCell ref="B35:B42"/>
    <mergeCell ref="C35:E35"/>
    <mergeCell ref="B45:B53"/>
    <mergeCell ref="C45:C53"/>
    <mergeCell ref="AJ29:AJ30"/>
    <mergeCell ref="AK29:AK30"/>
    <mergeCell ref="C59:C62"/>
    <mergeCell ref="C55:C58"/>
    <mergeCell ref="B54:B62"/>
    <mergeCell ref="C54:E54"/>
    <mergeCell ref="Z14:Z16"/>
    <mergeCell ref="BG15:BG16"/>
    <mergeCell ref="Z26:Z30"/>
    <mergeCell ref="AA26:AA30"/>
    <mergeCell ref="Z32:Z34"/>
    <mergeCell ref="AA32:AA34"/>
    <mergeCell ref="Z37:Z39"/>
    <mergeCell ref="AA37:AA39"/>
    <mergeCell ref="Z46:Z48"/>
    <mergeCell ref="AL14:AL16"/>
    <mergeCell ref="AQ14:AQ16"/>
    <mergeCell ref="AR14:AR16"/>
    <mergeCell ref="AS14:AS16"/>
    <mergeCell ref="G15:G16"/>
    <mergeCell ref="AU14:AU16"/>
    <mergeCell ref="AA14:AA16"/>
    <mergeCell ref="AB14:AB16"/>
    <mergeCell ref="AC14:AC16"/>
    <mergeCell ref="AD14:AD16"/>
    <mergeCell ref="AE14:AE16"/>
    <mergeCell ref="C17:E17"/>
    <mergeCell ref="B13:B16"/>
    <mergeCell ref="F13:F16"/>
    <mergeCell ref="BA13:BA16"/>
    <mergeCell ref="BJ15:BJ16"/>
    <mergeCell ref="I82:I83"/>
    <mergeCell ref="C40:C42"/>
    <mergeCell ref="C112:C113"/>
    <mergeCell ref="B22:B23"/>
    <mergeCell ref="C22:C23"/>
    <mergeCell ref="E80:E83"/>
    <mergeCell ref="C84:C86"/>
    <mergeCell ref="AT14:AT16"/>
    <mergeCell ref="B100:B111"/>
    <mergeCell ref="B43:B44"/>
    <mergeCell ref="C43:C44"/>
    <mergeCell ref="AW14:AW16"/>
    <mergeCell ref="AF14:AF16"/>
    <mergeCell ref="AG14:AG16"/>
    <mergeCell ref="AH14:AH16"/>
    <mergeCell ref="Z13:AA13"/>
    <mergeCell ref="AB13:AC13"/>
    <mergeCell ref="AD13:AE13"/>
    <mergeCell ref="AF13:AG13"/>
    <mergeCell ref="AH13:AI13"/>
    <mergeCell ref="C25:C30"/>
    <mergeCell ref="C31:C34"/>
    <mergeCell ref="C36:C39"/>
    <mergeCell ref="AJ13:AK13"/>
    <mergeCell ref="AT13:AU13"/>
    <mergeCell ref="AV13:AW13"/>
    <mergeCell ref="BF14:BG14"/>
    <mergeCell ref="B24:B34"/>
    <mergeCell ref="AA46:AA48"/>
    <mergeCell ref="Z56:Z58"/>
    <mergeCell ref="AA56:AA58"/>
    <mergeCell ref="BR14:BS14"/>
    <mergeCell ref="BF82:BF83"/>
    <mergeCell ref="BG82:BG83"/>
    <mergeCell ref="BF245:BG245"/>
    <mergeCell ref="BP152:BP153"/>
    <mergeCell ref="BQ152:BQ153"/>
    <mergeCell ref="BJ213:BJ214"/>
    <mergeCell ref="BK213:BK214"/>
    <mergeCell ref="BL213:BL214"/>
    <mergeCell ref="BR213:BR214"/>
    <mergeCell ref="BF81:BG81"/>
    <mergeCell ref="BN14:BO14"/>
    <mergeCell ref="BC13:BC16"/>
    <mergeCell ref="BD13:BZ13"/>
    <mergeCell ref="BD14:BE14"/>
    <mergeCell ref="AR13:AS13"/>
    <mergeCell ref="AL13:AM13"/>
    <mergeCell ref="AN13:AO13"/>
    <mergeCell ref="AP13:AQ13"/>
    <mergeCell ref="AV14:AV16"/>
    <mergeCell ref="BS82:BS83"/>
    <mergeCell ref="BT82:BT83"/>
    <mergeCell ref="BH15:BH16"/>
    <mergeCell ref="AM14:AM16"/>
    <mergeCell ref="AN14:AN16"/>
    <mergeCell ref="AO14:AO16"/>
    <mergeCell ref="AP14:AP16"/>
    <mergeCell ref="AI14:AI16"/>
    <mergeCell ref="BX15:BX16"/>
    <mergeCell ref="DF469:DF470"/>
    <mergeCell ref="BF15:BF16"/>
    <mergeCell ref="BZ469:BZ470"/>
    <mergeCell ref="CA469:CA470"/>
    <mergeCell ref="BY420:BY421"/>
    <mergeCell ref="BV82:BV83"/>
    <mergeCell ref="BH245:BI245"/>
    <mergeCell ref="CW469:CW470"/>
    <mergeCell ref="CX469:CX470"/>
    <mergeCell ref="CY469:CY470"/>
    <mergeCell ref="CZ469:CZ470"/>
    <mergeCell ref="BR454:BR455"/>
    <mergeCell ref="BV454:BV455"/>
    <mergeCell ref="BY454:BY455"/>
    <mergeCell ref="BE213:BE214"/>
    <mergeCell ref="CA213:CA214"/>
    <mergeCell ref="BJ212:BK212"/>
    <mergeCell ref="BL212:BM212"/>
    <mergeCell ref="BN212:BO212"/>
    <mergeCell ref="BP212:BQ212"/>
    <mergeCell ref="BR212:BS212"/>
    <mergeCell ref="BT213:BT214"/>
    <mergeCell ref="BH246:BH247"/>
    <mergeCell ref="BF246:BF247"/>
    <mergeCell ref="BW82:BW83"/>
    <mergeCell ref="BO213:BO214"/>
    <mergeCell ref="BP213:BP214"/>
    <mergeCell ref="BL152:BL153"/>
    <mergeCell ref="BT212:BU212"/>
    <mergeCell ref="BV212:BW212"/>
    <mergeCell ref="BZ246:BZ247"/>
    <mergeCell ref="BX212:BY212"/>
    <mergeCell ref="DH468:DH470"/>
    <mergeCell ref="G469:G470"/>
    <mergeCell ref="H469:H470"/>
    <mergeCell ref="I469:I470"/>
    <mergeCell ref="CL469:CL470"/>
    <mergeCell ref="CM469:CM470"/>
    <mergeCell ref="CN469:CN470"/>
    <mergeCell ref="CO469:CO470"/>
    <mergeCell ref="CP469:CP470"/>
    <mergeCell ref="CQ469:CQ470"/>
    <mergeCell ref="CR469:CR470"/>
    <mergeCell ref="BD453:BE453"/>
    <mergeCell ref="BF453:BG453"/>
    <mergeCell ref="BH453:BI453"/>
    <mergeCell ref="BJ453:BK453"/>
    <mergeCell ref="BL453:BM453"/>
    <mergeCell ref="BN453:BO453"/>
    <mergeCell ref="BP453:BQ453"/>
    <mergeCell ref="BR453:BS453"/>
    <mergeCell ref="BT453:BU453"/>
    <mergeCell ref="BV453:BW453"/>
    <mergeCell ref="BT469:BT470"/>
    <mergeCell ref="BU469:BU470"/>
    <mergeCell ref="BV469:BV470"/>
    <mergeCell ref="DD469:DD470"/>
    <mergeCell ref="DE469:DE470"/>
    <mergeCell ref="CU469:CU470"/>
    <mergeCell ref="BN469:BN470"/>
    <mergeCell ref="CV469:CV470"/>
    <mergeCell ref="CS469:CS470"/>
    <mergeCell ref="DG468:DG470"/>
    <mergeCell ref="DB469:DB470"/>
    <mergeCell ref="BZ453:CA453"/>
    <mergeCell ref="BT454:BT455"/>
    <mergeCell ref="BU454:BU455"/>
    <mergeCell ref="CB453:CB455"/>
    <mergeCell ref="AM468:AM470"/>
    <mergeCell ref="AN467:AO467"/>
    <mergeCell ref="AL453:AL455"/>
    <mergeCell ref="AM453:AM455"/>
    <mergeCell ref="AJ463:AK463"/>
    <mergeCell ref="AO464:AO466"/>
    <mergeCell ref="BJ454:BJ455"/>
    <mergeCell ref="BK454:BK455"/>
    <mergeCell ref="BG454:BG455"/>
    <mergeCell ref="BH454:BH455"/>
    <mergeCell ref="BI454:BI455"/>
    <mergeCell ref="AQ468:AQ470"/>
    <mergeCell ref="AR468:AR470"/>
    <mergeCell ref="AL467:AM467"/>
    <mergeCell ref="AN468:AN470"/>
    <mergeCell ref="AS468:AS470"/>
    <mergeCell ref="AN464:AN466"/>
    <mergeCell ref="AS464:AS466"/>
    <mergeCell ref="AR467:AS467"/>
    <mergeCell ref="BZ454:BZ455"/>
    <mergeCell ref="CA454:CA455"/>
    <mergeCell ref="BP454:BP455"/>
    <mergeCell ref="BN454:BN455"/>
    <mergeCell ref="BO454:BO455"/>
    <mergeCell ref="BD454:BD455"/>
    <mergeCell ref="BL469:BL470"/>
    <mergeCell ref="BM469:BM470"/>
    <mergeCell ref="AL464:AL466"/>
    <mergeCell ref="BW454:BW455"/>
    <mergeCell ref="BX454:BX455"/>
    <mergeCell ref="BQ454:BQ455"/>
    <mergeCell ref="AV452:AW452"/>
    <mergeCell ref="AT464:AT466"/>
    <mergeCell ref="AU464:AU466"/>
    <mergeCell ref="BW469:BW470"/>
    <mergeCell ref="BX469:BX470"/>
    <mergeCell ref="BY469:BY470"/>
    <mergeCell ref="BF468:BG468"/>
    <mergeCell ref="BH468:BI468"/>
    <mergeCell ref="BJ468:BK468"/>
    <mergeCell ref="BL468:BM468"/>
    <mergeCell ref="BV468:BW468"/>
    <mergeCell ref="BX468:BY468"/>
    <mergeCell ref="BS469:BS470"/>
    <mergeCell ref="BC452:BC455"/>
    <mergeCell ref="AW453:AW455"/>
    <mergeCell ref="AT468:AT470"/>
    <mergeCell ref="AU468:AU470"/>
    <mergeCell ref="AV468:AV470"/>
    <mergeCell ref="AW468:AW470"/>
    <mergeCell ref="AV464:AV466"/>
    <mergeCell ref="AW464:AW466"/>
    <mergeCell ref="BL454:BL455"/>
    <mergeCell ref="BM454:BM455"/>
    <mergeCell ref="BH419:BI419"/>
    <mergeCell ref="BJ419:BK419"/>
    <mergeCell ref="BD419:BE419"/>
    <mergeCell ref="BF419:BG419"/>
    <mergeCell ref="BE246:BE247"/>
    <mergeCell ref="BD152:BD153"/>
    <mergeCell ref="BV419:BW419"/>
    <mergeCell ref="BI246:BI247"/>
    <mergeCell ref="BQ213:BQ214"/>
    <mergeCell ref="BN213:BN214"/>
    <mergeCell ref="BW213:BW214"/>
    <mergeCell ref="BX213:BX214"/>
    <mergeCell ref="BS213:BS214"/>
    <mergeCell ref="BD211:BZ211"/>
    <mergeCell ref="BD212:BE212"/>
    <mergeCell ref="BX82:BX83"/>
    <mergeCell ref="BD452:BZ452"/>
    <mergeCell ref="BL151:BM151"/>
    <mergeCell ref="BT151:BU151"/>
    <mergeCell ref="BV151:BW151"/>
    <mergeCell ref="BX151:BY151"/>
    <mergeCell ref="BK82:BK83"/>
    <mergeCell ref="BQ82:BQ83"/>
    <mergeCell ref="BI82:BI83"/>
    <mergeCell ref="BU152:BU153"/>
    <mergeCell ref="BM213:BM214"/>
    <mergeCell ref="BZ15:BZ16"/>
    <mergeCell ref="BX152:BX153"/>
    <mergeCell ref="BV152:BV153"/>
    <mergeCell ref="BW152:BW153"/>
    <mergeCell ref="BT152:BT153"/>
    <mergeCell ref="BP151:BQ151"/>
    <mergeCell ref="CA152:CA153"/>
    <mergeCell ref="BR82:BR83"/>
    <mergeCell ref="BY246:BY247"/>
    <mergeCell ref="BN245:BO245"/>
    <mergeCell ref="BP245:BQ245"/>
    <mergeCell ref="BX245:BY245"/>
    <mergeCell ref="BZ245:CA245"/>
    <mergeCell ref="BZ82:BZ83"/>
    <mergeCell ref="BE82:BE83"/>
    <mergeCell ref="BD213:BD214"/>
    <mergeCell ref="BH213:BH214"/>
    <mergeCell ref="BI213:BI214"/>
    <mergeCell ref="BZ212:CA212"/>
    <mergeCell ref="BZ213:BZ214"/>
    <mergeCell ref="BG213:BG214"/>
    <mergeCell ref="BV213:BV214"/>
    <mergeCell ref="BU213:BU214"/>
    <mergeCell ref="BY213:BY214"/>
    <mergeCell ref="BM82:BM83"/>
    <mergeCell ref="BN82:BN83"/>
    <mergeCell ref="BO82:BO83"/>
    <mergeCell ref="BP82:BP83"/>
    <mergeCell ref="BO152:BO153"/>
    <mergeCell ref="BM152:BM153"/>
    <mergeCell ref="BP81:BQ81"/>
    <mergeCell ref="BJ151:BK151"/>
    <mergeCell ref="BR81:BS81"/>
    <mergeCell ref="BT81:BU81"/>
    <mergeCell ref="BV81:BW81"/>
    <mergeCell ref="CC151:CC153"/>
    <mergeCell ref="BF152:BF153"/>
    <mergeCell ref="BG152:BG153"/>
    <mergeCell ref="BP14:BQ14"/>
    <mergeCell ref="BF212:BG212"/>
    <mergeCell ref="BH212:BI212"/>
    <mergeCell ref="BN151:BO151"/>
    <mergeCell ref="BR151:BS151"/>
    <mergeCell ref="BS152:BS153"/>
    <mergeCell ref="BT14:BU14"/>
    <mergeCell ref="BI152:BI153"/>
    <mergeCell ref="BJ152:BJ153"/>
    <mergeCell ref="BK152:BK153"/>
    <mergeCell ref="CC212:CC214"/>
    <mergeCell ref="BZ14:CA14"/>
    <mergeCell ref="CB212:CB214"/>
    <mergeCell ref="BK15:BK16"/>
    <mergeCell ref="BL81:BM81"/>
    <mergeCell ref="BH81:BI81"/>
    <mergeCell ref="BJ81:BK81"/>
    <mergeCell ref="BV14:BW14"/>
    <mergeCell ref="BX81:BY81"/>
    <mergeCell ref="BZ81:CA81"/>
    <mergeCell ref="CA82:CA83"/>
    <mergeCell ref="BJ82:BJ83"/>
    <mergeCell ref="CC81:CC83"/>
    <mergeCell ref="BI15:BI16"/>
    <mergeCell ref="BH152:BH153"/>
    <mergeCell ref="BH82:BH83"/>
    <mergeCell ref="CB14:CB16"/>
    <mergeCell ref="BN81:BO81"/>
    <mergeCell ref="BP15:BP16"/>
    <mergeCell ref="BL14:BM14"/>
    <mergeCell ref="BX14:BY14"/>
    <mergeCell ref="BN15:BN16"/>
    <mergeCell ref="BN152:BN153"/>
    <mergeCell ref="BR152:BR153"/>
    <mergeCell ref="BD80:BZ80"/>
    <mergeCell ref="BD81:BE81"/>
    <mergeCell ref="BH14:BI14"/>
    <mergeCell ref="BJ14:BK14"/>
    <mergeCell ref="BL15:BL16"/>
    <mergeCell ref="BM15:BM16"/>
    <mergeCell ref="CB81:CB83"/>
    <mergeCell ref="CB151:CB153"/>
    <mergeCell ref="BD82:BD83"/>
    <mergeCell ref="BE152:BE153"/>
    <mergeCell ref="BH17:BI17"/>
    <mergeCell ref="BD15:BD16"/>
    <mergeCell ref="BU82:BU83"/>
    <mergeCell ref="BY82:BY83"/>
    <mergeCell ref="BW15:BW16"/>
    <mergeCell ref="BD150:BZ150"/>
    <mergeCell ref="BD151:BE151"/>
    <mergeCell ref="BF151:BG151"/>
    <mergeCell ref="BH151:BI151"/>
    <mergeCell ref="BZ151:CA151"/>
    <mergeCell ref="BZ152:BZ153"/>
    <mergeCell ref="BT15:BT16"/>
    <mergeCell ref="BY152:BY153"/>
    <mergeCell ref="BL82:BL83"/>
    <mergeCell ref="CC14:CC16"/>
    <mergeCell ref="BO15:BO16"/>
    <mergeCell ref="CA15:CA16"/>
    <mergeCell ref="BU487:BU488"/>
    <mergeCell ref="CC419:CC421"/>
    <mergeCell ref="CC245:CC247"/>
    <mergeCell ref="BR245:BS245"/>
    <mergeCell ref="BT245:BU245"/>
    <mergeCell ref="BX419:BY419"/>
    <mergeCell ref="BZ419:CA419"/>
    <mergeCell ref="BZ420:BZ421"/>
    <mergeCell ref="BJ246:BJ247"/>
    <mergeCell ref="BK246:BK247"/>
    <mergeCell ref="BL246:BL247"/>
    <mergeCell ref="BM246:BM247"/>
    <mergeCell ref="BN246:BN247"/>
    <mergeCell ref="BO246:BO247"/>
    <mergeCell ref="BP246:BP247"/>
    <mergeCell ref="BQ246:BQ247"/>
    <mergeCell ref="BR246:BR247"/>
    <mergeCell ref="BT246:BT247"/>
    <mergeCell ref="BU246:BU247"/>
    <mergeCell ref="BV246:BV247"/>
    <mergeCell ref="BW246:BW247"/>
    <mergeCell ref="BL419:BM419"/>
    <mergeCell ref="BJ245:BK245"/>
    <mergeCell ref="BL245:BM245"/>
    <mergeCell ref="BV245:BW245"/>
    <mergeCell ref="CA246:CA247"/>
    <mergeCell ref="CB245:CB247"/>
    <mergeCell ref="BR486:BS486"/>
    <mergeCell ref="BT486:BU486"/>
    <mergeCell ref="CB419:CB421"/>
    <mergeCell ref="BT420:BT421"/>
    <mergeCell ref="BT419:BU419"/>
    <mergeCell ref="BM487:BM488"/>
    <mergeCell ref="BN487:BN488"/>
    <mergeCell ref="BP487:BP488"/>
    <mergeCell ref="DC469:DC470"/>
    <mergeCell ref="CA420:CA421"/>
    <mergeCell ref="BV420:BV421"/>
    <mergeCell ref="BW420:BW421"/>
    <mergeCell ref="BX420:BX421"/>
    <mergeCell ref="BX453:BY453"/>
    <mergeCell ref="BX246:BX247"/>
    <mergeCell ref="CO472:CO473"/>
    <mergeCell ref="CQ472:CQ473"/>
    <mergeCell ref="CP472:CP473"/>
    <mergeCell ref="CL474:CL475"/>
    <mergeCell ref="CM474:CM475"/>
    <mergeCell ref="BS454:BS455"/>
    <mergeCell ref="CC453:CC455"/>
    <mergeCell ref="DA469:DA470"/>
    <mergeCell ref="CN474:CN475"/>
    <mergeCell ref="CO474:CO475"/>
    <mergeCell ref="BU420:BU421"/>
    <mergeCell ref="CT469:CT470"/>
    <mergeCell ref="CQ474:CQ475"/>
    <mergeCell ref="CL472:CL473"/>
    <mergeCell ref="CM472:CM473"/>
    <mergeCell ref="CN472:CN473"/>
    <mergeCell ref="CP474:CP475"/>
    <mergeCell ref="CC486:CC488"/>
    <mergeCell ref="BD485:BZ485"/>
    <mergeCell ref="BZ486:CA486"/>
    <mergeCell ref="BW487:BW488"/>
    <mergeCell ref="BX487:BX488"/>
    <mergeCell ref="BY487:BY488"/>
    <mergeCell ref="BV486:BW486"/>
    <mergeCell ref="BO487:BO488"/>
    <mergeCell ref="CA487:CA488"/>
    <mergeCell ref="BD420:BD421"/>
    <mergeCell ref="BE420:BE421"/>
    <mergeCell ref="BF420:BF421"/>
    <mergeCell ref="BG420:BG421"/>
    <mergeCell ref="BH420:BH421"/>
    <mergeCell ref="BI420:BI421"/>
    <mergeCell ref="BJ420:BJ421"/>
    <mergeCell ref="BK420:BK421"/>
    <mergeCell ref="BL420:BL421"/>
    <mergeCell ref="BM420:BM421"/>
    <mergeCell ref="BN420:BN421"/>
    <mergeCell ref="BO420:BO421"/>
    <mergeCell ref="BP420:BP421"/>
    <mergeCell ref="BQ420:BQ421"/>
    <mergeCell ref="BR420:BR421"/>
    <mergeCell ref="BS420:BS421"/>
    <mergeCell ref="BD486:BE486"/>
    <mergeCell ref="BF486:BG486"/>
    <mergeCell ref="BZ487:BZ488"/>
    <mergeCell ref="BE454:BE455"/>
    <mergeCell ref="BF454:BF455"/>
    <mergeCell ref="BD467:BZ467"/>
    <mergeCell ref="BD468:BE468"/>
    <mergeCell ref="BZ468:CA468"/>
    <mergeCell ref="BO469:BO470"/>
    <mergeCell ref="BT487:BT488"/>
    <mergeCell ref="BD469:BD470"/>
    <mergeCell ref="BE469:BE470"/>
    <mergeCell ref="BF469:BF470"/>
    <mergeCell ref="BG469:BG470"/>
    <mergeCell ref="BH469:BH470"/>
    <mergeCell ref="BI469:BI470"/>
    <mergeCell ref="BJ469:BJ470"/>
    <mergeCell ref="BK469:BK470"/>
    <mergeCell ref="BH487:BH488"/>
    <mergeCell ref="BI487:BI488"/>
    <mergeCell ref="BN486:BO486"/>
    <mergeCell ref="BP486:BQ486"/>
    <mergeCell ref="BF213:BF214"/>
    <mergeCell ref="BA467:BA470"/>
    <mergeCell ref="BC467:BC470"/>
    <mergeCell ref="BP469:BP470"/>
    <mergeCell ref="BQ469:BQ470"/>
    <mergeCell ref="BR469:BR470"/>
    <mergeCell ref="BN468:BO468"/>
    <mergeCell ref="BP468:BQ468"/>
    <mergeCell ref="BR468:BS468"/>
    <mergeCell ref="BT468:BU468"/>
    <mergeCell ref="BR419:BS419"/>
    <mergeCell ref="BD418:BZ418"/>
    <mergeCell ref="BD246:BD247"/>
    <mergeCell ref="BD245:BE245"/>
    <mergeCell ref="BD244:BZ244"/>
    <mergeCell ref="BS246:BS247"/>
    <mergeCell ref="BN419:BO419"/>
    <mergeCell ref="BP419:BQ419"/>
    <mergeCell ref="BG246:BG247"/>
    <mergeCell ref="CB486:CB488"/>
    <mergeCell ref="CB468:CB470"/>
    <mergeCell ref="CC468:CC470"/>
    <mergeCell ref="BR487:BR488"/>
    <mergeCell ref="BV487:BV488"/>
    <mergeCell ref="BX486:BY486"/>
    <mergeCell ref="BS487:BS488"/>
    <mergeCell ref="BC80:BC83"/>
    <mergeCell ref="BA150:BA153"/>
    <mergeCell ref="AS419:AS421"/>
    <mergeCell ref="AF419:AF421"/>
    <mergeCell ref="AG419:AG421"/>
    <mergeCell ref="V150:V153"/>
    <mergeCell ref="W150:W153"/>
    <mergeCell ref="V211:V214"/>
    <mergeCell ref="W211:W214"/>
    <mergeCell ref="V244:V247"/>
    <mergeCell ref="W244:W247"/>
    <mergeCell ref="V319:V322"/>
    <mergeCell ref="W319:W322"/>
    <mergeCell ref="BA418:BA421"/>
    <mergeCell ref="BC418:BC421"/>
    <mergeCell ref="V354:V357"/>
    <mergeCell ref="W354:W357"/>
    <mergeCell ref="V376:V379"/>
    <mergeCell ref="BC150:BC153"/>
    <mergeCell ref="AV212:AV214"/>
    <mergeCell ref="AW212:AW214"/>
    <mergeCell ref="AR212:AR214"/>
    <mergeCell ref="AS212:AS214"/>
    <mergeCell ref="AT212:AT214"/>
    <mergeCell ref="AT244:AU244"/>
    <mergeCell ref="AU245:AU247"/>
    <mergeCell ref="C250:C255"/>
    <mergeCell ref="C190:C191"/>
    <mergeCell ref="G244:I244"/>
    <mergeCell ref="G211:I211"/>
    <mergeCell ref="C201:C202"/>
    <mergeCell ref="C215:C216"/>
    <mergeCell ref="A215:A236"/>
    <mergeCell ref="A244:A247"/>
    <mergeCell ref="A141:E143"/>
    <mergeCell ref="C184:C186"/>
    <mergeCell ref="H213:H214"/>
    <mergeCell ref="G212:I212"/>
    <mergeCell ref="G213:G214"/>
    <mergeCell ref="A203:F203"/>
    <mergeCell ref="B192:B193"/>
    <mergeCell ref="I152:I153"/>
    <mergeCell ref="AR151:AR153"/>
    <mergeCell ref="AS151:AS153"/>
    <mergeCell ref="AM151:AM153"/>
    <mergeCell ref="AN151:AN153"/>
    <mergeCell ref="C194:C195"/>
    <mergeCell ref="AN212:AN214"/>
    <mergeCell ref="AN244:AO244"/>
    <mergeCell ref="AM212:AM214"/>
    <mergeCell ref="C187:C189"/>
    <mergeCell ref="D187:E187"/>
    <mergeCell ref="B148:H148"/>
    <mergeCell ref="C160:E160"/>
    <mergeCell ref="C161:C162"/>
    <mergeCell ref="C163:C164"/>
    <mergeCell ref="B160:B164"/>
    <mergeCell ref="BA244:BA247"/>
    <mergeCell ref="BC244:BC247"/>
    <mergeCell ref="AV244:AW244"/>
    <mergeCell ref="BA211:BA214"/>
    <mergeCell ref="BC211:BC214"/>
    <mergeCell ref="B139:B140"/>
    <mergeCell ref="D150:D153"/>
    <mergeCell ref="F150:F153"/>
    <mergeCell ref="B196:B198"/>
    <mergeCell ref="C196:C198"/>
    <mergeCell ref="B178:B179"/>
    <mergeCell ref="B190:B191"/>
    <mergeCell ref="BA80:BA83"/>
    <mergeCell ref="C127:C128"/>
    <mergeCell ref="C114:C122"/>
    <mergeCell ref="B84:B86"/>
    <mergeCell ref="G82:G83"/>
    <mergeCell ref="F80:F83"/>
    <mergeCell ref="AP81:AP83"/>
    <mergeCell ref="AQ81:AQ83"/>
    <mergeCell ref="AH81:AH83"/>
    <mergeCell ref="AB150:AC150"/>
    <mergeCell ref="B80:B83"/>
    <mergeCell ref="J80:U80"/>
    <mergeCell ref="J81:U81"/>
    <mergeCell ref="J150:U150"/>
    <mergeCell ref="C244:C247"/>
    <mergeCell ref="AV245:AV247"/>
    <mergeCell ref="AW245:AW247"/>
    <mergeCell ref="C139:C140"/>
    <mergeCell ref="B244:B247"/>
    <mergeCell ref="D244:D247"/>
    <mergeCell ref="G151:I151"/>
    <mergeCell ref="C171:C175"/>
    <mergeCell ref="C176:C177"/>
    <mergeCell ref="I246:I247"/>
    <mergeCell ref="C220:C228"/>
    <mergeCell ref="C154:C156"/>
    <mergeCell ref="F211:F214"/>
    <mergeCell ref="I213:I214"/>
    <mergeCell ref="V80:V83"/>
    <mergeCell ref="C217:C218"/>
    <mergeCell ref="C211:C214"/>
    <mergeCell ref="D211:D214"/>
    <mergeCell ref="C199:C200"/>
    <mergeCell ref="B260:B264"/>
    <mergeCell ref="B199:B200"/>
    <mergeCell ref="C87:C88"/>
    <mergeCell ref="G150:I150"/>
    <mergeCell ref="E244:E247"/>
    <mergeCell ref="C178:C179"/>
    <mergeCell ref="C133:C134"/>
    <mergeCell ref="B135:B136"/>
    <mergeCell ref="C170:E170"/>
    <mergeCell ref="C80:C83"/>
    <mergeCell ref="H82:H83"/>
    <mergeCell ref="C167:C169"/>
    <mergeCell ref="B91:B99"/>
    <mergeCell ref="B150:B153"/>
    <mergeCell ref="B123:B124"/>
    <mergeCell ref="C123:C124"/>
    <mergeCell ref="B184:B186"/>
    <mergeCell ref="B125:B126"/>
    <mergeCell ref="C125:C126"/>
    <mergeCell ref="B133:B134"/>
    <mergeCell ref="C180:C181"/>
    <mergeCell ref="AD150:AE150"/>
    <mergeCell ref="Z151:Z153"/>
    <mergeCell ref="AG151:AG153"/>
    <mergeCell ref="AH151:AH153"/>
    <mergeCell ref="AI151:AI153"/>
    <mergeCell ref="AL151:AL153"/>
    <mergeCell ref="J151:U151"/>
    <mergeCell ref="J211:U211"/>
    <mergeCell ref="J212:U212"/>
    <mergeCell ref="B87:B88"/>
    <mergeCell ref="B114:B122"/>
    <mergeCell ref="B157:B159"/>
    <mergeCell ref="B288:B295"/>
    <mergeCell ref="B296:B301"/>
    <mergeCell ref="B256:B259"/>
    <mergeCell ref="G246:G247"/>
    <mergeCell ref="H246:H247"/>
    <mergeCell ref="B281:B287"/>
    <mergeCell ref="C256:C259"/>
    <mergeCell ref="C260:C264"/>
    <mergeCell ref="C219:E219"/>
    <mergeCell ref="B242:H242"/>
    <mergeCell ref="J244:U244"/>
    <mergeCell ref="B219:B228"/>
    <mergeCell ref="C210:H210"/>
    <mergeCell ref="B265:B266"/>
    <mergeCell ref="B112:B113"/>
    <mergeCell ref="C149:H149"/>
    <mergeCell ref="B129:B132"/>
    <mergeCell ref="C248:C249"/>
    <mergeCell ref="A354:A357"/>
    <mergeCell ref="B354:B357"/>
    <mergeCell ref="C354:C357"/>
    <mergeCell ref="D354:D357"/>
    <mergeCell ref="B352:H352"/>
    <mergeCell ref="F244:F247"/>
    <mergeCell ref="E211:E214"/>
    <mergeCell ref="C302:C304"/>
    <mergeCell ref="B250:B255"/>
    <mergeCell ref="B274:B280"/>
    <mergeCell ref="A319:A322"/>
    <mergeCell ref="B317:H317"/>
    <mergeCell ref="C318:H318"/>
    <mergeCell ref="B319:B322"/>
    <mergeCell ref="B229:B236"/>
    <mergeCell ref="C230:C236"/>
    <mergeCell ref="C353:H353"/>
    <mergeCell ref="C325:E325"/>
    <mergeCell ref="F354:F357"/>
    <mergeCell ref="B267:B273"/>
    <mergeCell ref="C267:C273"/>
    <mergeCell ref="B248:B249"/>
    <mergeCell ref="A211:A214"/>
    <mergeCell ref="B211:B214"/>
    <mergeCell ref="B217:B218"/>
    <mergeCell ref="A248:A314"/>
    <mergeCell ref="B312:B313"/>
    <mergeCell ref="C312:C313"/>
    <mergeCell ref="G355:I355"/>
    <mergeCell ref="C337:C338"/>
    <mergeCell ref="C334:E334"/>
    <mergeCell ref="B339:B343"/>
    <mergeCell ref="C375:H375"/>
    <mergeCell ref="W376:W379"/>
    <mergeCell ref="AB376:AC376"/>
    <mergeCell ref="G356:G357"/>
    <mergeCell ref="H356:H357"/>
    <mergeCell ref="I356:I357"/>
    <mergeCell ref="G376:I376"/>
    <mergeCell ref="C367:C368"/>
    <mergeCell ref="B367:B368"/>
    <mergeCell ref="AO212:AO214"/>
    <mergeCell ref="J245:U245"/>
    <mergeCell ref="B209:H209"/>
    <mergeCell ref="J354:U354"/>
    <mergeCell ref="J355:U355"/>
    <mergeCell ref="C323:C324"/>
    <mergeCell ref="C335:C336"/>
    <mergeCell ref="C340:C341"/>
    <mergeCell ref="C342:C343"/>
    <mergeCell ref="C346:C347"/>
    <mergeCell ref="G319:I319"/>
    <mergeCell ref="B302:B304"/>
    <mergeCell ref="B358:B366"/>
    <mergeCell ref="C358:E358"/>
    <mergeCell ref="C359:C360"/>
    <mergeCell ref="C288:C295"/>
    <mergeCell ref="C296:C301"/>
    <mergeCell ref="B314:F314"/>
    <mergeCell ref="C281:C287"/>
    <mergeCell ref="C265:C266"/>
    <mergeCell ref="AD320:AD322"/>
    <mergeCell ref="AE320:AE322"/>
    <mergeCell ref="Z320:Z322"/>
    <mergeCell ref="A323:A347"/>
    <mergeCell ref="G320:I320"/>
    <mergeCell ref="J320:U320"/>
    <mergeCell ref="G321:G322"/>
    <mergeCell ref="H321:H322"/>
    <mergeCell ref="I321:I322"/>
    <mergeCell ref="G245:I245"/>
    <mergeCell ref="D319:D322"/>
    <mergeCell ref="B346:B347"/>
    <mergeCell ref="E319:E322"/>
    <mergeCell ref="F319:F322"/>
    <mergeCell ref="AV150:AW150"/>
    <mergeCell ref="AV151:AV153"/>
    <mergeCell ref="AW151:AW153"/>
    <mergeCell ref="AU212:AU214"/>
    <mergeCell ref="AV320:AV322"/>
    <mergeCell ref="AW320:AW322"/>
    <mergeCell ref="C229:E229"/>
    <mergeCell ref="C243:H243"/>
    <mergeCell ref="AQ320:AQ322"/>
    <mergeCell ref="AP320:AP322"/>
    <mergeCell ref="AU320:AU322"/>
    <mergeCell ref="C274:C280"/>
    <mergeCell ref="C319:C322"/>
    <mergeCell ref="AP245:AP247"/>
    <mergeCell ref="AQ245:AQ247"/>
    <mergeCell ref="A237:F237"/>
    <mergeCell ref="B215:B216"/>
    <mergeCell ref="B194:B195"/>
    <mergeCell ref="AA320:AA322"/>
    <mergeCell ref="B201:B202"/>
    <mergeCell ref="B167:B169"/>
    <mergeCell ref="AQ355:AQ357"/>
    <mergeCell ref="AP319:AQ319"/>
    <mergeCell ref="AN319:AO319"/>
    <mergeCell ref="AU81:AU83"/>
    <mergeCell ref="AA151:AA153"/>
    <mergeCell ref="AB151:AB153"/>
    <mergeCell ref="AC151:AC153"/>
    <mergeCell ref="AD151:AD153"/>
    <mergeCell ref="AE151:AE153"/>
    <mergeCell ref="AF151:AF153"/>
    <mergeCell ref="AT151:AT153"/>
    <mergeCell ref="AR244:AS244"/>
    <mergeCell ref="AD244:AE244"/>
    <mergeCell ref="AV319:AW319"/>
    <mergeCell ref="AD319:AE319"/>
    <mergeCell ref="AF319:AG319"/>
    <mergeCell ref="AI245:AI247"/>
    <mergeCell ref="AR245:AR247"/>
    <mergeCell ref="AV81:AV83"/>
    <mergeCell ref="AI212:AI214"/>
    <mergeCell ref="AO151:AO153"/>
    <mergeCell ref="AP151:AP153"/>
    <mergeCell ref="AQ151:AQ153"/>
    <mergeCell ref="AP244:AQ244"/>
    <mergeCell ref="Z319:AA319"/>
    <mergeCell ref="AB319:AC319"/>
    <mergeCell ref="AR81:AR83"/>
    <mergeCell ref="AP212:AP214"/>
    <mergeCell ref="AQ212:AQ214"/>
    <mergeCell ref="AL150:AM150"/>
    <mergeCell ref="AN150:AO150"/>
    <mergeCell ref="AP150:AQ150"/>
    <mergeCell ref="AO419:AO421"/>
    <mergeCell ref="AW81:AW83"/>
    <mergeCell ref="AA81:AA83"/>
    <mergeCell ref="AB81:AB83"/>
    <mergeCell ref="AC81:AC83"/>
    <mergeCell ref="AE81:AE83"/>
    <mergeCell ref="AF81:AF83"/>
    <mergeCell ref="AG81:AG83"/>
    <mergeCell ref="W80:W83"/>
    <mergeCell ref="AS81:AS83"/>
    <mergeCell ref="AT81:AT83"/>
    <mergeCell ref="AS245:AS247"/>
    <mergeCell ref="AT245:AT247"/>
    <mergeCell ref="AD212:AD214"/>
    <mergeCell ref="AE212:AE214"/>
    <mergeCell ref="AF212:AF214"/>
    <mergeCell ref="AG212:AG214"/>
    <mergeCell ref="AH212:AH214"/>
    <mergeCell ref="AF150:AG150"/>
    <mergeCell ref="AD81:AD83"/>
    <mergeCell ref="AL212:AL214"/>
    <mergeCell ref="AH150:AI150"/>
    <mergeCell ref="AJ150:AK150"/>
    <mergeCell ref="Z244:AA244"/>
    <mergeCell ref="AB244:AC244"/>
    <mergeCell ref="AT80:AU80"/>
    <mergeCell ref="AV80:AW80"/>
    <mergeCell ref="AR150:AS150"/>
    <mergeCell ref="AT150:AU150"/>
    <mergeCell ref="AR80:AS80"/>
    <mergeCell ref="AU151:AU153"/>
    <mergeCell ref="AN81:AN83"/>
    <mergeCell ref="AL319:AM319"/>
    <mergeCell ref="AB413:AC413"/>
    <mergeCell ref="AE355:AE357"/>
    <mergeCell ref="AL377:AL379"/>
    <mergeCell ref="AC320:AC322"/>
    <mergeCell ref="AR447:AS447"/>
    <mergeCell ref="AT419:AT421"/>
    <mergeCell ref="AL355:AL357"/>
    <mergeCell ref="AP354:AQ354"/>
    <mergeCell ref="AR354:AS354"/>
    <mergeCell ref="AR377:AR379"/>
    <mergeCell ref="AN245:AN247"/>
    <mergeCell ref="Z245:Z247"/>
    <mergeCell ref="AL245:AL247"/>
    <mergeCell ref="AS355:AS357"/>
    <mergeCell ref="AT355:AT357"/>
    <mergeCell ref="AR319:AS319"/>
    <mergeCell ref="AR320:AR322"/>
    <mergeCell ref="AS320:AS322"/>
    <mergeCell ref="AO245:AO247"/>
    <mergeCell ref="AM377:AM379"/>
    <mergeCell ref="AN376:AO376"/>
    <mergeCell ref="AI355:AI357"/>
    <mergeCell ref="AF376:AG376"/>
    <mergeCell ref="AJ376:AK376"/>
    <mergeCell ref="AL376:AM376"/>
    <mergeCell ref="AG355:AG357"/>
    <mergeCell ref="AP414:AP416"/>
    <mergeCell ref="AR355:AR357"/>
    <mergeCell ref="AR414:AR416"/>
    <mergeCell ref="AR413:AS413"/>
    <mergeCell ref="AR376:AS376"/>
    <mergeCell ref="Z81:Z83"/>
    <mergeCell ref="AI81:AI83"/>
    <mergeCell ref="Z150:AA150"/>
    <mergeCell ref="AF244:AG244"/>
    <mergeCell ref="Z80:AA80"/>
    <mergeCell ref="AB80:AC80"/>
    <mergeCell ref="AD80:AE80"/>
    <mergeCell ref="AF80:AG80"/>
    <mergeCell ref="AH80:AI80"/>
    <mergeCell ref="AJ80:AK80"/>
    <mergeCell ref="AL80:AM80"/>
    <mergeCell ref="AN80:AO80"/>
    <mergeCell ref="AP80:AQ80"/>
    <mergeCell ref="Z212:Z214"/>
    <mergeCell ref="AA212:AA214"/>
    <mergeCell ref="AB212:AB214"/>
    <mergeCell ref="AC212:AC214"/>
    <mergeCell ref="AL81:AL83"/>
    <mergeCell ref="AM81:AM83"/>
    <mergeCell ref="AH244:AI244"/>
    <mergeCell ref="AJ244:AK244"/>
    <mergeCell ref="AO81:AO83"/>
    <mergeCell ref="AM419:AM421"/>
    <mergeCell ref="AO355:AO357"/>
    <mergeCell ref="AF418:AG418"/>
    <mergeCell ref="AH376:AI376"/>
    <mergeCell ref="AF320:AF322"/>
    <mergeCell ref="AL448:AL450"/>
    <mergeCell ref="AV453:AV455"/>
    <mergeCell ref="AP468:AP470"/>
    <mergeCell ref="AO468:AO470"/>
    <mergeCell ref="AP467:AQ467"/>
    <mergeCell ref="AL452:AM452"/>
    <mergeCell ref="AR452:AS452"/>
    <mergeCell ref="AP447:AQ447"/>
    <mergeCell ref="AP448:AP450"/>
    <mergeCell ref="AP452:AQ452"/>
    <mergeCell ref="AM464:AM466"/>
    <mergeCell ref="AP464:AP466"/>
    <mergeCell ref="AQ464:AQ466"/>
    <mergeCell ref="AR464:AR466"/>
    <mergeCell ref="AL447:AM447"/>
    <mergeCell ref="AN447:AO447"/>
    <mergeCell ref="AR453:AR455"/>
    <mergeCell ref="AS448:AS450"/>
    <mergeCell ref="AV448:AV450"/>
    <mergeCell ref="AL463:AM463"/>
    <mergeCell ref="AR463:AS463"/>
    <mergeCell ref="AT463:AU463"/>
    <mergeCell ref="AP463:AQ463"/>
    <mergeCell ref="AN453:AN455"/>
    <mergeCell ref="AN448:AN450"/>
    <mergeCell ref="AQ448:AQ450"/>
    <mergeCell ref="AO453:AO455"/>
    <mergeCell ref="AA419:AA421"/>
    <mergeCell ref="AB419:AB421"/>
    <mergeCell ref="AJ447:AK447"/>
    <mergeCell ref="AN355:AN357"/>
    <mergeCell ref="AN320:AN322"/>
    <mergeCell ref="AO320:AO322"/>
    <mergeCell ref="AL418:AM418"/>
    <mergeCell ref="AB377:AB379"/>
    <mergeCell ref="AC377:AC379"/>
    <mergeCell ref="AL244:AM244"/>
    <mergeCell ref="AB448:AB450"/>
    <mergeCell ref="AH320:AH322"/>
    <mergeCell ref="AI320:AI322"/>
    <mergeCell ref="AA414:AA416"/>
    <mergeCell ref="AB414:AB416"/>
    <mergeCell ref="AB355:AB357"/>
    <mergeCell ref="Z413:AA413"/>
    <mergeCell ref="Z354:AA354"/>
    <mergeCell ref="AD354:AE354"/>
    <mergeCell ref="AB354:AC354"/>
    <mergeCell ref="AH319:AI319"/>
    <mergeCell ref="AH414:AH416"/>
    <mergeCell ref="AI414:AI416"/>
    <mergeCell ref="AD376:AE376"/>
    <mergeCell ref="AD245:AD247"/>
    <mergeCell ref="AF245:AF247"/>
    <mergeCell ref="AM448:AM450"/>
    <mergeCell ref="AM414:AM416"/>
    <mergeCell ref="AD414:AD416"/>
    <mergeCell ref="AE414:AE416"/>
    <mergeCell ref="AH355:AH357"/>
    <mergeCell ref="AI448:AI450"/>
    <mergeCell ref="AJ354:AK354"/>
    <mergeCell ref="AL354:AM354"/>
    <mergeCell ref="AR419:AR421"/>
    <mergeCell ref="AP355:AP357"/>
    <mergeCell ref="AJ413:AK413"/>
    <mergeCell ref="AG245:AG247"/>
    <mergeCell ref="AH245:AH247"/>
    <mergeCell ref="AM245:AM247"/>
    <mergeCell ref="AD413:AE413"/>
    <mergeCell ref="AD377:AD379"/>
    <mergeCell ref="AE245:AE247"/>
    <mergeCell ref="Z377:Z379"/>
    <mergeCell ref="AH377:AH379"/>
    <mergeCell ref="AI377:AI379"/>
    <mergeCell ref="AP453:AP455"/>
    <mergeCell ref="AQ453:AQ455"/>
    <mergeCell ref="AH448:AH450"/>
    <mergeCell ref="Z419:Z421"/>
    <mergeCell ref="AD453:AD455"/>
    <mergeCell ref="AC355:AC357"/>
    <mergeCell ref="AD355:AD357"/>
    <mergeCell ref="Z355:Z357"/>
    <mergeCell ref="AA355:AA357"/>
    <mergeCell ref="AB245:AB247"/>
    <mergeCell ref="AC245:AC247"/>
    <mergeCell ref="AB320:AB322"/>
    <mergeCell ref="AH413:AI413"/>
    <mergeCell ref="AG320:AG322"/>
    <mergeCell ref="AA245:AA247"/>
    <mergeCell ref="AF413:AG413"/>
    <mergeCell ref="AA377:AA379"/>
    <mergeCell ref="AB418:AC418"/>
    <mergeCell ref="AJ378:AJ379"/>
    <mergeCell ref="AK378:AK379"/>
    <mergeCell ref="AP376:AQ376"/>
    <mergeCell ref="AL414:AL416"/>
    <mergeCell ref="AS377:AS379"/>
    <mergeCell ref="AF355:AF357"/>
    <mergeCell ref="AH354:AI354"/>
    <mergeCell ref="AF452:AG452"/>
    <mergeCell ref="AF448:AF450"/>
    <mergeCell ref="AG448:AG450"/>
    <mergeCell ref="AT447:AU447"/>
    <mergeCell ref="AT452:AU452"/>
    <mergeCell ref="AT413:AU413"/>
    <mergeCell ref="AT418:AU418"/>
    <mergeCell ref="AO377:AO379"/>
    <mergeCell ref="AF447:AG447"/>
    <mergeCell ref="AH447:AI447"/>
    <mergeCell ref="AF354:AG354"/>
    <mergeCell ref="AS414:AS416"/>
    <mergeCell ref="AT414:AT416"/>
    <mergeCell ref="AU414:AU416"/>
    <mergeCell ref="AJ418:AK418"/>
    <mergeCell ref="AQ377:AQ379"/>
    <mergeCell ref="AI419:AI421"/>
    <mergeCell ref="AP419:AP421"/>
    <mergeCell ref="AN354:AO354"/>
    <mergeCell ref="AO448:AO450"/>
    <mergeCell ref="AU355:AU357"/>
    <mergeCell ref="AT448:AT450"/>
    <mergeCell ref="AU448:AU450"/>
    <mergeCell ref="AH418:AI418"/>
    <mergeCell ref="AM355:AM357"/>
    <mergeCell ref="AS453:AS455"/>
    <mergeCell ref="AV447:AW447"/>
    <mergeCell ref="AV419:AV421"/>
    <mergeCell ref="AW448:AW450"/>
    <mergeCell ref="AU419:AU421"/>
    <mergeCell ref="AV354:AW354"/>
    <mergeCell ref="AT320:AT322"/>
    <mergeCell ref="AT354:AU354"/>
    <mergeCell ref="AT376:AU376"/>
    <mergeCell ref="AV376:AW376"/>
    <mergeCell ref="AV414:AV416"/>
    <mergeCell ref="AT319:AU319"/>
    <mergeCell ref="AW414:AW416"/>
    <mergeCell ref="AN377:AN379"/>
    <mergeCell ref="AJ319:AK319"/>
    <mergeCell ref="AN418:AO418"/>
    <mergeCell ref="AP418:AQ418"/>
    <mergeCell ref="AL320:AL322"/>
    <mergeCell ref="AM320:AM322"/>
    <mergeCell ref="AO414:AO416"/>
    <mergeCell ref="AQ414:AQ416"/>
    <mergeCell ref="AQ419:AQ421"/>
    <mergeCell ref="AL413:AM413"/>
    <mergeCell ref="AN413:AO413"/>
    <mergeCell ref="AL419:AL421"/>
    <mergeCell ref="AN419:AN421"/>
    <mergeCell ref="AV355:AV357"/>
    <mergeCell ref="AW355:AW357"/>
    <mergeCell ref="AR418:AS418"/>
    <mergeCell ref="AP413:AQ413"/>
    <mergeCell ref="AJ356:AJ357"/>
    <mergeCell ref="AK356:AK357"/>
    <mergeCell ref="B465:H465"/>
    <mergeCell ref="F467:F470"/>
    <mergeCell ref="G467:I467"/>
    <mergeCell ref="D485:D488"/>
    <mergeCell ref="C560:D560"/>
    <mergeCell ref="AC419:AC421"/>
    <mergeCell ref="AH419:AH421"/>
    <mergeCell ref="AR448:AR450"/>
    <mergeCell ref="AB447:AC447"/>
    <mergeCell ref="AV413:AW413"/>
    <mergeCell ref="AP377:AP379"/>
    <mergeCell ref="AV377:AV379"/>
    <mergeCell ref="AN414:AN416"/>
    <mergeCell ref="AV418:AW418"/>
    <mergeCell ref="AW419:AW421"/>
    <mergeCell ref="AD419:AD421"/>
    <mergeCell ref="AE419:AE421"/>
    <mergeCell ref="AE377:AE379"/>
    <mergeCell ref="AW377:AW379"/>
    <mergeCell ref="AG453:AG455"/>
    <mergeCell ref="AC414:AC416"/>
    <mergeCell ref="AT453:AT455"/>
    <mergeCell ref="AU453:AU455"/>
    <mergeCell ref="AH452:AI452"/>
    <mergeCell ref="AF414:AF416"/>
    <mergeCell ref="AG414:AG416"/>
    <mergeCell ref="AT377:AT379"/>
    <mergeCell ref="AU377:AU379"/>
    <mergeCell ref="AD447:AE447"/>
    <mergeCell ref="AG377:AG379"/>
    <mergeCell ref="AF377:AF379"/>
    <mergeCell ref="AD418:AE418"/>
    <mergeCell ref="C503:C504"/>
    <mergeCell ref="B489:B492"/>
    <mergeCell ref="C542:D542"/>
    <mergeCell ref="C543:D543"/>
    <mergeCell ref="C544:D544"/>
    <mergeCell ref="AI464:AI466"/>
    <mergeCell ref="J485:U485"/>
    <mergeCell ref="J486:U486"/>
    <mergeCell ref="AH453:AH455"/>
    <mergeCell ref="AF468:AF470"/>
    <mergeCell ref="AF463:AG463"/>
    <mergeCell ref="Z448:Z450"/>
    <mergeCell ref="C553:D553"/>
    <mergeCell ref="M575:N575"/>
    <mergeCell ref="J452:U452"/>
    <mergeCell ref="B450:H450"/>
    <mergeCell ref="C451:H451"/>
    <mergeCell ref="O575:P575"/>
    <mergeCell ref="AG464:AG466"/>
    <mergeCell ref="AH464:AH466"/>
    <mergeCell ref="AE464:AE466"/>
    <mergeCell ref="AD452:AE452"/>
    <mergeCell ref="AE468:AE470"/>
    <mergeCell ref="AG468:AG470"/>
    <mergeCell ref="AH463:AI463"/>
    <mergeCell ref="Z467:AA467"/>
    <mergeCell ref="I454:I455"/>
    <mergeCell ref="G454:G455"/>
    <mergeCell ref="Z485:AA485"/>
    <mergeCell ref="C484:H484"/>
    <mergeCell ref="I487:I488"/>
    <mergeCell ref="C458:C459"/>
    <mergeCell ref="Z414:Z416"/>
    <mergeCell ref="C407:C408"/>
    <mergeCell ref="AA448:AA450"/>
    <mergeCell ref="Z453:Z455"/>
    <mergeCell ref="Z418:AA418"/>
    <mergeCell ref="I576:J576"/>
    <mergeCell ref="M576:N576"/>
    <mergeCell ref="O576:P576"/>
    <mergeCell ref="E573:F573"/>
    <mergeCell ref="G573:H574"/>
    <mergeCell ref="B575:D575"/>
    <mergeCell ref="Z447:AA447"/>
    <mergeCell ref="AB467:AC467"/>
    <mergeCell ref="AA468:AA470"/>
    <mergeCell ref="J453:U453"/>
    <mergeCell ref="AB486:AB488"/>
    <mergeCell ref="C493:E493"/>
    <mergeCell ref="C550:D550"/>
    <mergeCell ref="C534:D534"/>
    <mergeCell ref="C535:D535"/>
    <mergeCell ref="C539:D539"/>
    <mergeCell ref="D518:E518"/>
    <mergeCell ref="C523:C524"/>
    <mergeCell ref="G453:I453"/>
    <mergeCell ref="F452:F455"/>
    <mergeCell ref="H454:H455"/>
    <mergeCell ref="AB485:AC485"/>
    <mergeCell ref="AC448:AC450"/>
    <mergeCell ref="AC453:AC455"/>
    <mergeCell ref="AB463:AC463"/>
    <mergeCell ref="C515:C517"/>
    <mergeCell ref="C513:C514"/>
    <mergeCell ref="B422:B426"/>
    <mergeCell ref="AB464:AB466"/>
    <mergeCell ref="AC464:AC466"/>
    <mergeCell ref="C399:E399"/>
    <mergeCell ref="A376:A379"/>
    <mergeCell ref="C438:C439"/>
    <mergeCell ref="AA486:AA488"/>
    <mergeCell ref="B467:B470"/>
    <mergeCell ref="Z468:Z470"/>
    <mergeCell ref="J468:U468"/>
    <mergeCell ref="C380:E380"/>
    <mergeCell ref="A471:A475"/>
    <mergeCell ref="I420:I421"/>
    <mergeCell ref="A411:F411"/>
    <mergeCell ref="A418:A421"/>
    <mergeCell ref="C406:E406"/>
    <mergeCell ref="J376:U376"/>
    <mergeCell ref="C430:C431"/>
    <mergeCell ref="C460:C461"/>
    <mergeCell ref="Z464:Z466"/>
    <mergeCell ref="J418:U418"/>
    <mergeCell ref="G420:G421"/>
    <mergeCell ref="Z463:AA463"/>
    <mergeCell ref="Z376:AA376"/>
    <mergeCell ref="C471:E471"/>
    <mergeCell ref="F485:F488"/>
    <mergeCell ref="A476:E476"/>
    <mergeCell ref="B458:B459"/>
    <mergeCell ref="C402:C403"/>
    <mergeCell ref="C391:C392"/>
    <mergeCell ref="C393:C394"/>
    <mergeCell ref="C400:C401"/>
    <mergeCell ref="J377:U377"/>
    <mergeCell ref="AA453:AA455"/>
    <mergeCell ref="AB453:AB455"/>
    <mergeCell ref="Z452:AA452"/>
    <mergeCell ref="AB452:AC452"/>
    <mergeCell ref="V418:V421"/>
    <mergeCell ref="W418:W421"/>
    <mergeCell ref="AC468:AC470"/>
    <mergeCell ref="C395:C398"/>
    <mergeCell ref="B395:B398"/>
    <mergeCell ref="AC486:AC488"/>
    <mergeCell ref="B483:H483"/>
    <mergeCell ref="B438:B439"/>
    <mergeCell ref="J467:U467"/>
    <mergeCell ref="W452:W455"/>
    <mergeCell ref="D452:D455"/>
    <mergeCell ref="E452:E455"/>
    <mergeCell ref="C456:C457"/>
    <mergeCell ref="C427:E427"/>
    <mergeCell ref="E418:E421"/>
    <mergeCell ref="C376:C379"/>
    <mergeCell ref="D467:D470"/>
    <mergeCell ref="E467:E470"/>
    <mergeCell ref="G377:I377"/>
    <mergeCell ref="V452:V455"/>
    <mergeCell ref="D428:E428"/>
    <mergeCell ref="B460:B461"/>
    <mergeCell ref="G485:I485"/>
    <mergeCell ref="B418:B421"/>
    <mergeCell ref="C425:C426"/>
    <mergeCell ref="C442:C443"/>
    <mergeCell ref="A444:E444"/>
    <mergeCell ref="M633:S633"/>
    <mergeCell ref="T633:AF633"/>
    <mergeCell ref="C548:D548"/>
    <mergeCell ref="I607:J607"/>
    <mergeCell ref="O627:P627"/>
    <mergeCell ref="I627:J627"/>
    <mergeCell ref="V467:V470"/>
    <mergeCell ref="W467:W470"/>
    <mergeCell ref="C559:D559"/>
    <mergeCell ref="C541:D541"/>
    <mergeCell ref="O578:P578"/>
    <mergeCell ref="B579:D579"/>
    <mergeCell ref="E579:F579"/>
    <mergeCell ref="G579:H579"/>
    <mergeCell ref="I579:J579"/>
    <mergeCell ref="M579:N579"/>
    <mergeCell ref="O628:P628"/>
    <mergeCell ref="I575:J575"/>
    <mergeCell ref="G578:H578"/>
    <mergeCell ref="C546:D546"/>
    <mergeCell ref="C557:D557"/>
    <mergeCell ref="O630:P630"/>
    <mergeCell ref="O632:P632"/>
    <mergeCell ref="O579:P579"/>
    <mergeCell ref="O582:P582"/>
    <mergeCell ref="B583:D583"/>
    <mergeCell ref="C555:D555"/>
    <mergeCell ref="C545:D545"/>
    <mergeCell ref="H487:H488"/>
    <mergeCell ref="Z486:Z488"/>
    <mergeCell ref="AB468:AB470"/>
    <mergeCell ref="AD467:AE467"/>
    <mergeCell ref="AV26:AV30"/>
    <mergeCell ref="AW26:AW30"/>
    <mergeCell ref="AV31:AV34"/>
    <mergeCell ref="AW31:AW34"/>
    <mergeCell ref="AV37:AV39"/>
    <mergeCell ref="AW37:AW39"/>
    <mergeCell ref="AV40:AV42"/>
    <mergeCell ref="AW40:AW42"/>
    <mergeCell ref="AV55:AV58"/>
    <mergeCell ref="AW55:AW58"/>
    <mergeCell ref="L631:M632"/>
    <mergeCell ref="B618:C618"/>
    <mergeCell ref="B578:D578"/>
    <mergeCell ref="E578:F578"/>
    <mergeCell ref="C489:C492"/>
    <mergeCell ref="D489:E489"/>
    <mergeCell ref="C507:C510"/>
    <mergeCell ref="C511:C512"/>
    <mergeCell ref="B399:B405"/>
    <mergeCell ref="H420:H421"/>
    <mergeCell ref="G378:G379"/>
    <mergeCell ref="H378:H379"/>
    <mergeCell ref="I378:I379"/>
    <mergeCell ref="B376:B379"/>
    <mergeCell ref="C390:E390"/>
    <mergeCell ref="AA464:AA466"/>
    <mergeCell ref="C383:C384"/>
    <mergeCell ref="G486:I486"/>
    <mergeCell ref="G487:G488"/>
    <mergeCell ref="AD448:AD450"/>
    <mergeCell ref="AE448:AE450"/>
    <mergeCell ref="AD463:AE463"/>
  </mergeCells>
  <phoneticPr fontId="22" type="noConversion"/>
  <conditionalFormatting sqref="W13 CC14:CC66 W80 W150 CC323:CC347 CC380:CC410 CC533:CC561">
    <cfRule type="cellIs" dxfId="481" priority="392" operator="greaterThan">
      <formula>0.17</formula>
    </cfRule>
    <cfRule type="cellIs" dxfId="480" priority="391" operator="lessThan">
      <formula>0.08</formula>
    </cfRule>
    <cfRule type="cellIs" dxfId="479" priority="390" operator="greaterThan">
      <formula>0.17</formula>
    </cfRule>
    <cfRule type="cellIs" dxfId="478" priority="389" operator="between">
      <formula>0.081</formula>
      <formula>0.169</formula>
    </cfRule>
  </conditionalFormatting>
  <conditionalFormatting sqref="W17:W66 W84:W140 W154:W202 W215:W236 W248:W313 W323:W347 W380:W410 W422:W443 W456:W461 W489:W524">
    <cfRule type="cellIs" dxfId="477" priority="236" operator="between">
      <formula>80</formula>
      <formula>97.9</formula>
    </cfRule>
    <cfRule type="cellIs" dxfId="476" priority="235" operator="greaterThanOrEqual">
      <formula>98</formula>
    </cfRule>
    <cfRule type="cellIs" dxfId="475" priority="237" operator="between">
      <formula>50</formula>
      <formula>79.9</formula>
    </cfRule>
    <cfRule type="cellIs" dxfId="474" priority="240" operator="lessThan">
      <formula>8</formula>
    </cfRule>
    <cfRule type="cellIs" dxfId="473" priority="239" operator="lessThan">
      <formula>14.9</formula>
    </cfRule>
    <cfRule type="cellIs" dxfId="472" priority="238" operator="between">
      <formula>15</formula>
      <formula>49.9</formula>
    </cfRule>
  </conditionalFormatting>
  <conditionalFormatting sqref="W211">
    <cfRule type="cellIs" dxfId="471" priority="75" operator="between">
      <formula>0.081</formula>
      <formula>0.169</formula>
    </cfRule>
    <cfRule type="cellIs" dxfId="470" priority="76" operator="greaterThan">
      <formula>0.17</formula>
    </cfRule>
    <cfRule type="cellIs" dxfId="469" priority="77" operator="lessThan">
      <formula>0.08</formula>
    </cfRule>
    <cfRule type="cellIs" dxfId="468" priority="78" operator="greaterThan">
      <formula>0.17</formula>
    </cfRule>
  </conditionalFormatting>
  <conditionalFormatting sqref="W244">
    <cfRule type="cellIs" dxfId="467" priority="74" operator="greaterThan">
      <formula>0.17</formula>
    </cfRule>
    <cfRule type="cellIs" dxfId="466" priority="73" operator="lessThan">
      <formula>0.08</formula>
    </cfRule>
    <cfRule type="cellIs" dxfId="465" priority="72" operator="greaterThan">
      <formula>0.17</formula>
    </cfRule>
    <cfRule type="cellIs" dxfId="464" priority="71" operator="between">
      <formula>0.081</formula>
      <formula>0.169</formula>
    </cfRule>
  </conditionalFormatting>
  <conditionalFormatting sqref="W319">
    <cfRule type="cellIs" dxfId="463" priority="69" operator="lessThan">
      <formula>0.08</formula>
    </cfRule>
    <cfRule type="cellIs" dxfId="462" priority="70" operator="greaterThan">
      <formula>0.17</formula>
    </cfRule>
    <cfRule type="cellIs" dxfId="461" priority="68" operator="greaterThan">
      <formula>0.17</formula>
    </cfRule>
    <cfRule type="cellIs" dxfId="460" priority="67" operator="between">
      <formula>0.081</formula>
      <formula>0.169</formula>
    </cfRule>
  </conditionalFormatting>
  <conditionalFormatting sqref="W354">
    <cfRule type="cellIs" dxfId="459" priority="66" operator="greaterThan">
      <formula>0.17</formula>
    </cfRule>
    <cfRule type="cellIs" dxfId="458" priority="65" operator="lessThan">
      <formula>0.08</formula>
    </cfRule>
    <cfRule type="cellIs" dxfId="457" priority="64" operator="greaterThan">
      <formula>0.17</formula>
    </cfRule>
    <cfRule type="cellIs" dxfId="456" priority="63" operator="between">
      <formula>0.081</formula>
      <formula>0.169</formula>
    </cfRule>
  </conditionalFormatting>
  <conditionalFormatting sqref="W358:W368">
    <cfRule type="cellIs" dxfId="455" priority="154" operator="between">
      <formula>15</formula>
      <formula>49.9</formula>
    </cfRule>
    <cfRule type="cellIs" dxfId="454" priority="153" operator="between">
      <formula>50</formula>
      <formula>79.9</formula>
    </cfRule>
    <cfRule type="cellIs" dxfId="453" priority="152" operator="between">
      <formula>80</formula>
      <formula>97.9</formula>
    </cfRule>
    <cfRule type="cellIs" dxfId="452" priority="151" operator="greaterThanOrEqual">
      <formula>98</formula>
    </cfRule>
    <cfRule type="cellIs" dxfId="451" priority="156" operator="lessThan">
      <formula>8</formula>
    </cfRule>
    <cfRule type="cellIs" dxfId="450" priority="155" operator="lessThan">
      <formula>14.9</formula>
    </cfRule>
  </conditionalFormatting>
  <conditionalFormatting sqref="W376">
    <cfRule type="cellIs" dxfId="449" priority="61" operator="lessThan">
      <formula>0.08</formula>
    </cfRule>
    <cfRule type="cellIs" dxfId="448" priority="62" operator="greaterThan">
      <formula>0.17</formula>
    </cfRule>
    <cfRule type="cellIs" dxfId="447" priority="59" operator="between">
      <formula>0.081</formula>
      <formula>0.169</formula>
    </cfRule>
    <cfRule type="cellIs" dxfId="446" priority="60" operator="greaterThan">
      <formula>0.17</formula>
    </cfRule>
  </conditionalFormatting>
  <conditionalFormatting sqref="W418">
    <cfRule type="cellIs" dxfId="445" priority="55" operator="between">
      <formula>0.081</formula>
      <formula>0.169</formula>
    </cfRule>
    <cfRule type="cellIs" dxfId="444" priority="56" operator="greaterThan">
      <formula>0.17</formula>
    </cfRule>
    <cfRule type="cellIs" dxfId="443" priority="57" operator="lessThan">
      <formula>0.08</formula>
    </cfRule>
    <cfRule type="cellIs" dxfId="442" priority="58" operator="greaterThan">
      <formula>0.17</formula>
    </cfRule>
  </conditionalFormatting>
  <conditionalFormatting sqref="W452">
    <cfRule type="cellIs" dxfId="441" priority="54" operator="greaterThan">
      <formula>0.17</formula>
    </cfRule>
    <cfRule type="cellIs" dxfId="440" priority="53" operator="lessThan">
      <formula>0.08</formula>
    </cfRule>
    <cfRule type="cellIs" dxfId="439" priority="52" operator="greaterThan">
      <formula>0.17</formula>
    </cfRule>
    <cfRule type="cellIs" dxfId="438" priority="51" operator="between">
      <formula>0.081</formula>
      <formula>0.169</formula>
    </cfRule>
  </conditionalFormatting>
  <conditionalFormatting sqref="W467">
    <cfRule type="cellIs" dxfId="437" priority="50" operator="greaterThan">
      <formula>0.17</formula>
    </cfRule>
    <cfRule type="cellIs" dxfId="436" priority="49" operator="lessThan">
      <formula>0.08</formula>
    </cfRule>
    <cfRule type="cellIs" dxfId="435" priority="48" operator="greaterThan">
      <formula>0.17</formula>
    </cfRule>
    <cfRule type="cellIs" dxfId="434" priority="47" operator="between">
      <formula>0.081</formula>
      <formula>0.169</formula>
    </cfRule>
  </conditionalFormatting>
  <conditionalFormatting sqref="W471:W475">
    <cfRule type="cellIs" dxfId="433" priority="106" operator="between">
      <formula>15</formula>
      <formula>49.9</formula>
    </cfRule>
    <cfRule type="cellIs" dxfId="432" priority="107" operator="lessThan">
      <formula>14.9</formula>
    </cfRule>
    <cfRule type="cellIs" dxfId="431" priority="105" operator="between">
      <formula>50</formula>
      <formula>79.9</formula>
    </cfRule>
    <cfRule type="cellIs" dxfId="430" priority="104" operator="between">
      <formula>80</formula>
      <formula>97.9</formula>
    </cfRule>
    <cfRule type="cellIs" dxfId="429" priority="103" operator="greaterThanOrEqual">
      <formula>98</formula>
    </cfRule>
    <cfRule type="cellIs" dxfId="428" priority="108" operator="lessThan">
      <formula>8</formula>
    </cfRule>
  </conditionalFormatting>
  <conditionalFormatting sqref="W485">
    <cfRule type="cellIs" dxfId="427" priority="46" operator="greaterThan">
      <formula>0.17</formula>
    </cfRule>
    <cfRule type="cellIs" dxfId="426" priority="45" operator="lessThan">
      <formula>0.08</formula>
    </cfRule>
    <cfRule type="cellIs" dxfId="425" priority="44" operator="greaterThan">
      <formula>0.17</formula>
    </cfRule>
    <cfRule type="cellIs" dxfId="424" priority="43" operator="between">
      <formula>0.081</formula>
      <formula>0.169</formula>
    </cfRule>
  </conditionalFormatting>
  <conditionalFormatting sqref="CC81:CC140">
    <cfRule type="cellIs" dxfId="423" priority="37" operator="lessThan">
      <formula>0.08</formula>
    </cfRule>
    <cfRule type="cellIs" dxfId="422" priority="38" operator="greaterThan">
      <formula>0.17</formula>
    </cfRule>
    <cfRule type="cellIs" dxfId="421" priority="36" operator="greaterThan">
      <formula>0.17</formula>
    </cfRule>
    <cfRule type="cellIs" dxfId="420" priority="35" operator="between">
      <formula>0.081</formula>
      <formula>0.169</formula>
    </cfRule>
  </conditionalFormatting>
  <conditionalFormatting sqref="CC151:CC202">
    <cfRule type="cellIs" dxfId="419" priority="32" operator="greaterThan">
      <formula>0.17</formula>
    </cfRule>
    <cfRule type="cellIs" dxfId="418" priority="31" operator="between">
      <formula>0.081</formula>
      <formula>0.169</formula>
    </cfRule>
    <cfRule type="cellIs" dxfId="417" priority="34" operator="greaterThan">
      <formula>0.17</formula>
    </cfRule>
    <cfRule type="cellIs" dxfId="416" priority="33" operator="lessThan">
      <formula>0.08</formula>
    </cfRule>
  </conditionalFormatting>
  <conditionalFormatting sqref="CC212:CC236">
    <cfRule type="cellIs" dxfId="415" priority="27" operator="between">
      <formula>0.081</formula>
      <formula>0.169</formula>
    </cfRule>
    <cfRule type="cellIs" dxfId="414" priority="29" operator="lessThan">
      <formula>0.08</formula>
    </cfRule>
    <cfRule type="cellIs" dxfId="413" priority="30" operator="greaterThan">
      <formula>0.17</formula>
    </cfRule>
    <cfRule type="cellIs" dxfId="412" priority="28" operator="greaterThan">
      <formula>0.17</formula>
    </cfRule>
  </conditionalFormatting>
  <conditionalFormatting sqref="CC245:CC314">
    <cfRule type="cellIs" dxfId="411" priority="26" operator="greaterThan">
      <formula>0.17</formula>
    </cfRule>
    <cfRule type="cellIs" dxfId="410" priority="25" operator="lessThan">
      <formula>0.08</formula>
    </cfRule>
    <cfRule type="cellIs" dxfId="409" priority="24" operator="greaterThan">
      <formula>0.17</formula>
    </cfRule>
    <cfRule type="cellIs" dxfId="408" priority="23" operator="between">
      <formula>0.081</formula>
      <formula>0.169</formula>
    </cfRule>
  </conditionalFormatting>
  <conditionalFormatting sqref="CC358:CC368">
    <cfRule type="cellIs" dxfId="407" priority="313" operator="between">
      <formula>0.081</formula>
      <formula>0.169</formula>
    </cfRule>
    <cfRule type="cellIs" dxfId="406" priority="314" operator="greaterThan">
      <formula>0.17</formula>
    </cfRule>
    <cfRule type="cellIs" dxfId="405" priority="315" operator="lessThan">
      <formula>0.08</formula>
    </cfRule>
    <cfRule type="cellIs" dxfId="404" priority="316" operator="greaterThan">
      <formula>0.17</formula>
    </cfRule>
  </conditionalFormatting>
  <conditionalFormatting sqref="CC419:CC443">
    <cfRule type="cellIs" dxfId="403" priority="21" operator="lessThan">
      <formula>0.08</formula>
    </cfRule>
    <cfRule type="cellIs" dxfId="402" priority="20" operator="greaterThan">
      <formula>0.17</formula>
    </cfRule>
    <cfRule type="cellIs" dxfId="401" priority="19" operator="between">
      <formula>0.081</formula>
      <formula>0.169</formula>
    </cfRule>
    <cfRule type="cellIs" dxfId="400" priority="22" operator="greaterThan">
      <formula>0.17</formula>
    </cfRule>
  </conditionalFormatting>
  <conditionalFormatting sqref="CC453:CC461">
    <cfRule type="cellIs" dxfId="399" priority="18" operator="greaterThan">
      <formula>0.17</formula>
    </cfRule>
    <cfRule type="cellIs" dxfId="398" priority="17" operator="lessThan">
      <formula>0.08</formula>
    </cfRule>
    <cfRule type="cellIs" dxfId="397" priority="16" operator="greaterThan">
      <formula>0.17</formula>
    </cfRule>
    <cfRule type="cellIs" dxfId="396" priority="15" operator="between">
      <formula>0.081</formula>
      <formula>0.169</formula>
    </cfRule>
  </conditionalFormatting>
  <conditionalFormatting sqref="CC468:CC475">
    <cfRule type="cellIs" dxfId="395" priority="13" operator="lessThan">
      <formula>0.08</formula>
    </cfRule>
    <cfRule type="cellIs" dxfId="394" priority="11" operator="between">
      <formula>0.081</formula>
      <formula>0.169</formula>
    </cfRule>
    <cfRule type="cellIs" dxfId="393" priority="14" operator="greaterThan">
      <formula>0.17</formula>
    </cfRule>
    <cfRule type="cellIs" dxfId="392" priority="12" operator="greaterThan">
      <formula>0.17</formula>
    </cfRule>
  </conditionalFormatting>
  <conditionalFormatting sqref="CC486:CC524">
    <cfRule type="cellIs" dxfId="391" priority="8" operator="greaterThan">
      <formula>0.17</formula>
    </cfRule>
    <cfRule type="cellIs" dxfId="390" priority="10" operator="greaterThan">
      <formula>0.17</formula>
    </cfRule>
    <cfRule type="cellIs" dxfId="389" priority="7" operator="between">
      <formula>0.081</formula>
      <formula>0.169</formula>
    </cfRule>
    <cfRule type="cellIs" dxfId="388" priority="9" operator="lessThan">
      <formula>0.08</formula>
    </cfRule>
  </conditionalFormatting>
  <hyperlinks>
    <hyperlink ref="AU230" r:id="rId1" display="http://establecimientos.se/" xr:uid="{0CAF5170-512C-4839-8C5F-4E86FEC0C62D}"/>
  </hyperlinks>
  <printOptions horizontalCentered="1" verticalCentered="1"/>
  <pageMargins left="0.35433070866141736" right="0.35433070866141736" top="0.59055118110236227" bottom="0.59055118110236227" header="0.51181102362204722" footer="0.51181102362204722"/>
  <pageSetup scale="65"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A970F-3BBD-4ADE-90B9-45A700D7601C}">
  <dimension ref="A1"/>
  <sheetViews>
    <sheetView workbookViewId="0">
      <selection activeCell="H18" sqref="H18"/>
    </sheetView>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9E05-61F8-4015-9C9D-FCE4FCFFD889}">
  <dimension ref="A1:DO648"/>
  <sheetViews>
    <sheetView showGridLines="0" topLeftCell="B16" zoomScale="57" zoomScaleNormal="57" workbookViewId="0">
      <pane xSplit="5" ySplit="1" topLeftCell="G17" activePane="bottomRight" state="frozen"/>
      <selection activeCell="B16" sqref="B16"/>
      <selection pane="topRight" activeCell="G16" sqref="G16"/>
      <selection pane="bottomLeft" activeCell="B17" sqref="B17"/>
      <selection pane="bottomRight" activeCell="J18" sqref="J18"/>
    </sheetView>
  </sheetViews>
  <sheetFormatPr baseColWidth="10" defaultRowHeight="18.75"/>
  <cols>
    <col min="1" max="1" width="21.5703125" style="5" customWidth="1"/>
    <col min="2" max="2" width="31.42578125" style="4" customWidth="1"/>
    <col min="3" max="3" width="34.28515625" style="6" customWidth="1"/>
    <col min="4" max="4" width="54.85546875" style="6" customWidth="1"/>
    <col min="5" max="5" width="23.5703125" style="5" customWidth="1"/>
    <col min="6" max="6" width="26.5703125" style="87" customWidth="1"/>
    <col min="7" max="7" width="14.140625" style="83" customWidth="1"/>
    <col min="8" max="9" width="12.7109375" style="83" customWidth="1"/>
    <col min="10" max="10" width="25.28515625" style="84" customWidth="1"/>
    <col min="11" max="14" width="20" style="84" customWidth="1"/>
    <col min="15" max="16" width="18.42578125" style="84" customWidth="1"/>
    <col min="17" max="17" width="21.7109375" style="84" customWidth="1"/>
    <col min="18" max="18" width="23.140625" style="84" customWidth="1"/>
    <col min="19" max="19" width="22.42578125" style="84" customWidth="1"/>
    <col min="20" max="21" width="20.28515625" style="84" customWidth="1"/>
    <col min="22" max="22" width="18.7109375" style="143" customWidth="1"/>
    <col min="23" max="23" width="15.7109375" style="143" customWidth="1"/>
    <col min="24" max="24" width="11.42578125" style="29" customWidth="1"/>
    <col min="25" max="25" width="11.42578125" style="5" customWidth="1"/>
    <col min="26" max="27" width="36.5703125" style="218" customWidth="1"/>
    <col min="28" max="33" width="33" style="218" customWidth="1"/>
    <col min="34" max="35" width="33" style="218" hidden="1" customWidth="1"/>
    <col min="36" max="37" width="30.7109375" style="218" hidden="1" customWidth="1"/>
    <col min="38" max="39" width="46.85546875" style="218" hidden="1" customWidth="1"/>
    <col min="40" max="41" width="35.7109375" style="218" hidden="1" customWidth="1"/>
    <col min="42" max="43" width="30.7109375" style="218" hidden="1" customWidth="1"/>
    <col min="44" max="45" width="43.42578125" style="218" hidden="1" customWidth="1"/>
    <col min="46" max="47" width="46" style="218" hidden="1" customWidth="1"/>
    <col min="48" max="49" width="30.7109375" style="218" hidden="1" customWidth="1"/>
    <col min="50" max="50" width="11.42578125" style="5" customWidth="1"/>
    <col min="51" max="51" width="11.42578125" style="29" customWidth="1"/>
    <col min="52" max="52" width="17.42578125" style="29" customWidth="1"/>
    <col min="53" max="53" width="29.7109375" style="29" customWidth="1"/>
    <col min="54" max="54" width="28.7109375" style="145" customWidth="1"/>
    <col min="55" max="55" width="29.140625" style="29" customWidth="1"/>
    <col min="56" max="56" width="24" style="143" customWidth="1"/>
    <col min="57" max="57" width="23.140625" style="143" customWidth="1"/>
    <col min="58" max="58" width="25" style="143" customWidth="1"/>
    <col min="59" max="59" width="23.140625" style="143" customWidth="1"/>
    <col min="60" max="60" width="25.5703125" style="143" customWidth="1"/>
    <col min="61" max="61" width="23.42578125" style="143" customWidth="1"/>
    <col min="62" max="62" width="22.7109375" style="143" customWidth="1"/>
    <col min="63" max="63" width="25.28515625" style="143" customWidth="1"/>
    <col min="64" max="65" width="20.140625" style="143" hidden="1" customWidth="1"/>
    <col min="66" max="67" width="22.42578125" style="143" hidden="1" customWidth="1"/>
    <col min="68" max="69" width="21" style="143" hidden="1" customWidth="1"/>
    <col min="70" max="71" width="21.42578125" style="143" hidden="1" customWidth="1"/>
    <col min="72" max="73" width="25.7109375" style="143" hidden="1" customWidth="1"/>
    <col min="74" max="75" width="29.7109375" style="143" hidden="1" customWidth="1"/>
    <col min="76" max="77" width="27.140625" style="143" hidden="1" customWidth="1"/>
    <col min="78" max="79" width="19.42578125" style="143" hidden="1" customWidth="1"/>
    <col min="80" max="80" width="27.7109375" style="143" customWidth="1"/>
    <col min="81" max="81" width="17.28515625" style="143" customWidth="1"/>
    <col min="82" max="83" width="11.42578125" style="29"/>
    <col min="84" max="84" width="20.140625" style="144" customWidth="1"/>
    <col min="85" max="85" width="17" style="144" customWidth="1"/>
    <col min="86" max="86" width="12.42578125" style="123" customWidth="1"/>
    <col min="87" max="87" width="17.7109375" style="122" customWidth="1"/>
    <col min="88" max="88" width="18.5703125" style="122" customWidth="1"/>
    <col min="89" max="89" width="17" style="123" customWidth="1"/>
    <col min="90" max="90" width="13.140625" style="29" customWidth="1"/>
    <col min="91" max="92" width="19" style="29" customWidth="1"/>
    <col min="93" max="93" width="11.42578125" style="29"/>
    <col min="94" max="94" width="17.140625" style="29" customWidth="1"/>
    <col min="95" max="95" width="14.5703125" style="29" customWidth="1"/>
    <col min="96" max="16384" width="11.42578125" style="29"/>
  </cols>
  <sheetData>
    <row r="1" spans="1:88">
      <c r="A1" s="1"/>
      <c r="B1" s="3"/>
      <c r="C1" s="2"/>
      <c r="D1" s="2"/>
      <c r="E1" s="1"/>
      <c r="F1" s="81"/>
      <c r="G1" s="82"/>
      <c r="H1" s="82"/>
      <c r="BA1" s="141"/>
      <c r="BB1" s="142"/>
      <c r="BC1" s="141"/>
    </row>
    <row r="2" spans="1:88">
      <c r="A2" s="1135"/>
      <c r="B2" s="1135"/>
      <c r="C2" s="1135"/>
      <c r="D2" s="1135"/>
      <c r="E2" s="1135"/>
      <c r="F2" s="1135"/>
      <c r="G2" s="1135"/>
      <c r="H2" s="1135"/>
      <c r="I2" s="85"/>
      <c r="J2" s="86"/>
      <c r="K2" s="86"/>
      <c r="L2" s="86"/>
      <c r="M2" s="86"/>
      <c r="N2" s="86"/>
      <c r="O2" s="86"/>
      <c r="P2" s="86"/>
      <c r="Q2" s="86"/>
      <c r="R2" s="86"/>
      <c r="S2" s="86"/>
      <c r="T2" s="86"/>
      <c r="U2" s="86"/>
      <c r="V2" s="147"/>
      <c r="W2" s="147"/>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BD2" s="146"/>
      <c r="BE2" s="146"/>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row>
    <row r="3" spans="1:88" ht="21" customHeight="1">
      <c r="A3" s="7" t="s">
        <v>0</v>
      </c>
      <c r="B3" s="1136">
        <v>2024</v>
      </c>
      <c r="C3" s="1136"/>
      <c r="D3" s="1136"/>
    </row>
    <row r="4" spans="1:88" ht="21" customHeight="1">
      <c r="A4" s="7" t="s">
        <v>1</v>
      </c>
      <c r="B4" s="1136" t="s">
        <v>2</v>
      </c>
      <c r="C4" s="1136"/>
      <c r="D4" s="1136"/>
    </row>
    <row r="5" spans="1:88" ht="21" customHeight="1">
      <c r="A5" s="7" t="s">
        <v>3</v>
      </c>
      <c r="B5" s="1136" t="s">
        <v>4</v>
      </c>
      <c r="C5" s="1136"/>
      <c r="D5" s="1136"/>
    </row>
    <row r="6" spans="1:88" ht="21" customHeight="1">
      <c r="A6" s="7" t="s">
        <v>5</v>
      </c>
      <c r="B6" s="1136" t="s">
        <v>6</v>
      </c>
      <c r="C6" s="1136"/>
      <c r="D6" s="1136"/>
    </row>
    <row r="7" spans="1:88" ht="37.5" customHeight="1">
      <c r="A7" s="7" t="s">
        <v>7</v>
      </c>
      <c r="B7" s="50" t="s">
        <v>211</v>
      </c>
      <c r="C7" s="37" t="s">
        <v>708</v>
      </c>
      <c r="D7" s="49"/>
    </row>
    <row r="8" spans="1:88" ht="21" customHeight="1">
      <c r="A8" s="7" t="s">
        <v>8</v>
      </c>
      <c r="B8" s="1136" t="s">
        <v>213</v>
      </c>
      <c r="C8" s="1136"/>
      <c r="D8" s="1136"/>
      <c r="E8" s="26"/>
      <c r="F8" s="88"/>
      <c r="BA8" s="148"/>
      <c r="BB8" s="149"/>
      <c r="BC8" s="148"/>
    </row>
    <row r="9" spans="1:88">
      <c r="A9" s="6"/>
    </row>
    <row r="10" spans="1:88" ht="27.75" customHeight="1">
      <c r="A10" s="8" t="s">
        <v>9</v>
      </c>
      <c r="B10" s="1138" t="s">
        <v>10</v>
      </c>
      <c r="C10" s="1138"/>
      <c r="D10" s="1138"/>
      <c r="E10" s="1138"/>
      <c r="F10" s="1138"/>
      <c r="G10" s="1138"/>
      <c r="H10" s="1138"/>
      <c r="I10" s="89"/>
      <c r="J10" s="90"/>
      <c r="K10" s="90"/>
      <c r="L10" s="90"/>
      <c r="M10" s="90"/>
      <c r="N10" s="90"/>
      <c r="O10" s="90"/>
      <c r="P10" s="90"/>
      <c r="Q10" s="90"/>
      <c r="R10" s="90"/>
      <c r="S10" s="90"/>
      <c r="T10" s="90"/>
      <c r="U10" s="90"/>
      <c r="V10" s="150"/>
      <c r="W10" s="15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BD10" s="146"/>
      <c r="BE10" s="146"/>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row>
    <row r="11" spans="1:88" ht="38.25" customHeight="1">
      <c r="A11" s="6"/>
      <c r="B11" s="656" t="s">
        <v>11</v>
      </c>
      <c r="C11" s="1138" t="s">
        <v>12</v>
      </c>
      <c r="D11" s="1138"/>
      <c r="E11" s="1138"/>
      <c r="F11" s="1138"/>
      <c r="G11" s="1138"/>
      <c r="H11" s="1138"/>
      <c r="I11" s="89"/>
      <c r="J11" s="90"/>
      <c r="K11" s="90"/>
      <c r="L11" s="90"/>
      <c r="M11" s="90"/>
      <c r="N11" s="90"/>
      <c r="O11" s="90"/>
      <c r="P11" s="90"/>
      <c r="Q11" s="90"/>
      <c r="R11" s="90"/>
      <c r="S11" s="90"/>
      <c r="T11" s="90"/>
      <c r="U11" s="90"/>
      <c r="V11" s="150"/>
      <c r="W11" s="15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BD11" s="146"/>
      <c r="BE11" s="146"/>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row>
    <row r="12" spans="1:88" ht="15" customHeight="1">
      <c r="A12" s="6"/>
      <c r="B12" s="656"/>
      <c r="C12" s="657"/>
      <c r="D12" s="657"/>
      <c r="E12" s="658"/>
      <c r="F12" s="659"/>
      <c r="G12" s="1137"/>
      <c r="H12" s="1137"/>
      <c r="I12" s="89"/>
      <c r="J12" s="90"/>
      <c r="K12" s="90"/>
      <c r="L12" s="90"/>
      <c r="M12" s="90"/>
      <c r="N12" s="90"/>
      <c r="O12" s="90"/>
      <c r="P12" s="90"/>
      <c r="Q12" s="90"/>
      <c r="R12" s="90"/>
      <c r="S12" s="90"/>
      <c r="T12" s="90"/>
      <c r="U12" s="90"/>
      <c r="V12" s="150"/>
      <c r="W12" s="15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BA12" s="59"/>
      <c r="BB12" s="151"/>
      <c r="BC12" s="59"/>
      <c r="BD12" s="146"/>
      <c r="BE12" s="146"/>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row>
    <row r="13" spans="1:88" ht="21.75" customHeight="1">
      <c r="A13" s="1141" t="s">
        <v>13</v>
      </c>
      <c r="B13" s="1118" t="s">
        <v>14</v>
      </c>
      <c r="C13" s="1118" t="s">
        <v>15</v>
      </c>
      <c r="D13" s="1121" t="s">
        <v>215</v>
      </c>
      <c r="E13" s="1121" t="s">
        <v>17</v>
      </c>
      <c r="F13" s="1011" t="s">
        <v>709</v>
      </c>
      <c r="G13" s="994" t="s">
        <v>214</v>
      </c>
      <c r="H13" s="1005"/>
      <c r="I13" s="1005"/>
      <c r="J13" s="996" t="s">
        <v>710</v>
      </c>
      <c r="K13" s="996"/>
      <c r="L13" s="996"/>
      <c r="M13" s="996"/>
      <c r="N13" s="996"/>
      <c r="O13" s="996"/>
      <c r="P13" s="996"/>
      <c r="Q13" s="996"/>
      <c r="R13" s="996"/>
      <c r="S13" s="996"/>
      <c r="T13" s="996"/>
      <c r="U13" s="996"/>
      <c r="V13" s="1238" t="s">
        <v>712</v>
      </c>
      <c r="W13" s="1241" t="s">
        <v>577</v>
      </c>
      <c r="Z13" s="1022" t="s">
        <v>518</v>
      </c>
      <c r="AA13" s="1023"/>
      <c r="AB13" s="1022" t="s">
        <v>519</v>
      </c>
      <c r="AC13" s="1023"/>
      <c r="AD13" s="1022" t="s">
        <v>520</v>
      </c>
      <c r="AE13" s="1023"/>
      <c r="AF13" s="1022" t="s">
        <v>521</v>
      </c>
      <c r="AG13" s="1023"/>
      <c r="AH13" s="1022" t="s">
        <v>522</v>
      </c>
      <c r="AI13" s="1023"/>
      <c r="AJ13" s="1022" t="s">
        <v>523</v>
      </c>
      <c r="AK13" s="1023"/>
      <c r="AL13" s="1022" t="s">
        <v>524</v>
      </c>
      <c r="AM13" s="1023"/>
      <c r="AN13" s="1022" t="s">
        <v>525</v>
      </c>
      <c r="AO13" s="1023"/>
      <c r="AP13" s="1022" t="s">
        <v>526</v>
      </c>
      <c r="AQ13" s="1023"/>
      <c r="AR13" s="1022" t="s">
        <v>527</v>
      </c>
      <c r="AS13" s="1023"/>
      <c r="AT13" s="1022" t="s">
        <v>528</v>
      </c>
      <c r="AU13" s="1023"/>
      <c r="AV13" s="1022" t="s">
        <v>529</v>
      </c>
      <c r="AW13" s="1023"/>
      <c r="AY13" s="125"/>
      <c r="AZ13" s="125"/>
      <c r="BA13" s="1074" t="s">
        <v>755</v>
      </c>
      <c r="BB13" s="119"/>
      <c r="BC13" s="1074" t="s">
        <v>756</v>
      </c>
      <c r="BD13" s="1108" t="s">
        <v>530</v>
      </c>
      <c r="BE13" s="1112"/>
      <c r="BF13" s="1112"/>
      <c r="BG13" s="1112"/>
      <c r="BH13" s="1112"/>
      <c r="BI13" s="1112"/>
      <c r="BJ13" s="1112"/>
      <c r="BK13" s="1112"/>
      <c r="BL13" s="1112"/>
      <c r="BM13" s="1112"/>
      <c r="BN13" s="1112"/>
      <c r="BO13" s="1112"/>
      <c r="BP13" s="1112"/>
      <c r="BQ13" s="1112"/>
      <c r="BR13" s="1112"/>
      <c r="BS13" s="1112"/>
      <c r="BT13" s="1112"/>
      <c r="BU13" s="1112"/>
      <c r="BV13" s="1112"/>
      <c r="BW13" s="1112"/>
      <c r="BX13" s="1112"/>
      <c r="BY13" s="1112"/>
      <c r="BZ13" s="1109"/>
      <c r="CA13" s="120"/>
      <c r="CB13" s="121"/>
      <c r="CC13" s="121"/>
      <c r="CD13" s="125"/>
      <c r="CE13" s="125"/>
      <c r="CF13" s="152"/>
      <c r="CG13" s="152"/>
      <c r="CH13" s="134"/>
      <c r="CI13" s="133"/>
      <c r="CJ13" s="133"/>
    </row>
    <row r="14" spans="1:88" ht="55.5" customHeight="1">
      <c r="A14" s="1142"/>
      <c r="B14" s="1119"/>
      <c r="C14" s="1119"/>
      <c r="D14" s="1121"/>
      <c r="E14" s="1121"/>
      <c r="F14" s="1012"/>
      <c r="G14" s="993" t="s">
        <v>713</v>
      </c>
      <c r="H14" s="993"/>
      <c r="I14" s="994"/>
      <c r="J14" s="996" t="s">
        <v>711</v>
      </c>
      <c r="K14" s="996"/>
      <c r="L14" s="996"/>
      <c r="M14" s="996"/>
      <c r="N14" s="996"/>
      <c r="O14" s="996"/>
      <c r="P14" s="996"/>
      <c r="Q14" s="996"/>
      <c r="R14" s="996"/>
      <c r="S14" s="996"/>
      <c r="T14" s="996"/>
      <c r="U14" s="996"/>
      <c r="V14" s="1239"/>
      <c r="W14" s="1242"/>
      <c r="Z14" s="980" t="s">
        <v>578</v>
      </c>
      <c r="AA14" s="980" t="s">
        <v>579</v>
      </c>
      <c r="AB14" s="980" t="s">
        <v>580</v>
      </c>
      <c r="AC14" s="980" t="s">
        <v>581</v>
      </c>
      <c r="AD14" s="980" t="s">
        <v>582</v>
      </c>
      <c r="AE14" s="980" t="s">
        <v>583</v>
      </c>
      <c r="AF14" s="980" t="s">
        <v>584</v>
      </c>
      <c r="AG14" s="980" t="s">
        <v>585</v>
      </c>
      <c r="AH14" s="980" t="s">
        <v>586</v>
      </c>
      <c r="AI14" s="980" t="s">
        <v>587</v>
      </c>
      <c r="AJ14" s="980" t="s">
        <v>588</v>
      </c>
      <c r="AK14" s="980" t="s">
        <v>589</v>
      </c>
      <c r="AL14" s="980" t="s">
        <v>590</v>
      </c>
      <c r="AM14" s="980" t="s">
        <v>591</v>
      </c>
      <c r="AN14" s="980" t="s">
        <v>592</v>
      </c>
      <c r="AO14" s="980" t="s">
        <v>593</v>
      </c>
      <c r="AP14" s="980" t="s">
        <v>594</v>
      </c>
      <c r="AQ14" s="980" t="s">
        <v>595</v>
      </c>
      <c r="AR14" s="980" t="s">
        <v>596</v>
      </c>
      <c r="AS14" s="980" t="s">
        <v>597</v>
      </c>
      <c r="AT14" s="980" t="s">
        <v>598</v>
      </c>
      <c r="AU14" s="980" t="s">
        <v>599</v>
      </c>
      <c r="AV14" s="980" t="s">
        <v>600</v>
      </c>
      <c r="AW14" s="980" t="s">
        <v>601</v>
      </c>
      <c r="BA14" s="1075"/>
      <c r="BB14" s="124"/>
      <c r="BC14" s="1075"/>
      <c r="BD14" s="1108" t="s">
        <v>518</v>
      </c>
      <c r="BE14" s="1109"/>
      <c r="BF14" s="1108" t="s">
        <v>519</v>
      </c>
      <c r="BG14" s="1109"/>
      <c r="BH14" s="1108" t="s">
        <v>520</v>
      </c>
      <c r="BI14" s="1109"/>
      <c r="BJ14" s="1108" t="s">
        <v>754</v>
      </c>
      <c r="BK14" s="1109"/>
      <c r="BL14" s="1108" t="s">
        <v>522</v>
      </c>
      <c r="BM14" s="1109"/>
      <c r="BN14" s="1108" t="s">
        <v>523</v>
      </c>
      <c r="BO14" s="1109"/>
      <c r="BP14" s="1108" t="s">
        <v>524</v>
      </c>
      <c r="BQ14" s="1109"/>
      <c r="BR14" s="1108" t="s">
        <v>525</v>
      </c>
      <c r="BS14" s="1109"/>
      <c r="BT14" s="1108" t="s">
        <v>526</v>
      </c>
      <c r="BU14" s="1109"/>
      <c r="BV14" s="1108" t="s">
        <v>527</v>
      </c>
      <c r="BW14" s="1109"/>
      <c r="BX14" s="1108" t="s">
        <v>528</v>
      </c>
      <c r="BY14" s="1109"/>
      <c r="BZ14" s="1108" t="s">
        <v>529</v>
      </c>
      <c r="CA14" s="1109"/>
      <c r="CB14" s="1105" t="s">
        <v>764</v>
      </c>
      <c r="CC14" s="1106" t="s">
        <v>765</v>
      </c>
      <c r="CF14" s="152"/>
      <c r="CG14" s="152"/>
      <c r="CH14" s="134"/>
      <c r="CI14" s="133"/>
      <c r="CJ14" s="133"/>
    </row>
    <row r="15" spans="1:88" ht="27" customHeight="1">
      <c r="A15" s="1142"/>
      <c r="B15" s="1119"/>
      <c r="C15" s="1119"/>
      <c r="D15" s="1121"/>
      <c r="E15" s="1121"/>
      <c r="F15" s="1012"/>
      <c r="G15" s="978">
        <v>2024</v>
      </c>
      <c r="H15" s="978">
        <v>2025</v>
      </c>
      <c r="I15" s="978">
        <v>2026</v>
      </c>
      <c r="J15" s="660"/>
      <c r="K15" s="660"/>
      <c r="L15" s="660"/>
      <c r="M15" s="660"/>
      <c r="N15" s="660"/>
      <c r="O15" s="660"/>
      <c r="P15" s="660"/>
      <c r="Q15" s="660"/>
      <c r="R15" s="660"/>
      <c r="S15" s="660"/>
      <c r="T15" s="660"/>
      <c r="U15" s="660"/>
      <c r="V15" s="1239"/>
      <c r="W15" s="1242"/>
      <c r="Z15" s="980"/>
      <c r="AA15" s="980"/>
      <c r="AB15" s="980"/>
      <c r="AC15" s="980"/>
      <c r="AD15" s="980"/>
      <c r="AE15" s="980"/>
      <c r="AF15" s="980"/>
      <c r="AG15" s="980"/>
      <c r="AH15" s="980"/>
      <c r="AI15" s="980"/>
      <c r="AJ15" s="980"/>
      <c r="AK15" s="980"/>
      <c r="AL15" s="980"/>
      <c r="AM15" s="980"/>
      <c r="AN15" s="980"/>
      <c r="AO15" s="980"/>
      <c r="AP15" s="980"/>
      <c r="AQ15" s="980"/>
      <c r="AR15" s="980"/>
      <c r="AS15" s="980"/>
      <c r="AT15" s="980"/>
      <c r="AU15" s="980"/>
      <c r="AV15" s="980"/>
      <c r="AW15" s="980"/>
      <c r="BA15" s="1075"/>
      <c r="BB15" s="124"/>
      <c r="BC15" s="1075"/>
      <c r="BD15" s="1110" t="s">
        <v>531</v>
      </c>
      <c r="BE15" s="1110" t="s">
        <v>532</v>
      </c>
      <c r="BF15" s="1110" t="s">
        <v>531</v>
      </c>
      <c r="BG15" s="1110" t="s">
        <v>532</v>
      </c>
      <c r="BH15" s="1110" t="s">
        <v>531</v>
      </c>
      <c r="BI15" s="1110" t="s">
        <v>532</v>
      </c>
      <c r="BJ15" s="1110" t="s">
        <v>531</v>
      </c>
      <c r="BK15" s="1110" t="s">
        <v>532</v>
      </c>
      <c r="BL15" s="1110" t="s">
        <v>531</v>
      </c>
      <c r="BM15" s="1110" t="s">
        <v>532</v>
      </c>
      <c r="BN15" s="1107" t="s">
        <v>531</v>
      </c>
      <c r="BO15" s="1110" t="s">
        <v>532</v>
      </c>
      <c r="BP15" s="1107" t="s">
        <v>531</v>
      </c>
      <c r="BQ15" s="1110" t="s">
        <v>532</v>
      </c>
      <c r="BR15" s="1107" t="s">
        <v>531</v>
      </c>
      <c r="BS15" s="1110" t="s">
        <v>532</v>
      </c>
      <c r="BT15" s="1107" t="s">
        <v>531</v>
      </c>
      <c r="BU15" s="1110" t="s">
        <v>532</v>
      </c>
      <c r="BV15" s="1107" t="s">
        <v>531</v>
      </c>
      <c r="BW15" s="1110" t="s">
        <v>532</v>
      </c>
      <c r="BX15" s="1107" t="s">
        <v>531</v>
      </c>
      <c r="BY15" s="1110" t="s">
        <v>532</v>
      </c>
      <c r="BZ15" s="1107" t="s">
        <v>531</v>
      </c>
      <c r="CA15" s="1110" t="s">
        <v>532</v>
      </c>
      <c r="CB15" s="1105"/>
      <c r="CC15" s="1106"/>
      <c r="CF15" s="415"/>
      <c r="CG15" s="152"/>
      <c r="CH15" s="134"/>
      <c r="CI15" s="133"/>
      <c r="CJ15" s="133"/>
    </row>
    <row r="16" spans="1:88" ht="51" customHeight="1">
      <c r="A16" s="1143"/>
      <c r="B16" s="1120"/>
      <c r="C16" s="1120"/>
      <c r="D16" s="1121"/>
      <c r="E16" s="1121"/>
      <c r="F16" s="1013"/>
      <c r="G16" s="979"/>
      <c r="H16" s="979"/>
      <c r="I16" s="979"/>
      <c r="J16" s="661" t="s">
        <v>399</v>
      </c>
      <c r="K16" s="661" t="s">
        <v>400</v>
      </c>
      <c r="L16" s="661" t="s">
        <v>401</v>
      </c>
      <c r="M16" s="661" t="s">
        <v>402</v>
      </c>
      <c r="N16" s="661" t="s">
        <v>403</v>
      </c>
      <c r="O16" s="661" t="s">
        <v>404</v>
      </c>
      <c r="P16" s="661" t="s">
        <v>405</v>
      </c>
      <c r="Q16" s="661" t="s">
        <v>406</v>
      </c>
      <c r="R16" s="661" t="s">
        <v>407</v>
      </c>
      <c r="S16" s="661" t="s">
        <v>408</v>
      </c>
      <c r="T16" s="661" t="s">
        <v>409</v>
      </c>
      <c r="U16" s="661" t="s">
        <v>410</v>
      </c>
      <c r="V16" s="1240"/>
      <c r="W16" s="1243"/>
      <c r="Z16" s="980"/>
      <c r="AA16" s="980"/>
      <c r="AB16" s="980"/>
      <c r="AC16" s="980"/>
      <c r="AD16" s="980"/>
      <c r="AE16" s="980"/>
      <c r="AF16" s="980"/>
      <c r="AG16" s="980"/>
      <c r="AH16" s="980"/>
      <c r="AI16" s="980"/>
      <c r="AJ16" s="980"/>
      <c r="AK16" s="980"/>
      <c r="AL16" s="980"/>
      <c r="AM16" s="980"/>
      <c r="AN16" s="980"/>
      <c r="AO16" s="980"/>
      <c r="AP16" s="980"/>
      <c r="AQ16" s="980"/>
      <c r="AR16" s="980"/>
      <c r="AS16" s="980"/>
      <c r="AT16" s="980"/>
      <c r="AU16" s="980"/>
      <c r="AV16" s="980"/>
      <c r="AW16" s="980"/>
      <c r="BA16" s="1076"/>
      <c r="BB16" s="127"/>
      <c r="BC16" s="1076"/>
      <c r="BD16" s="1111"/>
      <c r="BE16" s="1111"/>
      <c r="BF16" s="1111"/>
      <c r="BG16" s="1111"/>
      <c r="BH16" s="1111"/>
      <c r="BI16" s="1111"/>
      <c r="BJ16" s="1111"/>
      <c r="BK16" s="1111"/>
      <c r="BL16" s="1111"/>
      <c r="BM16" s="1111"/>
      <c r="BN16" s="1107"/>
      <c r="BO16" s="1111"/>
      <c r="BP16" s="1107"/>
      <c r="BQ16" s="1111"/>
      <c r="BR16" s="1107"/>
      <c r="BS16" s="1111"/>
      <c r="BT16" s="1107"/>
      <c r="BU16" s="1111"/>
      <c r="BV16" s="1107"/>
      <c r="BW16" s="1111"/>
      <c r="BX16" s="1107"/>
      <c r="BY16" s="1111"/>
      <c r="BZ16" s="1107"/>
      <c r="CA16" s="1111"/>
      <c r="CB16" s="1105"/>
      <c r="CC16" s="1106"/>
      <c r="CF16" s="153" t="s">
        <v>570</v>
      </c>
      <c r="CG16" s="153" t="s">
        <v>571</v>
      </c>
      <c r="CH16" s="154"/>
      <c r="CI16" s="153" t="s">
        <v>570</v>
      </c>
      <c r="CJ16" s="153" t="s">
        <v>571</v>
      </c>
    </row>
    <row r="17" spans="1:88" ht="51" customHeight="1">
      <c r="A17" s="1141" t="s">
        <v>428</v>
      </c>
      <c r="B17" s="1118" t="s">
        <v>240</v>
      </c>
      <c r="C17" s="984" t="s">
        <v>714</v>
      </c>
      <c r="D17" s="985"/>
      <c r="E17" s="986"/>
      <c r="F17" s="696">
        <f>+'[1]UE409 (2)'!$F$17</f>
        <v>16</v>
      </c>
      <c r="G17" s="696">
        <f>+[1]UE409!G17</f>
        <v>16</v>
      </c>
      <c r="H17" s="696">
        <f>+[1]UE409!H17</f>
        <v>16</v>
      </c>
      <c r="I17" s="696">
        <f>+[1]UE409!I17</f>
        <v>16</v>
      </c>
      <c r="J17" s="719">
        <v>2</v>
      </c>
      <c r="K17" s="697">
        <v>1</v>
      </c>
      <c r="L17" s="697">
        <v>0</v>
      </c>
      <c r="M17" s="697">
        <v>2</v>
      </c>
      <c r="N17" s="697">
        <f t="shared" ref="N17:U17" si="0">+N18+N20</f>
        <v>0</v>
      </c>
      <c r="O17" s="697">
        <f t="shared" si="0"/>
        <v>0</v>
      </c>
      <c r="P17" s="697">
        <f t="shared" si="0"/>
        <v>0</v>
      </c>
      <c r="Q17" s="697">
        <f t="shared" si="0"/>
        <v>0</v>
      </c>
      <c r="R17" s="697">
        <f t="shared" si="0"/>
        <v>0</v>
      </c>
      <c r="S17" s="697">
        <f t="shared" si="0"/>
        <v>0</v>
      </c>
      <c r="T17" s="697">
        <f t="shared" si="0"/>
        <v>0</v>
      </c>
      <c r="U17" s="697">
        <f t="shared" si="0"/>
        <v>0</v>
      </c>
      <c r="V17" s="77">
        <f>SUM(J17:U17)</f>
        <v>5</v>
      </c>
      <c r="W17" s="128">
        <f>+V17/F17*100</f>
        <v>31.25</v>
      </c>
      <c r="Z17" s="224"/>
      <c r="AA17" s="224"/>
      <c r="AB17" s="694"/>
      <c r="AC17" s="694"/>
      <c r="AD17" s="694"/>
      <c r="AE17" s="694"/>
      <c r="AF17" s="694"/>
      <c r="AG17" s="694"/>
      <c r="AH17" s="694"/>
      <c r="AI17" s="694"/>
      <c r="AJ17" s="694"/>
      <c r="AK17" s="694"/>
      <c r="AL17" s="694"/>
      <c r="AM17" s="694"/>
      <c r="AN17" s="694"/>
      <c r="AO17" s="694"/>
      <c r="AP17" s="694"/>
      <c r="AQ17" s="694"/>
      <c r="AR17" s="694"/>
      <c r="AS17" s="694"/>
      <c r="AT17" s="694"/>
      <c r="AU17" s="694"/>
      <c r="AV17" s="694"/>
      <c r="AW17" s="694"/>
      <c r="BA17" s="129"/>
      <c r="BB17" s="130"/>
      <c r="BC17" s="129"/>
      <c r="BD17" s="651"/>
      <c r="BE17" s="651"/>
      <c r="BF17" s="651"/>
      <c r="BG17" s="651"/>
      <c r="BH17" s="1108" t="s">
        <v>1022</v>
      </c>
      <c r="BI17" s="1109"/>
      <c r="BJ17" s="780">
        <v>0</v>
      </c>
      <c r="BK17" s="780">
        <v>0</v>
      </c>
      <c r="BL17" s="651"/>
      <c r="BM17" s="651"/>
      <c r="BN17" s="126"/>
      <c r="BO17" s="651"/>
      <c r="BP17" s="126"/>
      <c r="BQ17" s="651"/>
      <c r="BR17" s="126"/>
      <c r="BS17" s="651"/>
      <c r="BT17" s="126"/>
      <c r="BU17" s="651"/>
      <c r="BV17" s="126"/>
      <c r="BW17" s="651"/>
      <c r="BX17" s="126"/>
      <c r="BY17" s="651"/>
      <c r="BZ17" s="126"/>
      <c r="CA17" s="651"/>
      <c r="CB17" s="156">
        <f>+BE17+BG17+BI17+BK17+BM17+BO17+BQ17+BS17+BU17+BW17+BY17+CA17</f>
        <v>0</v>
      </c>
      <c r="CC17" s="128" t="e">
        <f>+CB17/BA17*100</f>
        <v>#DIV/0!</v>
      </c>
      <c r="CF17" s="133">
        <f>+CI17-BA17</f>
        <v>0</v>
      </c>
      <c r="CG17" s="133">
        <f>+CJ17-BB17</f>
        <v>0</v>
      </c>
      <c r="CH17" s="160"/>
      <c r="CI17" s="133"/>
      <c r="CJ17" s="133"/>
    </row>
    <row r="18" spans="1:88" ht="54.75" customHeight="1">
      <c r="A18" s="1142"/>
      <c r="B18" s="1119"/>
      <c r="C18" s="1139" t="s">
        <v>388</v>
      </c>
      <c r="D18" s="662" t="s">
        <v>221</v>
      </c>
      <c r="E18" s="662"/>
      <c r="F18" s="663">
        <f>+'[1]UE409 (2)'!F18</f>
        <v>12</v>
      </c>
      <c r="G18" s="663">
        <f>+[1]UE409!G18</f>
        <v>12</v>
      </c>
      <c r="H18" s="663">
        <f>+[1]UE409!H18</f>
        <v>12</v>
      </c>
      <c r="I18" s="663">
        <f>+[1]UE409!I18</f>
        <v>12</v>
      </c>
      <c r="J18" s="720">
        <v>1</v>
      </c>
      <c r="K18" s="663">
        <v>1</v>
      </c>
      <c r="L18" s="663"/>
      <c r="M18" s="663">
        <v>1</v>
      </c>
      <c r="N18" s="663">
        <f t="shared" ref="N18:U18" si="1">+N19</f>
        <v>0</v>
      </c>
      <c r="O18" s="663">
        <f t="shared" si="1"/>
        <v>0</v>
      </c>
      <c r="P18" s="663">
        <f t="shared" si="1"/>
        <v>0</v>
      </c>
      <c r="Q18" s="663">
        <f t="shared" si="1"/>
        <v>0</v>
      </c>
      <c r="R18" s="663">
        <f t="shared" si="1"/>
        <v>0</v>
      </c>
      <c r="S18" s="663">
        <f t="shared" si="1"/>
        <v>0</v>
      </c>
      <c r="T18" s="663">
        <f t="shared" si="1"/>
        <v>0</v>
      </c>
      <c r="U18" s="663">
        <f t="shared" si="1"/>
        <v>0</v>
      </c>
      <c r="V18" s="77">
        <f t="shared" ref="V18:V66" si="2">SUM(J18:U18)</f>
        <v>3</v>
      </c>
      <c r="W18" s="128">
        <f t="shared" ref="W18:W66" si="3">+V18/F18*100</f>
        <v>25</v>
      </c>
      <c r="Z18" s="224"/>
      <c r="AA18" s="224"/>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BA18" s="129" t="e">
        <f>+BC18+BD18+BF18+#REF!+BJ18+BL18+BN18+BP18+BR18+BT18+BV18+BX18+BZ18</f>
        <v>#REF!</v>
      </c>
      <c r="BB18" s="130">
        <f>+BE18+BG18+BH18+BK18+BM18+BO18+BQ18+BS18+BU18+BW18+BY18+CA18</f>
        <v>0</v>
      </c>
      <c r="BC18" s="129">
        <v>0</v>
      </c>
      <c r="BD18" s="131"/>
      <c r="BE18" s="132"/>
      <c r="BF18" s="131"/>
      <c r="BG18" s="132"/>
      <c r="BH18" s="158"/>
      <c r="BI18" s="159"/>
      <c r="BJ18" s="781"/>
      <c r="BK18" s="159"/>
      <c r="BL18" s="155"/>
      <c r="BM18" s="132"/>
      <c r="BN18" s="155"/>
      <c r="BO18" s="132"/>
      <c r="BP18" s="155"/>
      <c r="BQ18" s="132"/>
      <c r="BR18" s="155"/>
      <c r="BS18" s="132"/>
      <c r="BT18" s="155"/>
      <c r="BU18" s="132"/>
      <c r="BV18" s="155"/>
      <c r="BW18" s="132"/>
      <c r="BX18" s="155"/>
      <c r="BY18" s="132"/>
      <c r="BZ18" s="155"/>
      <c r="CA18" s="132"/>
      <c r="CB18" s="156">
        <f>+BE18+BG18+BH18+BK18+BM18+BO18+BQ18+BS18+BU18+BW18+BY18+CA18</f>
        <v>0</v>
      </c>
      <c r="CC18" s="128" t="e">
        <f>+CB18/BA18*100</f>
        <v>#REF!</v>
      </c>
      <c r="CF18" s="133"/>
      <c r="CG18" s="133"/>
      <c r="CH18" s="160"/>
      <c r="CI18" s="133">
        <v>20000</v>
      </c>
      <c r="CJ18" s="133">
        <v>0</v>
      </c>
    </row>
    <row r="19" spans="1:88" ht="54.75" customHeight="1">
      <c r="A19" s="1142"/>
      <c r="B19" s="1119"/>
      <c r="C19" s="1140"/>
      <c r="D19" s="38" t="s">
        <v>389</v>
      </c>
      <c r="E19" s="44" t="s">
        <v>46</v>
      </c>
      <c r="F19" s="663">
        <f>+'[1]UE409 (2)'!F19</f>
        <v>12</v>
      </c>
      <c r="G19" s="663">
        <f>+[1]UE409!G19</f>
        <v>12</v>
      </c>
      <c r="H19" s="663">
        <f>+[1]UE409!H19</f>
        <v>12</v>
      </c>
      <c r="I19" s="663">
        <f>+[1]UE409!I19</f>
        <v>12</v>
      </c>
      <c r="J19" s="634">
        <v>1</v>
      </c>
      <c r="K19" s="91">
        <v>1</v>
      </c>
      <c r="L19" s="91">
        <v>1</v>
      </c>
      <c r="M19" s="91">
        <v>1</v>
      </c>
      <c r="N19" s="91"/>
      <c r="O19" s="91"/>
      <c r="P19" s="91"/>
      <c r="Q19" s="91"/>
      <c r="R19" s="91"/>
      <c r="S19" s="91"/>
      <c r="T19" s="91"/>
      <c r="U19" s="91"/>
      <c r="V19" s="77">
        <f t="shared" si="2"/>
        <v>4</v>
      </c>
      <c r="W19" s="128">
        <f t="shared" si="3"/>
        <v>33.333333333333329</v>
      </c>
      <c r="Z19" s="726"/>
      <c r="AA19" s="726"/>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BA19" s="129"/>
      <c r="BB19" s="130"/>
      <c r="BC19" s="129"/>
      <c r="BD19" s="155"/>
      <c r="BE19" s="132"/>
      <c r="BF19" s="158"/>
      <c r="BG19" s="132"/>
      <c r="BH19" s="158"/>
      <c r="BI19" s="159"/>
      <c r="BJ19" s="781"/>
      <c r="BK19" s="159"/>
      <c r="BL19" s="155"/>
      <c r="BM19" s="132"/>
      <c r="BN19" s="155"/>
      <c r="BO19" s="132"/>
      <c r="BP19" s="155"/>
      <c r="BQ19" s="132"/>
      <c r="BR19" s="155"/>
      <c r="BS19" s="132"/>
      <c r="BT19" s="155"/>
      <c r="BU19" s="132"/>
      <c r="BV19" s="155"/>
      <c r="BW19" s="132"/>
      <c r="BX19" s="155"/>
      <c r="BY19" s="132"/>
      <c r="BZ19" s="155"/>
      <c r="CA19" s="132"/>
      <c r="CB19" s="156">
        <f>+BE19+BG19+BI19+BK19+BM19+BO19+BQ19+BS19+BU19+BW19+BY19+CA19</f>
        <v>0</v>
      </c>
      <c r="CC19" s="128" t="e">
        <f>+CB19/BA19*100</f>
        <v>#DIV/0!</v>
      </c>
      <c r="CF19" s="133"/>
      <c r="CG19" s="133"/>
      <c r="CH19" s="160"/>
      <c r="CI19" s="133"/>
      <c r="CJ19" s="133"/>
    </row>
    <row r="20" spans="1:88" ht="54.75" customHeight="1">
      <c r="A20" s="1142"/>
      <c r="B20" s="1119"/>
      <c r="C20" s="1123" t="s">
        <v>47</v>
      </c>
      <c r="D20" s="662" t="s">
        <v>221</v>
      </c>
      <c r="E20" s="662"/>
      <c r="F20" s="663">
        <f>+'[1]UE409 (2)'!F20</f>
        <v>4</v>
      </c>
      <c r="G20" s="663">
        <f>+[1]UE409!G20</f>
        <v>4</v>
      </c>
      <c r="H20" s="663">
        <f>+[1]UE409!H20</f>
        <v>4</v>
      </c>
      <c r="I20" s="663">
        <f>+[1]UE409!I20</f>
        <v>4</v>
      </c>
      <c r="J20" s="720">
        <v>1</v>
      </c>
      <c r="K20" s="663">
        <v>0</v>
      </c>
      <c r="L20" s="663">
        <v>0</v>
      </c>
      <c r="M20" s="663">
        <v>1</v>
      </c>
      <c r="N20" s="663">
        <f t="shared" ref="N20:U20" si="4">+N21</f>
        <v>0</v>
      </c>
      <c r="O20" s="663">
        <f t="shared" si="4"/>
        <v>0</v>
      </c>
      <c r="P20" s="663">
        <f t="shared" si="4"/>
        <v>0</v>
      </c>
      <c r="Q20" s="663">
        <f t="shared" si="4"/>
        <v>0</v>
      </c>
      <c r="R20" s="663">
        <f t="shared" si="4"/>
        <v>0</v>
      </c>
      <c r="S20" s="663">
        <f t="shared" si="4"/>
        <v>0</v>
      </c>
      <c r="T20" s="663">
        <f t="shared" si="4"/>
        <v>0</v>
      </c>
      <c r="U20" s="663">
        <f t="shared" si="4"/>
        <v>0</v>
      </c>
      <c r="V20" s="77">
        <f t="shared" si="2"/>
        <v>2</v>
      </c>
      <c r="W20" s="128">
        <f t="shared" si="3"/>
        <v>50</v>
      </c>
      <c r="Z20" s="224"/>
      <c r="AA20" s="224"/>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BA20" s="77">
        <f>+BC20+BD20+BF20+BH20+BJ20+BL20+BN20+BP20+BR20+BT20+BV20+BX20+BZ20</f>
        <v>578171</v>
      </c>
      <c r="BB20" s="130">
        <f>+BE20+BG20+BI20+BK20+BM20+BO20+BQ20+BS20+BU20+BW20+BY20+CA20</f>
        <v>102877.59</v>
      </c>
      <c r="BC20" s="129">
        <v>1820218</v>
      </c>
      <c r="BD20" s="155">
        <v>420</v>
      </c>
      <c r="BE20" s="132">
        <v>76129.62999999999</v>
      </c>
      <c r="BF20" s="131">
        <v>-1242467</v>
      </c>
      <c r="BG20" s="132">
        <v>8940.9900000000052</v>
      </c>
      <c r="BH20" s="131">
        <v>0</v>
      </c>
      <c r="BI20" s="159">
        <v>7252.6100000000006</v>
      </c>
      <c r="BJ20" s="781">
        <v>0</v>
      </c>
      <c r="BK20" s="159">
        <v>10554.36</v>
      </c>
      <c r="BL20" s="155"/>
      <c r="BM20" s="132"/>
      <c r="BN20" s="155"/>
      <c r="BO20" s="132"/>
      <c r="BP20" s="155"/>
      <c r="BQ20" s="132"/>
      <c r="BR20" s="155"/>
      <c r="BS20" s="132"/>
      <c r="BT20" s="155"/>
      <c r="BU20" s="132"/>
      <c r="BV20" s="155"/>
      <c r="BW20" s="132"/>
      <c r="BX20" s="155"/>
      <c r="BY20" s="132"/>
      <c r="BZ20" s="155"/>
      <c r="CA20" s="132"/>
      <c r="CB20" s="156">
        <f>+BE20+BG20+BI20+BK20+BM20+BO20+BQ20+BS20+BU20+BW20+BY20+CA20</f>
        <v>102877.59</v>
      </c>
      <c r="CC20" s="128">
        <f>+CB20/BA20*100</f>
        <v>17.793626798991994</v>
      </c>
      <c r="CF20" s="133">
        <f>+CI20-BA20</f>
        <v>0</v>
      </c>
      <c r="CG20" s="133">
        <f>+CJ20-BB20</f>
        <v>0</v>
      </c>
      <c r="CH20" s="160"/>
      <c r="CI20" s="133">
        <v>578171</v>
      </c>
      <c r="CJ20" s="133">
        <v>102877.59</v>
      </c>
    </row>
    <row r="21" spans="1:88" ht="54.75" customHeight="1">
      <c r="A21" s="1142"/>
      <c r="B21" s="1120"/>
      <c r="C21" s="1123"/>
      <c r="D21" s="38" t="s">
        <v>224</v>
      </c>
      <c r="E21" s="44" t="s">
        <v>46</v>
      </c>
      <c r="F21" s="663">
        <f>+'[1]UE409 (2)'!F21</f>
        <v>4</v>
      </c>
      <c r="G21" s="663">
        <f>+[1]UE409!G21</f>
        <v>4</v>
      </c>
      <c r="H21" s="663">
        <f>+[1]UE409!H21</f>
        <v>4</v>
      </c>
      <c r="I21" s="663">
        <f>+[1]UE409!I21</f>
        <v>4</v>
      </c>
      <c r="J21" s="634">
        <v>1</v>
      </c>
      <c r="K21" s="91">
        <v>0</v>
      </c>
      <c r="L21" s="91">
        <v>0</v>
      </c>
      <c r="M21" s="91">
        <v>1</v>
      </c>
      <c r="N21" s="91"/>
      <c r="O21" s="91"/>
      <c r="P21" s="91"/>
      <c r="Q21" s="91"/>
      <c r="R21" s="91"/>
      <c r="S21" s="91"/>
      <c r="T21" s="91"/>
      <c r="U21" s="91"/>
      <c r="V21" s="77">
        <f t="shared" si="2"/>
        <v>2</v>
      </c>
      <c r="W21" s="128">
        <f t="shared" si="3"/>
        <v>50</v>
      </c>
      <c r="Z21" s="224"/>
      <c r="AA21" s="224"/>
      <c r="AB21" s="694"/>
      <c r="AC21" s="694"/>
      <c r="AD21" s="694"/>
      <c r="AE21" s="694"/>
      <c r="AF21" s="694"/>
      <c r="AG21" s="694"/>
      <c r="AH21" s="694"/>
      <c r="AI21" s="694"/>
      <c r="AJ21" s="694"/>
      <c r="AK21" s="694"/>
      <c r="AL21" s="694"/>
      <c r="AM21" s="694"/>
      <c r="AN21" s="694"/>
      <c r="AO21" s="694"/>
      <c r="AP21" s="694"/>
      <c r="AQ21" s="694"/>
      <c r="AR21" s="694"/>
      <c r="AS21" s="694"/>
      <c r="AT21" s="694"/>
      <c r="AU21" s="694"/>
      <c r="AV21" s="694"/>
      <c r="AW21" s="694"/>
      <c r="BA21" s="129"/>
      <c r="BB21" s="130"/>
      <c r="BC21" s="129"/>
      <c r="BD21" s="155"/>
      <c r="BE21" s="132"/>
      <c r="BF21" s="158"/>
      <c r="BG21" s="132"/>
      <c r="BH21" s="158"/>
      <c r="BI21" s="159"/>
      <c r="BJ21" s="781"/>
      <c r="BK21" s="159"/>
      <c r="BL21" s="155"/>
      <c r="BM21" s="132"/>
      <c r="BN21" s="155"/>
      <c r="BO21" s="132"/>
      <c r="BP21" s="155"/>
      <c r="BQ21" s="132"/>
      <c r="BR21" s="155"/>
      <c r="BS21" s="132"/>
      <c r="BT21" s="155"/>
      <c r="BU21" s="132"/>
      <c r="BV21" s="155"/>
      <c r="BW21" s="132"/>
      <c r="BX21" s="155"/>
      <c r="BY21" s="132"/>
      <c r="BZ21" s="155"/>
      <c r="CA21" s="132"/>
      <c r="CB21" s="156"/>
      <c r="CC21" s="128"/>
      <c r="CD21" s="145"/>
      <c r="CF21" s="122"/>
      <c r="CG21" s="122"/>
      <c r="CH21" s="161"/>
    </row>
    <row r="22" spans="1:88" ht="54.75" customHeight="1">
      <c r="A22" s="1142"/>
      <c r="B22" s="1122" t="s">
        <v>225</v>
      </c>
      <c r="C22" s="1062" t="s">
        <v>277</v>
      </c>
      <c r="D22" s="662" t="s">
        <v>221</v>
      </c>
      <c r="E22" s="662"/>
      <c r="F22" s="663">
        <f>+'[1]UE409 (2)'!F22</f>
        <v>12</v>
      </c>
      <c r="G22" s="663">
        <f>+[1]UE409!G22</f>
        <v>12</v>
      </c>
      <c r="H22" s="663">
        <f>+[1]UE409!H22</f>
        <v>12</v>
      </c>
      <c r="I22" s="663">
        <f>+[1]UE409!I22</f>
        <v>12</v>
      </c>
      <c r="J22" s="720">
        <v>1</v>
      </c>
      <c r="K22" s="663">
        <v>1</v>
      </c>
      <c r="L22" s="663">
        <v>1</v>
      </c>
      <c r="M22" s="663">
        <v>1</v>
      </c>
      <c r="N22" s="663">
        <f t="shared" ref="N22:U22" si="5">+N23</f>
        <v>0</v>
      </c>
      <c r="O22" s="663">
        <f t="shared" si="5"/>
        <v>0</v>
      </c>
      <c r="P22" s="663">
        <f t="shared" si="5"/>
        <v>0</v>
      </c>
      <c r="Q22" s="663">
        <f t="shared" si="5"/>
        <v>0</v>
      </c>
      <c r="R22" s="663">
        <f t="shared" si="5"/>
        <v>0</v>
      </c>
      <c r="S22" s="663">
        <f t="shared" si="5"/>
        <v>0</v>
      </c>
      <c r="T22" s="663">
        <f t="shared" si="5"/>
        <v>0</v>
      </c>
      <c r="U22" s="663">
        <f t="shared" si="5"/>
        <v>0</v>
      </c>
      <c r="V22" s="77">
        <f t="shared" si="2"/>
        <v>4</v>
      </c>
      <c r="W22" s="128">
        <f t="shared" si="3"/>
        <v>33.333333333333329</v>
      </c>
      <c r="Z22" s="224"/>
      <c r="AA22" s="224"/>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BA22" s="77">
        <f>+BC22+BD22+BF22+BH22+BJ22+BL22+BN22+BP22+BR22+BT22+BV22+BX22+BZ22</f>
        <v>368807</v>
      </c>
      <c r="BB22" s="130">
        <f>+BE22+BG22+BI22+BK22+BM22+BO22+BQ22+BS22+BU22+BW22+BY22+CA22</f>
        <v>114726.39999999999</v>
      </c>
      <c r="BC22" s="129">
        <v>357972</v>
      </c>
      <c r="BD22" s="155">
        <v>911</v>
      </c>
      <c r="BE22" s="132">
        <v>25096.02</v>
      </c>
      <c r="BF22" s="131">
        <v>9924</v>
      </c>
      <c r="BG22" s="132">
        <v>29947.16</v>
      </c>
      <c r="BH22" s="131">
        <v>0</v>
      </c>
      <c r="BI22" s="159">
        <v>29876.159999999996</v>
      </c>
      <c r="BJ22" s="781">
        <v>0</v>
      </c>
      <c r="BK22" s="159">
        <v>29807.059999999998</v>
      </c>
      <c r="BL22" s="155"/>
      <c r="BM22" s="132"/>
      <c r="BN22" s="155"/>
      <c r="BO22" s="132"/>
      <c r="BP22" s="155"/>
      <c r="BQ22" s="132"/>
      <c r="BR22" s="155"/>
      <c r="BS22" s="132"/>
      <c r="BT22" s="155"/>
      <c r="BU22" s="132"/>
      <c r="BV22" s="155"/>
      <c r="BW22" s="132"/>
      <c r="BX22" s="155"/>
      <c r="BY22" s="132"/>
      <c r="BZ22" s="155"/>
      <c r="CA22" s="132"/>
      <c r="CB22" s="156">
        <f>+BE22+BG22+BI22+BK22+BM22+BO22+BQ22+BS22+BU22+BW22+BY22+CA22</f>
        <v>114726.39999999999</v>
      </c>
      <c r="CC22" s="128">
        <f>+CB22/BA22*100</f>
        <v>31.107435596395945</v>
      </c>
      <c r="CF22" s="133">
        <f>+CI22-BA22</f>
        <v>0</v>
      </c>
      <c r="CG22" s="133">
        <f>+CJ22-BB22</f>
        <v>0</v>
      </c>
      <c r="CH22" s="160"/>
      <c r="CI22" s="133">
        <v>368807</v>
      </c>
      <c r="CJ22" s="133">
        <v>114726.39999999999</v>
      </c>
    </row>
    <row r="23" spans="1:88" ht="54.75" customHeight="1">
      <c r="A23" s="1142"/>
      <c r="B23" s="1122"/>
      <c r="C23" s="1062"/>
      <c r="D23" s="38" t="s">
        <v>48</v>
      </c>
      <c r="E23" s="44" t="s">
        <v>49</v>
      </c>
      <c r="F23" s="663">
        <f>+'[1]UE409 (2)'!F23</f>
        <v>12</v>
      </c>
      <c r="G23" s="663">
        <f>+[1]UE409!G23</f>
        <v>12</v>
      </c>
      <c r="H23" s="663">
        <f>+[1]UE409!H23</f>
        <v>12</v>
      </c>
      <c r="I23" s="663">
        <f>+[1]UE409!I23</f>
        <v>12</v>
      </c>
      <c r="J23" s="634">
        <v>1</v>
      </c>
      <c r="K23" s="91">
        <v>1</v>
      </c>
      <c r="L23" s="91">
        <v>1</v>
      </c>
      <c r="M23" s="91">
        <v>1</v>
      </c>
      <c r="N23" s="91"/>
      <c r="O23" s="91"/>
      <c r="P23" s="91"/>
      <c r="Q23" s="91"/>
      <c r="R23" s="91"/>
      <c r="S23" s="91"/>
      <c r="T23" s="91"/>
      <c r="U23" s="91"/>
      <c r="V23" s="77">
        <f t="shared" si="2"/>
        <v>4</v>
      </c>
      <c r="W23" s="128">
        <f t="shared" si="3"/>
        <v>33.333333333333329</v>
      </c>
      <c r="Z23" s="224"/>
      <c r="AA23" s="224"/>
      <c r="AB23" s="224"/>
      <c r="AC23" s="224"/>
      <c r="AD23" s="694"/>
      <c r="AE23" s="694"/>
      <c r="AF23" s="694"/>
      <c r="AG23" s="694"/>
      <c r="AH23" s="694"/>
      <c r="AI23" s="694"/>
      <c r="AJ23" s="694"/>
      <c r="AK23" s="694"/>
      <c r="AL23" s="694"/>
      <c r="AM23" s="694"/>
      <c r="AN23" s="694"/>
      <c r="AO23" s="694"/>
      <c r="AP23" s="694"/>
      <c r="AQ23" s="694"/>
      <c r="AR23" s="694"/>
      <c r="AS23" s="694"/>
      <c r="AT23" s="694"/>
      <c r="AU23" s="694"/>
      <c r="AV23" s="694"/>
      <c r="AW23" s="694"/>
      <c r="BA23" s="129"/>
      <c r="BB23" s="130"/>
      <c r="BC23" s="129"/>
      <c r="BD23" s="155"/>
      <c r="BE23" s="132"/>
      <c r="BF23" s="158"/>
      <c r="BG23" s="132"/>
      <c r="BH23" s="158"/>
      <c r="BI23" s="159"/>
      <c r="BJ23" s="781"/>
      <c r="BK23" s="159"/>
      <c r="BL23" s="155"/>
      <c r="BM23" s="132"/>
      <c r="BN23" s="155"/>
      <c r="BO23" s="132"/>
      <c r="BP23" s="155"/>
      <c r="BQ23" s="132"/>
      <c r="BR23" s="155"/>
      <c r="BS23" s="132"/>
      <c r="BT23" s="155"/>
      <c r="BU23" s="132"/>
      <c r="BV23" s="155"/>
      <c r="BW23" s="132"/>
      <c r="BX23" s="155"/>
      <c r="BY23" s="132"/>
      <c r="BZ23" s="155"/>
      <c r="CA23" s="132"/>
      <c r="CB23" s="156"/>
      <c r="CC23" s="128"/>
      <c r="CF23" s="122"/>
      <c r="CG23" s="122"/>
      <c r="CH23" s="161"/>
    </row>
    <row r="24" spans="1:88" ht="54.75" customHeight="1">
      <c r="A24" s="1142"/>
      <c r="B24" s="1118" t="s">
        <v>273</v>
      </c>
      <c r="C24" s="984" t="s">
        <v>714</v>
      </c>
      <c r="D24" s="985"/>
      <c r="E24" s="986"/>
      <c r="F24" s="698">
        <f>+'[1]UE409 (2)'!$F$24</f>
        <v>34937</v>
      </c>
      <c r="G24" s="698">
        <f>+[1]UE409!G24</f>
        <v>46237</v>
      </c>
      <c r="H24" s="698">
        <f>+[1]UE409!H24</f>
        <v>46237</v>
      </c>
      <c r="I24" s="698">
        <f>+[1]UE409!I24</f>
        <v>46237</v>
      </c>
      <c r="J24" s="723">
        <v>2</v>
      </c>
      <c r="K24" s="698">
        <v>1233</v>
      </c>
      <c r="L24" s="698">
        <v>1466</v>
      </c>
      <c r="M24" s="698">
        <v>1965</v>
      </c>
      <c r="N24" s="698">
        <f t="shared" ref="N24:U24" si="6">+N25+N31</f>
        <v>0</v>
      </c>
      <c r="O24" s="698">
        <f t="shared" si="6"/>
        <v>0</v>
      </c>
      <c r="P24" s="698">
        <f t="shared" si="6"/>
        <v>0</v>
      </c>
      <c r="Q24" s="698">
        <f t="shared" si="6"/>
        <v>0</v>
      </c>
      <c r="R24" s="698">
        <f t="shared" si="6"/>
        <v>0</v>
      </c>
      <c r="S24" s="698">
        <f t="shared" si="6"/>
        <v>0</v>
      </c>
      <c r="T24" s="698">
        <f t="shared" si="6"/>
        <v>0</v>
      </c>
      <c r="U24" s="698">
        <f t="shared" si="6"/>
        <v>0</v>
      </c>
      <c r="V24" s="77">
        <f t="shared" si="2"/>
        <v>4666</v>
      </c>
      <c r="W24" s="128">
        <f t="shared" si="3"/>
        <v>13.355468414574807</v>
      </c>
      <c r="Z24" s="224"/>
      <c r="AA24" s="224"/>
      <c r="AB24" s="224"/>
      <c r="AC24" s="224"/>
      <c r="AD24" s="694"/>
      <c r="AE24" s="694"/>
      <c r="AF24" s="694"/>
      <c r="AG24" s="694"/>
      <c r="AH24" s="694"/>
      <c r="AI24" s="694"/>
      <c r="AJ24" s="694"/>
      <c r="AK24" s="694"/>
      <c r="AL24" s="694"/>
      <c r="AM24" s="694"/>
      <c r="AN24" s="694"/>
      <c r="AO24" s="694"/>
      <c r="AP24" s="694"/>
      <c r="AQ24" s="694"/>
      <c r="AR24" s="694"/>
      <c r="AS24" s="694"/>
      <c r="AT24" s="694"/>
      <c r="AU24" s="694"/>
      <c r="AV24" s="694"/>
      <c r="AW24" s="694"/>
      <c r="BA24" s="129"/>
      <c r="BB24" s="130"/>
      <c r="BC24" s="129"/>
      <c r="BD24" s="155">
        <v>0</v>
      </c>
      <c r="BE24" s="132">
        <v>0</v>
      </c>
      <c r="BF24" s="158">
        <v>0</v>
      </c>
      <c r="BG24" s="132">
        <v>0</v>
      </c>
      <c r="BH24" s="158">
        <v>0</v>
      </c>
      <c r="BI24" s="159">
        <v>0</v>
      </c>
      <c r="BJ24" s="155">
        <v>0</v>
      </c>
      <c r="BK24" s="132">
        <v>0</v>
      </c>
      <c r="BL24" s="155"/>
      <c r="BM24" s="132"/>
      <c r="BN24" s="155"/>
      <c r="BO24" s="132"/>
      <c r="BP24" s="155"/>
      <c r="BQ24" s="132"/>
      <c r="BR24" s="155"/>
      <c r="BS24" s="132"/>
      <c r="BT24" s="155"/>
      <c r="BU24" s="132"/>
      <c r="BV24" s="155"/>
      <c r="BW24" s="132"/>
      <c r="BX24" s="155"/>
      <c r="BY24" s="132"/>
      <c r="BZ24" s="155"/>
      <c r="CA24" s="132"/>
      <c r="CB24" s="156"/>
      <c r="CC24" s="128"/>
      <c r="CF24" s="133">
        <f>+CI24-BA24</f>
        <v>0</v>
      </c>
      <c r="CG24" s="133">
        <f>+CJ24-BB24</f>
        <v>0</v>
      </c>
      <c r="CH24" s="160"/>
      <c r="CI24" s="133"/>
      <c r="CJ24" s="133"/>
    </row>
    <row r="25" spans="1:88" ht="54.75" customHeight="1">
      <c r="A25" s="1142"/>
      <c r="B25" s="1119"/>
      <c r="C25" s="1124" t="s">
        <v>231</v>
      </c>
      <c r="D25" s="662" t="s">
        <v>221</v>
      </c>
      <c r="E25" s="662"/>
      <c r="F25" s="663">
        <f>+'[1]UE409 (2)'!F25</f>
        <v>30592</v>
      </c>
      <c r="G25" s="663">
        <f>+[1]UE409!G25</f>
        <v>39509</v>
      </c>
      <c r="H25" s="663">
        <f>+[1]UE409!H25</f>
        <v>39509</v>
      </c>
      <c r="I25" s="663">
        <f>+[1]UE409!I25</f>
        <v>39509</v>
      </c>
      <c r="J25" s="720">
        <v>1</v>
      </c>
      <c r="K25" s="663">
        <v>855</v>
      </c>
      <c r="L25" s="663">
        <v>1177</v>
      </c>
      <c r="M25" s="663">
        <v>1703</v>
      </c>
      <c r="N25" s="663">
        <f t="shared" ref="N25:U25" si="7">SUM(N26:N30)</f>
        <v>0</v>
      </c>
      <c r="O25" s="663">
        <f t="shared" si="7"/>
        <v>0</v>
      </c>
      <c r="P25" s="663">
        <f t="shared" si="7"/>
        <v>0</v>
      </c>
      <c r="Q25" s="663">
        <f t="shared" si="7"/>
        <v>0</v>
      </c>
      <c r="R25" s="663">
        <f t="shared" si="7"/>
        <v>0</v>
      </c>
      <c r="S25" s="663">
        <f t="shared" si="7"/>
        <v>0</v>
      </c>
      <c r="T25" s="663">
        <f t="shared" si="7"/>
        <v>0</v>
      </c>
      <c r="U25" s="663">
        <f t="shared" si="7"/>
        <v>0</v>
      </c>
      <c r="V25" s="77">
        <f t="shared" si="2"/>
        <v>3736</v>
      </c>
      <c r="W25" s="128">
        <f t="shared" si="3"/>
        <v>12.21234309623431</v>
      </c>
      <c r="Z25" s="224"/>
      <c r="AA25" s="224"/>
      <c r="AB25" s="224"/>
      <c r="AC25" s="224"/>
      <c r="AD25" s="694"/>
      <c r="AE25" s="694"/>
      <c r="AF25" s="694"/>
      <c r="AG25" s="694"/>
      <c r="AH25" s="694"/>
      <c r="AI25" s="694"/>
      <c r="AJ25" s="694"/>
      <c r="AK25" s="694"/>
      <c r="AL25" s="694"/>
      <c r="AM25" s="694"/>
      <c r="AN25" s="694"/>
      <c r="AO25" s="694"/>
      <c r="AP25" s="694"/>
      <c r="AQ25" s="694"/>
      <c r="AR25" s="694"/>
      <c r="AS25" s="694"/>
      <c r="AT25" s="694"/>
      <c r="AU25" s="694"/>
      <c r="AV25" s="694"/>
      <c r="AW25" s="694"/>
      <c r="BA25" s="77">
        <f>+BC25+BD25+BF25+BH25+BJ25+BL25+BN25+BP25+BR25+BT25+BV25+BX25+BZ25</f>
        <v>14607691</v>
      </c>
      <c r="BB25" s="130">
        <f>+BE25+BG25+BI25+BK25+BM25+BO25+BQ25+BS25+BU25+BW25+BY25+CA25</f>
        <v>4569476.18</v>
      </c>
      <c r="BC25" s="129">
        <v>13891683</v>
      </c>
      <c r="BD25" s="155">
        <v>4500</v>
      </c>
      <c r="BE25" s="132">
        <v>1118477.58</v>
      </c>
      <c r="BF25" s="158">
        <v>520254</v>
      </c>
      <c r="BG25" s="132">
        <v>1139208.02</v>
      </c>
      <c r="BH25" s="131">
        <v>4066</v>
      </c>
      <c r="BI25" s="159">
        <v>1171309.3600000003</v>
      </c>
      <c r="BJ25" s="155">
        <v>187188</v>
      </c>
      <c r="BK25" s="132">
        <v>1140481.2199999993</v>
      </c>
      <c r="BL25" s="155"/>
      <c r="BM25" s="132"/>
      <c r="BN25" s="155"/>
      <c r="BO25" s="132"/>
      <c r="BP25" s="155"/>
      <c r="BQ25" s="132"/>
      <c r="BR25" s="155"/>
      <c r="BS25" s="132"/>
      <c r="BT25" s="155"/>
      <c r="BU25" s="132"/>
      <c r="BV25" s="155"/>
      <c r="BW25" s="132"/>
      <c r="BX25" s="155"/>
      <c r="BY25" s="132"/>
      <c r="BZ25" s="155"/>
      <c r="CA25" s="132"/>
      <c r="CB25" s="156">
        <f>+BE25+BG25+BI25+BK25+BM25+BO25+BQ25+BS25+BU25+BW25+BY25+CA25</f>
        <v>4569476.18</v>
      </c>
      <c r="CC25" s="128">
        <f>+CB25/BA25*100</f>
        <v>31.28130366393977</v>
      </c>
      <c r="CF25" s="133">
        <f>+CI25-BA25</f>
        <v>0</v>
      </c>
      <c r="CG25" s="133">
        <f>+CJ25-BB25</f>
        <v>0</v>
      </c>
      <c r="CH25" s="160"/>
      <c r="CI25" s="133">
        <v>14607691</v>
      </c>
      <c r="CJ25" s="133">
        <v>4569476.18</v>
      </c>
    </row>
    <row r="26" spans="1:88" ht="54.75" customHeight="1">
      <c r="A26" s="1142"/>
      <c r="B26" s="1119"/>
      <c r="C26" s="1125"/>
      <c r="D26" s="34" t="s">
        <v>34</v>
      </c>
      <c r="E26" s="25" t="s">
        <v>27</v>
      </c>
      <c r="F26" s="663">
        <f>+'[1]UE409 (2)'!F26</f>
        <v>17938</v>
      </c>
      <c r="G26" s="663">
        <f>+[1]UE409!G26</f>
        <v>21264</v>
      </c>
      <c r="H26" s="663">
        <f>+[1]UE409!H26</f>
        <v>21264</v>
      </c>
      <c r="I26" s="663">
        <f>+[1]UE409!I26</f>
        <v>21264</v>
      </c>
      <c r="J26" s="634">
        <v>952</v>
      </c>
      <c r="K26" s="80">
        <v>583</v>
      </c>
      <c r="L26" s="80">
        <v>798</v>
      </c>
      <c r="M26" s="80">
        <v>1067</v>
      </c>
      <c r="N26" s="80"/>
      <c r="O26" s="80"/>
      <c r="P26" s="80"/>
      <c r="Q26" s="80"/>
      <c r="R26" s="80"/>
      <c r="S26" s="80"/>
      <c r="T26" s="80"/>
      <c r="U26" s="80"/>
      <c r="V26" s="77">
        <f t="shared" si="2"/>
        <v>3400</v>
      </c>
      <c r="W26" s="128">
        <f t="shared" si="3"/>
        <v>18.954175493366037</v>
      </c>
      <c r="Z26" s="1115" t="s">
        <v>766</v>
      </c>
      <c r="AA26" s="1115" t="s">
        <v>767</v>
      </c>
      <c r="AB26" s="224"/>
      <c r="AC26" s="224"/>
      <c r="AD26" s="694"/>
      <c r="AE26" s="694"/>
      <c r="AF26" s="694"/>
      <c r="AG26" s="694"/>
      <c r="AH26" s="694"/>
      <c r="AI26" s="694"/>
      <c r="AJ26" s="694"/>
      <c r="AK26" s="694"/>
      <c r="AL26" s="694"/>
      <c r="AM26" s="694"/>
      <c r="AN26" s="694"/>
      <c r="AO26" s="694"/>
      <c r="AP26" s="694"/>
      <c r="AQ26" s="694"/>
      <c r="AR26" s="694"/>
      <c r="AS26" s="694"/>
      <c r="AT26" s="694"/>
      <c r="AU26" s="694"/>
      <c r="AV26" s="694"/>
      <c r="AW26" s="694"/>
      <c r="BA26" s="129"/>
      <c r="BB26" s="130"/>
      <c r="BC26" s="126"/>
      <c r="BD26" s="155"/>
      <c r="BE26" s="132"/>
      <c r="BF26" s="158"/>
      <c r="BG26" s="132"/>
      <c r="BH26" s="158"/>
      <c r="BI26" s="64"/>
      <c r="BJ26" s="155"/>
      <c r="BK26" s="132"/>
      <c r="BL26" s="155"/>
      <c r="BM26" s="132"/>
      <c r="BN26" s="155"/>
      <c r="BO26" s="132"/>
      <c r="BP26" s="155"/>
      <c r="BQ26" s="132"/>
      <c r="BR26" s="155"/>
      <c r="BS26" s="132"/>
      <c r="BT26" s="155"/>
      <c r="BU26" s="132"/>
      <c r="BV26" s="155"/>
      <c r="BW26" s="132"/>
      <c r="BX26" s="155"/>
      <c r="BY26" s="132"/>
      <c r="BZ26" s="155"/>
      <c r="CA26" s="132"/>
      <c r="CB26" s="156"/>
      <c r="CC26" s="128"/>
      <c r="CF26" s="122"/>
      <c r="CG26" s="122"/>
      <c r="CH26" s="161"/>
    </row>
    <row r="27" spans="1:88" ht="54.75" customHeight="1">
      <c r="A27" s="1142"/>
      <c r="B27" s="1119"/>
      <c r="C27" s="1125"/>
      <c r="D27" s="38" t="s">
        <v>35</v>
      </c>
      <c r="E27" s="9" t="s">
        <v>27</v>
      </c>
      <c r="F27" s="663">
        <f>+'[1]UE409 (2)'!F27</f>
        <v>12058</v>
      </c>
      <c r="G27" s="663">
        <f>+[1]UE409!G27</f>
        <v>17487</v>
      </c>
      <c r="H27" s="663">
        <f>+[1]UE409!H27</f>
        <v>17487</v>
      </c>
      <c r="I27" s="663">
        <f>+[1]UE409!I27</f>
        <v>17487</v>
      </c>
      <c r="J27" s="634">
        <v>456</v>
      </c>
      <c r="K27" s="80">
        <v>255</v>
      </c>
      <c r="L27" s="80">
        <v>357</v>
      </c>
      <c r="M27" s="80">
        <v>600</v>
      </c>
      <c r="N27" s="80"/>
      <c r="O27" s="80"/>
      <c r="P27" s="80"/>
      <c r="Q27" s="80"/>
      <c r="R27" s="80"/>
      <c r="S27" s="80"/>
      <c r="T27" s="80"/>
      <c r="U27" s="80"/>
      <c r="V27" s="77">
        <f t="shared" si="2"/>
        <v>1668</v>
      </c>
      <c r="W27" s="128">
        <f t="shared" si="3"/>
        <v>13.833139824183116</v>
      </c>
      <c r="Z27" s="1116"/>
      <c r="AA27" s="1116"/>
      <c r="AB27" s="224"/>
      <c r="AC27" s="224"/>
      <c r="AD27" s="694"/>
      <c r="AE27" s="694"/>
      <c r="AF27" s="694"/>
      <c r="AG27" s="694"/>
      <c r="AH27" s="694"/>
      <c r="AI27" s="694"/>
      <c r="AJ27" s="694"/>
      <c r="AK27" s="694"/>
      <c r="AL27" s="694"/>
      <c r="AM27" s="694"/>
      <c r="AN27" s="694"/>
      <c r="AO27" s="694"/>
      <c r="AP27" s="694"/>
      <c r="AQ27" s="694"/>
      <c r="AR27" s="694"/>
      <c r="AS27" s="694"/>
      <c r="AT27" s="694"/>
      <c r="AU27" s="694"/>
      <c r="AV27" s="694"/>
      <c r="AW27" s="694"/>
      <c r="AY27" s="123"/>
      <c r="AZ27" s="191"/>
      <c r="BA27" s="129"/>
      <c r="BB27" s="130"/>
      <c r="BC27" s="126"/>
      <c r="BD27" s="155"/>
      <c r="BE27" s="132"/>
      <c r="BF27" s="131"/>
      <c r="BG27" s="132"/>
      <c r="BH27" s="131"/>
      <c r="BI27" s="132"/>
      <c r="BJ27" s="155"/>
      <c r="BK27" s="132"/>
      <c r="BL27" s="155"/>
      <c r="BM27" s="132"/>
      <c r="BN27" s="155"/>
      <c r="BO27" s="132"/>
      <c r="BP27" s="155"/>
      <c r="BQ27" s="132"/>
      <c r="BR27" s="155"/>
      <c r="BS27" s="132"/>
      <c r="BT27" s="155"/>
      <c r="BU27" s="132"/>
      <c r="BV27" s="155"/>
      <c r="BW27" s="132"/>
      <c r="BX27" s="155"/>
      <c r="BY27" s="132"/>
      <c r="BZ27" s="155"/>
      <c r="CA27" s="132"/>
      <c r="CB27" s="156"/>
      <c r="CC27" s="128"/>
      <c r="CF27" s="122"/>
      <c r="CG27" s="122"/>
      <c r="CH27" s="161"/>
    </row>
    <row r="28" spans="1:88" ht="54.75" customHeight="1">
      <c r="A28" s="1142"/>
      <c r="B28" s="1119"/>
      <c r="C28" s="1125"/>
      <c r="D28" s="38" t="s">
        <v>36</v>
      </c>
      <c r="E28" s="9" t="s">
        <v>27</v>
      </c>
      <c r="F28" s="663">
        <f>+'[1]UE409 (2)'!F28</f>
        <v>505</v>
      </c>
      <c r="G28" s="663">
        <f>+[1]UE409!G28</f>
        <v>672</v>
      </c>
      <c r="H28" s="663">
        <f>+[1]UE409!H28</f>
        <v>672</v>
      </c>
      <c r="I28" s="663">
        <f>+[1]UE409!I28</f>
        <v>672</v>
      </c>
      <c r="J28" s="634">
        <v>30</v>
      </c>
      <c r="K28" s="91">
        <v>17</v>
      </c>
      <c r="L28" s="91">
        <v>21</v>
      </c>
      <c r="M28" s="91">
        <v>34</v>
      </c>
      <c r="N28" s="91"/>
      <c r="O28" s="91"/>
      <c r="P28" s="91"/>
      <c r="Q28" s="91"/>
      <c r="R28" s="91"/>
      <c r="S28" s="91"/>
      <c r="T28" s="91"/>
      <c r="U28" s="91"/>
      <c r="V28" s="77">
        <f t="shared" si="2"/>
        <v>102</v>
      </c>
      <c r="W28" s="128">
        <f t="shared" si="3"/>
        <v>20.198019801980198</v>
      </c>
      <c r="Z28" s="1116"/>
      <c r="AA28" s="1116"/>
      <c r="AB28" s="224"/>
      <c r="AC28" s="224"/>
      <c r="AD28" s="694"/>
      <c r="AE28" s="694"/>
      <c r="AF28" s="694"/>
      <c r="AG28" s="694"/>
      <c r="AH28" s="694"/>
      <c r="AI28" s="694"/>
      <c r="AJ28" s="694"/>
      <c r="AK28" s="694"/>
      <c r="AL28" s="694"/>
      <c r="AM28" s="694"/>
      <c r="AN28" s="694"/>
      <c r="AO28" s="694"/>
      <c r="AP28" s="694"/>
      <c r="AQ28" s="694"/>
      <c r="AR28" s="694"/>
      <c r="AS28" s="694"/>
      <c r="AT28" s="694"/>
      <c r="AU28" s="694"/>
      <c r="AV28" s="694"/>
      <c r="AW28" s="694"/>
      <c r="AZ28" s="161"/>
      <c r="BA28" s="129"/>
      <c r="BB28" s="130"/>
      <c r="BC28" s="126"/>
      <c r="BD28" s="155"/>
      <c r="BE28" s="132"/>
      <c r="BF28" s="131"/>
      <c r="BG28" s="132"/>
      <c r="BH28" s="131"/>
      <c r="BI28" s="132"/>
      <c r="BJ28" s="155"/>
      <c r="BK28" s="132"/>
      <c r="BL28" s="155"/>
      <c r="BM28" s="132"/>
      <c r="BN28" s="155"/>
      <c r="BO28" s="132"/>
      <c r="BP28" s="155"/>
      <c r="BQ28" s="132"/>
      <c r="BR28" s="155"/>
      <c r="BS28" s="132"/>
      <c r="BT28" s="155"/>
      <c r="BU28" s="132"/>
      <c r="BV28" s="155"/>
      <c r="BW28" s="132"/>
      <c r="BX28" s="155"/>
      <c r="BY28" s="132"/>
      <c r="BZ28" s="155"/>
      <c r="CA28" s="132"/>
      <c r="CB28" s="156"/>
      <c r="CC28" s="128"/>
      <c r="CF28" s="122"/>
      <c r="CG28" s="122"/>
      <c r="CH28" s="161"/>
    </row>
    <row r="29" spans="1:88" ht="54.75" customHeight="1">
      <c r="A29" s="1142"/>
      <c r="B29" s="1119"/>
      <c r="C29" s="1125"/>
      <c r="D29" s="38" t="s">
        <v>37</v>
      </c>
      <c r="E29" s="9" t="s">
        <v>27</v>
      </c>
      <c r="F29" s="663">
        <f>+'[1]UE409 (2)'!F29</f>
        <v>40</v>
      </c>
      <c r="G29" s="663">
        <f>+[1]UE409!G29</f>
        <v>37</v>
      </c>
      <c r="H29" s="663">
        <f>+[1]UE409!H29</f>
        <v>37</v>
      </c>
      <c r="I29" s="663">
        <f>+[1]UE409!I29</f>
        <v>37</v>
      </c>
      <c r="J29" s="634">
        <v>2</v>
      </c>
      <c r="K29" s="94">
        <v>0</v>
      </c>
      <c r="L29" s="94">
        <v>1</v>
      </c>
      <c r="M29" s="94">
        <v>1</v>
      </c>
      <c r="N29" s="94"/>
      <c r="O29" s="94"/>
      <c r="P29" s="94"/>
      <c r="Q29" s="94"/>
      <c r="R29" s="94"/>
      <c r="S29" s="94"/>
      <c r="T29" s="94"/>
      <c r="U29" s="94"/>
      <c r="V29" s="77">
        <f t="shared" si="2"/>
        <v>4</v>
      </c>
      <c r="W29" s="128">
        <f t="shared" si="3"/>
        <v>10</v>
      </c>
      <c r="Z29" s="1116"/>
      <c r="AA29" s="1116"/>
      <c r="AB29" s="224"/>
      <c r="AC29" s="224"/>
      <c r="AD29" s="694"/>
      <c r="AE29" s="694"/>
      <c r="AF29" s="694"/>
      <c r="AG29" s="694"/>
      <c r="AH29" s="694"/>
      <c r="AI29" s="694"/>
      <c r="AJ29" s="694"/>
      <c r="AK29" s="694"/>
      <c r="AL29" s="694"/>
      <c r="AM29" s="694"/>
      <c r="AN29" s="694"/>
      <c r="AO29" s="694"/>
      <c r="AP29" s="694"/>
      <c r="AQ29" s="694"/>
      <c r="AR29" s="694"/>
      <c r="AS29" s="694"/>
      <c r="AT29" s="694"/>
      <c r="AU29" s="694"/>
      <c r="AV29" s="694"/>
      <c r="AW29" s="694"/>
      <c r="BA29" s="129"/>
      <c r="BB29" s="130"/>
      <c r="BC29" s="126"/>
      <c r="BD29" s="155"/>
      <c r="BE29" s="132"/>
      <c r="BF29" s="131"/>
      <c r="BG29" s="132"/>
      <c r="BH29" s="131"/>
      <c r="BI29" s="132"/>
      <c r="BJ29" s="155"/>
      <c r="BK29" s="132"/>
      <c r="BL29" s="155"/>
      <c r="BM29" s="132"/>
      <c r="BN29" s="155"/>
      <c r="BO29" s="132"/>
      <c r="BP29" s="155"/>
      <c r="BQ29" s="132"/>
      <c r="BR29" s="155"/>
      <c r="BS29" s="132"/>
      <c r="BT29" s="155"/>
      <c r="BU29" s="132"/>
      <c r="BV29" s="155"/>
      <c r="BW29" s="132"/>
      <c r="BX29" s="155"/>
      <c r="BY29" s="132"/>
      <c r="BZ29" s="155"/>
      <c r="CA29" s="132"/>
      <c r="CB29" s="156"/>
      <c r="CC29" s="128"/>
      <c r="CF29" s="122"/>
      <c r="CG29" s="122"/>
      <c r="CH29" s="161"/>
    </row>
    <row r="30" spans="1:88" ht="54.75" customHeight="1">
      <c r="A30" s="1142"/>
      <c r="B30" s="1119"/>
      <c r="C30" s="1126"/>
      <c r="D30" s="38" t="s">
        <v>438</v>
      </c>
      <c r="E30" s="9" t="s">
        <v>27</v>
      </c>
      <c r="F30" s="663">
        <f>+'[1]UE409 (2)'!F30</f>
        <v>51</v>
      </c>
      <c r="G30" s="663">
        <f>+[1]UE409!G30</f>
        <v>49</v>
      </c>
      <c r="H30" s="663">
        <f>+[1]UE409!H30</f>
        <v>49</v>
      </c>
      <c r="I30" s="663">
        <f>+[1]UE409!I30</f>
        <v>49</v>
      </c>
      <c r="J30" s="634">
        <v>1</v>
      </c>
      <c r="K30" s="94">
        <v>0</v>
      </c>
      <c r="L30" s="94">
        <v>0</v>
      </c>
      <c r="M30" s="94">
        <v>1</v>
      </c>
      <c r="N30" s="94"/>
      <c r="O30" s="94"/>
      <c r="P30" s="94"/>
      <c r="Q30" s="94"/>
      <c r="R30" s="94"/>
      <c r="S30" s="94"/>
      <c r="T30" s="94"/>
      <c r="U30" s="94"/>
      <c r="V30" s="77">
        <f t="shared" si="2"/>
        <v>2</v>
      </c>
      <c r="W30" s="128">
        <f t="shared" si="3"/>
        <v>3.9215686274509802</v>
      </c>
      <c r="Z30" s="1117"/>
      <c r="AA30" s="1117"/>
      <c r="AB30" s="224"/>
      <c r="AC30" s="224"/>
      <c r="AD30" s="694"/>
      <c r="AE30" s="694"/>
      <c r="AF30" s="694"/>
      <c r="AG30" s="694"/>
      <c r="AH30" s="694"/>
      <c r="AI30" s="694"/>
      <c r="AJ30" s="694"/>
      <c r="AK30" s="694"/>
      <c r="AL30" s="694"/>
      <c r="AM30" s="694"/>
      <c r="AN30" s="694"/>
      <c r="AO30" s="694"/>
      <c r="AP30" s="694"/>
      <c r="AQ30" s="694"/>
      <c r="AR30" s="694"/>
      <c r="AS30" s="694"/>
      <c r="AT30" s="694"/>
      <c r="AU30" s="694"/>
      <c r="AV30" s="694"/>
      <c r="AW30" s="694"/>
      <c r="BA30" s="129"/>
      <c r="BB30" s="130"/>
      <c r="BC30" s="129"/>
      <c r="BD30" s="155"/>
      <c r="BE30" s="132"/>
      <c r="BF30" s="131"/>
      <c r="BG30" s="132"/>
      <c r="BH30" s="131"/>
      <c r="BI30" s="132"/>
      <c r="BJ30" s="155"/>
      <c r="BK30" s="132"/>
      <c r="BL30" s="155"/>
      <c r="BM30" s="132"/>
      <c r="BN30" s="155"/>
      <c r="BO30" s="132"/>
      <c r="BP30" s="155"/>
      <c r="BQ30" s="132"/>
      <c r="BR30" s="155"/>
      <c r="BS30" s="132"/>
      <c r="BT30" s="155"/>
      <c r="BU30" s="132"/>
      <c r="BV30" s="155"/>
      <c r="BW30" s="132"/>
      <c r="BX30" s="155"/>
      <c r="BY30" s="132"/>
      <c r="BZ30" s="155"/>
      <c r="CA30" s="132"/>
      <c r="CB30" s="156"/>
      <c r="CC30" s="128"/>
      <c r="CD30" s="145"/>
      <c r="CF30" s="122"/>
      <c r="CG30" s="122"/>
      <c r="CH30" s="161"/>
    </row>
    <row r="31" spans="1:88" ht="54.75" customHeight="1">
      <c r="A31" s="1142"/>
      <c r="B31" s="1119"/>
      <c r="C31" s="1123" t="s">
        <v>230</v>
      </c>
      <c r="D31" s="662" t="s">
        <v>221</v>
      </c>
      <c r="E31" s="662"/>
      <c r="F31" s="663">
        <f>+'[1]UE409 (2)'!F31</f>
        <v>4345</v>
      </c>
      <c r="G31" s="663">
        <f>+[1]UE409!G31</f>
        <v>6728</v>
      </c>
      <c r="H31" s="663">
        <f>+[1]UE409!H31</f>
        <v>6728</v>
      </c>
      <c r="I31" s="663">
        <f>+[1]UE409!I31</f>
        <v>6728</v>
      </c>
      <c r="J31" s="720">
        <v>369</v>
      </c>
      <c r="K31" s="663">
        <v>378</v>
      </c>
      <c r="L31" s="663">
        <v>289</v>
      </c>
      <c r="M31" s="663">
        <v>262</v>
      </c>
      <c r="N31" s="663">
        <f t="shared" ref="N31:U31" si="8">SUM(N32:N34)</f>
        <v>0</v>
      </c>
      <c r="O31" s="663">
        <f t="shared" si="8"/>
        <v>0</v>
      </c>
      <c r="P31" s="663">
        <f t="shared" si="8"/>
        <v>0</v>
      </c>
      <c r="Q31" s="663">
        <f t="shared" si="8"/>
        <v>0</v>
      </c>
      <c r="R31" s="663">
        <f t="shared" si="8"/>
        <v>0</v>
      </c>
      <c r="S31" s="663">
        <f t="shared" si="8"/>
        <v>0</v>
      </c>
      <c r="T31" s="663">
        <f t="shared" si="8"/>
        <v>0</v>
      </c>
      <c r="U31" s="663">
        <f t="shared" si="8"/>
        <v>0</v>
      </c>
      <c r="V31" s="77">
        <f t="shared" si="2"/>
        <v>1298</v>
      </c>
      <c r="W31" s="128">
        <f t="shared" si="3"/>
        <v>29.873417721518987</v>
      </c>
      <c r="Z31" s="224"/>
      <c r="AA31" s="224"/>
      <c r="AB31" s="224"/>
      <c r="AC31" s="224"/>
      <c r="AD31" s="694"/>
      <c r="AE31" s="694"/>
      <c r="AF31" s="694"/>
      <c r="AG31" s="694"/>
      <c r="AH31" s="694"/>
      <c r="AI31" s="694"/>
      <c r="AJ31" s="694"/>
      <c r="AK31" s="694"/>
      <c r="AL31" s="694"/>
      <c r="AM31" s="694"/>
      <c r="AN31" s="694"/>
      <c r="AO31" s="694"/>
      <c r="AP31" s="694"/>
      <c r="AQ31" s="694"/>
      <c r="AR31" s="694"/>
      <c r="AS31" s="694"/>
      <c r="AT31" s="694"/>
      <c r="AU31" s="694"/>
      <c r="AV31" s="694"/>
      <c r="AW31" s="694"/>
      <c r="BA31" s="77">
        <f>+BC31+BD31+BF31+BH31+BJ31+BL31+BN31+BP31+BR31+BT31+BV31+BX31+BZ31</f>
        <v>540611</v>
      </c>
      <c r="BB31" s="130">
        <f>+BE31+BG31+BI31+BK31+BM31+BO31+BQ31+BS31+BU31+BW31+BY31+CA31</f>
        <v>135519.29999999999</v>
      </c>
      <c r="BC31" s="129">
        <v>50158</v>
      </c>
      <c r="BD31" s="155">
        <v>5568</v>
      </c>
      <c r="BE31" s="132">
        <v>2037.44</v>
      </c>
      <c r="BF31" s="131">
        <v>481194</v>
      </c>
      <c r="BG31" s="132">
        <v>44182.159999999996</v>
      </c>
      <c r="BH31" s="131">
        <v>3691</v>
      </c>
      <c r="BI31" s="132">
        <v>44648.839999999989</v>
      </c>
      <c r="BJ31" s="155">
        <v>0</v>
      </c>
      <c r="BK31" s="132">
        <v>44650.86</v>
      </c>
      <c r="BL31" s="155"/>
      <c r="BM31" s="132"/>
      <c r="BN31" s="155"/>
      <c r="BO31" s="132"/>
      <c r="BP31" s="155"/>
      <c r="BQ31" s="132"/>
      <c r="BR31" s="155"/>
      <c r="BS31" s="132"/>
      <c r="BT31" s="155"/>
      <c r="BU31" s="132"/>
      <c r="BV31" s="155"/>
      <c r="BW31" s="132"/>
      <c r="BX31" s="155"/>
      <c r="BY31" s="132"/>
      <c r="BZ31" s="155"/>
      <c r="CA31" s="132"/>
      <c r="CB31" s="156">
        <f>+BE31+BG31+BI31+BK31+BM31+BO31+BQ31+BS31+BU31+BW31+BY31+CA31</f>
        <v>135519.29999999999</v>
      </c>
      <c r="CC31" s="128">
        <f>+CB31/BA31*100</f>
        <v>25.067802911890436</v>
      </c>
      <c r="CF31" s="133">
        <f>+CI31-BA31</f>
        <v>0</v>
      </c>
      <c r="CG31" s="133">
        <f>+CJ31-BB31</f>
        <v>0</v>
      </c>
      <c r="CH31" s="160"/>
      <c r="CI31" s="133">
        <v>540611</v>
      </c>
      <c r="CJ31" s="133">
        <v>135519.29999999999</v>
      </c>
    </row>
    <row r="32" spans="1:88" ht="54.75" customHeight="1">
      <c r="A32" s="1142"/>
      <c r="B32" s="1119"/>
      <c r="C32" s="1123"/>
      <c r="D32" s="38" t="s">
        <v>38</v>
      </c>
      <c r="E32" s="44" t="s">
        <v>27</v>
      </c>
      <c r="F32" s="663">
        <f>+'[1]UE409 (2)'!F32</f>
        <v>2832</v>
      </c>
      <c r="G32" s="663">
        <f>+[1]UE409!G32</f>
        <v>4505</v>
      </c>
      <c r="H32" s="663">
        <f>+[1]UE409!H32</f>
        <v>4505</v>
      </c>
      <c r="I32" s="663">
        <f>+[1]UE409!I32</f>
        <v>4505</v>
      </c>
      <c r="J32" s="634">
        <v>157</v>
      </c>
      <c r="K32" s="80">
        <v>173</v>
      </c>
      <c r="L32" s="80">
        <v>126</v>
      </c>
      <c r="M32" s="80">
        <v>123</v>
      </c>
      <c r="N32" s="80"/>
      <c r="O32" s="80"/>
      <c r="P32" s="80"/>
      <c r="Q32" s="80"/>
      <c r="R32" s="80"/>
      <c r="S32" s="80"/>
      <c r="T32" s="80"/>
      <c r="U32" s="80"/>
      <c r="V32" s="77">
        <f t="shared" si="2"/>
        <v>579</v>
      </c>
      <c r="W32" s="128">
        <f t="shared" si="3"/>
        <v>20.444915254237291</v>
      </c>
      <c r="Z32" s="1129" t="s">
        <v>768</v>
      </c>
      <c r="AA32" s="1115" t="s">
        <v>767</v>
      </c>
      <c r="AB32" s="224"/>
      <c r="AC32" s="224"/>
      <c r="AD32" s="694"/>
      <c r="AE32" s="694"/>
      <c r="AF32" s="694"/>
      <c r="AG32" s="694"/>
      <c r="AH32" s="694"/>
      <c r="AI32" s="694"/>
      <c r="AJ32" s="694"/>
      <c r="AK32" s="694"/>
      <c r="AL32" s="694"/>
      <c r="AM32" s="694"/>
      <c r="AN32" s="694"/>
      <c r="AO32" s="694"/>
      <c r="AP32" s="694"/>
      <c r="AQ32" s="694"/>
      <c r="AR32" s="694"/>
      <c r="AS32" s="694"/>
      <c r="AT32" s="694"/>
      <c r="AU32" s="694"/>
      <c r="AV32" s="694"/>
      <c r="AW32" s="694"/>
      <c r="BA32" s="129"/>
      <c r="BB32" s="130"/>
      <c r="BC32" s="129"/>
      <c r="BD32" s="155"/>
      <c r="BE32" s="132"/>
      <c r="BF32" s="158"/>
      <c r="BG32" s="132"/>
      <c r="BH32" s="158"/>
      <c r="BI32" s="132"/>
      <c r="BJ32" s="155"/>
      <c r="BK32" s="132"/>
      <c r="BL32" s="155"/>
      <c r="BM32" s="132"/>
      <c r="BN32" s="155"/>
      <c r="BO32" s="132"/>
      <c r="BP32" s="155"/>
      <c r="BQ32" s="132"/>
      <c r="BR32" s="155"/>
      <c r="BS32" s="132"/>
      <c r="BT32" s="155"/>
      <c r="BU32" s="132"/>
      <c r="BV32" s="155"/>
      <c r="BW32" s="132"/>
      <c r="BX32" s="155"/>
      <c r="BY32" s="132"/>
      <c r="BZ32" s="155"/>
      <c r="CA32" s="132"/>
      <c r="CB32" s="156"/>
      <c r="CC32" s="128"/>
      <c r="CF32" s="122"/>
      <c r="CG32" s="122"/>
      <c r="CH32" s="161"/>
    </row>
    <row r="33" spans="1:88" ht="54.75" customHeight="1">
      <c r="A33" s="1142"/>
      <c r="B33" s="1119"/>
      <c r="C33" s="1123"/>
      <c r="D33" s="38" t="s">
        <v>39</v>
      </c>
      <c r="E33" s="9" t="s">
        <v>27</v>
      </c>
      <c r="F33" s="663">
        <f>+'[1]UE409 (2)'!F33</f>
        <v>13</v>
      </c>
      <c r="G33" s="663">
        <f>+[1]UE409!G33</f>
        <v>38</v>
      </c>
      <c r="H33" s="663">
        <f>+[1]UE409!H33</f>
        <v>38</v>
      </c>
      <c r="I33" s="663">
        <f>+[1]UE409!I33</f>
        <v>38</v>
      </c>
      <c r="J33" s="634">
        <v>0</v>
      </c>
      <c r="K33" s="80">
        <v>1</v>
      </c>
      <c r="L33" s="80">
        <v>3</v>
      </c>
      <c r="M33" s="80">
        <v>1</v>
      </c>
      <c r="N33" s="80"/>
      <c r="O33" s="80"/>
      <c r="P33" s="80"/>
      <c r="Q33" s="80"/>
      <c r="R33" s="80"/>
      <c r="S33" s="80"/>
      <c r="T33" s="80"/>
      <c r="U33" s="80"/>
      <c r="V33" s="77">
        <f t="shared" si="2"/>
        <v>5</v>
      </c>
      <c r="W33" s="128">
        <f t="shared" si="3"/>
        <v>38.461538461538467</v>
      </c>
      <c r="Z33" s="1130"/>
      <c r="AA33" s="1116"/>
      <c r="AB33" s="224"/>
      <c r="AC33" s="224"/>
      <c r="AD33" s="694"/>
      <c r="AE33" s="694"/>
      <c r="AF33" s="694"/>
      <c r="AG33" s="694"/>
      <c r="AH33" s="694"/>
      <c r="AI33" s="694"/>
      <c r="AJ33" s="694"/>
      <c r="AK33" s="694"/>
      <c r="AL33" s="694"/>
      <c r="AM33" s="694"/>
      <c r="AN33" s="694"/>
      <c r="AO33" s="694"/>
      <c r="AP33" s="694"/>
      <c r="AQ33" s="694"/>
      <c r="AR33" s="694"/>
      <c r="AS33" s="694"/>
      <c r="AT33" s="694"/>
      <c r="AU33" s="694"/>
      <c r="AV33" s="694"/>
      <c r="AW33" s="694"/>
      <c r="BA33" s="129"/>
      <c r="BB33" s="130"/>
      <c r="BC33" s="129"/>
      <c r="BD33" s="155"/>
      <c r="BE33" s="132"/>
      <c r="BF33" s="158"/>
      <c r="BG33" s="132"/>
      <c r="BH33" s="158"/>
      <c r="BI33" s="132"/>
      <c r="BJ33" s="155"/>
      <c r="BK33" s="132"/>
      <c r="BL33" s="155"/>
      <c r="BM33" s="132"/>
      <c r="BN33" s="155"/>
      <c r="BO33" s="132"/>
      <c r="BP33" s="155"/>
      <c r="BQ33" s="132"/>
      <c r="BR33" s="155"/>
      <c r="BS33" s="132"/>
      <c r="BT33" s="155"/>
      <c r="BU33" s="132"/>
      <c r="BV33" s="155"/>
      <c r="BW33" s="132"/>
      <c r="BX33" s="155"/>
      <c r="BY33" s="132"/>
      <c r="BZ33" s="155"/>
      <c r="CA33" s="132"/>
      <c r="CB33" s="156"/>
      <c r="CC33" s="128"/>
      <c r="CF33" s="122"/>
      <c r="CG33" s="122"/>
      <c r="CH33" s="161"/>
    </row>
    <row r="34" spans="1:88" ht="54.75" customHeight="1">
      <c r="A34" s="1142"/>
      <c r="B34" s="1120"/>
      <c r="C34" s="1123"/>
      <c r="D34" s="38" t="s">
        <v>40</v>
      </c>
      <c r="E34" s="9" t="s">
        <v>27</v>
      </c>
      <c r="F34" s="663">
        <f>+'[1]UE409 (2)'!F34</f>
        <v>1500</v>
      </c>
      <c r="G34" s="663">
        <f>+[1]UE409!G34</f>
        <v>2185</v>
      </c>
      <c r="H34" s="663">
        <f>+[1]UE409!H34</f>
        <v>2185</v>
      </c>
      <c r="I34" s="663">
        <f>+[1]UE409!I34</f>
        <v>2185</v>
      </c>
      <c r="J34" s="722">
        <v>212</v>
      </c>
      <c r="K34" s="114">
        <v>204</v>
      </c>
      <c r="L34" s="114">
        <v>160</v>
      </c>
      <c r="M34" s="114">
        <v>138</v>
      </c>
      <c r="N34" s="114"/>
      <c r="O34" s="114"/>
      <c r="P34" s="80"/>
      <c r="Q34" s="80"/>
      <c r="R34" s="80"/>
      <c r="S34" s="80"/>
      <c r="T34" s="80"/>
      <c r="U34" s="80"/>
      <c r="V34" s="77">
        <f t="shared" si="2"/>
        <v>714</v>
      </c>
      <c r="W34" s="128">
        <f t="shared" si="3"/>
        <v>47.599999999999994</v>
      </c>
      <c r="Z34" s="1131"/>
      <c r="AA34" s="1117"/>
      <c r="AB34" s="224"/>
      <c r="AC34" s="224"/>
      <c r="AD34" s="694"/>
      <c r="AE34" s="694"/>
      <c r="AF34" s="694"/>
      <c r="AG34" s="694"/>
      <c r="AH34" s="694"/>
      <c r="AI34" s="694"/>
      <c r="AJ34" s="694"/>
      <c r="AK34" s="694"/>
      <c r="AL34" s="694"/>
      <c r="AM34" s="694"/>
      <c r="AN34" s="694"/>
      <c r="AO34" s="694"/>
      <c r="AP34" s="694"/>
      <c r="AQ34" s="694"/>
      <c r="AR34" s="694"/>
      <c r="AS34" s="694"/>
      <c r="AT34" s="694"/>
      <c r="AU34" s="694"/>
      <c r="AV34" s="694"/>
      <c r="AW34" s="694"/>
      <c r="BA34" s="129"/>
      <c r="BB34" s="130"/>
      <c r="BC34" s="129"/>
      <c r="BD34" s="155"/>
      <c r="BE34" s="132"/>
      <c r="BF34" s="158"/>
      <c r="BG34" s="132"/>
      <c r="BH34" s="158"/>
      <c r="BI34" s="132"/>
      <c r="BJ34" s="155"/>
      <c r="BK34" s="132"/>
      <c r="BL34" s="155"/>
      <c r="BM34" s="132"/>
      <c r="BN34" s="155"/>
      <c r="BO34" s="132"/>
      <c r="BP34" s="155"/>
      <c r="BQ34" s="132"/>
      <c r="BR34" s="155"/>
      <c r="BS34" s="132"/>
      <c r="BT34" s="155"/>
      <c r="BU34" s="132"/>
      <c r="BV34" s="155"/>
      <c r="BW34" s="132"/>
      <c r="BX34" s="155"/>
      <c r="BY34" s="132"/>
      <c r="BZ34" s="155"/>
      <c r="CA34" s="132"/>
      <c r="CB34" s="156"/>
      <c r="CC34" s="128"/>
      <c r="CF34" s="122"/>
      <c r="CG34" s="122"/>
      <c r="CH34" s="161"/>
    </row>
    <row r="35" spans="1:88" ht="54.75" customHeight="1">
      <c r="A35" s="1142"/>
      <c r="B35" s="1118" t="s">
        <v>274</v>
      </c>
      <c r="C35" s="984" t="s">
        <v>714</v>
      </c>
      <c r="D35" s="985"/>
      <c r="E35" s="986"/>
      <c r="F35" s="698">
        <f>+'[1]UE409 (2)'!F35</f>
        <v>206</v>
      </c>
      <c r="G35" s="698">
        <f>+[1]UE409!G35</f>
        <v>555</v>
      </c>
      <c r="H35" s="698">
        <f>+[1]UE409!H35</f>
        <v>555</v>
      </c>
      <c r="I35" s="698">
        <f>+[1]UE409!I35</f>
        <v>555</v>
      </c>
      <c r="J35" s="723">
        <v>10</v>
      </c>
      <c r="K35" s="698">
        <v>10</v>
      </c>
      <c r="L35" s="698">
        <v>12</v>
      </c>
      <c r="M35" s="698">
        <v>12</v>
      </c>
      <c r="N35" s="698">
        <f t="shared" ref="N35:U35" si="9">+N36+N40</f>
        <v>0</v>
      </c>
      <c r="O35" s="698">
        <f t="shared" si="9"/>
        <v>0</v>
      </c>
      <c r="P35" s="698">
        <f t="shared" si="9"/>
        <v>0</v>
      </c>
      <c r="Q35" s="698">
        <f t="shared" si="9"/>
        <v>0</v>
      </c>
      <c r="R35" s="698">
        <f t="shared" si="9"/>
        <v>0</v>
      </c>
      <c r="S35" s="698">
        <f t="shared" si="9"/>
        <v>0</v>
      </c>
      <c r="T35" s="698">
        <f t="shared" si="9"/>
        <v>0</v>
      </c>
      <c r="U35" s="698">
        <f t="shared" si="9"/>
        <v>0</v>
      </c>
      <c r="V35" s="77">
        <f t="shared" si="2"/>
        <v>44</v>
      </c>
      <c r="W35" s="128">
        <f t="shared" si="3"/>
        <v>21.359223300970871</v>
      </c>
      <c r="Z35" s="224"/>
      <c r="AA35" s="224"/>
      <c r="AB35" s="224"/>
      <c r="AC35" s="224"/>
      <c r="AD35" s="694"/>
      <c r="AE35" s="694"/>
      <c r="AF35" s="694"/>
      <c r="AG35" s="694"/>
      <c r="AH35" s="694"/>
      <c r="AI35" s="694"/>
      <c r="AJ35" s="694"/>
      <c r="AK35" s="694"/>
      <c r="AL35" s="694"/>
      <c r="AM35" s="694"/>
      <c r="AN35" s="694"/>
      <c r="AO35" s="694"/>
      <c r="AP35" s="694"/>
      <c r="AQ35" s="694"/>
      <c r="AR35" s="694"/>
      <c r="AS35" s="694"/>
      <c r="AT35" s="694"/>
      <c r="AU35" s="694"/>
      <c r="AV35" s="694"/>
      <c r="AW35" s="694"/>
      <c r="BA35" s="129"/>
      <c r="BB35" s="130"/>
      <c r="BC35" s="129"/>
      <c r="BD35" s="155">
        <v>0</v>
      </c>
      <c r="BE35" s="132">
        <v>0</v>
      </c>
      <c r="BF35" s="158">
        <v>0</v>
      </c>
      <c r="BG35" s="132">
        <v>0</v>
      </c>
      <c r="BH35" s="158">
        <v>0</v>
      </c>
      <c r="BI35" s="132">
        <v>0</v>
      </c>
      <c r="BJ35" s="155">
        <v>0</v>
      </c>
      <c r="BK35" s="132">
        <v>0</v>
      </c>
      <c r="BL35" s="155"/>
      <c r="BM35" s="132"/>
      <c r="BN35" s="155"/>
      <c r="BO35" s="132"/>
      <c r="BP35" s="155"/>
      <c r="BQ35" s="132"/>
      <c r="BR35" s="155"/>
      <c r="BS35" s="132"/>
      <c r="BT35" s="155"/>
      <c r="BU35" s="132"/>
      <c r="BV35" s="155"/>
      <c r="BW35" s="132"/>
      <c r="BX35" s="155"/>
      <c r="BY35" s="132"/>
      <c r="BZ35" s="155"/>
      <c r="CA35" s="132"/>
      <c r="CB35" s="156"/>
      <c r="CC35" s="128"/>
      <c r="CF35" s="133">
        <f>+CI35-BA35</f>
        <v>0</v>
      </c>
      <c r="CG35" s="133">
        <f>+CJ35-BB35</f>
        <v>0</v>
      </c>
      <c r="CH35" s="160"/>
      <c r="CI35" s="133"/>
      <c r="CJ35" s="133"/>
    </row>
    <row r="36" spans="1:88" ht="54.75" customHeight="1">
      <c r="A36" s="1142"/>
      <c r="B36" s="1119"/>
      <c r="C36" s="1123" t="s">
        <v>227</v>
      </c>
      <c r="D36" s="662" t="s">
        <v>221</v>
      </c>
      <c r="E36" s="662"/>
      <c r="F36" s="663">
        <f>+'[1]UE409 (2)'!F36</f>
        <v>156</v>
      </c>
      <c r="G36" s="663">
        <f>+[1]UE409!G36</f>
        <v>479</v>
      </c>
      <c r="H36" s="663">
        <f>+[1]UE409!H36</f>
        <v>479</v>
      </c>
      <c r="I36" s="663">
        <f>+[1]UE409!I36</f>
        <v>479</v>
      </c>
      <c r="J36" s="720">
        <v>8</v>
      </c>
      <c r="K36" s="663">
        <v>2</v>
      </c>
      <c r="L36" s="663">
        <v>6</v>
      </c>
      <c r="M36" s="663">
        <v>8</v>
      </c>
      <c r="N36" s="663">
        <f t="shared" ref="N36:U36" si="10">SUM(N37+N38+N39)</f>
        <v>0</v>
      </c>
      <c r="O36" s="663">
        <f t="shared" si="10"/>
        <v>0</v>
      </c>
      <c r="P36" s="663">
        <f t="shared" si="10"/>
        <v>0</v>
      </c>
      <c r="Q36" s="663">
        <f t="shared" si="10"/>
        <v>0</v>
      </c>
      <c r="R36" s="663">
        <f t="shared" si="10"/>
        <v>0</v>
      </c>
      <c r="S36" s="663">
        <f t="shared" si="10"/>
        <v>0</v>
      </c>
      <c r="T36" s="663">
        <f t="shared" si="10"/>
        <v>0</v>
      </c>
      <c r="U36" s="663">
        <f t="shared" si="10"/>
        <v>0</v>
      </c>
      <c r="V36" s="77">
        <f t="shared" si="2"/>
        <v>24</v>
      </c>
      <c r="W36" s="128">
        <f t="shared" si="3"/>
        <v>15.384615384615385</v>
      </c>
      <c r="Z36" s="224"/>
      <c r="AA36" s="224"/>
      <c r="AB36" s="224"/>
      <c r="AC36" s="224"/>
      <c r="AD36" s="694"/>
      <c r="AE36" s="694"/>
      <c r="AF36" s="694"/>
      <c r="AG36" s="694"/>
      <c r="AH36" s="694"/>
      <c r="AI36" s="694"/>
      <c r="AJ36" s="694"/>
      <c r="AK36" s="694"/>
      <c r="AL36" s="694"/>
      <c r="AM36" s="694"/>
      <c r="AN36" s="694"/>
      <c r="AO36" s="694"/>
      <c r="AP36" s="694"/>
      <c r="AQ36" s="694"/>
      <c r="AR36" s="694"/>
      <c r="AS36" s="694"/>
      <c r="AT36" s="694"/>
      <c r="AU36" s="694"/>
      <c r="AV36" s="694"/>
      <c r="AW36" s="694"/>
      <c r="BA36" s="77">
        <f>+BC36+BD36+BF36+BH36+BJ36+BL36+BN36+BP36+BR36+BT36+BV36+BX36+BZ36</f>
        <v>919072</v>
      </c>
      <c r="BB36" s="130">
        <f>+BE36+BG36+BI36+BK36+BM36+BO36+BQ36+BS36+BU36+BW36+BY36+CA36</f>
        <v>234276.44999999998</v>
      </c>
      <c r="BC36" s="129">
        <v>2671</v>
      </c>
      <c r="BD36" s="155">
        <v>0</v>
      </c>
      <c r="BE36" s="132">
        <v>0</v>
      </c>
      <c r="BF36" s="131">
        <v>866857</v>
      </c>
      <c r="BG36" s="132">
        <v>78096.009999999995</v>
      </c>
      <c r="BH36" s="131">
        <v>6544</v>
      </c>
      <c r="BI36" s="132">
        <v>78074.269999999975</v>
      </c>
      <c r="BJ36" s="155">
        <v>43000</v>
      </c>
      <c r="BK36" s="132">
        <v>78106.170000000013</v>
      </c>
      <c r="BL36" s="155"/>
      <c r="BM36" s="132"/>
      <c r="BN36" s="155"/>
      <c r="BO36" s="132"/>
      <c r="BP36" s="155"/>
      <c r="BQ36" s="132"/>
      <c r="BR36" s="155"/>
      <c r="BS36" s="132"/>
      <c r="BT36" s="155"/>
      <c r="BU36" s="132"/>
      <c r="BV36" s="155"/>
      <c r="BW36" s="132"/>
      <c r="BX36" s="155"/>
      <c r="BY36" s="132"/>
      <c r="BZ36" s="155"/>
      <c r="CA36" s="132"/>
      <c r="CB36" s="156">
        <f>+BE36+BG36+BI36+BK36+BM36+BO36+BQ36+BS36+BU36+BW36+BY36+CA36</f>
        <v>234276.44999999998</v>
      </c>
      <c r="CC36" s="128">
        <f>+CB36/BA36*100</f>
        <v>25.490543722363423</v>
      </c>
      <c r="CF36" s="133">
        <f>+CI36-BA36</f>
        <v>0</v>
      </c>
      <c r="CG36" s="133">
        <f>+CJ36-BB36</f>
        <v>0</v>
      </c>
      <c r="CH36" s="160"/>
      <c r="CI36" s="133">
        <v>919072</v>
      </c>
      <c r="CJ36" s="133">
        <v>234276.44999999998</v>
      </c>
    </row>
    <row r="37" spans="1:88" ht="54.75" customHeight="1">
      <c r="A37" s="1142"/>
      <c r="B37" s="1119"/>
      <c r="C37" s="1123"/>
      <c r="D37" s="53" t="s">
        <v>444</v>
      </c>
      <c r="E37" s="25" t="s">
        <v>27</v>
      </c>
      <c r="F37" s="663">
        <f>+'[1]UE409 (2)'!F37</f>
        <v>25</v>
      </c>
      <c r="G37" s="663">
        <f>+[1]UE409!G37</f>
        <v>169</v>
      </c>
      <c r="H37" s="663">
        <f>+[1]UE409!H37</f>
        <v>169</v>
      </c>
      <c r="I37" s="663">
        <f>+[1]UE409!I37</f>
        <v>169</v>
      </c>
      <c r="J37" s="722">
        <v>0</v>
      </c>
      <c r="K37" s="429">
        <v>0</v>
      </c>
      <c r="L37" s="429">
        <v>0</v>
      </c>
      <c r="M37" s="429">
        <v>1</v>
      </c>
      <c r="N37" s="429"/>
      <c r="O37" s="429"/>
      <c r="P37" s="94"/>
      <c r="Q37" s="94"/>
      <c r="R37" s="94"/>
      <c r="S37" s="94"/>
      <c r="T37" s="94"/>
      <c r="U37" s="94"/>
      <c r="V37" s="77">
        <f t="shared" si="2"/>
        <v>1</v>
      </c>
      <c r="W37" s="128">
        <f t="shared" si="3"/>
        <v>4</v>
      </c>
      <c r="Z37" s="1129" t="s">
        <v>768</v>
      </c>
      <c r="AA37" s="1132" t="s">
        <v>767</v>
      </c>
      <c r="AB37" s="224"/>
      <c r="AC37" s="224"/>
      <c r="AD37" s="694"/>
      <c r="AE37" s="694"/>
      <c r="AF37" s="694"/>
      <c r="AG37" s="694"/>
      <c r="AH37" s="694"/>
      <c r="AI37" s="694"/>
      <c r="AJ37" s="694"/>
      <c r="AK37" s="694"/>
      <c r="AL37" s="694"/>
      <c r="AM37" s="694"/>
      <c r="AN37" s="694"/>
      <c r="AO37" s="694"/>
      <c r="AP37" s="694"/>
      <c r="AQ37" s="694"/>
      <c r="AR37" s="694"/>
      <c r="AS37" s="694"/>
      <c r="AT37" s="694"/>
      <c r="AU37" s="694"/>
      <c r="AV37" s="694"/>
      <c r="AW37" s="694"/>
      <c r="BA37" s="129"/>
      <c r="BB37" s="130"/>
      <c r="BC37" s="129"/>
      <c r="BD37" s="403"/>
      <c r="BE37" s="166"/>
      <c r="BF37" s="131"/>
      <c r="BG37" s="132"/>
      <c r="BH37" s="131"/>
      <c r="BI37" s="132"/>
      <c r="BJ37" s="155"/>
      <c r="BK37" s="132"/>
      <c r="BL37" s="155"/>
      <c r="BM37" s="132"/>
      <c r="BN37" s="155"/>
      <c r="BO37" s="132"/>
      <c r="BP37" s="155"/>
      <c r="BQ37" s="132"/>
      <c r="BR37" s="155"/>
      <c r="BS37" s="132"/>
      <c r="BT37" s="155"/>
      <c r="BU37" s="132"/>
      <c r="BV37" s="155"/>
      <c r="BW37" s="132"/>
      <c r="BX37" s="155"/>
      <c r="BY37" s="132"/>
      <c r="BZ37" s="155"/>
      <c r="CA37" s="132"/>
      <c r="CB37" s="156"/>
      <c r="CC37" s="128"/>
      <c r="CD37" s="145"/>
      <c r="CF37" s="122"/>
      <c r="CG37" s="122"/>
      <c r="CH37" s="161"/>
    </row>
    <row r="38" spans="1:88" ht="54.75" customHeight="1">
      <c r="A38" s="1142"/>
      <c r="B38" s="1119"/>
      <c r="C38" s="1123"/>
      <c r="D38" s="54" t="s">
        <v>41</v>
      </c>
      <c r="E38" s="25" t="s">
        <v>27</v>
      </c>
      <c r="F38" s="663">
        <f>+'[1]UE409 (2)'!F38</f>
        <v>13</v>
      </c>
      <c r="G38" s="663">
        <f>+[1]UE409!G38</f>
        <v>42</v>
      </c>
      <c r="H38" s="663">
        <f>+[1]UE409!H38</f>
        <v>42</v>
      </c>
      <c r="I38" s="663">
        <f>+[1]UE409!I38</f>
        <v>42</v>
      </c>
      <c r="J38" s="634">
        <v>0</v>
      </c>
      <c r="K38" s="94">
        <v>0</v>
      </c>
      <c r="L38" s="94">
        <v>1</v>
      </c>
      <c r="M38" s="94">
        <v>0</v>
      </c>
      <c r="N38" s="94"/>
      <c r="O38" s="94"/>
      <c r="P38" s="94"/>
      <c r="Q38" s="94"/>
      <c r="R38" s="94"/>
      <c r="S38" s="94"/>
      <c r="T38" s="94"/>
      <c r="U38" s="94"/>
      <c r="V38" s="77">
        <f t="shared" si="2"/>
        <v>1</v>
      </c>
      <c r="W38" s="128">
        <f t="shared" si="3"/>
        <v>7.6923076923076925</v>
      </c>
      <c r="Z38" s="1130"/>
      <c r="AA38" s="1133"/>
      <c r="AB38" s="224"/>
      <c r="AC38" s="224"/>
      <c r="AD38" s="694"/>
      <c r="AE38" s="694"/>
      <c r="AF38" s="694"/>
      <c r="AG38" s="694"/>
      <c r="AH38" s="694"/>
      <c r="AI38" s="694"/>
      <c r="AJ38" s="694"/>
      <c r="AK38" s="694"/>
      <c r="AL38" s="694"/>
      <c r="AM38" s="694"/>
      <c r="AN38" s="694"/>
      <c r="AO38" s="694"/>
      <c r="AP38" s="694"/>
      <c r="AQ38" s="694"/>
      <c r="AR38" s="694"/>
      <c r="AS38" s="694"/>
      <c r="AT38" s="694"/>
      <c r="AU38" s="694"/>
      <c r="AV38" s="694"/>
      <c r="AW38" s="694"/>
      <c r="BA38" s="129"/>
      <c r="BB38" s="130"/>
      <c r="BC38" s="129"/>
      <c r="BD38" s="403"/>
      <c r="BE38" s="166"/>
      <c r="BF38" s="131"/>
      <c r="BG38" s="132"/>
      <c r="BH38" s="131"/>
      <c r="BI38" s="132"/>
      <c r="BJ38" s="155"/>
      <c r="BK38" s="132"/>
      <c r="BL38" s="155"/>
      <c r="BM38" s="132"/>
      <c r="BN38" s="155"/>
      <c r="BO38" s="132"/>
      <c r="BP38" s="155"/>
      <c r="BQ38" s="132"/>
      <c r="BR38" s="155"/>
      <c r="BS38" s="132"/>
      <c r="BT38" s="155"/>
      <c r="BU38" s="132"/>
      <c r="BV38" s="155"/>
      <c r="BW38" s="132"/>
      <c r="BX38" s="155"/>
      <c r="BY38" s="132"/>
      <c r="BZ38" s="155"/>
      <c r="CA38" s="132"/>
      <c r="CB38" s="156"/>
      <c r="CC38" s="128"/>
      <c r="CF38" s="122"/>
      <c r="CG38" s="122"/>
      <c r="CH38" s="161"/>
    </row>
    <row r="39" spans="1:88" ht="54.75" customHeight="1">
      <c r="A39" s="1142"/>
      <c r="B39" s="1119"/>
      <c r="C39" s="1123"/>
      <c r="D39" s="54" t="s">
        <v>42</v>
      </c>
      <c r="E39" s="25" t="s">
        <v>27</v>
      </c>
      <c r="F39" s="663">
        <f>+'[1]UE409 (2)'!F39</f>
        <v>118</v>
      </c>
      <c r="G39" s="663">
        <f>+[1]UE409!G39</f>
        <v>268</v>
      </c>
      <c r="H39" s="663">
        <f>+[1]UE409!H39</f>
        <v>268</v>
      </c>
      <c r="I39" s="663">
        <f>+[1]UE409!I39</f>
        <v>268</v>
      </c>
      <c r="J39" s="634">
        <v>8</v>
      </c>
      <c r="K39" s="94">
        <v>2</v>
      </c>
      <c r="L39" s="94">
        <v>5</v>
      </c>
      <c r="M39" s="94">
        <v>7</v>
      </c>
      <c r="N39" s="94"/>
      <c r="O39" s="94"/>
      <c r="P39" s="94"/>
      <c r="Q39" s="94"/>
      <c r="R39" s="94"/>
      <c r="S39" s="94"/>
      <c r="T39" s="94"/>
      <c r="U39" s="94"/>
      <c r="V39" s="77">
        <f t="shared" si="2"/>
        <v>22</v>
      </c>
      <c r="W39" s="128">
        <f t="shared" si="3"/>
        <v>18.64406779661017</v>
      </c>
      <c r="Z39" s="1131"/>
      <c r="AA39" s="1134"/>
      <c r="AB39" s="224"/>
      <c r="AC39" s="224"/>
      <c r="AD39" s="694"/>
      <c r="AE39" s="694"/>
      <c r="AF39" s="694"/>
      <c r="AG39" s="694"/>
      <c r="AH39" s="694"/>
      <c r="AI39" s="694"/>
      <c r="AJ39" s="694"/>
      <c r="AK39" s="694"/>
      <c r="AL39" s="694"/>
      <c r="AM39" s="694"/>
      <c r="AN39" s="694"/>
      <c r="AO39" s="694"/>
      <c r="AP39" s="694"/>
      <c r="AQ39" s="694"/>
      <c r="AR39" s="694"/>
      <c r="AS39" s="694"/>
      <c r="AT39" s="694"/>
      <c r="AU39" s="694"/>
      <c r="AV39" s="694"/>
      <c r="AW39" s="694"/>
      <c r="BA39" s="129"/>
      <c r="BB39" s="130"/>
      <c r="BC39" s="129"/>
      <c r="BD39" s="403"/>
      <c r="BE39" s="166"/>
      <c r="BF39" s="131"/>
      <c r="BG39" s="132"/>
      <c r="BH39" s="131"/>
      <c r="BI39" s="132"/>
      <c r="BJ39" s="155"/>
      <c r="BK39" s="132"/>
      <c r="BL39" s="155"/>
      <c r="BM39" s="132"/>
      <c r="BN39" s="155"/>
      <c r="BO39" s="132"/>
      <c r="BP39" s="155"/>
      <c r="BQ39" s="132"/>
      <c r="BR39" s="155"/>
      <c r="BS39" s="132"/>
      <c r="BT39" s="155"/>
      <c r="BU39" s="132"/>
      <c r="BV39" s="155"/>
      <c r="BW39" s="132"/>
      <c r="BX39" s="155"/>
      <c r="BY39" s="132"/>
      <c r="BZ39" s="155"/>
      <c r="CA39" s="132"/>
      <c r="CB39" s="156"/>
      <c r="CC39" s="128"/>
      <c r="CF39" s="122"/>
      <c r="CG39" s="122"/>
      <c r="CH39" s="161"/>
    </row>
    <row r="40" spans="1:88" ht="54.75" customHeight="1">
      <c r="A40" s="1142"/>
      <c r="B40" s="1119"/>
      <c r="C40" s="1121" t="s">
        <v>228</v>
      </c>
      <c r="D40" s="662" t="s">
        <v>221</v>
      </c>
      <c r="E40" s="662"/>
      <c r="F40" s="663">
        <f>+'[1]UE409 (2)'!F40</f>
        <v>50</v>
      </c>
      <c r="G40" s="663">
        <f>+[1]UE409!G40</f>
        <v>76</v>
      </c>
      <c r="H40" s="663">
        <f>+[1]UE409!H40</f>
        <v>76</v>
      </c>
      <c r="I40" s="663">
        <f>+[1]UE409!I40</f>
        <v>76</v>
      </c>
      <c r="J40" s="720">
        <v>2</v>
      </c>
      <c r="K40" s="663">
        <v>8</v>
      </c>
      <c r="L40" s="663">
        <v>6</v>
      </c>
      <c r="M40" s="663">
        <v>4</v>
      </c>
      <c r="N40" s="663">
        <f t="shared" ref="N40:U40" si="11">SUM(N41:N42)</f>
        <v>0</v>
      </c>
      <c r="O40" s="663">
        <f t="shared" si="11"/>
        <v>0</v>
      </c>
      <c r="P40" s="663">
        <f t="shared" si="11"/>
        <v>0</v>
      </c>
      <c r="Q40" s="663">
        <f t="shared" si="11"/>
        <v>0</v>
      </c>
      <c r="R40" s="663">
        <f t="shared" si="11"/>
        <v>0</v>
      </c>
      <c r="S40" s="663">
        <f t="shared" si="11"/>
        <v>0</v>
      </c>
      <c r="T40" s="663">
        <f t="shared" si="11"/>
        <v>0</v>
      </c>
      <c r="U40" s="663">
        <f t="shared" si="11"/>
        <v>0</v>
      </c>
      <c r="V40" s="77">
        <f t="shared" si="2"/>
        <v>20</v>
      </c>
      <c r="W40" s="128">
        <f t="shared" si="3"/>
        <v>40</v>
      </c>
      <c r="Z40" s="224"/>
      <c r="AA40" s="224"/>
      <c r="AB40" s="224"/>
      <c r="AC40" s="224"/>
      <c r="AD40" s="694"/>
      <c r="AE40" s="694"/>
      <c r="AF40" s="694"/>
      <c r="AG40" s="694"/>
      <c r="AH40" s="694"/>
      <c r="AI40" s="694"/>
      <c r="AJ40" s="694"/>
      <c r="AK40" s="694"/>
      <c r="AL40" s="694"/>
      <c r="AM40" s="694"/>
      <c r="AN40" s="694"/>
      <c r="AO40" s="694"/>
      <c r="AP40" s="694"/>
      <c r="AQ40" s="694"/>
      <c r="AR40" s="694"/>
      <c r="AS40" s="694"/>
      <c r="AT40" s="694"/>
      <c r="AU40" s="694"/>
      <c r="AV40" s="694"/>
      <c r="AW40" s="694"/>
      <c r="BA40" s="129">
        <f>+BC40+BD40+BF40+BH40+BJ40+BL40+BN40+BP40+BR40+BT40+BV40+BX40+BZ40</f>
        <v>0</v>
      </c>
      <c r="BB40" s="130">
        <f>+BE40+BG40+BI40+BK40+BM40+BO40+BQ40+BS40+BU40+BW40+BY40+CA40</f>
        <v>0</v>
      </c>
      <c r="BC40" s="129">
        <v>0</v>
      </c>
      <c r="BD40" s="155">
        <v>0</v>
      </c>
      <c r="BE40" s="132">
        <v>0</v>
      </c>
      <c r="BF40" s="131">
        <v>0</v>
      </c>
      <c r="BG40" s="132">
        <v>0</v>
      </c>
      <c r="BH40" s="131">
        <v>0</v>
      </c>
      <c r="BI40" s="132">
        <v>0</v>
      </c>
      <c r="BJ40" s="155">
        <v>0</v>
      </c>
      <c r="BK40" s="132">
        <v>0</v>
      </c>
      <c r="BL40" s="155"/>
      <c r="BM40" s="132"/>
      <c r="BN40" s="155"/>
      <c r="BO40" s="132"/>
      <c r="BP40" s="155"/>
      <c r="BQ40" s="132"/>
      <c r="BR40" s="155"/>
      <c r="BS40" s="132"/>
      <c r="BT40" s="155"/>
      <c r="BU40" s="132"/>
      <c r="BV40" s="155"/>
      <c r="BW40" s="132"/>
      <c r="BX40" s="155"/>
      <c r="BY40" s="132"/>
      <c r="BZ40" s="155"/>
      <c r="CA40" s="132"/>
      <c r="CB40" s="156">
        <f>+BE40+BG40+BI40+BK40+BM40+BO40+BQ40+BS40+BU40+BW40+BY40+CA40</f>
        <v>0</v>
      </c>
      <c r="CC40" s="128" t="e">
        <f>+CB40/BA40*100</f>
        <v>#DIV/0!</v>
      </c>
      <c r="CF40" s="133">
        <f>+CI40-BA40</f>
        <v>0</v>
      </c>
      <c r="CG40" s="133">
        <f>+CJ40-BB40</f>
        <v>0</v>
      </c>
      <c r="CH40" s="160"/>
      <c r="CI40" s="133"/>
      <c r="CJ40" s="133"/>
    </row>
    <row r="41" spans="1:88" ht="54.75" customHeight="1">
      <c r="A41" s="1142"/>
      <c r="B41" s="1119"/>
      <c r="C41" s="1121"/>
      <c r="D41" s="54" t="s">
        <v>43</v>
      </c>
      <c r="E41" s="9" t="s">
        <v>27</v>
      </c>
      <c r="F41" s="663">
        <f>+'[1]UE409 (2)'!F41</f>
        <v>25</v>
      </c>
      <c r="G41" s="663">
        <f>+[1]UE409!G41</f>
        <v>48</v>
      </c>
      <c r="H41" s="663">
        <f>+[1]UE409!H41</f>
        <v>48</v>
      </c>
      <c r="I41" s="663">
        <f>+[1]UE409!I41</f>
        <v>48</v>
      </c>
      <c r="J41" s="634">
        <v>1</v>
      </c>
      <c r="K41" s="94">
        <v>4</v>
      </c>
      <c r="L41" s="94">
        <v>3</v>
      </c>
      <c r="M41" s="94">
        <v>2</v>
      </c>
      <c r="N41" s="94"/>
      <c r="O41" s="94"/>
      <c r="P41" s="94"/>
      <c r="Q41" s="94"/>
      <c r="R41" s="94"/>
      <c r="S41" s="94"/>
      <c r="T41" s="94"/>
      <c r="U41" s="94"/>
      <c r="V41" s="77">
        <f t="shared" si="2"/>
        <v>10</v>
      </c>
      <c r="W41" s="128">
        <f t="shared" si="3"/>
        <v>40</v>
      </c>
      <c r="Z41" s="224" t="s">
        <v>769</v>
      </c>
      <c r="AA41" s="224" t="s">
        <v>770</v>
      </c>
      <c r="AB41" s="224"/>
      <c r="AC41" s="224"/>
      <c r="AD41" s="694"/>
      <c r="AE41" s="694"/>
      <c r="AF41" s="694"/>
      <c r="AG41" s="694"/>
      <c r="AH41" s="694"/>
      <c r="AI41" s="694"/>
      <c r="AJ41" s="694"/>
      <c r="AK41" s="694"/>
      <c r="AL41" s="694"/>
      <c r="AM41" s="694"/>
      <c r="AN41" s="694"/>
      <c r="AO41" s="694"/>
      <c r="AP41" s="694"/>
      <c r="AQ41" s="694"/>
      <c r="AR41" s="694"/>
      <c r="AS41" s="694"/>
      <c r="AT41" s="694"/>
      <c r="AU41" s="694"/>
      <c r="AV41" s="694"/>
      <c r="AW41" s="694"/>
      <c r="BA41" s="129"/>
      <c r="BB41" s="130"/>
      <c r="BC41" s="129"/>
      <c r="BD41" s="155"/>
      <c r="BE41" s="132"/>
      <c r="BF41" s="158"/>
      <c r="BG41" s="132"/>
      <c r="BH41" s="158"/>
      <c r="BI41" s="132"/>
      <c r="BJ41" s="155"/>
      <c r="BK41" s="132"/>
      <c r="BL41" s="155"/>
      <c r="BM41" s="132"/>
      <c r="BN41" s="155"/>
      <c r="BO41" s="132"/>
      <c r="BP41" s="155"/>
      <c r="BQ41" s="132"/>
      <c r="BR41" s="155"/>
      <c r="BS41" s="132"/>
      <c r="BT41" s="155"/>
      <c r="BU41" s="132"/>
      <c r="BV41" s="155"/>
      <c r="BW41" s="132"/>
      <c r="BX41" s="155"/>
      <c r="BY41" s="132"/>
      <c r="BZ41" s="155"/>
      <c r="CA41" s="132"/>
      <c r="CB41" s="156"/>
      <c r="CC41" s="128"/>
      <c r="CF41" s="122"/>
      <c r="CG41" s="122"/>
      <c r="CH41" s="161"/>
    </row>
    <row r="42" spans="1:88" ht="54.75" customHeight="1">
      <c r="A42" s="1142"/>
      <c r="B42" s="1120"/>
      <c r="C42" s="1121"/>
      <c r="D42" s="54" t="s">
        <v>390</v>
      </c>
      <c r="E42" s="9" t="s">
        <v>27</v>
      </c>
      <c r="F42" s="663">
        <f>+'[1]UE409 (2)'!F42</f>
        <v>25</v>
      </c>
      <c r="G42" s="663">
        <f>+[1]UE409!G42</f>
        <v>28</v>
      </c>
      <c r="H42" s="663">
        <f>+[1]UE409!H42</f>
        <v>28</v>
      </c>
      <c r="I42" s="663">
        <f>+[1]UE409!I42</f>
        <v>28</v>
      </c>
      <c r="J42" s="634">
        <v>1</v>
      </c>
      <c r="K42" s="94">
        <v>4</v>
      </c>
      <c r="L42" s="94">
        <v>3</v>
      </c>
      <c r="M42" s="94">
        <v>2</v>
      </c>
      <c r="N42" s="94"/>
      <c r="O42" s="94"/>
      <c r="P42" s="94"/>
      <c r="Q42" s="94"/>
      <c r="R42" s="94"/>
      <c r="S42" s="94"/>
      <c r="T42" s="94"/>
      <c r="U42" s="94"/>
      <c r="V42" s="77">
        <f t="shared" si="2"/>
        <v>10</v>
      </c>
      <c r="W42" s="128">
        <f t="shared" si="3"/>
        <v>40</v>
      </c>
      <c r="Z42" s="224"/>
      <c r="AA42" s="224"/>
      <c r="AB42" s="224"/>
      <c r="AC42" s="224"/>
      <c r="AD42" s="694"/>
      <c r="AE42" s="694"/>
      <c r="AF42" s="694"/>
      <c r="AG42" s="694"/>
      <c r="AH42" s="694"/>
      <c r="AI42" s="694"/>
      <c r="AJ42" s="694"/>
      <c r="AK42" s="694"/>
      <c r="AL42" s="694"/>
      <c r="AM42" s="694"/>
      <c r="AN42" s="694"/>
      <c r="AO42" s="694"/>
      <c r="AP42" s="694"/>
      <c r="AQ42" s="694"/>
      <c r="AR42" s="694"/>
      <c r="AS42" s="694"/>
      <c r="AT42" s="694"/>
      <c r="AU42" s="694"/>
      <c r="AV42" s="694"/>
      <c r="AW42" s="694"/>
      <c r="BA42" s="129"/>
      <c r="BB42" s="130"/>
      <c r="BC42" s="129"/>
      <c r="BD42" s="155"/>
      <c r="BE42" s="132"/>
      <c r="BF42" s="158"/>
      <c r="BG42" s="132"/>
      <c r="BH42" s="158"/>
      <c r="BI42" s="132"/>
      <c r="BJ42" s="155"/>
      <c r="BK42" s="132"/>
      <c r="BL42" s="155"/>
      <c r="BM42" s="132"/>
      <c r="BN42" s="155"/>
      <c r="BO42" s="132"/>
      <c r="BP42" s="155"/>
      <c r="BQ42" s="132"/>
      <c r="BR42" s="155"/>
      <c r="BS42" s="132"/>
      <c r="BT42" s="155"/>
      <c r="BU42" s="132"/>
      <c r="BV42" s="155"/>
      <c r="BW42" s="132"/>
      <c r="BX42" s="155"/>
      <c r="BY42" s="132"/>
      <c r="BZ42" s="155"/>
      <c r="CA42" s="132"/>
      <c r="CB42" s="156"/>
      <c r="CC42" s="128"/>
      <c r="CF42" s="122"/>
      <c r="CG42" s="122"/>
      <c r="CH42" s="161"/>
    </row>
    <row r="43" spans="1:88" ht="54.75" customHeight="1">
      <c r="A43" s="1142"/>
      <c r="B43" s="1121" t="s">
        <v>392</v>
      </c>
      <c r="C43" s="1123" t="s">
        <v>395</v>
      </c>
      <c r="D43" s="662" t="s">
        <v>221</v>
      </c>
      <c r="E43" s="662"/>
      <c r="F43" s="663">
        <f>+'[1]UE409 (2)'!F43</f>
        <v>15023</v>
      </c>
      <c r="G43" s="663">
        <f>+[1]UE409!G43</f>
        <v>15122</v>
      </c>
      <c r="H43" s="663">
        <f>+[1]UE409!H43</f>
        <v>15122</v>
      </c>
      <c r="I43" s="663">
        <f>+[1]UE409!I43</f>
        <v>15122</v>
      </c>
      <c r="J43" s="720">
        <v>0</v>
      </c>
      <c r="K43" s="663">
        <v>327</v>
      </c>
      <c r="L43" s="663">
        <v>244</v>
      </c>
      <c r="M43" s="663">
        <v>210</v>
      </c>
      <c r="N43" s="663">
        <f t="shared" ref="N43:U43" si="12">+N44</f>
        <v>0</v>
      </c>
      <c r="O43" s="663">
        <f t="shared" si="12"/>
        <v>0</v>
      </c>
      <c r="P43" s="663">
        <f t="shared" si="12"/>
        <v>0</v>
      </c>
      <c r="Q43" s="663">
        <f t="shared" si="12"/>
        <v>0</v>
      </c>
      <c r="R43" s="663">
        <f t="shared" si="12"/>
        <v>0</v>
      </c>
      <c r="S43" s="663">
        <f t="shared" si="12"/>
        <v>0</v>
      </c>
      <c r="T43" s="663">
        <f t="shared" si="12"/>
        <v>0</v>
      </c>
      <c r="U43" s="663">
        <f t="shared" si="12"/>
        <v>0</v>
      </c>
      <c r="V43" s="77">
        <f t="shared" si="2"/>
        <v>781</v>
      </c>
      <c r="W43" s="128">
        <f t="shared" si="3"/>
        <v>5.1986953338214734</v>
      </c>
      <c r="Z43" s="224"/>
      <c r="AA43" s="224"/>
      <c r="AB43" s="224"/>
      <c r="AC43" s="224"/>
      <c r="AD43" s="694"/>
      <c r="AE43" s="694"/>
      <c r="AF43" s="694"/>
      <c r="AG43" s="694"/>
      <c r="AH43" s="694"/>
      <c r="AI43" s="694"/>
      <c r="AJ43" s="694"/>
      <c r="AK43" s="694"/>
      <c r="AL43" s="694"/>
      <c r="AM43" s="694"/>
      <c r="AN43" s="694"/>
      <c r="AO43" s="694"/>
      <c r="AP43" s="694"/>
      <c r="AQ43" s="694"/>
      <c r="AR43" s="694"/>
      <c r="AS43" s="694"/>
      <c r="AT43" s="694"/>
      <c r="AU43" s="694"/>
      <c r="AV43" s="694"/>
      <c r="AW43" s="694"/>
      <c r="BA43" s="77">
        <f>+BC43+BD43+BF43+BH43+BJ43+BL43+BN43+BP43+BR43+BT43+BV43+BX43+BZ43</f>
        <v>2295343</v>
      </c>
      <c r="BB43" s="130">
        <f>+BE43+BG43+BI43+BK43+BM43+BO43+BQ43+BS43+BU43+BW43+BY43+CA43</f>
        <v>529687.34</v>
      </c>
      <c r="BC43" s="129">
        <v>25657</v>
      </c>
      <c r="BD43" s="155">
        <v>0</v>
      </c>
      <c r="BE43" s="132">
        <v>0</v>
      </c>
      <c r="BF43" s="158">
        <v>2024465</v>
      </c>
      <c r="BG43" s="132">
        <v>181260.37</v>
      </c>
      <c r="BH43" s="158">
        <v>14721</v>
      </c>
      <c r="BI43" s="132">
        <v>175712.46000000002</v>
      </c>
      <c r="BJ43" s="155">
        <v>230500</v>
      </c>
      <c r="BK43" s="132">
        <v>172714.50999999995</v>
      </c>
      <c r="BL43" s="155"/>
      <c r="BM43" s="132"/>
      <c r="BN43" s="155"/>
      <c r="BO43" s="132"/>
      <c r="BP43" s="155"/>
      <c r="BQ43" s="132"/>
      <c r="BR43" s="155"/>
      <c r="BS43" s="132"/>
      <c r="BT43" s="155"/>
      <c r="BU43" s="132"/>
      <c r="BV43" s="155"/>
      <c r="BW43" s="132"/>
      <c r="BX43" s="155"/>
      <c r="BY43" s="132"/>
      <c r="BZ43" s="155"/>
      <c r="CA43" s="132"/>
      <c r="CB43" s="156">
        <f>+BE43+BG43+BI43+BK43+BM43+BO43+BQ43+BS43+BU43+BW43+BY43+CA43</f>
        <v>529687.34</v>
      </c>
      <c r="CC43" s="128">
        <f>+CB43/BA43*100</f>
        <v>23.076609465339164</v>
      </c>
      <c r="CF43" s="133">
        <f>+CI43-BA43</f>
        <v>0</v>
      </c>
      <c r="CG43" s="133">
        <f>+CJ43-BB43</f>
        <v>0</v>
      </c>
      <c r="CH43" s="160"/>
      <c r="CI43" s="133">
        <v>2295343</v>
      </c>
      <c r="CJ43" s="133">
        <v>529687.34</v>
      </c>
    </row>
    <row r="44" spans="1:88" ht="54.75" customHeight="1">
      <c r="A44" s="1142"/>
      <c r="B44" s="1121"/>
      <c r="C44" s="1123"/>
      <c r="D44" s="34" t="s">
        <v>459</v>
      </c>
      <c r="E44" s="25" t="s">
        <v>188</v>
      </c>
      <c r="F44" s="663">
        <f>+'[1]UE409 (2)'!F44</f>
        <v>15023</v>
      </c>
      <c r="G44" s="663">
        <f>+[1]UE409!G44</f>
        <v>15122</v>
      </c>
      <c r="H44" s="663">
        <f>+[1]UE409!H44</f>
        <v>15122</v>
      </c>
      <c r="I44" s="663">
        <f>+[1]UE409!I44</f>
        <v>15122</v>
      </c>
      <c r="J44" s="634">
        <v>291</v>
      </c>
      <c r="K44" s="80">
        <v>327</v>
      </c>
      <c r="L44" s="80">
        <v>244</v>
      </c>
      <c r="M44" s="80">
        <v>210</v>
      </c>
      <c r="N44" s="80"/>
      <c r="O44" s="80"/>
      <c r="P44" s="80"/>
      <c r="Q44" s="80"/>
      <c r="R44" s="80"/>
      <c r="S44" s="80"/>
      <c r="T44" s="80"/>
      <c r="U44" s="80"/>
      <c r="V44" s="77">
        <f t="shared" si="2"/>
        <v>1072</v>
      </c>
      <c r="W44" s="128">
        <f t="shared" si="3"/>
        <v>7.1357252213272977</v>
      </c>
      <c r="Z44" s="224"/>
      <c r="AA44" s="224"/>
      <c r="AB44" s="224"/>
      <c r="AC44" s="224"/>
      <c r="AD44" s="694"/>
      <c r="AE44" s="694"/>
      <c r="AF44" s="694"/>
      <c r="AG44" s="694"/>
      <c r="AH44" s="694"/>
      <c r="AI44" s="694"/>
      <c r="AJ44" s="694"/>
      <c r="AK44" s="694"/>
      <c r="AL44" s="694"/>
      <c r="AM44" s="694"/>
      <c r="AN44" s="694"/>
      <c r="AO44" s="694"/>
      <c r="AP44" s="694"/>
      <c r="AQ44" s="694"/>
      <c r="AR44" s="694"/>
      <c r="AS44" s="694"/>
      <c r="AT44" s="694"/>
      <c r="AU44" s="694"/>
      <c r="AV44" s="694"/>
      <c r="AW44" s="694"/>
      <c r="BA44" s="129"/>
      <c r="BB44" s="130"/>
      <c r="BC44" s="129"/>
      <c r="BD44" s="155"/>
      <c r="BE44" s="132"/>
      <c r="BF44" s="131"/>
      <c r="BG44" s="132"/>
      <c r="BH44" s="131"/>
      <c r="BI44" s="132"/>
      <c r="BJ44" s="155"/>
      <c r="BK44" s="132"/>
      <c r="BL44" s="155"/>
      <c r="BM44" s="132"/>
      <c r="BN44" s="155"/>
      <c r="BO44" s="132"/>
      <c r="BP44" s="155"/>
      <c r="BQ44" s="132"/>
      <c r="BR44" s="155"/>
      <c r="BS44" s="132"/>
      <c r="BT44" s="155"/>
      <c r="BU44" s="132"/>
      <c r="BV44" s="155"/>
      <c r="BW44" s="132"/>
      <c r="BX44" s="155"/>
      <c r="BY44" s="132"/>
      <c r="BZ44" s="155"/>
      <c r="CA44" s="132"/>
      <c r="CB44" s="156"/>
      <c r="CC44" s="128"/>
    </row>
    <row r="45" spans="1:88" ht="54.75" customHeight="1">
      <c r="A45" s="1142"/>
      <c r="B45" s="1121" t="s">
        <v>270</v>
      </c>
      <c r="C45" s="1121" t="s">
        <v>271</v>
      </c>
      <c r="D45" s="662" t="s">
        <v>221</v>
      </c>
      <c r="E45" s="662"/>
      <c r="F45" s="663">
        <f>+'[1]UE409 (2)'!F45</f>
        <v>44769</v>
      </c>
      <c r="G45" s="663">
        <f>+[1]UE409!G45</f>
        <v>45728</v>
      </c>
      <c r="H45" s="663">
        <f>+[1]UE409!H45</f>
        <v>45728</v>
      </c>
      <c r="I45" s="663">
        <f>+[1]UE409!I45</f>
        <v>45728</v>
      </c>
      <c r="J45" s="720">
        <v>0</v>
      </c>
      <c r="K45" s="663">
        <v>1646</v>
      </c>
      <c r="L45" s="663">
        <v>1515</v>
      </c>
      <c r="M45" s="663">
        <v>1554</v>
      </c>
      <c r="N45" s="663">
        <f t="shared" ref="N45:U45" si="13">SUM(N46:N48)</f>
        <v>0</v>
      </c>
      <c r="O45" s="663">
        <f t="shared" si="13"/>
        <v>0</v>
      </c>
      <c r="P45" s="663">
        <f t="shared" si="13"/>
        <v>0</v>
      </c>
      <c r="Q45" s="663">
        <f t="shared" si="13"/>
        <v>0</v>
      </c>
      <c r="R45" s="663">
        <f t="shared" si="13"/>
        <v>0</v>
      </c>
      <c r="S45" s="663">
        <f t="shared" si="13"/>
        <v>0</v>
      </c>
      <c r="T45" s="663">
        <f t="shared" si="13"/>
        <v>0</v>
      </c>
      <c r="U45" s="663">
        <f t="shared" si="13"/>
        <v>0</v>
      </c>
      <c r="V45" s="77">
        <f t="shared" si="2"/>
        <v>4715</v>
      </c>
      <c r="W45" s="128">
        <f t="shared" si="3"/>
        <v>10.531841229422145</v>
      </c>
      <c r="Z45" s="224"/>
      <c r="AA45" s="224"/>
      <c r="AB45" s="224"/>
      <c r="AC45" s="224"/>
      <c r="AD45" s="694"/>
      <c r="AE45" s="694"/>
      <c r="AF45" s="694"/>
      <c r="AG45" s="694"/>
      <c r="AH45" s="694"/>
      <c r="AI45" s="694"/>
      <c r="AJ45" s="694"/>
      <c r="AK45" s="694"/>
      <c r="AL45" s="694"/>
      <c r="AM45" s="694"/>
      <c r="AN45" s="694"/>
      <c r="AO45" s="694"/>
      <c r="AP45" s="694"/>
      <c r="AQ45" s="694"/>
      <c r="AR45" s="694"/>
      <c r="AS45" s="694"/>
      <c r="AT45" s="694"/>
      <c r="AU45" s="694"/>
      <c r="AV45" s="694"/>
      <c r="AW45" s="694"/>
      <c r="BA45" s="77">
        <f>+BC45+BD45+BF45+BH45+BJ45+BL45+BN45+BP45+BR45+BT45+BV45+BX45+BZ45</f>
        <v>6828502</v>
      </c>
      <c r="BB45" s="130">
        <f>+BE45+BG45+BI45+BK45+BM45+BO45+BQ45+BS45+BU45+BW45+BY45+CA45</f>
        <v>1858955.51</v>
      </c>
      <c r="BC45" s="129">
        <v>5511675</v>
      </c>
      <c r="BD45" s="155">
        <v>7584</v>
      </c>
      <c r="BE45" s="132">
        <v>352002.1</v>
      </c>
      <c r="BF45" s="158">
        <v>1254419</v>
      </c>
      <c r="BG45" s="132">
        <v>482415.32999999996</v>
      </c>
      <c r="BH45" s="158">
        <v>12824</v>
      </c>
      <c r="BI45" s="132">
        <v>479638.89000000013</v>
      </c>
      <c r="BJ45" s="155">
        <v>42000</v>
      </c>
      <c r="BK45" s="132">
        <v>544899.18999999994</v>
      </c>
      <c r="BL45" s="155"/>
      <c r="BM45" s="132"/>
      <c r="BN45" s="155"/>
      <c r="BO45" s="132"/>
      <c r="BP45" s="155"/>
      <c r="BQ45" s="132"/>
      <c r="BR45" s="155"/>
      <c r="BS45" s="132"/>
      <c r="BT45" s="155"/>
      <c r="BU45" s="132"/>
      <c r="BV45" s="155"/>
      <c r="BW45" s="132"/>
      <c r="BX45" s="155"/>
      <c r="BY45" s="132"/>
      <c r="BZ45" s="155"/>
      <c r="CA45" s="132"/>
      <c r="CB45" s="156">
        <f>+BE45+BG45+BI45+BK45+BM45+BO45+BQ45+BS45+BU45+BW45+BY45+CA45</f>
        <v>1858955.51</v>
      </c>
      <c r="CC45" s="128">
        <f>+CB45/BA45*100</f>
        <v>27.223474636164713</v>
      </c>
      <c r="CF45" s="133">
        <f>+CI45-BA45</f>
        <v>0</v>
      </c>
      <c r="CG45" s="133">
        <f>+CJ45-BB45</f>
        <v>0</v>
      </c>
      <c r="CH45" s="160"/>
      <c r="CI45" s="133">
        <v>6828502</v>
      </c>
      <c r="CJ45" s="133">
        <v>1858955.51</v>
      </c>
    </row>
    <row r="46" spans="1:88" ht="54.75" customHeight="1">
      <c r="A46" s="1142"/>
      <c r="B46" s="1121"/>
      <c r="C46" s="1121"/>
      <c r="D46" s="38" t="s">
        <v>19</v>
      </c>
      <c r="E46" s="44" t="s">
        <v>20</v>
      </c>
      <c r="F46" s="663">
        <f>+'[1]UE409 (2)'!F46</f>
        <v>14481</v>
      </c>
      <c r="G46" s="663">
        <f>+[1]UE409!G46</f>
        <v>14344</v>
      </c>
      <c r="H46" s="663">
        <f>+[1]UE409!H46</f>
        <v>14344</v>
      </c>
      <c r="I46" s="663">
        <f>+[1]UE409!I46</f>
        <v>14344</v>
      </c>
      <c r="J46" s="634">
        <v>827</v>
      </c>
      <c r="K46" s="80">
        <v>716</v>
      </c>
      <c r="L46" s="80">
        <v>741</v>
      </c>
      <c r="M46" s="80">
        <v>700</v>
      </c>
      <c r="N46" s="80"/>
      <c r="O46" s="80"/>
      <c r="P46" s="80"/>
      <c r="Q46" s="80"/>
      <c r="R46" s="80"/>
      <c r="S46" s="80"/>
      <c r="T46" s="80"/>
      <c r="U46" s="80"/>
      <c r="V46" s="77">
        <f t="shared" si="2"/>
        <v>2984</v>
      </c>
      <c r="W46" s="128">
        <f t="shared" si="3"/>
        <v>20.606311718803948</v>
      </c>
      <c r="Z46" s="1115" t="s">
        <v>771</v>
      </c>
      <c r="AA46" s="1115" t="s">
        <v>772</v>
      </c>
      <c r="AB46" s="224"/>
      <c r="AC46" s="224"/>
      <c r="AD46" s="694"/>
      <c r="AE46" s="694"/>
      <c r="AF46" s="694"/>
      <c r="AG46" s="694"/>
      <c r="AH46" s="694"/>
      <c r="AI46" s="694"/>
      <c r="AJ46" s="694"/>
      <c r="AK46" s="694"/>
      <c r="AL46" s="694"/>
      <c r="AM46" s="694"/>
      <c r="AN46" s="694"/>
      <c r="AO46" s="694"/>
      <c r="AP46" s="694"/>
      <c r="AQ46" s="694"/>
      <c r="AR46" s="694"/>
      <c r="AS46" s="694"/>
      <c r="AT46" s="694"/>
      <c r="AU46" s="694"/>
      <c r="AV46" s="694"/>
      <c r="AW46" s="694"/>
      <c r="BA46" s="129"/>
      <c r="BB46" s="130"/>
      <c r="BC46" s="129"/>
      <c r="BD46" s="155"/>
      <c r="BE46" s="132"/>
      <c r="BF46" s="158"/>
      <c r="BG46" s="132"/>
      <c r="BH46" s="158"/>
      <c r="BI46" s="132"/>
      <c r="BJ46" s="155"/>
      <c r="BK46" s="132"/>
      <c r="BL46" s="155"/>
      <c r="BM46" s="132"/>
      <c r="BN46" s="155"/>
      <c r="BO46" s="132"/>
      <c r="BP46" s="155"/>
      <c r="BQ46" s="132"/>
      <c r="BR46" s="155"/>
      <c r="BS46" s="132"/>
      <c r="BT46" s="155"/>
      <c r="BU46" s="132"/>
      <c r="BV46" s="155"/>
      <c r="BW46" s="132"/>
      <c r="BX46" s="155"/>
      <c r="BY46" s="132"/>
      <c r="BZ46" s="155"/>
      <c r="CA46" s="132"/>
      <c r="CB46" s="156"/>
      <c r="CC46" s="128"/>
      <c r="CF46" s="122"/>
      <c r="CG46" s="122"/>
      <c r="CH46" s="161"/>
    </row>
    <row r="47" spans="1:88" ht="54.75" customHeight="1">
      <c r="A47" s="1142"/>
      <c r="B47" s="1121"/>
      <c r="C47" s="1121"/>
      <c r="D47" s="38" t="s">
        <v>21</v>
      </c>
      <c r="E47" s="44" t="s">
        <v>20</v>
      </c>
      <c r="F47" s="663">
        <f>+'[1]UE409 (2)'!F47</f>
        <v>14833</v>
      </c>
      <c r="G47" s="663">
        <f>+[1]UE409!G47</f>
        <v>14954</v>
      </c>
      <c r="H47" s="663">
        <f>+[1]UE409!H47</f>
        <v>14954</v>
      </c>
      <c r="I47" s="663">
        <f>+[1]UE409!I47</f>
        <v>14954</v>
      </c>
      <c r="J47" s="634">
        <v>924</v>
      </c>
      <c r="K47" s="80">
        <v>915</v>
      </c>
      <c r="L47" s="80">
        <v>774</v>
      </c>
      <c r="M47" s="80">
        <v>854</v>
      </c>
      <c r="N47" s="80"/>
      <c r="O47" s="80"/>
      <c r="P47" s="80"/>
      <c r="Q47" s="80"/>
      <c r="R47" s="80"/>
      <c r="S47" s="80"/>
      <c r="T47" s="80"/>
      <c r="U47" s="80"/>
      <c r="V47" s="77">
        <f t="shared" si="2"/>
        <v>3467</v>
      </c>
      <c r="W47" s="128">
        <f t="shared" si="3"/>
        <v>23.373558956381043</v>
      </c>
      <c r="Z47" s="1116"/>
      <c r="AA47" s="1116"/>
      <c r="AB47" s="224"/>
      <c r="AC47" s="224"/>
      <c r="AD47" s="694"/>
      <c r="AE47" s="694"/>
      <c r="AF47" s="694"/>
      <c r="AG47" s="694"/>
      <c r="AH47" s="694"/>
      <c r="AI47" s="694"/>
      <c r="AJ47" s="694"/>
      <c r="AK47" s="694"/>
      <c r="AL47" s="694"/>
      <c r="AM47" s="694"/>
      <c r="AN47" s="694"/>
      <c r="AO47" s="694"/>
      <c r="AP47" s="694"/>
      <c r="AQ47" s="694"/>
      <c r="AR47" s="694"/>
      <c r="AS47" s="694"/>
      <c r="AT47" s="694"/>
      <c r="AU47" s="694"/>
      <c r="AV47" s="694"/>
      <c r="AW47" s="694"/>
      <c r="BA47" s="129"/>
      <c r="BB47" s="130"/>
      <c r="BC47" s="129"/>
      <c r="BD47" s="155"/>
      <c r="BE47" s="132"/>
      <c r="BF47" s="131"/>
      <c r="BG47" s="132"/>
      <c r="BH47" s="131"/>
      <c r="BI47" s="132"/>
      <c r="BJ47" s="155"/>
      <c r="BK47" s="132"/>
      <c r="BL47" s="155"/>
      <c r="BM47" s="132"/>
      <c r="BN47" s="155"/>
      <c r="BO47" s="132"/>
      <c r="BP47" s="155"/>
      <c r="BQ47" s="132"/>
      <c r="BR47" s="155"/>
      <c r="BS47" s="132"/>
      <c r="BT47" s="155"/>
      <c r="BU47" s="132"/>
      <c r="BV47" s="155"/>
      <c r="BW47" s="132"/>
      <c r="BX47" s="155"/>
      <c r="BY47" s="132"/>
      <c r="BZ47" s="155"/>
      <c r="CA47" s="132"/>
      <c r="CB47" s="156"/>
      <c r="CC47" s="128"/>
      <c r="CF47" s="122"/>
      <c r="CG47" s="122"/>
      <c r="CH47" s="161"/>
    </row>
    <row r="48" spans="1:88" ht="54.75" customHeight="1">
      <c r="A48" s="1142"/>
      <c r="B48" s="1121"/>
      <c r="C48" s="1121"/>
      <c r="D48" s="38" t="s">
        <v>24</v>
      </c>
      <c r="E48" s="9" t="s">
        <v>20</v>
      </c>
      <c r="F48" s="663">
        <f>+'[1]UE409 (2)'!F48</f>
        <v>15455</v>
      </c>
      <c r="G48" s="663">
        <f>+[1]UE409!G48</f>
        <v>16430</v>
      </c>
      <c r="H48" s="663">
        <f>+[1]UE409!H48</f>
        <v>16430</v>
      </c>
      <c r="I48" s="663">
        <f>+[1]UE409!I48</f>
        <v>16430</v>
      </c>
      <c r="J48" s="634">
        <v>350</v>
      </c>
      <c r="K48" s="80">
        <v>15</v>
      </c>
      <c r="L48" s="80">
        <v>0</v>
      </c>
      <c r="M48" s="80">
        <v>0</v>
      </c>
      <c r="N48" s="80"/>
      <c r="O48" s="80"/>
      <c r="P48" s="80"/>
      <c r="Q48" s="80"/>
      <c r="R48" s="80"/>
      <c r="S48" s="80"/>
      <c r="T48" s="80"/>
      <c r="U48" s="80"/>
      <c r="V48" s="77">
        <f t="shared" si="2"/>
        <v>365</v>
      </c>
      <c r="W48" s="128">
        <f t="shared" si="3"/>
        <v>2.3616952442575219</v>
      </c>
      <c r="Z48" s="1117"/>
      <c r="AA48" s="1117"/>
      <c r="AB48" s="224"/>
      <c r="AC48" s="224"/>
      <c r="AD48" s="694"/>
      <c r="AE48" s="694"/>
      <c r="AF48" s="694"/>
      <c r="AG48" s="694"/>
      <c r="AH48" s="694"/>
      <c r="AI48" s="694"/>
      <c r="AJ48" s="694"/>
      <c r="AK48" s="694"/>
      <c r="AL48" s="694"/>
      <c r="AM48" s="694"/>
      <c r="AN48" s="694"/>
      <c r="AO48" s="694"/>
      <c r="AP48" s="694"/>
      <c r="AQ48" s="694"/>
      <c r="AR48" s="694"/>
      <c r="AS48" s="694"/>
      <c r="AT48" s="694"/>
      <c r="AU48" s="694"/>
      <c r="AV48" s="694"/>
      <c r="AW48" s="694"/>
      <c r="BA48" s="129"/>
      <c r="BB48" s="130"/>
      <c r="BC48" s="129"/>
      <c r="BD48" s="155"/>
      <c r="BE48" s="132"/>
      <c r="BF48" s="131"/>
      <c r="BG48" s="132"/>
      <c r="BH48" s="131"/>
      <c r="BI48" s="132"/>
      <c r="BJ48" s="155"/>
      <c r="BK48" s="132"/>
      <c r="BL48" s="155"/>
      <c r="BM48" s="132"/>
      <c r="BN48" s="155"/>
      <c r="BO48" s="132"/>
      <c r="BP48" s="155"/>
      <c r="BQ48" s="132"/>
      <c r="BR48" s="155"/>
      <c r="BS48" s="132"/>
      <c r="BT48" s="155"/>
      <c r="BU48" s="132"/>
      <c r="BV48" s="155"/>
      <c r="BW48" s="132"/>
      <c r="BX48" s="155"/>
      <c r="BY48" s="132"/>
      <c r="BZ48" s="155"/>
      <c r="CA48" s="132"/>
      <c r="CB48" s="156"/>
      <c r="CC48" s="128"/>
      <c r="CF48" s="122"/>
      <c r="CG48" s="122"/>
      <c r="CH48" s="161"/>
    </row>
    <row r="49" spans="1:88" ht="54.75" customHeight="1">
      <c r="A49" s="1142"/>
      <c r="B49" s="1121"/>
      <c r="C49" s="1121"/>
      <c r="D49" s="38" t="s">
        <v>25</v>
      </c>
      <c r="E49" s="9" t="s">
        <v>20</v>
      </c>
      <c r="F49" s="663">
        <f>+'[1]UE409 (2)'!F49</f>
        <v>8642</v>
      </c>
      <c r="G49" s="663">
        <f>+[1]UE409!G49</f>
        <v>2097</v>
      </c>
      <c r="H49" s="663">
        <f>+[1]UE409!H49</f>
        <v>2097</v>
      </c>
      <c r="I49" s="663">
        <f>+[1]UE409!I49</f>
        <v>2097</v>
      </c>
      <c r="J49" s="634">
        <v>501</v>
      </c>
      <c r="K49" s="80">
        <v>229</v>
      </c>
      <c r="L49" s="80">
        <v>102</v>
      </c>
      <c r="M49" s="80">
        <v>612</v>
      </c>
      <c r="N49" s="80"/>
      <c r="O49" s="80"/>
      <c r="P49" s="80"/>
      <c r="Q49" s="80"/>
      <c r="R49" s="80"/>
      <c r="S49" s="80"/>
      <c r="T49" s="80"/>
      <c r="U49" s="80"/>
      <c r="V49" s="77">
        <f t="shared" si="2"/>
        <v>1444</v>
      </c>
      <c r="W49" s="128">
        <f t="shared" si="3"/>
        <v>16.709095116871094</v>
      </c>
      <c r="Z49" s="224"/>
      <c r="AA49" s="224"/>
      <c r="AB49" s="224"/>
      <c r="AC49" s="224"/>
      <c r="AD49" s="694"/>
      <c r="AE49" s="694"/>
      <c r="AF49" s="694"/>
      <c r="AG49" s="694"/>
      <c r="AH49" s="694"/>
      <c r="AI49" s="694"/>
      <c r="AJ49" s="694"/>
      <c r="AK49" s="694"/>
      <c r="AL49" s="694"/>
      <c r="AM49" s="694"/>
      <c r="AN49" s="694"/>
      <c r="AO49" s="694"/>
      <c r="AP49" s="694"/>
      <c r="AQ49" s="694"/>
      <c r="AR49" s="694"/>
      <c r="AS49" s="694"/>
      <c r="AT49" s="694"/>
      <c r="AU49" s="694"/>
      <c r="AV49" s="694"/>
      <c r="AW49" s="694"/>
      <c r="BA49" s="129"/>
      <c r="BB49" s="130"/>
      <c r="BC49" s="129"/>
      <c r="BD49" s="155"/>
      <c r="BE49" s="132"/>
      <c r="BF49" s="131"/>
      <c r="BG49" s="132"/>
      <c r="BH49" s="131"/>
      <c r="BI49" s="132"/>
      <c r="BJ49" s="155"/>
      <c r="BK49" s="132"/>
      <c r="BL49" s="155"/>
      <c r="BM49" s="132"/>
      <c r="BN49" s="155"/>
      <c r="BO49" s="132"/>
      <c r="BP49" s="155"/>
      <c r="BQ49" s="132"/>
      <c r="BR49" s="155"/>
      <c r="BS49" s="132"/>
      <c r="BT49" s="155"/>
      <c r="BU49" s="132"/>
      <c r="BV49" s="155"/>
      <c r="BW49" s="132"/>
      <c r="BX49" s="155"/>
      <c r="BY49" s="132"/>
      <c r="BZ49" s="155"/>
      <c r="CA49" s="132"/>
      <c r="CB49" s="156"/>
      <c r="CC49" s="128"/>
      <c r="CF49" s="122"/>
      <c r="CG49" s="122"/>
      <c r="CH49" s="161"/>
    </row>
    <row r="50" spans="1:88" ht="54.75" customHeight="1">
      <c r="A50" s="1142"/>
      <c r="B50" s="1121"/>
      <c r="C50" s="1121"/>
      <c r="D50" s="38" t="s">
        <v>22</v>
      </c>
      <c r="E50" s="9" t="s">
        <v>20</v>
      </c>
      <c r="F50" s="663">
        <f>+'[1]UE409 (2)'!F50</f>
        <v>17899</v>
      </c>
      <c r="G50" s="663">
        <f>+[1]UE409!G50</f>
        <v>16683</v>
      </c>
      <c r="H50" s="663">
        <f>+[1]UE409!H50</f>
        <v>16683</v>
      </c>
      <c r="I50" s="663">
        <f>+[1]UE409!I50</f>
        <v>16683</v>
      </c>
      <c r="J50" s="634">
        <v>818</v>
      </c>
      <c r="K50" s="80">
        <v>719</v>
      </c>
      <c r="L50" s="80">
        <v>711</v>
      </c>
      <c r="M50" s="80">
        <v>1148</v>
      </c>
      <c r="N50" s="80"/>
      <c r="O50" s="80"/>
      <c r="P50" s="80"/>
      <c r="Q50" s="80"/>
      <c r="R50" s="80"/>
      <c r="S50" s="80"/>
      <c r="T50" s="80"/>
      <c r="U50" s="80"/>
      <c r="V50" s="77">
        <f t="shared" si="2"/>
        <v>3396</v>
      </c>
      <c r="W50" s="128">
        <f t="shared" si="3"/>
        <v>18.973126990334656</v>
      </c>
      <c r="Z50" s="224"/>
      <c r="AA50" s="224"/>
      <c r="AB50" s="224"/>
      <c r="AC50" s="224"/>
      <c r="AD50" s="694"/>
      <c r="AE50" s="694"/>
      <c r="AF50" s="694"/>
      <c r="AG50" s="694"/>
      <c r="AH50" s="694"/>
      <c r="AI50" s="694"/>
      <c r="AJ50" s="694"/>
      <c r="AK50" s="694"/>
      <c r="AL50" s="694"/>
      <c r="AM50" s="694"/>
      <c r="AN50" s="694"/>
      <c r="AO50" s="694"/>
      <c r="AP50" s="694"/>
      <c r="AQ50" s="694"/>
      <c r="AR50" s="694"/>
      <c r="AS50" s="694"/>
      <c r="AT50" s="694"/>
      <c r="AU50" s="694"/>
      <c r="AV50" s="694"/>
      <c r="AW50" s="694"/>
      <c r="BA50" s="129"/>
      <c r="BB50" s="130"/>
      <c r="BC50" s="129"/>
      <c r="BD50" s="155"/>
      <c r="BE50" s="132"/>
      <c r="BF50" s="131"/>
      <c r="BG50" s="132"/>
      <c r="BH50" s="131"/>
      <c r="BI50" s="132"/>
      <c r="BJ50" s="155"/>
      <c r="BK50" s="132"/>
      <c r="BL50" s="155"/>
      <c r="BM50" s="132"/>
      <c r="BN50" s="155"/>
      <c r="BO50" s="132"/>
      <c r="BP50" s="155"/>
      <c r="BQ50" s="132"/>
      <c r="BR50" s="155"/>
      <c r="BS50" s="132"/>
      <c r="BT50" s="155"/>
      <c r="BU50" s="132"/>
      <c r="BV50" s="155"/>
      <c r="BW50" s="132"/>
      <c r="BX50" s="155"/>
      <c r="BY50" s="132"/>
      <c r="BZ50" s="155"/>
      <c r="CA50" s="132"/>
      <c r="CB50" s="156"/>
      <c r="CC50" s="128"/>
      <c r="CD50" s="145"/>
      <c r="CF50" s="122"/>
      <c r="CG50" s="122"/>
      <c r="CH50" s="161"/>
    </row>
    <row r="51" spans="1:88" ht="54.75" customHeight="1">
      <c r="A51" s="1142"/>
      <c r="B51" s="1121"/>
      <c r="C51" s="1121"/>
      <c r="D51" s="11" t="s">
        <v>23</v>
      </c>
      <c r="E51" s="9" t="s">
        <v>20</v>
      </c>
      <c r="F51" s="663">
        <f>+'[1]UE409 (2)'!F51</f>
        <v>6395</v>
      </c>
      <c r="G51" s="663">
        <f>+[1]UE409!G51</f>
        <v>7338</v>
      </c>
      <c r="H51" s="663">
        <f>+[1]UE409!H51</f>
        <v>7338</v>
      </c>
      <c r="I51" s="663">
        <f>+[1]UE409!I51</f>
        <v>7338</v>
      </c>
      <c r="J51" s="634">
        <v>386</v>
      </c>
      <c r="K51" s="80">
        <v>455</v>
      </c>
      <c r="L51" s="80">
        <v>467</v>
      </c>
      <c r="M51" s="80">
        <v>484</v>
      </c>
      <c r="N51" s="80"/>
      <c r="O51" s="80"/>
      <c r="P51" s="80"/>
      <c r="Q51" s="80"/>
      <c r="R51" s="80"/>
      <c r="S51" s="80"/>
      <c r="T51" s="80"/>
      <c r="U51" s="80"/>
      <c r="V51" s="77">
        <f t="shared" si="2"/>
        <v>1792</v>
      </c>
      <c r="W51" s="128">
        <f t="shared" si="3"/>
        <v>28.02189210320563</v>
      </c>
      <c r="Z51" s="224"/>
      <c r="AA51" s="224"/>
      <c r="AB51" s="224"/>
      <c r="AC51" s="224"/>
      <c r="AD51" s="694"/>
      <c r="AE51" s="694"/>
      <c r="AF51" s="694"/>
      <c r="AG51" s="694"/>
      <c r="AH51" s="694"/>
      <c r="AI51" s="694"/>
      <c r="AJ51" s="694"/>
      <c r="AK51" s="694"/>
      <c r="AL51" s="694"/>
      <c r="AM51" s="694"/>
      <c r="AN51" s="694"/>
      <c r="AO51" s="694"/>
      <c r="AP51" s="694"/>
      <c r="AQ51" s="694"/>
      <c r="AR51" s="694"/>
      <c r="AS51" s="694"/>
      <c r="AT51" s="694"/>
      <c r="AU51" s="694"/>
      <c r="AV51" s="694"/>
      <c r="AW51" s="694"/>
      <c r="BA51" s="129"/>
      <c r="BB51" s="130"/>
      <c r="BC51" s="129"/>
      <c r="BD51" s="155"/>
      <c r="BE51" s="132"/>
      <c r="BF51" s="131"/>
      <c r="BG51" s="132"/>
      <c r="BH51" s="131"/>
      <c r="BI51" s="132"/>
      <c r="BJ51" s="155"/>
      <c r="BK51" s="132"/>
      <c r="BL51" s="155"/>
      <c r="BM51" s="132"/>
      <c r="BN51" s="155"/>
      <c r="BO51" s="132"/>
      <c r="BP51" s="155"/>
      <c r="BQ51" s="132"/>
      <c r="BR51" s="155"/>
      <c r="BS51" s="132"/>
      <c r="BT51" s="155"/>
      <c r="BU51" s="132"/>
      <c r="BV51" s="155"/>
      <c r="BW51" s="132"/>
      <c r="BX51" s="155"/>
      <c r="BY51" s="132"/>
      <c r="BZ51" s="155"/>
      <c r="CA51" s="132"/>
      <c r="CB51" s="156"/>
      <c r="CC51" s="128"/>
      <c r="CF51" s="122"/>
      <c r="CG51" s="122"/>
      <c r="CH51" s="161"/>
    </row>
    <row r="52" spans="1:88" ht="54.75" customHeight="1">
      <c r="A52" s="1142"/>
      <c r="B52" s="1121"/>
      <c r="C52" s="1121"/>
      <c r="D52" s="11" t="s">
        <v>226</v>
      </c>
      <c r="E52" s="9" t="s">
        <v>20</v>
      </c>
      <c r="F52" s="663">
        <f>+'[1]UE409 (2)'!F52</f>
        <v>10</v>
      </c>
      <c r="G52" s="663">
        <f>+[1]UE409!G52</f>
        <v>10</v>
      </c>
      <c r="H52" s="663">
        <f>+[1]UE409!H52</f>
        <v>10</v>
      </c>
      <c r="I52" s="663">
        <f>+[1]UE409!I52</f>
        <v>10</v>
      </c>
      <c r="J52" s="634">
        <v>0</v>
      </c>
      <c r="K52" s="80">
        <v>0</v>
      </c>
      <c r="L52" s="80">
        <v>0</v>
      </c>
      <c r="M52" s="80">
        <v>0</v>
      </c>
      <c r="N52" s="80"/>
      <c r="O52" s="80"/>
      <c r="P52" s="80"/>
      <c r="Q52" s="80"/>
      <c r="R52" s="80"/>
      <c r="S52" s="80"/>
      <c r="T52" s="80"/>
      <c r="U52" s="80"/>
      <c r="V52" s="77">
        <f t="shared" si="2"/>
        <v>0</v>
      </c>
      <c r="W52" s="128">
        <f t="shared" si="3"/>
        <v>0</v>
      </c>
      <c r="Z52" s="224"/>
      <c r="AA52" s="224"/>
      <c r="AB52" s="224"/>
      <c r="AC52" s="224"/>
      <c r="AD52" s="694"/>
      <c r="AE52" s="694"/>
      <c r="AF52" s="694"/>
      <c r="AG52" s="694"/>
      <c r="AH52" s="694"/>
      <c r="AI52" s="694"/>
      <c r="AJ52" s="694"/>
      <c r="AK52" s="694"/>
      <c r="AL52" s="694"/>
      <c r="AM52" s="694"/>
      <c r="AN52" s="694"/>
      <c r="AO52" s="694"/>
      <c r="AP52" s="694"/>
      <c r="AQ52" s="694"/>
      <c r="AR52" s="694"/>
      <c r="AS52" s="694"/>
      <c r="AT52" s="694"/>
      <c r="AU52" s="694"/>
      <c r="AV52" s="694"/>
      <c r="AW52" s="694"/>
      <c r="BA52" s="129"/>
      <c r="BB52" s="130"/>
      <c r="BC52" s="129"/>
      <c r="BD52" s="155"/>
      <c r="BE52" s="132"/>
      <c r="BF52" s="131"/>
      <c r="BG52" s="132"/>
      <c r="BH52" s="131"/>
      <c r="BI52" s="132"/>
      <c r="BJ52" s="155"/>
      <c r="BK52" s="132"/>
      <c r="BL52" s="155"/>
      <c r="BM52" s="132"/>
      <c r="BN52" s="155"/>
      <c r="BO52" s="132"/>
      <c r="BP52" s="155"/>
      <c r="BQ52" s="132"/>
      <c r="BR52" s="155"/>
      <c r="BS52" s="132"/>
      <c r="BT52" s="155"/>
      <c r="BU52" s="132"/>
      <c r="BV52" s="155"/>
      <c r="BW52" s="132"/>
      <c r="BX52" s="155"/>
      <c r="BY52" s="132"/>
      <c r="BZ52" s="155"/>
      <c r="CA52" s="132"/>
      <c r="CB52" s="156"/>
      <c r="CC52" s="128"/>
      <c r="CF52" s="122"/>
      <c r="CG52" s="122"/>
      <c r="CH52" s="161"/>
    </row>
    <row r="53" spans="1:88" ht="54.75" customHeight="1">
      <c r="A53" s="1142"/>
      <c r="B53" s="1121"/>
      <c r="C53" s="1121"/>
      <c r="D53" s="11" t="s">
        <v>26</v>
      </c>
      <c r="E53" s="9" t="s">
        <v>27</v>
      </c>
      <c r="F53" s="663">
        <f>+'[1]UE409 (2)'!F53</f>
        <v>12</v>
      </c>
      <c r="G53" s="663">
        <f>+[1]UE409!G53</f>
        <v>12</v>
      </c>
      <c r="H53" s="663">
        <f>+[1]UE409!H53</f>
        <v>12</v>
      </c>
      <c r="I53" s="663">
        <f>+[1]UE409!I53</f>
        <v>12</v>
      </c>
      <c r="J53" s="634">
        <v>0</v>
      </c>
      <c r="K53" s="80">
        <v>0</v>
      </c>
      <c r="L53" s="80">
        <v>0</v>
      </c>
      <c r="M53" s="80">
        <v>0</v>
      </c>
      <c r="N53" s="80"/>
      <c r="O53" s="80"/>
      <c r="P53" s="80"/>
      <c r="Q53" s="80"/>
      <c r="R53" s="80"/>
      <c r="S53" s="80"/>
      <c r="T53" s="80"/>
      <c r="U53" s="80"/>
      <c r="V53" s="77">
        <f t="shared" si="2"/>
        <v>0</v>
      </c>
      <c r="W53" s="128">
        <f t="shared" si="3"/>
        <v>0</v>
      </c>
      <c r="Z53" s="224"/>
      <c r="AA53" s="224"/>
      <c r="AB53" s="224"/>
      <c r="AC53" s="224"/>
      <c r="AD53" s="694"/>
      <c r="AE53" s="694"/>
      <c r="AF53" s="694"/>
      <c r="AG53" s="694"/>
      <c r="AH53" s="694"/>
      <c r="AI53" s="694"/>
      <c r="AJ53" s="694"/>
      <c r="AK53" s="694"/>
      <c r="AL53" s="694"/>
      <c r="AM53" s="694"/>
      <c r="AN53" s="694"/>
      <c r="AO53" s="694"/>
      <c r="AP53" s="694"/>
      <c r="AQ53" s="694"/>
      <c r="AR53" s="694"/>
      <c r="AS53" s="694"/>
      <c r="AT53" s="694"/>
      <c r="AU53" s="694"/>
      <c r="AV53" s="694"/>
      <c r="AW53" s="694"/>
      <c r="BA53" s="129"/>
      <c r="BB53" s="130"/>
      <c r="BC53" s="129"/>
      <c r="BD53" s="155"/>
      <c r="BE53" s="132"/>
      <c r="BF53" s="131"/>
      <c r="BG53" s="132"/>
      <c r="BH53" s="131"/>
      <c r="BI53" s="132"/>
      <c r="BJ53" s="155"/>
      <c r="BK53" s="132"/>
      <c r="BL53" s="155"/>
      <c r="BM53" s="132"/>
      <c r="BN53" s="155"/>
      <c r="BO53" s="132"/>
      <c r="BP53" s="155"/>
      <c r="BQ53" s="132"/>
      <c r="BR53" s="155"/>
      <c r="BS53" s="132"/>
      <c r="BT53" s="155"/>
      <c r="BU53" s="132"/>
      <c r="BV53" s="155"/>
      <c r="BW53" s="132"/>
      <c r="BX53" s="155"/>
      <c r="BY53" s="132"/>
      <c r="BZ53" s="155"/>
      <c r="CA53" s="132"/>
      <c r="CB53" s="156"/>
      <c r="CC53" s="128"/>
      <c r="CF53" s="122"/>
      <c r="CG53" s="122"/>
      <c r="CH53" s="161"/>
    </row>
    <row r="54" spans="1:88" ht="54.75" customHeight="1">
      <c r="A54" s="1142"/>
      <c r="B54" s="1118" t="s">
        <v>272</v>
      </c>
      <c r="C54" s="984" t="s">
        <v>714</v>
      </c>
      <c r="D54" s="985"/>
      <c r="E54" s="986"/>
      <c r="F54" s="698">
        <f>+'[1]UE409 (2)'!$F$54</f>
        <v>50811</v>
      </c>
      <c r="G54" s="698">
        <f>+[1]UE409!G54</f>
        <v>59195</v>
      </c>
      <c r="H54" s="698">
        <f>+[1]UE409!H54</f>
        <v>59195</v>
      </c>
      <c r="I54" s="698">
        <f>+[1]UE409!I54</f>
        <v>59195</v>
      </c>
      <c r="J54" s="723">
        <v>1</v>
      </c>
      <c r="K54" s="698">
        <v>2694</v>
      </c>
      <c r="L54" s="698">
        <v>2833</v>
      </c>
      <c r="M54" s="698">
        <v>2939</v>
      </c>
      <c r="N54" s="698">
        <f t="shared" ref="N54:U54" si="14">+N55+N59</f>
        <v>0</v>
      </c>
      <c r="O54" s="698">
        <f t="shared" si="14"/>
        <v>0</v>
      </c>
      <c r="P54" s="698">
        <f t="shared" si="14"/>
        <v>0</v>
      </c>
      <c r="Q54" s="698">
        <f t="shared" si="14"/>
        <v>0</v>
      </c>
      <c r="R54" s="698">
        <f t="shared" si="14"/>
        <v>0</v>
      </c>
      <c r="S54" s="698">
        <f t="shared" si="14"/>
        <v>0</v>
      </c>
      <c r="T54" s="698">
        <f t="shared" si="14"/>
        <v>0</v>
      </c>
      <c r="U54" s="698">
        <f t="shared" si="14"/>
        <v>0</v>
      </c>
      <c r="V54" s="77">
        <f t="shared" si="2"/>
        <v>8467</v>
      </c>
      <c r="W54" s="128">
        <f t="shared" si="3"/>
        <v>16.663714549999014</v>
      </c>
      <c r="Z54" s="224"/>
      <c r="AA54" s="224"/>
      <c r="AB54" s="224"/>
      <c r="AC54" s="224"/>
      <c r="AD54" s="694"/>
      <c r="AE54" s="694"/>
      <c r="AF54" s="694"/>
      <c r="AG54" s="694"/>
      <c r="AH54" s="694"/>
      <c r="AI54" s="694"/>
      <c r="AJ54" s="694"/>
      <c r="AK54" s="694"/>
      <c r="AL54" s="694"/>
      <c r="AM54" s="694"/>
      <c r="AN54" s="694"/>
      <c r="AO54" s="694"/>
      <c r="AP54" s="694"/>
      <c r="AQ54" s="694"/>
      <c r="AR54" s="694"/>
      <c r="AS54" s="694"/>
      <c r="AT54" s="694"/>
      <c r="AU54" s="694"/>
      <c r="AV54" s="694"/>
      <c r="AW54" s="694"/>
      <c r="BA54" s="129"/>
      <c r="BB54" s="130"/>
      <c r="BC54" s="129"/>
      <c r="BD54" s="155">
        <v>0</v>
      </c>
      <c r="BE54" s="132">
        <v>0</v>
      </c>
      <c r="BF54" s="131">
        <v>0</v>
      </c>
      <c r="BG54" s="132">
        <v>0</v>
      </c>
      <c r="BH54" s="131">
        <v>0</v>
      </c>
      <c r="BI54" s="132">
        <v>0</v>
      </c>
      <c r="BJ54" s="155">
        <v>0</v>
      </c>
      <c r="BK54" s="132">
        <v>0</v>
      </c>
      <c r="BL54" s="155"/>
      <c r="BM54" s="132"/>
      <c r="BN54" s="155"/>
      <c r="BO54" s="132"/>
      <c r="BP54" s="155"/>
      <c r="BQ54" s="132"/>
      <c r="BR54" s="155"/>
      <c r="BS54" s="132"/>
      <c r="BT54" s="155"/>
      <c r="BU54" s="132"/>
      <c r="BV54" s="155"/>
      <c r="BW54" s="132"/>
      <c r="BX54" s="155"/>
      <c r="BY54" s="132"/>
      <c r="BZ54" s="155"/>
      <c r="CA54" s="132"/>
      <c r="CB54" s="156"/>
      <c r="CC54" s="128"/>
      <c r="CF54" s="133">
        <f>+CI54-BA54</f>
        <v>0</v>
      </c>
      <c r="CG54" s="133">
        <f>+CJ54-BB54</f>
        <v>0</v>
      </c>
      <c r="CH54" s="160"/>
      <c r="CI54" s="133"/>
      <c r="CJ54" s="133"/>
    </row>
    <row r="55" spans="1:88" ht="54.75" customHeight="1">
      <c r="A55" s="1142"/>
      <c r="B55" s="1119"/>
      <c r="C55" s="1123" t="s">
        <v>28</v>
      </c>
      <c r="D55" s="662" t="s">
        <v>221</v>
      </c>
      <c r="E55" s="662"/>
      <c r="F55" s="663">
        <f>+'[1]UE409 (2)'!F55</f>
        <v>37512</v>
      </c>
      <c r="G55" s="663">
        <f>+[1]UE409!G55</f>
        <v>38195</v>
      </c>
      <c r="H55" s="663">
        <f>+[1]UE409!H55</f>
        <v>38195</v>
      </c>
      <c r="I55" s="663">
        <f>+[1]UE409!I55</f>
        <v>38195</v>
      </c>
      <c r="J55" s="720">
        <v>1</v>
      </c>
      <c r="K55" s="663">
        <v>1319</v>
      </c>
      <c r="L55" s="663">
        <v>1441</v>
      </c>
      <c r="M55" s="663">
        <v>1472</v>
      </c>
      <c r="N55" s="663">
        <f t="shared" ref="N55:U55" si="15">+N57</f>
        <v>0</v>
      </c>
      <c r="O55" s="663">
        <f t="shared" si="15"/>
        <v>0</v>
      </c>
      <c r="P55" s="663">
        <f t="shared" si="15"/>
        <v>0</v>
      </c>
      <c r="Q55" s="663">
        <f t="shared" si="15"/>
        <v>0</v>
      </c>
      <c r="R55" s="663">
        <f t="shared" si="15"/>
        <v>0</v>
      </c>
      <c r="S55" s="663">
        <f t="shared" si="15"/>
        <v>0</v>
      </c>
      <c r="T55" s="663">
        <f t="shared" si="15"/>
        <v>0</v>
      </c>
      <c r="U55" s="663">
        <f t="shared" si="15"/>
        <v>0</v>
      </c>
      <c r="V55" s="77">
        <f t="shared" si="2"/>
        <v>4233</v>
      </c>
      <c r="W55" s="128">
        <f t="shared" si="3"/>
        <v>11.284388995521432</v>
      </c>
      <c r="Z55" s="224"/>
      <c r="AA55" s="224"/>
      <c r="AB55" s="224"/>
      <c r="AC55" s="224"/>
      <c r="AD55" s="694"/>
      <c r="AE55" s="694"/>
      <c r="AF55" s="694"/>
      <c r="AG55" s="694"/>
      <c r="AH55" s="694"/>
      <c r="AI55" s="694"/>
      <c r="AJ55" s="694"/>
      <c r="AK55" s="694"/>
      <c r="AL55" s="694"/>
      <c r="AM55" s="694"/>
      <c r="AN55" s="694"/>
      <c r="AO55" s="694"/>
      <c r="AP55" s="694"/>
      <c r="AQ55" s="694"/>
      <c r="AR55" s="694"/>
      <c r="AS55" s="694"/>
      <c r="AT55" s="694"/>
      <c r="AU55" s="694"/>
      <c r="AV55" s="694"/>
      <c r="AW55" s="694"/>
      <c r="BA55" s="77">
        <f>+BC55+BD55+BF55+BH55+BJ55+BL55+BN55+BP55+BR55+BT55+BV55+BX55+BZ55</f>
        <v>5755961</v>
      </c>
      <c r="BB55" s="130">
        <f>+BE55+BG55+BI55+BK55+BM55+BO55+BQ55+BS55+BU55+BW55+BY55+CA55</f>
        <v>1677804.64</v>
      </c>
      <c r="BC55" s="129">
        <v>2964794</v>
      </c>
      <c r="BD55" s="155">
        <v>10997</v>
      </c>
      <c r="BE55" s="132">
        <v>251986.05</v>
      </c>
      <c r="BF55" s="131">
        <v>2728993</v>
      </c>
      <c r="BG55" s="132">
        <v>484235.71</v>
      </c>
      <c r="BH55" s="131">
        <v>51177</v>
      </c>
      <c r="BI55" s="132">
        <v>470520.47</v>
      </c>
      <c r="BJ55" s="155">
        <v>0</v>
      </c>
      <c r="BK55" s="132">
        <v>471062.40999999992</v>
      </c>
      <c r="BL55" s="155"/>
      <c r="BM55" s="132"/>
      <c r="BN55" s="155"/>
      <c r="BO55" s="132"/>
      <c r="BP55" s="155"/>
      <c r="BQ55" s="132"/>
      <c r="BR55" s="155"/>
      <c r="BS55" s="132"/>
      <c r="BT55" s="155"/>
      <c r="BU55" s="132"/>
      <c r="BV55" s="155"/>
      <c r="BW55" s="132"/>
      <c r="BX55" s="155"/>
      <c r="BY55" s="132"/>
      <c r="BZ55" s="155"/>
      <c r="CA55" s="132"/>
      <c r="CB55" s="156">
        <f>+BE55+BG55+BI55+BK55+BM55+BO55+BQ55+BS55+BU55+BW55+BY55+CA55</f>
        <v>1677804.64</v>
      </c>
      <c r="CC55" s="128">
        <f>+CB55/BA55*100</f>
        <v>29.148992496648258</v>
      </c>
      <c r="CF55" s="133">
        <f>+CI55-BA55</f>
        <v>0</v>
      </c>
      <c r="CG55" s="133">
        <f>+CJ55-BB55</f>
        <v>0</v>
      </c>
      <c r="CH55" s="160"/>
      <c r="CI55" s="133">
        <v>5755961</v>
      </c>
      <c r="CJ55" s="133">
        <v>1677804.64</v>
      </c>
    </row>
    <row r="56" spans="1:88" ht="54.75" customHeight="1">
      <c r="A56" s="1142"/>
      <c r="B56" s="1119"/>
      <c r="C56" s="1123"/>
      <c r="D56" s="38" t="s">
        <v>440</v>
      </c>
      <c r="E56" s="44" t="s">
        <v>486</v>
      </c>
      <c r="F56" s="663">
        <f>+'[1]UE409 (2)'!F56</f>
        <v>11386</v>
      </c>
      <c r="G56" s="663">
        <f>+[1]UE409!G56</f>
        <v>10142</v>
      </c>
      <c r="H56" s="663">
        <f>+[1]UE409!H56</f>
        <v>10142</v>
      </c>
      <c r="I56" s="663">
        <f>+[1]UE409!I56</f>
        <v>10142</v>
      </c>
      <c r="J56" s="634">
        <v>491</v>
      </c>
      <c r="K56" s="80">
        <v>482</v>
      </c>
      <c r="L56" s="80">
        <v>553</v>
      </c>
      <c r="M56" s="80">
        <v>562</v>
      </c>
      <c r="N56" s="80"/>
      <c r="O56" s="80"/>
      <c r="P56" s="80"/>
      <c r="Q56" s="80"/>
      <c r="R56" s="80"/>
      <c r="S56" s="80"/>
      <c r="T56" s="80"/>
      <c r="U56" s="80"/>
      <c r="V56" s="77">
        <f t="shared" si="2"/>
        <v>2088</v>
      </c>
      <c r="W56" s="128">
        <f t="shared" si="3"/>
        <v>18.338310205515544</v>
      </c>
      <c r="Z56" s="1115" t="s">
        <v>773</v>
      </c>
      <c r="AA56" s="1115" t="s">
        <v>774</v>
      </c>
      <c r="AB56" s="224"/>
      <c r="AC56" s="224"/>
      <c r="AD56" s="694"/>
      <c r="AE56" s="694"/>
      <c r="AF56" s="694"/>
      <c r="AG56" s="694"/>
      <c r="AH56" s="694"/>
      <c r="AI56" s="694"/>
      <c r="AJ56" s="694"/>
      <c r="AK56" s="694"/>
      <c r="AL56" s="694"/>
      <c r="AM56" s="694"/>
      <c r="AN56" s="694"/>
      <c r="AO56" s="694"/>
      <c r="AP56" s="694"/>
      <c r="AQ56" s="694"/>
      <c r="AR56" s="694"/>
      <c r="AS56" s="694"/>
      <c r="AT56" s="694"/>
      <c r="AU56" s="694"/>
      <c r="AV56" s="694"/>
      <c r="AW56" s="694"/>
      <c r="BA56" s="129"/>
      <c r="BB56" s="130"/>
      <c r="BC56" s="129"/>
      <c r="BD56" s="155"/>
      <c r="BE56" s="132"/>
      <c r="BF56" s="131"/>
      <c r="BG56" s="132"/>
      <c r="BH56" s="131"/>
      <c r="BI56" s="132"/>
      <c r="BJ56" s="155"/>
      <c r="BK56" s="132"/>
      <c r="BL56" s="155"/>
      <c r="BM56" s="132"/>
      <c r="BN56" s="155"/>
      <c r="BO56" s="132"/>
      <c r="BP56" s="155"/>
      <c r="BQ56" s="132"/>
      <c r="BR56" s="155"/>
      <c r="BS56" s="132"/>
      <c r="BT56" s="155"/>
      <c r="BU56" s="132"/>
      <c r="BV56" s="155"/>
      <c r="BW56" s="132"/>
      <c r="BX56" s="155"/>
      <c r="BY56" s="132"/>
      <c r="BZ56" s="155"/>
      <c r="CA56" s="132"/>
      <c r="CB56" s="156"/>
      <c r="CC56" s="128"/>
      <c r="CF56" s="122"/>
      <c r="CG56" s="122"/>
      <c r="CH56" s="161"/>
    </row>
    <row r="57" spans="1:88" ht="54.75" customHeight="1">
      <c r="A57" s="1142"/>
      <c r="B57" s="1119"/>
      <c r="C57" s="1123"/>
      <c r="D57" s="38" t="s">
        <v>441</v>
      </c>
      <c r="E57" s="44" t="s">
        <v>29</v>
      </c>
      <c r="F57" s="663">
        <f>+'[1]UE409 (2)'!F57</f>
        <v>37512</v>
      </c>
      <c r="G57" s="663">
        <f>+[1]UE409!G57</f>
        <v>38195</v>
      </c>
      <c r="H57" s="663">
        <f>+[1]UE409!H57</f>
        <v>38195</v>
      </c>
      <c r="I57" s="663">
        <f>+[1]UE409!I57</f>
        <v>38195</v>
      </c>
      <c r="J57" s="634">
        <v>1459</v>
      </c>
      <c r="K57" s="80">
        <v>1319</v>
      </c>
      <c r="L57" s="80">
        <v>1441</v>
      </c>
      <c r="M57" s="80">
        <v>1472</v>
      </c>
      <c r="N57" s="80"/>
      <c r="O57" s="80"/>
      <c r="P57" s="80"/>
      <c r="Q57" s="80"/>
      <c r="R57" s="80"/>
      <c r="S57" s="80"/>
      <c r="T57" s="80"/>
      <c r="U57" s="80"/>
      <c r="V57" s="77">
        <f t="shared" si="2"/>
        <v>5691</v>
      </c>
      <c r="W57" s="128">
        <f t="shared" si="3"/>
        <v>15.171145233525271</v>
      </c>
      <c r="Z57" s="1116"/>
      <c r="AA57" s="1116"/>
      <c r="AB57" s="224"/>
      <c r="AC57" s="224"/>
      <c r="AD57" s="694"/>
      <c r="AE57" s="694"/>
      <c r="AF57" s="694"/>
      <c r="AG57" s="694"/>
      <c r="AH57" s="694"/>
      <c r="AI57" s="694"/>
      <c r="AJ57" s="694"/>
      <c r="AK57" s="694"/>
      <c r="AL57" s="694"/>
      <c r="AM57" s="694"/>
      <c r="AN57" s="694"/>
      <c r="AO57" s="694"/>
      <c r="AP57" s="694"/>
      <c r="AQ57" s="694"/>
      <c r="AR57" s="694"/>
      <c r="AS57" s="694"/>
      <c r="AT57" s="694"/>
      <c r="AU57" s="694"/>
      <c r="AV57" s="694"/>
      <c r="AW57" s="694"/>
      <c r="BA57" s="129"/>
      <c r="BB57" s="130"/>
      <c r="BC57" s="129"/>
      <c r="BD57" s="155"/>
      <c r="BE57" s="132"/>
      <c r="BF57" s="131"/>
      <c r="BG57" s="132"/>
      <c r="BH57" s="131"/>
      <c r="BI57" s="132"/>
      <c r="BJ57" s="155"/>
      <c r="BK57" s="132"/>
      <c r="BL57" s="155"/>
      <c r="BM57" s="132"/>
      <c r="BN57" s="155"/>
      <c r="BO57" s="132"/>
      <c r="BP57" s="155"/>
      <c r="BQ57" s="132"/>
      <c r="BR57" s="155"/>
      <c r="BS57" s="132"/>
      <c r="BT57" s="155"/>
      <c r="BU57" s="132"/>
      <c r="BV57" s="155"/>
      <c r="BW57" s="132"/>
      <c r="BX57" s="155"/>
      <c r="BY57" s="132"/>
      <c r="BZ57" s="155"/>
      <c r="CA57" s="132"/>
      <c r="CB57" s="156"/>
      <c r="CC57" s="128"/>
      <c r="CF57" s="122"/>
      <c r="CG57" s="122"/>
      <c r="CH57" s="161"/>
    </row>
    <row r="58" spans="1:88" ht="54.75" customHeight="1">
      <c r="A58" s="1142"/>
      <c r="B58" s="1119"/>
      <c r="C58" s="1123"/>
      <c r="D58" s="38" t="s">
        <v>442</v>
      </c>
      <c r="E58" s="25" t="s">
        <v>33</v>
      </c>
      <c r="F58" s="663">
        <f>+'[1]UE409 (2)'!F58</f>
        <v>26126</v>
      </c>
      <c r="G58" s="663">
        <f>+[1]UE409!G58</f>
        <v>24468</v>
      </c>
      <c r="H58" s="663">
        <f>+[1]UE409!H58</f>
        <v>24468</v>
      </c>
      <c r="I58" s="663">
        <f>+[1]UE409!I58</f>
        <v>24468</v>
      </c>
      <c r="J58" s="634">
        <v>572</v>
      </c>
      <c r="K58" s="80">
        <v>584</v>
      </c>
      <c r="L58" s="80">
        <v>873</v>
      </c>
      <c r="M58" s="80">
        <v>678</v>
      </c>
      <c r="N58" s="80"/>
      <c r="O58" s="80"/>
      <c r="P58" s="80"/>
      <c r="Q58" s="80"/>
      <c r="R58" s="80"/>
      <c r="S58" s="80"/>
      <c r="T58" s="80"/>
      <c r="U58" s="80"/>
      <c r="V58" s="77">
        <f t="shared" si="2"/>
        <v>2707</v>
      </c>
      <c r="W58" s="128">
        <f t="shared" si="3"/>
        <v>10.36132588226288</v>
      </c>
      <c r="Z58" s="1117"/>
      <c r="AA58" s="1117"/>
      <c r="AB58" s="224"/>
      <c r="AC58" s="224"/>
      <c r="AD58" s="694"/>
      <c r="AE58" s="694"/>
      <c r="AF58" s="694"/>
      <c r="AG58" s="694"/>
      <c r="AH58" s="694"/>
      <c r="AI58" s="694"/>
      <c r="AJ58" s="694"/>
      <c r="AK58" s="694"/>
      <c r="AL58" s="694"/>
      <c r="AM58" s="694"/>
      <c r="AN58" s="694"/>
      <c r="AO58" s="694"/>
      <c r="AP58" s="694"/>
      <c r="AQ58" s="694"/>
      <c r="AR58" s="694"/>
      <c r="AS58" s="694"/>
      <c r="AT58" s="694"/>
      <c r="AU58" s="694"/>
      <c r="AV58" s="694"/>
      <c r="AW58" s="694"/>
      <c r="BA58" s="129"/>
      <c r="BB58" s="130"/>
      <c r="BC58" s="129"/>
      <c r="BD58" s="155"/>
      <c r="BE58" s="132"/>
      <c r="BF58" s="131"/>
      <c r="BG58" s="132"/>
      <c r="BH58" s="131"/>
      <c r="BI58" s="132"/>
      <c r="BJ58" s="155"/>
      <c r="BK58" s="132"/>
      <c r="BL58" s="155"/>
      <c r="BM58" s="132"/>
      <c r="BN58" s="155"/>
      <c r="BO58" s="132"/>
      <c r="BP58" s="155"/>
      <c r="BQ58" s="132"/>
      <c r="BR58" s="155"/>
      <c r="BS58" s="132"/>
      <c r="BT58" s="155"/>
      <c r="BU58" s="132"/>
      <c r="BV58" s="155"/>
      <c r="BW58" s="132"/>
      <c r="BX58" s="155"/>
      <c r="BY58" s="132"/>
      <c r="BZ58" s="155"/>
      <c r="CA58" s="132"/>
      <c r="CB58" s="156"/>
      <c r="CC58" s="128"/>
      <c r="CF58" s="122"/>
      <c r="CG58" s="122"/>
      <c r="CH58" s="161"/>
    </row>
    <row r="59" spans="1:88" ht="54.75" customHeight="1">
      <c r="A59" s="1142"/>
      <c r="B59" s="1119"/>
      <c r="C59" s="1118" t="s">
        <v>30</v>
      </c>
      <c r="D59" s="662" t="s">
        <v>221</v>
      </c>
      <c r="E59" s="662"/>
      <c r="F59" s="663">
        <f>+'[1]UE409 (2)'!F59</f>
        <v>13299</v>
      </c>
      <c r="G59" s="663">
        <f>+[1]UE409!G59</f>
        <v>21000</v>
      </c>
      <c r="H59" s="663">
        <f>+[1]UE409!H59</f>
        <v>21000</v>
      </c>
      <c r="I59" s="663">
        <f>+[1]UE409!I59</f>
        <v>21000</v>
      </c>
      <c r="J59" s="720">
        <v>0</v>
      </c>
      <c r="K59" s="663">
        <v>1375</v>
      </c>
      <c r="L59" s="663">
        <v>1392</v>
      </c>
      <c r="M59" s="663">
        <v>1467</v>
      </c>
      <c r="N59" s="663">
        <f t="shared" ref="N59:U59" si="16">+N60</f>
        <v>0</v>
      </c>
      <c r="O59" s="663">
        <f t="shared" si="16"/>
        <v>0</v>
      </c>
      <c r="P59" s="663">
        <f t="shared" si="16"/>
        <v>0</v>
      </c>
      <c r="Q59" s="663">
        <f t="shared" si="16"/>
        <v>0</v>
      </c>
      <c r="R59" s="663">
        <f t="shared" si="16"/>
        <v>0</v>
      </c>
      <c r="S59" s="663">
        <f t="shared" si="16"/>
        <v>0</v>
      </c>
      <c r="T59" s="663">
        <f t="shared" si="16"/>
        <v>0</v>
      </c>
      <c r="U59" s="663">
        <f t="shared" si="16"/>
        <v>0</v>
      </c>
      <c r="V59" s="77">
        <f t="shared" si="2"/>
        <v>4234</v>
      </c>
      <c r="W59" s="128">
        <f t="shared" si="3"/>
        <v>31.836980224076999</v>
      </c>
      <c r="Z59" s="224"/>
      <c r="AA59" s="224"/>
      <c r="AB59" s="224"/>
      <c r="AC59" s="224"/>
      <c r="AD59" s="694"/>
      <c r="AE59" s="694"/>
      <c r="AF59" s="694"/>
      <c r="AG59" s="694"/>
      <c r="AH59" s="694"/>
      <c r="AI59" s="694"/>
      <c r="AJ59" s="694"/>
      <c r="AK59" s="694"/>
      <c r="AL59" s="694"/>
      <c r="AM59" s="694"/>
      <c r="AN59" s="694"/>
      <c r="AO59" s="694"/>
      <c r="AP59" s="694"/>
      <c r="AQ59" s="694"/>
      <c r="AR59" s="694"/>
      <c r="AS59" s="694"/>
      <c r="AT59" s="694"/>
      <c r="AU59" s="694"/>
      <c r="AV59" s="694"/>
      <c r="AW59" s="694"/>
      <c r="BA59" s="77">
        <f>+BC59+BD59+BF59+BH59+BJ59+BL59+BN59+BP59+BR59+BT59+BV59+BX59+BZ59</f>
        <v>5391235</v>
      </c>
      <c r="BB59" s="130">
        <f>+BE59+BG59+BI59+BK59+BM59+BO59+BQ59+BS59+BU59+BW59+BY59+CA59</f>
        <v>1644328.1</v>
      </c>
      <c r="BC59" s="129">
        <v>3404648</v>
      </c>
      <c r="BD59" s="155">
        <v>22343</v>
      </c>
      <c r="BE59" s="132">
        <v>287729.31</v>
      </c>
      <c r="BF59" s="131">
        <v>1951228</v>
      </c>
      <c r="BG59" s="132">
        <v>449648.14999999997</v>
      </c>
      <c r="BH59" s="131">
        <v>13016</v>
      </c>
      <c r="BI59" s="132">
        <v>454888</v>
      </c>
      <c r="BJ59" s="155">
        <v>0</v>
      </c>
      <c r="BK59" s="132">
        <v>452062.64000000013</v>
      </c>
      <c r="BL59" s="155"/>
      <c r="BM59" s="132"/>
      <c r="BN59" s="155"/>
      <c r="BO59" s="132"/>
      <c r="BP59" s="155"/>
      <c r="BQ59" s="132"/>
      <c r="BR59" s="155"/>
      <c r="BS59" s="132"/>
      <c r="BT59" s="155"/>
      <c r="BU59" s="132"/>
      <c r="BV59" s="155"/>
      <c r="BW59" s="132"/>
      <c r="BX59" s="155"/>
      <c r="BY59" s="132"/>
      <c r="BZ59" s="155"/>
      <c r="CA59" s="132"/>
      <c r="CB59" s="156">
        <f>+BE59+BG59+BI59+BK59+BM59+BO59+BQ59+BS59+BU59+BW59+BY59+CA59</f>
        <v>1644328.1</v>
      </c>
      <c r="CC59" s="128">
        <f>+CB59/BA59*100</f>
        <v>30.500026431791603</v>
      </c>
      <c r="CD59" s="145"/>
      <c r="CF59" s="133">
        <f>+CI59-BA59</f>
        <v>0</v>
      </c>
      <c r="CG59" s="133">
        <f>+CJ59-BB59</f>
        <v>0</v>
      </c>
      <c r="CH59" s="160"/>
      <c r="CI59" s="133">
        <v>5391235</v>
      </c>
      <c r="CJ59" s="133">
        <v>1644328.1</v>
      </c>
    </row>
    <row r="60" spans="1:88" ht="54.75" customHeight="1">
      <c r="A60" s="1142"/>
      <c r="B60" s="1119"/>
      <c r="C60" s="1119"/>
      <c r="D60" s="34" t="s">
        <v>443</v>
      </c>
      <c r="E60" s="25" t="s">
        <v>31</v>
      </c>
      <c r="F60" s="663">
        <f>+'[1]UE409 (2)'!F60</f>
        <v>13299</v>
      </c>
      <c r="G60" s="663">
        <f>+[1]UE409!G60</f>
        <v>21000</v>
      </c>
      <c r="H60" s="663">
        <f>+[1]UE409!H60</f>
        <v>21000</v>
      </c>
      <c r="I60" s="663">
        <f>+[1]UE409!I60</f>
        <v>21000</v>
      </c>
      <c r="J60" s="636">
        <v>1644</v>
      </c>
      <c r="K60" s="95">
        <v>1375</v>
      </c>
      <c r="L60" s="95">
        <v>1392</v>
      </c>
      <c r="M60" s="95">
        <v>1467</v>
      </c>
      <c r="N60" s="95"/>
      <c r="O60" s="95"/>
      <c r="P60" s="95"/>
      <c r="Q60" s="95"/>
      <c r="R60" s="95"/>
      <c r="S60" s="95"/>
      <c r="T60" s="95"/>
      <c r="U60" s="95"/>
      <c r="V60" s="77">
        <f t="shared" si="2"/>
        <v>5878</v>
      </c>
      <c r="W60" s="128">
        <f t="shared" si="3"/>
        <v>44.198811940747426</v>
      </c>
      <c r="Z60" s="224"/>
      <c r="AA60" s="224"/>
      <c r="AB60" s="224"/>
      <c r="AC60" s="224"/>
      <c r="AD60" s="694"/>
      <c r="AE60" s="694"/>
      <c r="AF60" s="694"/>
      <c r="AG60" s="694"/>
      <c r="AH60" s="694"/>
      <c r="AI60" s="694"/>
      <c r="AJ60" s="694"/>
      <c r="AK60" s="694"/>
      <c r="AL60" s="694"/>
      <c r="AM60" s="694"/>
      <c r="AN60" s="694"/>
      <c r="AO60" s="694"/>
      <c r="AP60" s="694"/>
      <c r="AQ60" s="694"/>
      <c r="AR60" s="694"/>
      <c r="AS60" s="694"/>
      <c r="AT60" s="694"/>
      <c r="AU60" s="694"/>
      <c r="AV60" s="694"/>
      <c r="AW60" s="694"/>
      <c r="BA60" s="129"/>
      <c r="BB60" s="130"/>
      <c r="BC60" s="129"/>
      <c r="BD60" s="155"/>
      <c r="BE60" s="132"/>
      <c r="BF60" s="131"/>
      <c r="BG60" s="132"/>
      <c r="BH60" s="131"/>
      <c r="BI60" s="132"/>
      <c r="BJ60" s="155"/>
      <c r="BK60" s="132"/>
      <c r="BL60" s="155"/>
      <c r="BM60" s="132"/>
      <c r="BN60" s="155"/>
      <c r="BO60" s="132"/>
      <c r="BP60" s="155"/>
      <c r="BQ60" s="132"/>
      <c r="BR60" s="155"/>
      <c r="BS60" s="132"/>
      <c r="BT60" s="155"/>
      <c r="BU60" s="132"/>
      <c r="BV60" s="155"/>
      <c r="BW60" s="132"/>
      <c r="BX60" s="155"/>
      <c r="BY60" s="132"/>
      <c r="BZ60" s="155"/>
      <c r="CA60" s="132"/>
      <c r="CB60" s="156"/>
      <c r="CC60" s="128"/>
      <c r="CF60" s="122"/>
      <c r="CG60" s="122"/>
      <c r="CH60" s="161"/>
    </row>
    <row r="61" spans="1:88" ht="54.75" customHeight="1">
      <c r="A61" s="1142"/>
      <c r="B61" s="1119"/>
      <c r="C61" s="1119"/>
      <c r="D61" s="34" t="s">
        <v>32</v>
      </c>
      <c r="E61" s="25" t="s">
        <v>33</v>
      </c>
      <c r="F61" s="663">
        <f>+'[1]UE409 (2)'!F61</f>
        <v>32567</v>
      </c>
      <c r="G61" s="663">
        <f>+[1]UE409!G61</f>
        <v>32458</v>
      </c>
      <c r="H61" s="663">
        <f>+[1]UE409!H61</f>
        <v>32458</v>
      </c>
      <c r="I61" s="663">
        <f>+[1]UE409!I61</f>
        <v>32458</v>
      </c>
      <c r="J61" s="636">
        <v>1967</v>
      </c>
      <c r="K61" s="95">
        <v>1944</v>
      </c>
      <c r="L61" s="95">
        <v>1816</v>
      </c>
      <c r="M61" s="95">
        <v>1879</v>
      </c>
      <c r="N61" s="95"/>
      <c r="O61" s="95"/>
      <c r="P61" s="95"/>
      <c r="Q61" s="95"/>
      <c r="R61" s="95"/>
      <c r="S61" s="95"/>
      <c r="T61" s="95"/>
      <c r="U61" s="95"/>
      <c r="V61" s="77">
        <f t="shared" si="2"/>
        <v>7606</v>
      </c>
      <c r="W61" s="128">
        <f t="shared" si="3"/>
        <v>23.354929836951516</v>
      </c>
      <c r="Z61" s="224"/>
      <c r="AA61" s="224"/>
      <c r="AB61" s="224"/>
      <c r="AC61" s="224"/>
      <c r="AD61" s="694"/>
      <c r="AE61" s="694"/>
      <c r="AF61" s="694"/>
      <c r="AG61" s="694"/>
      <c r="AH61" s="694"/>
      <c r="AI61" s="694"/>
      <c r="AJ61" s="694"/>
      <c r="AK61" s="694"/>
      <c r="AL61" s="694"/>
      <c r="AM61" s="694"/>
      <c r="AN61" s="694"/>
      <c r="AO61" s="694"/>
      <c r="AP61" s="694"/>
      <c r="AQ61" s="694"/>
      <c r="AR61" s="694"/>
      <c r="AS61" s="694"/>
      <c r="AT61" s="694"/>
      <c r="AU61" s="694"/>
      <c r="AV61" s="694"/>
      <c r="AW61" s="694"/>
      <c r="BA61" s="129"/>
      <c r="BB61" s="130"/>
      <c r="BC61" s="129"/>
      <c r="BD61" s="155"/>
      <c r="BE61" s="132"/>
      <c r="BF61" s="131"/>
      <c r="BG61" s="132"/>
      <c r="BH61" s="131"/>
      <c r="BI61" s="132"/>
      <c r="BJ61" s="155"/>
      <c r="BK61" s="132"/>
      <c r="BL61" s="155"/>
      <c r="BM61" s="132"/>
      <c r="BN61" s="155"/>
      <c r="BO61" s="132"/>
      <c r="BP61" s="155"/>
      <c r="BQ61" s="132"/>
      <c r="BR61" s="155"/>
      <c r="BS61" s="132"/>
      <c r="BT61" s="155"/>
      <c r="BU61" s="132"/>
      <c r="BV61" s="155"/>
      <c r="BW61" s="132"/>
      <c r="BX61" s="155"/>
      <c r="BY61" s="132"/>
      <c r="BZ61" s="155"/>
      <c r="CA61" s="132"/>
      <c r="CB61" s="156"/>
      <c r="CC61" s="128"/>
      <c r="CF61" s="122"/>
      <c r="CG61" s="122"/>
      <c r="CH61" s="161"/>
    </row>
    <row r="62" spans="1:88" ht="54.75" customHeight="1">
      <c r="A62" s="1142"/>
      <c r="B62" s="1120"/>
      <c r="C62" s="1120"/>
      <c r="D62" s="724" t="s">
        <v>869</v>
      </c>
      <c r="E62" s="25" t="s">
        <v>558</v>
      </c>
      <c r="F62" s="663">
        <f>+'[1]UE409 (2)'!F62</f>
        <v>5427</v>
      </c>
      <c r="G62" s="663">
        <f>+[1]UE409!G62</f>
        <v>6282</v>
      </c>
      <c r="H62" s="663">
        <f>+[1]UE409!H62</f>
        <v>6282</v>
      </c>
      <c r="I62" s="663">
        <f>+[1]UE409!I62</f>
        <v>6282</v>
      </c>
      <c r="J62" s="636">
        <v>377</v>
      </c>
      <c r="K62" s="95">
        <v>429</v>
      </c>
      <c r="L62" s="95">
        <v>481</v>
      </c>
      <c r="M62" s="95">
        <v>594</v>
      </c>
      <c r="N62" s="95"/>
      <c r="O62" s="95"/>
      <c r="P62" s="95"/>
      <c r="Q62" s="95"/>
      <c r="R62" s="95"/>
      <c r="S62" s="95"/>
      <c r="T62" s="95"/>
      <c r="U62" s="95"/>
      <c r="V62" s="77">
        <f t="shared" si="2"/>
        <v>1881</v>
      </c>
      <c r="W62" s="128">
        <f t="shared" si="3"/>
        <v>34.660033167495854</v>
      </c>
      <c r="Z62" s="224"/>
      <c r="AA62" s="224"/>
      <c r="AB62" s="224"/>
      <c r="AC62" s="224"/>
      <c r="AD62" s="694"/>
      <c r="AE62" s="694"/>
      <c r="AF62" s="694"/>
      <c r="AG62" s="694"/>
      <c r="AH62" s="694"/>
      <c r="AI62" s="694"/>
      <c r="AJ62" s="694"/>
      <c r="AK62" s="694"/>
      <c r="AL62" s="694"/>
      <c r="AM62" s="694"/>
      <c r="AN62" s="694"/>
      <c r="AO62" s="694"/>
      <c r="AP62" s="694"/>
      <c r="AQ62" s="694"/>
      <c r="AR62" s="694"/>
      <c r="AS62" s="694"/>
      <c r="AT62" s="694"/>
      <c r="AU62" s="694"/>
      <c r="AV62" s="694"/>
      <c r="AW62" s="694"/>
      <c r="BA62" s="129"/>
      <c r="BB62" s="130"/>
      <c r="BC62" s="129"/>
      <c r="BD62" s="155"/>
      <c r="BE62" s="132"/>
      <c r="BF62" s="131"/>
      <c r="BG62" s="132"/>
      <c r="BH62" s="131"/>
      <c r="BI62" s="132"/>
      <c r="BJ62" s="155"/>
      <c r="BK62" s="132"/>
      <c r="BL62" s="155"/>
      <c r="BM62" s="132"/>
      <c r="BN62" s="155"/>
      <c r="BO62" s="132"/>
      <c r="BP62" s="155"/>
      <c r="BQ62" s="132"/>
      <c r="BR62" s="155"/>
      <c r="BS62" s="132"/>
      <c r="BT62" s="155"/>
      <c r="BU62" s="132"/>
      <c r="BV62" s="155"/>
      <c r="BW62" s="132"/>
      <c r="BX62" s="155"/>
      <c r="BY62" s="132"/>
      <c r="BZ62" s="155"/>
      <c r="CA62" s="132"/>
      <c r="CB62" s="156"/>
      <c r="CC62" s="128"/>
      <c r="CF62" s="122"/>
      <c r="CG62" s="122"/>
      <c r="CH62" s="161"/>
    </row>
    <row r="63" spans="1:88" ht="62.25" customHeight="1">
      <c r="A63" s="1142"/>
      <c r="B63" s="1121" t="s">
        <v>275</v>
      </c>
      <c r="C63" s="1123" t="s">
        <v>44</v>
      </c>
      <c r="D63" s="662" t="s">
        <v>221</v>
      </c>
      <c r="E63" s="662"/>
      <c r="F63" s="663">
        <f>+'[1]UE409 (2)'!F63</f>
        <v>2393</v>
      </c>
      <c r="G63" s="663">
        <f>+[1]UE409!G63</f>
        <v>2393</v>
      </c>
      <c r="H63" s="663">
        <f>+[1]UE409!H63</f>
        <v>2393</v>
      </c>
      <c r="I63" s="663">
        <f>+[1]UE409!I63</f>
        <v>2393</v>
      </c>
      <c r="J63" s="720">
        <v>50</v>
      </c>
      <c r="K63" s="663">
        <v>29</v>
      </c>
      <c r="L63" s="663">
        <v>28</v>
      </c>
      <c r="M63" s="663">
        <v>70</v>
      </c>
      <c r="N63" s="663">
        <f t="shared" ref="N63:U63" si="17">+N64</f>
        <v>0</v>
      </c>
      <c r="O63" s="663">
        <f t="shared" si="17"/>
        <v>0</v>
      </c>
      <c r="P63" s="663">
        <f t="shared" si="17"/>
        <v>0</v>
      </c>
      <c r="Q63" s="663">
        <f t="shared" si="17"/>
        <v>0</v>
      </c>
      <c r="R63" s="663">
        <f t="shared" si="17"/>
        <v>0</v>
      </c>
      <c r="S63" s="663">
        <f t="shared" si="17"/>
        <v>0</v>
      </c>
      <c r="T63" s="663">
        <f t="shared" si="17"/>
        <v>0</v>
      </c>
      <c r="U63" s="663">
        <f t="shared" si="17"/>
        <v>0</v>
      </c>
      <c r="V63" s="77">
        <f t="shared" si="2"/>
        <v>177</v>
      </c>
      <c r="W63" s="128">
        <f t="shared" si="3"/>
        <v>7.3965733389051396</v>
      </c>
      <c r="Z63" s="224"/>
      <c r="AA63" s="224"/>
      <c r="AB63" s="224"/>
      <c r="AC63" s="224"/>
      <c r="AD63" s="694"/>
      <c r="AE63" s="694"/>
      <c r="AF63" s="694"/>
      <c r="AG63" s="694"/>
      <c r="AH63" s="694"/>
      <c r="AI63" s="694"/>
      <c r="AJ63" s="694"/>
      <c r="AK63" s="694"/>
      <c r="AL63" s="694"/>
      <c r="AM63" s="694"/>
      <c r="AN63" s="694"/>
      <c r="AO63" s="694"/>
      <c r="AP63" s="694"/>
      <c r="AQ63" s="694"/>
      <c r="AR63" s="694"/>
      <c r="AS63" s="694"/>
      <c r="AT63" s="694"/>
      <c r="AU63" s="694"/>
      <c r="AV63" s="694"/>
      <c r="AW63" s="694"/>
      <c r="BA63" s="77">
        <f>+BC63+BD63+BF63+BH63+BJ63+BL63+BN63+BP63+BR63+BT63+BV63+BX63+BZ63</f>
        <v>1834626</v>
      </c>
      <c r="BB63" s="130">
        <f>+BE63+BG63+BI63+BK63+BM63+BO63+BQ63+BS63+BU63+BW63+BY63+CA63</f>
        <v>430752.44</v>
      </c>
      <c r="BC63" s="129">
        <v>3500</v>
      </c>
      <c r="BD63" s="155">
        <v>0</v>
      </c>
      <c r="BE63" s="132">
        <v>0</v>
      </c>
      <c r="BF63" s="131">
        <v>1701947</v>
      </c>
      <c r="BG63" s="132">
        <v>151995.1</v>
      </c>
      <c r="BH63" s="131">
        <v>12379</v>
      </c>
      <c r="BI63" s="132">
        <v>134403.42000000001</v>
      </c>
      <c r="BJ63" s="155">
        <v>116800</v>
      </c>
      <c r="BK63" s="132">
        <v>144353.91999999998</v>
      </c>
      <c r="BL63" s="155"/>
      <c r="BM63" s="132"/>
      <c r="BN63" s="155"/>
      <c r="BO63" s="132"/>
      <c r="BP63" s="155"/>
      <c r="BQ63" s="132"/>
      <c r="BR63" s="155"/>
      <c r="BS63" s="132"/>
      <c r="BT63" s="155"/>
      <c r="BU63" s="132"/>
      <c r="BV63" s="155"/>
      <c r="BW63" s="132"/>
      <c r="BX63" s="155"/>
      <c r="BY63" s="132"/>
      <c r="BZ63" s="155"/>
      <c r="CA63" s="132"/>
      <c r="CB63" s="156">
        <f>+BE63+BG63+BI63+BK63+BM63+BO63+BQ63+BS63+BU63+BW63+BY63+CA63</f>
        <v>430752.44</v>
      </c>
      <c r="CC63" s="128">
        <f>+CB63/BA63*100</f>
        <v>23.479032783793535</v>
      </c>
      <c r="CF63" s="133">
        <f>+CI63-BA63</f>
        <v>0</v>
      </c>
      <c r="CG63" s="133">
        <f>+CJ63-BB63</f>
        <v>0</v>
      </c>
      <c r="CH63" s="160"/>
      <c r="CI63" s="133">
        <v>1834626</v>
      </c>
      <c r="CJ63" s="133">
        <v>430752.44</v>
      </c>
    </row>
    <row r="64" spans="1:88" ht="37.5" customHeight="1">
      <c r="A64" s="1142"/>
      <c r="B64" s="1121"/>
      <c r="C64" s="1123"/>
      <c r="D64" s="34" t="s">
        <v>391</v>
      </c>
      <c r="E64" s="25" t="s">
        <v>27</v>
      </c>
      <c r="F64" s="663">
        <f>+'[1]UE409 (2)'!F64</f>
        <v>2393</v>
      </c>
      <c r="G64" s="663">
        <f>+[1]UE409!G64</f>
        <v>2393</v>
      </c>
      <c r="H64" s="663">
        <f>+[1]UE409!H64</f>
        <v>2393</v>
      </c>
      <c r="I64" s="663">
        <f>+[1]UE409!I64</f>
        <v>2393</v>
      </c>
      <c r="J64" s="634">
        <v>50</v>
      </c>
      <c r="K64" s="80">
        <v>29</v>
      </c>
      <c r="L64" s="80">
        <v>28</v>
      </c>
      <c r="M64" s="80">
        <v>70</v>
      </c>
      <c r="N64" s="80"/>
      <c r="O64" s="80"/>
      <c r="P64" s="80"/>
      <c r="Q64" s="80"/>
      <c r="R64" s="80"/>
      <c r="S64" s="80"/>
      <c r="T64" s="80"/>
      <c r="U64" s="80"/>
      <c r="V64" s="77">
        <f t="shared" si="2"/>
        <v>177</v>
      </c>
      <c r="W64" s="128">
        <f t="shared" si="3"/>
        <v>7.3965733389051396</v>
      </c>
      <c r="Z64" s="224"/>
      <c r="AA64" s="224"/>
      <c r="AB64" s="224"/>
      <c r="AC64" s="224"/>
      <c r="AD64" s="694"/>
      <c r="AE64" s="694"/>
      <c r="AF64" s="694"/>
      <c r="AG64" s="694"/>
      <c r="AH64" s="694"/>
      <c r="AI64" s="694"/>
      <c r="AJ64" s="694"/>
      <c r="AK64" s="694"/>
      <c r="AL64" s="694"/>
      <c r="AM64" s="694"/>
      <c r="AN64" s="694"/>
      <c r="AO64" s="694"/>
      <c r="AP64" s="694"/>
      <c r="AQ64" s="694"/>
      <c r="AR64" s="694"/>
      <c r="AS64" s="694"/>
      <c r="AT64" s="694"/>
      <c r="AU64" s="694"/>
      <c r="AV64" s="694"/>
      <c r="AW64" s="694"/>
      <c r="BA64" s="129"/>
      <c r="BB64" s="130"/>
      <c r="BC64" s="129"/>
      <c r="BD64" s="155"/>
      <c r="BE64" s="132"/>
      <c r="BF64" s="131"/>
      <c r="BG64" s="132"/>
      <c r="BH64" s="131"/>
      <c r="BI64" s="65"/>
      <c r="BJ64" s="155"/>
      <c r="BK64" s="132"/>
      <c r="BL64" s="155"/>
      <c r="BM64" s="132"/>
      <c r="BN64" s="155"/>
      <c r="BO64" s="132"/>
      <c r="BP64" s="155"/>
      <c r="BQ64" s="132"/>
      <c r="BR64" s="155"/>
      <c r="BS64" s="132"/>
      <c r="BT64" s="155"/>
      <c r="BU64" s="132"/>
      <c r="BV64" s="155"/>
      <c r="BW64" s="132"/>
      <c r="BX64" s="155"/>
      <c r="BY64" s="132"/>
      <c r="BZ64" s="155"/>
      <c r="CA64" s="132"/>
      <c r="CB64" s="156"/>
      <c r="CC64" s="128"/>
      <c r="CF64" s="122"/>
      <c r="CG64" s="122"/>
      <c r="CH64" s="161"/>
    </row>
    <row r="65" spans="1:88" ht="51.75" customHeight="1">
      <c r="A65" s="1142"/>
      <c r="B65" s="1121" t="s">
        <v>276</v>
      </c>
      <c r="C65" s="1123" t="s">
        <v>229</v>
      </c>
      <c r="D65" s="662" t="s">
        <v>221</v>
      </c>
      <c r="E65" s="662"/>
      <c r="F65" s="663">
        <f>+'[1]UE409 (2)'!F65</f>
        <v>1454</v>
      </c>
      <c r="G65" s="663">
        <f>+[1]UE409!G65</f>
        <v>2148</v>
      </c>
      <c r="H65" s="663">
        <f>+[1]UE409!H65</f>
        <v>2148</v>
      </c>
      <c r="I65" s="663">
        <f>+[1]UE409!I65</f>
        <v>2148</v>
      </c>
      <c r="J65" s="720">
        <v>218</v>
      </c>
      <c r="K65" s="663">
        <v>324</v>
      </c>
      <c r="L65" s="663">
        <v>86</v>
      </c>
      <c r="M65" s="663">
        <v>106</v>
      </c>
      <c r="N65" s="663">
        <f t="shared" ref="N65:U65" si="18">+N66</f>
        <v>0</v>
      </c>
      <c r="O65" s="663">
        <f t="shared" si="18"/>
        <v>0</v>
      </c>
      <c r="P65" s="663">
        <f t="shared" si="18"/>
        <v>0</v>
      </c>
      <c r="Q65" s="663">
        <f t="shared" si="18"/>
        <v>0</v>
      </c>
      <c r="R65" s="663">
        <f t="shared" si="18"/>
        <v>0</v>
      </c>
      <c r="S65" s="663">
        <f t="shared" si="18"/>
        <v>0</v>
      </c>
      <c r="T65" s="663">
        <f t="shared" si="18"/>
        <v>0</v>
      </c>
      <c r="U65" s="663">
        <f t="shared" si="18"/>
        <v>0</v>
      </c>
      <c r="V65" s="77">
        <f t="shared" si="2"/>
        <v>734</v>
      </c>
      <c r="W65" s="128">
        <f t="shared" si="3"/>
        <v>50.481430536451164</v>
      </c>
      <c r="Z65" s="224"/>
      <c r="AA65" s="224"/>
      <c r="AB65" s="224"/>
      <c r="AC65" s="224"/>
      <c r="AD65" s="694"/>
      <c r="AE65" s="694"/>
      <c r="AF65" s="694"/>
      <c r="AG65" s="694"/>
      <c r="AH65" s="694"/>
      <c r="AI65" s="694"/>
      <c r="AJ65" s="694"/>
      <c r="AK65" s="694"/>
      <c r="AL65" s="694"/>
      <c r="AM65" s="694"/>
      <c r="AN65" s="694"/>
      <c r="AO65" s="694"/>
      <c r="AP65" s="694"/>
      <c r="AQ65" s="694"/>
      <c r="AR65" s="694"/>
      <c r="AS65" s="694"/>
      <c r="AT65" s="694"/>
      <c r="AU65" s="694"/>
      <c r="AV65" s="694"/>
      <c r="AW65" s="694"/>
      <c r="AY65" s="135" t="s">
        <v>18</v>
      </c>
      <c r="AZ65" s="136">
        <f>SUM(BA19:BA66)</f>
        <v>40132495</v>
      </c>
      <c r="BA65" s="77">
        <f>+BC65+BD65+BF65+BH65+BJ65+BL65+BN65+BP65+BR65+BT65+BV65+BX65+BZ65</f>
        <v>1012476</v>
      </c>
      <c r="BB65" s="130">
        <f>+BE65+BG65+BI65+BK65+BM65+BO65+BQ65+BS65+BU65+BW65+BY65+CA65</f>
        <v>264299.23</v>
      </c>
      <c r="BC65" s="129">
        <v>5000</v>
      </c>
      <c r="BD65" s="169">
        <v>0</v>
      </c>
      <c r="BE65" s="168">
        <v>0</v>
      </c>
      <c r="BF65" s="167">
        <v>1000209</v>
      </c>
      <c r="BG65" s="168">
        <v>87479.23</v>
      </c>
      <c r="BH65" s="167">
        <v>7267</v>
      </c>
      <c r="BI65" s="168">
        <v>88408.630000000019</v>
      </c>
      <c r="BJ65" s="169">
        <v>0</v>
      </c>
      <c r="BK65" s="168">
        <v>88411.369999999966</v>
      </c>
      <c r="BL65" s="169"/>
      <c r="BM65" s="168"/>
      <c r="BN65" s="169"/>
      <c r="BO65" s="168"/>
      <c r="BP65" s="169"/>
      <c r="BQ65" s="168"/>
      <c r="BR65" s="169"/>
      <c r="BS65" s="168"/>
      <c r="BT65" s="169"/>
      <c r="BU65" s="168"/>
      <c r="BV65" s="169"/>
      <c r="BW65" s="168"/>
      <c r="BX65" s="169"/>
      <c r="BY65" s="168"/>
      <c r="BZ65" s="169"/>
      <c r="CA65" s="168"/>
      <c r="CB65" s="156">
        <f>+BE65+BG65+BI65+BK65+BM65+BO65+BQ65+BS65+BU65+BW65+BY65+CA65</f>
        <v>264299.23</v>
      </c>
      <c r="CC65" s="128">
        <f>+CB65/BA65*100</f>
        <v>26.104246421643573</v>
      </c>
      <c r="CF65" s="133">
        <f>+CI65-BA65</f>
        <v>0</v>
      </c>
      <c r="CG65" s="133">
        <f>+CJ65-BB65</f>
        <v>0</v>
      </c>
      <c r="CH65" s="160"/>
      <c r="CI65" s="133">
        <v>1012476</v>
      </c>
      <c r="CJ65" s="133">
        <v>264299.23</v>
      </c>
    </row>
    <row r="66" spans="1:88" ht="38.25" customHeight="1">
      <c r="A66" s="1143"/>
      <c r="B66" s="1121"/>
      <c r="C66" s="1123"/>
      <c r="D66" s="34" t="s">
        <v>45</v>
      </c>
      <c r="E66" s="25" t="s">
        <v>27</v>
      </c>
      <c r="F66" s="663">
        <f>+'[1]UE409 (2)'!F66</f>
        <v>1454</v>
      </c>
      <c r="G66" s="663">
        <f>+[1]UE409!G66</f>
        <v>2148</v>
      </c>
      <c r="H66" s="663">
        <f>+[1]UE409!H66</f>
        <v>2148</v>
      </c>
      <c r="I66" s="663">
        <f>+[1]UE409!I66</f>
        <v>2148</v>
      </c>
      <c r="J66" s="634">
        <v>218</v>
      </c>
      <c r="K66" s="80">
        <v>324</v>
      </c>
      <c r="L66" s="80">
        <v>86</v>
      </c>
      <c r="M66" s="80">
        <v>106</v>
      </c>
      <c r="N66" s="80"/>
      <c r="O66" s="80"/>
      <c r="P66" s="80"/>
      <c r="Q66" s="80"/>
      <c r="R66" s="80"/>
      <c r="S66" s="80"/>
      <c r="T66" s="80"/>
      <c r="U66" s="80"/>
      <c r="V66" s="77">
        <f t="shared" si="2"/>
        <v>734</v>
      </c>
      <c r="W66" s="128">
        <f t="shared" si="3"/>
        <v>50.481430536451164</v>
      </c>
      <c r="Z66" s="224" t="s">
        <v>775</v>
      </c>
      <c r="AA66" s="224" t="s">
        <v>776</v>
      </c>
      <c r="AB66" s="224"/>
      <c r="AC66" s="224"/>
      <c r="AD66" s="694"/>
      <c r="AE66" s="694"/>
      <c r="AF66" s="694"/>
      <c r="AG66" s="694"/>
      <c r="AH66" s="694"/>
      <c r="AI66" s="694"/>
      <c r="AJ66" s="694"/>
      <c r="AK66" s="694"/>
      <c r="AL66" s="694"/>
      <c r="AM66" s="694"/>
      <c r="AN66" s="694"/>
      <c r="AO66" s="694"/>
      <c r="AP66" s="694"/>
      <c r="AQ66" s="694"/>
      <c r="AR66" s="694"/>
      <c r="AS66" s="694"/>
      <c r="AT66" s="694"/>
      <c r="AU66" s="694"/>
      <c r="AV66" s="694"/>
      <c r="AW66" s="694"/>
      <c r="AY66" s="162" t="s">
        <v>573</v>
      </c>
      <c r="AZ66" s="163">
        <f>SUM(BB19:BB66)</f>
        <v>11562703.18</v>
      </c>
      <c r="BA66" s="129"/>
      <c r="BB66" s="130"/>
      <c r="BC66" s="129"/>
      <c r="BD66" s="167"/>
      <c r="BE66" s="168"/>
      <c r="BF66" s="167"/>
      <c r="BG66" s="168"/>
      <c r="BH66" s="167"/>
      <c r="BI66" s="66"/>
      <c r="BJ66" s="169"/>
      <c r="BK66" s="168"/>
      <c r="BL66" s="169"/>
      <c r="BM66" s="168"/>
      <c r="BN66" s="169"/>
      <c r="BO66" s="168"/>
      <c r="BP66" s="169"/>
      <c r="BQ66" s="168"/>
      <c r="BR66" s="169"/>
      <c r="BS66" s="168"/>
      <c r="BT66" s="169"/>
      <c r="BU66" s="168"/>
      <c r="BV66" s="169"/>
      <c r="BW66" s="168"/>
      <c r="BX66" s="169"/>
      <c r="BY66" s="168"/>
      <c r="BZ66" s="169"/>
      <c r="CA66" s="168"/>
      <c r="CB66" s="156"/>
      <c r="CC66" s="128"/>
      <c r="CF66" s="122"/>
      <c r="CG66" s="122"/>
      <c r="CH66" s="161"/>
    </row>
    <row r="67" spans="1:88" ht="12.75" customHeight="1">
      <c r="A67" s="1086" t="s">
        <v>541</v>
      </c>
      <c r="B67" s="1087"/>
      <c r="C67" s="1087"/>
      <c r="D67" s="1087"/>
      <c r="E67" s="1087"/>
      <c r="F67" s="1087"/>
      <c r="G67" s="1087"/>
      <c r="H67" s="1088"/>
      <c r="I67" s="92"/>
      <c r="J67" s="93"/>
      <c r="K67" s="93"/>
      <c r="L67" s="93"/>
      <c r="M67" s="93"/>
      <c r="N67" s="93"/>
      <c r="O67" s="93"/>
      <c r="P67" s="93"/>
      <c r="Q67" s="93"/>
      <c r="R67" s="93"/>
      <c r="S67" s="93"/>
      <c r="T67" s="93"/>
      <c r="U67" s="93"/>
      <c r="V67" s="213"/>
      <c r="W67" s="213"/>
      <c r="Z67" s="240"/>
      <c r="AA67" s="240"/>
      <c r="AB67" s="240"/>
      <c r="AC67" s="240"/>
      <c r="AD67" s="212"/>
      <c r="AE67" s="212"/>
      <c r="AF67" s="212"/>
      <c r="AG67" s="212"/>
      <c r="AH67" s="212"/>
      <c r="AI67" s="212"/>
      <c r="AJ67" s="212"/>
      <c r="AK67" s="212"/>
      <c r="AL67" s="212"/>
      <c r="AM67" s="212"/>
      <c r="AN67" s="212"/>
      <c r="AO67" s="212"/>
      <c r="AP67" s="212"/>
      <c r="AQ67" s="212"/>
      <c r="AR67" s="212"/>
      <c r="AS67" s="212"/>
      <c r="AT67" s="212"/>
      <c r="AU67" s="212"/>
      <c r="AV67" s="212"/>
      <c r="AW67" s="212"/>
    </row>
    <row r="68" spans="1:88" ht="12.75" customHeight="1">
      <c r="A68" s="1089"/>
      <c r="B68" s="1090"/>
      <c r="C68" s="1090"/>
      <c r="D68" s="1090"/>
      <c r="E68" s="1090"/>
      <c r="F68" s="1090"/>
      <c r="G68" s="1090"/>
      <c r="H68" s="1091"/>
      <c r="I68" s="92"/>
      <c r="J68" s="93"/>
      <c r="K68" s="93"/>
      <c r="L68" s="93"/>
      <c r="M68" s="93"/>
      <c r="N68" s="93"/>
      <c r="O68" s="93"/>
      <c r="P68" s="93"/>
      <c r="Q68" s="93"/>
      <c r="R68" s="93"/>
      <c r="S68" s="93"/>
      <c r="T68" s="93"/>
      <c r="U68" s="93"/>
      <c r="V68" s="213"/>
      <c r="W68" s="213"/>
      <c r="Z68" s="240"/>
      <c r="AA68" s="240"/>
      <c r="AB68" s="240"/>
      <c r="AC68" s="240"/>
      <c r="AD68" s="212"/>
      <c r="AE68" s="212"/>
      <c r="AF68" s="212"/>
      <c r="AG68" s="212"/>
      <c r="AH68" s="212"/>
      <c r="AI68" s="212"/>
      <c r="AJ68" s="212"/>
      <c r="AK68" s="212"/>
      <c r="AL68" s="212"/>
      <c r="AM68" s="212"/>
      <c r="AN68" s="212"/>
      <c r="AO68" s="212"/>
      <c r="AP68" s="212"/>
      <c r="AQ68" s="212"/>
      <c r="AR68" s="212"/>
      <c r="AS68" s="212"/>
      <c r="AT68" s="212"/>
      <c r="AU68" s="212"/>
      <c r="AV68" s="212"/>
      <c r="AW68" s="212"/>
    </row>
    <row r="69" spans="1:88" ht="12.75" customHeight="1">
      <c r="A69" s="1092"/>
      <c r="B69" s="1093"/>
      <c r="C69" s="1093"/>
      <c r="D69" s="1093"/>
      <c r="E69" s="1093"/>
      <c r="F69" s="1093"/>
      <c r="G69" s="1093"/>
      <c r="H69" s="1094"/>
      <c r="I69" s="92"/>
      <c r="J69" s="93"/>
      <c r="K69" s="93"/>
      <c r="L69" s="93"/>
      <c r="M69" s="93"/>
      <c r="N69" s="93"/>
      <c r="O69" s="93"/>
      <c r="P69" s="93"/>
      <c r="Q69" s="93"/>
      <c r="R69" s="93"/>
      <c r="S69" s="93"/>
      <c r="T69" s="93"/>
      <c r="U69" s="93"/>
      <c r="V69" s="213"/>
      <c r="W69" s="213"/>
      <c r="Z69" s="240"/>
      <c r="AA69" s="240"/>
      <c r="AB69" s="240"/>
      <c r="AC69" s="240"/>
      <c r="AD69" s="212"/>
      <c r="AE69" s="212"/>
      <c r="AF69" s="212"/>
      <c r="AG69" s="212"/>
      <c r="AH69" s="212"/>
      <c r="AI69" s="212"/>
      <c r="AJ69" s="212"/>
      <c r="AK69" s="212"/>
      <c r="AL69" s="212"/>
      <c r="AM69" s="212"/>
      <c r="AN69" s="212"/>
      <c r="AO69" s="212"/>
      <c r="AP69" s="212"/>
      <c r="AQ69" s="212"/>
      <c r="AR69" s="212"/>
      <c r="AS69" s="212"/>
      <c r="AT69" s="212"/>
      <c r="AU69" s="212"/>
      <c r="AV69" s="212"/>
      <c r="AW69" s="212"/>
    </row>
    <row r="70" spans="1:88">
      <c r="A70" s="14"/>
      <c r="B70" s="10"/>
      <c r="C70" s="14"/>
      <c r="D70" s="14"/>
      <c r="E70" s="10"/>
      <c r="F70" s="92"/>
      <c r="G70" s="92"/>
      <c r="H70" s="92"/>
      <c r="I70" s="92"/>
      <c r="J70" s="93"/>
      <c r="K70" s="93"/>
      <c r="L70" s="93"/>
      <c r="M70" s="93"/>
      <c r="N70" s="93"/>
      <c r="O70" s="93"/>
      <c r="P70" s="93"/>
      <c r="Q70" s="93"/>
      <c r="R70" s="93"/>
      <c r="S70" s="93"/>
      <c r="T70" s="93"/>
      <c r="U70" s="93"/>
      <c r="V70" s="213"/>
      <c r="W70" s="213"/>
      <c r="Z70" s="240"/>
      <c r="AA70" s="240"/>
      <c r="AB70" s="240"/>
      <c r="AC70" s="240"/>
      <c r="AD70" s="212"/>
      <c r="AE70" s="212"/>
      <c r="AF70" s="212"/>
      <c r="AG70" s="212"/>
      <c r="AH70" s="212"/>
      <c r="AI70" s="212"/>
      <c r="AJ70" s="212"/>
      <c r="AK70" s="212"/>
      <c r="AL70" s="212"/>
      <c r="AM70" s="212"/>
      <c r="AN70" s="212"/>
      <c r="AO70" s="212"/>
      <c r="AP70" s="212"/>
      <c r="AQ70" s="212"/>
      <c r="AR70" s="212"/>
      <c r="AS70" s="212"/>
      <c r="AT70" s="212"/>
      <c r="AU70" s="212"/>
      <c r="AV70" s="212"/>
      <c r="AW70" s="212"/>
    </row>
    <row r="71" spans="1:88">
      <c r="A71" s="14"/>
      <c r="B71" s="10"/>
      <c r="C71" s="14"/>
      <c r="D71" s="14"/>
      <c r="E71" s="10"/>
      <c r="F71" s="92"/>
      <c r="G71" s="92"/>
      <c r="H71" s="92"/>
      <c r="I71" s="92"/>
      <c r="J71" s="93"/>
      <c r="K71" s="93"/>
      <c r="L71" s="93"/>
      <c r="M71" s="93"/>
      <c r="N71" s="93"/>
      <c r="O71" s="93"/>
      <c r="P71" s="93"/>
      <c r="Q71" s="93"/>
      <c r="R71" s="93"/>
      <c r="S71" s="93"/>
      <c r="T71" s="93"/>
      <c r="U71" s="93"/>
      <c r="V71" s="213"/>
      <c r="W71" s="213"/>
      <c r="Z71" s="240"/>
      <c r="AA71" s="240"/>
      <c r="AB71" s="240"/>
      <c r="AC71" s="240"/>
      <c r="AD71" s="212"/>
      <c r="AE71" s="212"/>
      <c r="AF71" s="212"/>
      <c r="AG71" s="212"/>
      <c r="AH71" s="212"/>
      <c r="AI71" s="212"/>
      <c r="AJ71" s="212"/>
      <c r="AK71" s="212"/>
      <c r="AL71" s="212"/>
      <c r="AM71" s="212"/>
      <c r="AN71" s="212"/>
      <c r="AO71" s="212"/>
      <c r="AP71" s="212"/>
      <c r="AQ71" s="212"/>
      <c r="AR71" s="212"/>
      <c r="AS71" s="212"/>
      <c r="AT71" s="212"/>
      <c r="AU71" s="212"/>
      <c r="AV71" s="212"/>
      <c r="AW71" s="212"/>
    </row>
    <row r="72" spans="1:88" ht="18.75" customHeight="1">
      <c r="A72" s="14"/>
      <c r="B72" s="10"/>
      <c r="C72" s="14"/>
      <c r="D72" s="14"/>
      <c r="E72" s="10"/>
      <c r="F72" s="92"/>
      <c r="G72" s="92"/>
      <c r="H72" s="92"/>
      <c r="I72" s="92"/>
      <c r="J72" s="93"/>
      <c r="K72" s="93"/>
      <c r="L72" s="93"/>
      <c r="M72" s="93"/>
      <c r="N72" s="93"/>
      <c r="O72" s="93"/>
      <c r="P72" s="93"/>
      <c r="Q72" s="93"/>
      <c r="R72" s="93"/>
      <c r="S72" s="93"/>
      <c r="T72" s="93"/>
      <c r="U72" s="93"/>
      <c r="V72" s="213"/>
      <c r="W72" s="213"/>
      <c r="Z72" s="240"/>
      <c r="AA72" s="240"/>
      <c r="AB72" s="240"/>
      <c r="AC72" s="240"/>
      <c r="AD72" s="212"/>
      <c r="AE72" s="212"/>
      <c r="AF72" s="212"/>
      <c r="AG72" s="212"/>
      <c r="AH72" s="212"/>
      <c r="AI72" s="212"/>
      <c r="AJ72" s="212"/>
      <c r="AK72" s="212"/>
      <c r="AL72" s="212"/>
      <c r="AM72" s="212"/>
      <c r="AN72" s="212"/>
      <c r="AO72" s="212"/>
      <c r="AP72" s="212"/>
      <c r="AQ72" s="212"/>
      <c r="AR72" s="212"/>
      <c r="AS72" s="212"/>
      <c r="AT72" s="212"/>
      <c r="AU72" s="212"/>
      <c r="AV72" s="212"/>
      <c r="AW72" s="212"/>
    </row>
    <row r="73" spans="1:88" ht="18.75" customHeight="1">
      <c r="A73" s="14"/>
      <c r="B73" s="10"/>
      <c r="C73" s="14"/>
      <c r="D73" s="14"/>
      <c r="E73" s="10"/>
      <c r="F73" s="92"/>
      <c r="G73" s="92"/>
      <c r="H73" s="92"/>
      <c r="I73" s="92"/>
      <c r="J73" s="93"/>
      <c r="K73" s="93"/>
      <c r="L73" s="93"/>
      <c r="M73" s="93"/>
      <c r="N73" s="93"/>
      <c r="O73" s="93"/>
      <c r="P73" s="93"/>
      <c r="Q73" s="93"/>
      <c r="R73" s="93"/>
      <c r="S73" s="93"/>
      <c r="T73" s="93"/>
      <c r="U73" s="93"/>
      <c r="V73" s="213"/>
      <c r="W73" s="213"/>
      <c r="Z73" s="240"/>
      <c r="AA73" s="240"/>
      <c r="AB73" s="240"/>
      <c r="AC73" s="240"/>
      <c r="AD73" s="212"/>
      <c r="AE73" s="212"/>
      <c r="AF73" s="212"/>
      <c r="AG73" s="212"/>
      <c r="AH73" s="212"/>
      <c r="AI73" s="212"/>
      <c r="AJ73" s="212"/>
      <c r="AK73" s="212"/>
      <c r="AL73" s="212"/>
      <c r="AM73" s="212"/>
      <c r="AN73" s="212"/>
      <c r="AO73" s="212"/>
      <c r="AP73" s="212"/>
      <c r="AQ73" s="212"/>
      <c r="AR73" s="212"/>
      <c r="AS73" s="212"/>
      <c r="AT73" s="212"/>
      <c r="AU73" s="212"/>
      <c r="AV73" s="212"/>
      <c r="AW73" s="212"/>
    </row>
    <row r="74" spans="1:88">
      <c r="A74" s="14"/>
      <c r="B74" s="10"/>
      <c r="C74" s="14"/>
      <c r="D74" s="14"/>
      <c r="E74" s="10"/>
      <c r="F74" s="92"/>
      <c r="G74" s="92"/>
      <c r="H74" s="92"/>
      <c r="I74" s="92"/>
      <c r="J74" s="93"/>
      <c r="K74" s="93"/>
      <c r="L74" s="93"/>
      <c r="M74" s="93"/>
      <c r="N74" s="93"/>
      <c r="O74" s="93"/>
      <c r="P74" s="93"/>
      <c r="Q74" s="93"/>
      <c r="R74" s="93"/>
      <c r="S74" s="93"/>
      <c r="T74" s="93"/>
      <c r="U74" s="93"/>
      <c r="V74" s="213"/>
      <c r="W74" s="213"/>
      <c r="Z74" s="240"/>
      <c r="AA74" s="240"/>
      <c r="AB74" s="240"/>
      <c r="AC74" s="240"/>
      <c r="AD74" s="212"/>
      <c r="AE74" s="212"/>
      <c r="AF74" s="212"/>
      <c r="AG74" s="212"/>
      <c r="AH74" s="212"/>
      <c r="AI74" s="212"/>
      <c r="AJ74" s="212"/>
      <c r="AK74" s="212"/>
      <c r="AL74" s="212"/>
      <c r="AM74" s="212"/>
      <c r="AN74" s="212"/>
      <c r="AO74" s="212"/>
      <c r="AP74" s="212"/>
      <c r="AQ74" s="212"/>
      <c r="AR74" s="212"/>
      <c r="AS74" s="212"/>
      <c r="AT74" s="212"/>
      <c r="AU74" s="212"/>
      <c r="AV74" s="212"/>
      <c r="AW74" s="212"/>
    </row>
    <row r="75" spans="1:88">
      <c r="A75" s="14"/>
      <c r="B75" s="10"/>
      <c r="C75" s="14"/>
      <c r="D75" s="14"/>
      <c r="E75" s="10"/>
      <c r="F75" s="92"/>
      <c r="G75" s="92"/>
      <c r="H75" s="92"/>
      <c r="I75" s="92"/>
      <c r="J75" s="93"/>
      <c r="K75" s="93"/>
      <c r="L75" s="93"/>
      <c r="M75" s="93"/>
      <c r="N75" s="93"/>
      <c r="O75" s="93"/>
      <c r="P75" s="93"/>
      <c r="Q75" s="93"/>
      <c r="R75" s="93"/>
      <c r="S75" s="93"/>
      <c r="T75" s="93"/>
      <c r="U75" s="93"/>
      <c r="V75" s="213"/>
      <c r="W75" s="213"/>
      <c r="Z75" s="240"/>
      <c r="AA75" s="240"/>
      <c r="AB75" s="240"/>
      <c r="AC75" s="240"/>
      <c r="AD75" s="212"/>
      <c r="AE75" s="212"/>
      <c r="AF75" s="212"/>
      <c r="AG75" s="212"/>
      <c r="AH75" s="212"/>
      <c r="AI75" s="212"/>
      <c r="AJ75" s="212"/>
      <c r="AK75" s="212"/>
      <c r="AL75" s="212"/>
      <c r="AM75" s="212"/>
      <c r="AN75" s="212"/>
      <c r="AO75" s="212"/>
      <c r="AP75" s="212"/>
      <c r="AQ75" s="212"/>
      <c r="AR75" s="212"/>
      <c r="AS75" s="212"/>
      <c r="AT75" s="212"/>
      <c r="AU75" s="212"/>
      <c r="AV75" s="212"/>
      <c r="AW75" s="212"/>
    </row>
    <row r="76" spans="1:88">
      <c r="A76" s="14"/>
      <c r="B76" s="10"/>
      <c r="C76" s="14"/>
      <c r="D76" s="14"/>
      <c r="E76" s="10"/>
      <c r="F76" s="92"/>
      <c r="G76" s="92"/>
      <c r="H76" s="92"/>
      <c r="I76" s="92"/>
      <c r="J76" s="93"/>
      <c r="K76" s="93"/>
      <c r="L76" s="93"/>
      <c r="M76" s="93"/>
      <c r="N76" s="93"/>
      <c r="O76" s="93"/>
      <c r="P76" s="93"/>
      <c r="Q76" s="93"/>
      <c r="R76" s="93"/>
      <c r="S76" s="93"/>
      <c r="T76" s="93"/>
      <c r="U76" s="93"/>
      <c r="V76" s="213"/>
      <c r="W76" s="213"/>
      <c r="Z76" s="240"/>
      <c r="AA76" s="240"/>
      <c r="AB76" s="240"/>
      <c r="AC76" s="240"/>
      <c r="AD76" s="212"/>
      <c r="AE76" s="212"/>
      <c r="AF76" s="212"/>
      <c r="AG76" s="212"/>
      <c r="AH76" s="212"/>
      <c r="AI76" s="212"/>
      <c r="AJ76" s="212"/>
      <c r="AK76" s="212"/>
      <c r="AL76" s="212"/>
      <c r="AM76" s="212"/>
      <c r="AN76" s="212"/>
      <c r="AO76" s="212"/>
      <c r="AP76" s="212"/>
      <c r="AQ76" s="212"/>
      <c r="AR76" s="212"/>
      <c r="AS76" s="212"/>
      <c r="AT76" s="212"/>
      <c r="AU76" s="212"/>
      <c r="AV76" s="212"/>
      <c r="AW76" s="212"/>
    </row>
    <row r="77" spans="1:88" ht="18.75" customHeight="1">
      <c r="A77" s="14"/>
      <c r="B77" s="13"/>
      <c r="C77" s="14"/>
      <c r="D77" s="14"/>
      <c r="E77" s="15"/>
      <c r="F77" s="96"/>
      <c r="G77" s="97"/>
      <c r="H77" s="97"/>
      <c r="I77" s="97"/>
      <c r="J77" s="98"/>
      <c r="K77" s="98"/>
      <c r="L77" s="98"/>
      <c r="M77" s="98"/>
      <c r="N77" s="98"/>
      <c r="O77" s="98"/>
      <c r="P77" s="98"/>
      <c r="Q77" s="98"/>
      <c r="R77" s="98"/>
      <c r="S77" s="98"/>
      <c r="T77" s="98"/>
      <c r="U77" s="98"/>
      <c r="V77" s="213"/>
      <c r="W77" s="213"/>
      <c r="Z77" s="240"/>
      <c r="AA77" s="240"/>
      <c r="AB77" s="240"/>
      <c r="AC77" s="240"/>
      <c r="AD77" s="212"/>
      <c r="AE77" s="212"/>
      <c r="AF77" s="212"/>
      <c r="AG77" s="212"/>
      <c r="AH77" s="212"/>
      <c r="AI77" s="212"/>
      <c r="AJ77" s="212"/>
      <c r="AK77" s="212"/>
      <c r="AL77" s="212"/>
      <c r="AM77" s="212"/>
      <c r="AN77" s="212"/>
      <c r="AO77" s="212"/>
      <c r="AP77" s="212"/>
      <c r="AQ77" s="212"/>
      <c r="AR77" s="212"/>
      <c r="AS77" s="212"/>
      <c r="AT77" s="212"/>
      <c r="AU77" s="212"/>
      <c r="AV77" s="212"/>
      <c r="AW77" s="212"/>
    </row>
    <row r="78" spans="1:88" ht="27" customHeight="1">
      <c r="A78" s="16" t="s">
        <v>9</v>
      </c>
      <c r="B78" s="1000" t="s">
        <v>10</v>
      </c>
      <c r="C78" s="1000"/>
      <c r="D78" s="1000"/>
      <c r="E78" s="1000"/>
      <c r="F78" s="1000"/>
      <c r="G78" s="1000"/>
      <c r="H78" s="1000"/>
      <c r="I78" s="99"/>
      <c r="J78" s="100"/>
      <c r="K78" s="100"/>
      <c r="L78" s="100"/>
      <c r="M78" s="100"/>
      <c r="N78" s="100"/>
      <c r="O78" s="100"/>
      <c r="P78" s="100"/>
      <c r="Q78" s="100"/>
      <c r="R78" s="100"/>
      <c r="S78" s="100"/>
      <c r="T78" s="100"/>
      <c r="U78" s="100"/>
      <c r="V78" s="213"/>
      <c r="W78" s="213"/>
      <c r="Z78" s="240"/>
      <c r="AA78" s="240"/>
      <c r="AB78" s="240"/>
      <c r="AC78" s="240"/>
      <c r="AD78" s="212"/>
      <c r="AE78" s="212"/>
      <c r="AF78" s="212"/>
      <c r="AG78" s="212"/>
      <c r="AH78" s="212"/>
      <c r="AI78" s="212"/>
      <c r="AJ78" s="212"/>
      <c r="AK78" s="212"/>
      <c r="AL78" s="212"/>
      <c r="AM78" s="212"/>
      <c r="AN78" s="212"/>
      <c r="AO78" s="212"/>
      <c r="AP78" s="212"/>
      <c r="AQ78" s="212"/>
      <c r="AR78" s="212"/>
      <c r="AS78" s="212"/>
      <c r="AT78" s="212"/>
      <c r="AU78" s="212"/>
      <c r="AV78" s="212"/>
      <c r="AW78" s="212"/>
    </row>
    <row r="79" spans="1:88" ht="30" customHeight="1">
      <c r="A79" s="14"/>
      <c r="B79" s="669" t="s">
        <v>51</v>
      </c>
      <c r="C79" s="1000" t="s">
        <v>52</v>
      </c>
      <c r="D79" s="1000"/>
      <c r="E79" s="1000"/>
      <c r="F79" s="1000"/>
      <c r="G79" s="1000"/>
      <c r="H79" s="1000"/>
      <c r="I79" s="99"/>
      <c r="J79" s="100"/>
      <c r="K79" s="100"/>
      <c r="L79" s="100"/>
      <c r="M79" s="100"/>
      <c r="N79" s="100"/>
      <c r="O79" s="100"/>
      <c r="P79" s="100"/>
      <c r="Q79" s="100"/>
      <c r="R79" s="100"/>
      <c r="S79" s="100"/>
      <c r="T79" s="100"/>
      <c r="U79" s="100"/>
      <c r="V79" s="213"/>
      <c r="W79" s="213"/>
      <c r="Z79" s="240"/>
      <c r="AA79" s="240"/>
      <c r="AB79" s="240"/>
      <c r="AC79" s="240"/>
      <c r="AD79" s="212"/>
      <c r="AE79" s="212"/>
      <c r="AF79" s="212"/>
      <c r="AG79" s="212"/>
      <c r="AH79" s="212"/>
      <c r="AI79" s="212"/>
      <c r="AJ79" s="212"/>
      <c r="AK79" s="212"/>
      <c r="AL79" s="212"/>
      <c r="AM79" s="212"/>
      <c r="AN79" s="212"/>
      <c r="AO79" s="212"/>
      <c r="AP79" s="212"/>
      <c r="AQ79" s="212"/>
      <c r="AR79" s="212"/>
      <c r="AS79" s="212"/>
      <c r="AT79" s="212"/>
      <c r="AU79" s="212"/>
      <c r="AV79" s="212"/>
      <c r="AW79" s="212"/>
    </row>
    <row r="80" spans="1:88" ht="21.75" customHeight="1">
      <c r="A80" s="975" t="s">
        <v>13</v>
      </c>
      <c r="B80" s="981" t="s">
        <v>14</v>
      </c>
      <c r="C80" s="981" t="s">
        <v>15</v>
      </c>
      <c r="D80" s="997" t="s">
        <v>16</v>
      </c>
      <c r="E80" s="1001" t="s">
        <v>17</v>
      </c>
      <c r="F80" s="1011" t="s">
        <v>709</v>
      </c>
      <c r="G80" s="994" t="s">
        <v>214</v>
      </c>
      <c r="H80" s="1005"/>
      <c r="I80" s="1005"/>
      <c r="J80" s="996" t="s">
        <v>710</v>
      </c>
      <c r="K80" s="996"/>
      <c r="L80" s="996"/>
      <c r="M80" s="996"/>
      <c r="N80" s="996"/>
      <c r="O80" s="996"/>
      <c r="P80" s="996"/>
      <c r="Q80" s="996"/>
      <c r="R80" s="996"/>
      <c r="S80" s="996"/>
      <c r="T80" s="996"/>
      <c r="U80" s="996"/>
      <c r="V80" s="1238" t="s">
        <v>712</v>
      </c>
      <c r="W80" s="1241" t="s">
        <v>577</v>
      </c>
      <c r="Z80" s="1022" t="s">
        <v>518</v>
      </c>
      <c r="AA80" s="1023"/>
      <c r="AB80" s="1022" t="s">
        <v>519</v>
      </c>
      <c r="AC80" s="1023"/>
      <c r="AD80" s="1022" t="s">
        <v>520</v>
      </c>
      <c r="AE80" s="1023"/>
      <c r="AF80" s="1022" t="s">
        <v>521</v>
      </c>
      <c r="AG80" s="1023"/>
      <c r="AH80" s="1022" t="s">
        <v>522</v>
      </c>
      <c r="AI80" s="1023"/>
      <c r="AJ80" s="1022" t="s">
        <v>523</v>
      </c>
      <c r="AK80" s="1023"/>
      <c r="AL80" s="1022" t="s">
        <v>524</v>
      </c>
      <c r="AM80" s="1023"/>
      <c r="AN80" s="1022" t="s">
        <v>525</v>
      </c>
      <c r="AO80" s="1023"/>
      <c r="AP80" s="1022" t="s">
        <v>526</v>
      </c>
      <c r="AQ80" s="1023"/>
      <c r="AR80" s="1022" t="s">
        <v>527</v>
      </c>
      <c r="AS80" s="1023"/>
      <c r="AT80" s="1022" t="s">
        <v>528</v>
      </c>
      <c r="AU80" s="1023"/>
      <c r="AV80" s="1022" t="s">
        <v>529</v>
      </c>
      <c r="AW80" s="1023"/>
      <c r="AY80" s="60"/>
      <c r="BA80" s="1074" t="s">
        <v>763</v>
      </c>
      <c r="BB80" s="119"/>
      <c r="BC80" s="1074" t="s">
        <v>763</v>
      </c>
      <c r="BD80" s="1108" t="s">
        <v>530</v>
      </c>
      <c r="BE80" s="1112"/>
      <c r="BF80" s="1112"/>
      <c r="BG80" s="1112"/>
      <c r="BH80" s="1112"/>
      <c r="BI80" s="1112"/>
      <c r="BJ80" s="1112"/>
      <c r="BK80" s="1112"/>
      <c r="BL80" s="1112"/>
      <c r="BM80" s="1112"/>
      <c r="BN80" s="1112"/>
      <c r="BO80" s="1112"/>
      <c r="BP80" s="1112"/>
      <c r="BQ80" s="1112"/>
      <c r="BR80" s="1112"/>
      <c r="BS80" s="1112"/>
      <c r="BT80" s="1112"/>
      <c r="BU80" s="1112"/>
      <c r="BV80" s="1112"/>
      <c r="BW80" s="1112"/>
      <c r="BX80" s="1112"/>
      <c r="BY80" s="1112"/>
      <c r="BZ80" s="1109"/>
      <c r="CA80" s="120"/>
      <c r="CB80" s="121"/>
      <c r="CC80" s="121"/>
    </row>
    <row r="81" spans="1:89" ht="27.75" customHeight="1">
      <c r="A81" s="976"/>
      <c r="B81" s="982"/>
      <c r="C81" s="982"/>
      <c r="D81" s="998"/>
      <c r="E81" s="1002"/>
      <c r="F81" s="1012"/>
      <c r="G81" s="993" t="s">
        <v>713</v>
      </c>
      <c r="H81" s="993"/>
      <c r="I81" s="994"/>
      <c r="J81" s="996" t="s">
        <v>711</v>
      </c>
      <c r="K81" s="996"/>
      <c r="L81" s="996"/>
      <c r="M81" s="996"/>
      <c r="N81" s="996"/>
      <c r="O81" s="996"/>
      <c r="P81" s="996"/>
      <c r="Q81" s="996"/>
      <c r="R81" s="996"/>
      <c r="S81" s="996"/>
      <c r="T81" s="996"/>
      <c r="U81" s="996"/>
      <c r="V81" s="1239"/>
      <c r="W81" s="1242"/>
      <c r="Z81" s="980" t="s">
        <v>578</v>
      </c>
      <c r="AA81" s="980" t="s">
        <v>579</v>
      </c>
      <c r="AB81" s="980" t="s">
        <v>580</v>
      </c>
      <c r="AC81" s="980" t="s">
        <v>581</v>
      </c>
      <c r="AD81" s="980" t="s">
        <v>582</v>
      </c>
      <c r="AE81" s="980" t="s">
        <v>583</v>
      </c>
      <c r="AF81" s="980" t="s">
        <v>584</v>
      </c>
      <c r="AG81" s="980" t="s">
        <v>585</v>
      </c>
      <c r="AH81" s="980" t="s">
        <v>586</v>
      </c>
      <c r="AI81" s="980" t="s">
        <v>587</v>
      </c>
      <c r="AJ81" s="980" t="s">
        <v>588</v>
      </c>
      <c r="AK81" s="980" t="s">
        <v>589</v>
      </c>
      <c r="AL81" s="980" t="s">
        <v>590</v>
      </c>
      <c r="AM81" s="980" t="s">
        <v>591</v>
      </c>
      <c r="AN81" s="980" t="s">
        <v>592</v>
      </c>
      <c r="AO81" s="980" t="s">
        <v>593</v>
      </c>
      <c r="AP81" s="980" t="s">
        <v>594</v>
      </c>
      <c r="AQ81" s="980" t="s">
        <v>595</v>
      </c>
      <c r="AR81" s="980" t="s">
        <v>596</v>
      </c>
      <c r="AS81" s="980" t="s">
        <v>597</v>
      </c>
      <c r="AT81" s="980" t="s">
        <v>598</v>
      </c>
      <c r="AU81" s="980" t="s">
        <v>599</v>
      </c>
      <c r="AV81" s="980" t="s">
        <v>600</v>
      </c>
      <c r="AW81" s="980" t="s">
        <v>601</v>
      </c>
      <c r="BA81" s="1075"/>
      <c r="BB81" s="124"/>
      <c r="BC81" s="1075"/>
      <c r="BD81" s="1108" t="s">
        <v>518</v>
      </c>
      <c r="BE81" s="1109"/>
      <c r="BF81" s="1108" t="s">
        <v>519</v>
      </c>
      <c r="BG81" s="1109"/>
      <c r="BH81" s="1108" t="s">
        <v>520</v>
      </c>
      <c r="BI81" s="1109"/>
      <c r="BJ81" s="1108" t="s">
        <v>521</v>
      </c>
      <c r="BK81" s="1109"/>
      <c r="BL81" s="1108" t="s">
        <v>522</v>
      </c>
      <c r="BM81" s="1109"/>
      <c r="BN81" s="1108" t="s">
        <v>523</v>
      </c>
      <c r="BO81" s="1109"/>
      <c r="BP81" s="1108" t="s">
        <v>524</v>
      </c>
      <c r="BQ81" s="1109"/>
      <c r="BR81" s="1108" t="s">
        <v>525</v>
      </c>
      <c r="BS81" s="1109"/>
      <c r="BT81" s="1108" t="s">
        <v>526</v>
      </c>
      <c r="BU81" s="1109"/>
      <c r="BV81" s="1108" t="s">
        <v>527</v>
      </c>
      <c r="BW81" s="1109"/>
      <c r="BX81" s="1108" t="s">
        <v>528</v>
      </c>
      <c r="BY81" s="1109"/>
      <c r="BZ81" s="1108" t="s">
        <v>529</v>
      </c>
      <c r="CA81" s="1109"/>
      <c r="CB81" s="1105" t="s">
        <v>764</v>
      </c>
      <c r="CC81" s="1106" t="s">
        <v>765</v>
      </c>
      <c r="CF81" s="122"/>
      <c r="CG81" s="122"/>
      <c r="CH81" s="161"/>
    </row>
    <row r="82" spans="1:89" ht="27" customHeight="1">
      <c r="A82" s="976"/>
      <c r="B82" s="982"/>
      <c r="C82" s="982"/>
      <c r="D82" s="998"/>
      <c r="E82" s="1002"/>
      <c r="F82" s="1012"/>
      <c r="G82" s="978">
        <v>2024</v>
      </c>
      <c r="H82" s="978">
        <v>2025</v>
      </c>
      <c r="I82" s="978">
        <v>2026</v>
      </c>
      <c r="J82" s="660"/>
      <c r="K82" s="660"/>
      <c r="L82" s="660"/>
      <c r="M82" s="660"/>
      <c r="N82" s="660"/>
      <c r="O82" s="660"/>
      <c r="P82" s="660"/>
      <c r="Q82" s="660"/>
      <c r="R82" s="660"/>
      <c r="S82" s="660"/>
      <c r="T82" s="660"/>
      <c r="U82" s="660"/>
      <c r="V82" s="1239"/>
      <c r="W82" s="1242"/>
      <c r="Z82" s="980"/>
      <c r="AA82" s="980"/>
      <c r="AB82" s="980"/>
      <c r="AC82" s="980"/>
      <c r="AD82" s="980"/>
      <c r="AE82" s="980"/>
      <c r="AF82" s="980"/>
      <c r="AG82" s="980"/>
      <c r="AH82" s="980"/>
      <c r="AI82" s="980"/>
      <c r="AJ82" s="980"/>
      <c r="AK82" s="980"/>
      <c r="AL82" s="980"/>
      <c r="AM82" s="980"/>
      <c r="AN82" s="980"/>
      <c r="AO82" s="980"/>
      <c r="AP82" s="980"/>
      <c r="AQ82" s="980"/>
      <c r="AR82" s="980"/>
      <c r="AS82" s="980"/>
      <c r="AT82" s="980"/>
      <c r="AU82" s="980"/>
      <c r="AV82" s="980"/>
      <c r="AW82" s="980"/>
      <c r="BA82" s="1075"/>
      <c r="BB82" s="124"/>
      <c r="BC82" s="1075"/>
      <c r="BD82" s="1110" t="s">
        <v>531</v>
      </c>
      <c r="BE82" s="1110" t="s">
        <v>532</v>
      </c>
      <c r="BF82" s="1110" t="s">
        <v>531</v>
      </c>
      <c r="BG82" s="1110" t="s">
        <v>532</v>
      </c>
      <c r="BH82" s="1110" t="s">
        <v>531</v>
      </c>
      <c r="BI82" s="1110" t="s">
        <v>532</v>
      </c>
      <c r="BJ82" s="1110" t="s">
        <v>531</v>
      </c>
      <c r="BK82" s="1110" t="s">
        <v>532</v>
      </c>
      <c r="BL82" s="1110" t="s">
        <v>531</v>
      </c>
      <c r="BM82" s="1110" t="s">
        <v>532</v>
      </c>
      <c r="BN82" s="1107" t="s">
        <v>531</v>
      </c>
      <c r="BO82" s="1110" t="s">
        <v>532</v>
      </c>
      <c r="BP82" s="1107" t="s">
        <v>531</v>
      </c>
      <c r="BQ82" s="1110" t="s">
        <v>532</v>
      </c>
      <c r="BR82" s="1107" t="s">
        <v>531</v>
      </c>
      <c r="BS82" s="1110" t="s">
        <v>532</v>
      </c>
      <c r="BT82" s="1107" t="s">
        <v>531</v>
      </c>
      <c r="BU82" s="1110" t="s">
        <v>532</v>
      </c>
      <c r="BV82" s="1107" t="s">
        <v>531</v>
      </c>
      <c r="BW82" s="1110" t="s">
        <v>532</v>
      </c>
      <c r="BX82" s="1107" t="s">
        <v>531</v>
      </c>
      <c r="BY82" s="1110" t="s">
        <v>532</v>
      </c>
      <c r="BZ82" s="1107" t="s">
        <v>531</v>
      </c>
      <c r="CA82" s="1110" t="s">
        <v>532</v>
      </c>
      <c r="CB82" s="1105"/>
      <c r="CC82" s="1106"/>
      <c r="CF82" s="122"/>
      <c r="CG82" s="122"/>
      <c r="CH82" s="161"/>
    </row>
    <row r="83" spans="1:89" ht="51" customHeight="1">
      <c r="A83" s="977"/>
      <c r="B83" s="983"/>
      <c r="C83" s="983"/>
      <c r="D83" s="999"/>
      <c r="E83" s="1003"/>
      <c r="F83" s="1013"/>
      <c r="G83" s="979"/>
      <c r="H83" s="979"/>
      <c r="I83" s="979"/>
      <c r="J83" s="661" t="s">
        <v>399</v>
      </c>
      <c r="K83" s="661" t="s">
        <v>400</v>
      </c>
      <c r="L83" s="661" t="s">
        <v>401</v>
      </c>
      <c r="M83" s="661" t="s">
        <v>402</v>
      </c>
      <c r="N83" s="661" t="s">
        <v>403</v>
      </c>
      <c r="O83" s="661" t="s">
        <v>404</v>
      </c>
      <c r="P83" s="661" t="s">
        <v>405</v>
      </c>
      <c r="Q83" s="661" t="s">
        <v>406</v>
      </c>
      <c r="R83" s="661" t="s">
        <v>407</v>
      </c>
      <c r="S83" s="661" t="s">
        <v>408</v>
      </c>
      <c r="T83" s="661" t="s">
        <v>409</v>
      </c>
      <c r="U83" s="661" t="s">
        <v>410</v>
      </c>
      <c r="V83" s="1240"/>
      <c r="W83" s="1243"/>
      <c r="Z83" s="980"/>
      <c r="AA83" s="980"/>
      <c r="AB83" s="980"/>
      <c r="AC83" s="980"/>
      <c r="AD83" s="980"/>
      <c r="AE83" s="980"/>
      <c r="AF83" s="980"/>
      <c r="AG83" s="980"/>
      <c r="AH83" s="980"/>
      <c r="AI83" s="980"/>
      <c r="AJ83" s="980"/>
      <c r="AK83" s="980"/>
      <c r="AL83" s="980"/>
      <c r="AM83" s="980"/>
      <c r="AN83" s="980"/>
      <c r="AO83" s="980"/>
      <c r="AP83" s="980"/>
      <c r="AQ83" s="980"/>
      <c r="AR83" s="980"/>
      <c r="AS83" s="980"/>
      <c r="AT83" s="980"/>
      <c r="AU83" s="980"/>
      <c r="AV83" s="980"/>
      <c r="AW83" s="980"/>
      <c r="BA83" s="1076"/>
      <c r="BB83" s="127"/>
      <c r="BC83" s="1076"/>
      <c r="BD83" s="1111"/>
      <c r="BE83" s="1111"/>
      <c r="BF83" s="1111"/>
      <c r="BG83" s="1111"/>
      <c r="BH83" s="1111"/>
      <c r="BI83" s="1111"/>
      <c r="BJ83" s="1111"/>
      <c r="BK83" s="1111"/>
      <c r="BL83" s="1111"/>
      <c r="BM83" s="1111"/>
      <c r="BN83" s="1107"/>
      <c r="BO83" s="1111"/>
      <c r="BP83" s="1107"/>
      <c r="BQ83" s="1111"/>
      <c r="BR83" s="1107"/>
      <c r="BS83" s="1111"/>
      <c r="BT83" s="1107"/>
      <c r="BU83" s="1111"/>
      <c r="BV83" s="1107"/>
      <c r="BW83" s="1111"/>
      <c r="BX83" s="1107"/>
      <c r="BY83" s="1111"/>
      <c r="BZ83" s="1107"/>
      <c r="CA83" s="1111"/>
      <c r="CB83" s="1105"/>
      <c r="CC83" s="1106"/>
      <c r="CF83" s="122"/>
      <c r="CG83" s="122"/>
      <c r="CH83" s="161"/>
    </row>
    <row r="84" spans="1:89" s="31" customFormat="1" ht="53.25" customHeight="1">
      <c r="A84" s="1147" t="s">
        <v>495</v>
      </c>
      <c r="B84" s="1039" t="s">
        <v>240</v>
      </c>
      <c r="C84" s="981" t="s">
        <v>288</v>
      </c>
      <c r="D84" s="670" t="s">
        <v>221</v>
      </c>
      <c r="E84" s="670"/>
      <c r="F84" s="671">
        <f>+'[1]UE409 (2)'!F84</f>
        <v>4</v>
      </c>
      <c r="G84" s="671">
        <f>+'[1]UE409 (2)'!G84</f>
        <v>4</v>
      </c>
      <c r="H84" s="671">
        <f>+'[1]UE409 (2)'!H84</f>
        <v>4</v>
      </c>
      <c r="I84" s="671">
        <f>+'[1]UE409 (2)'!I84</f>
        <v>4</v>
      </c>
      <c r="J84" s="727">
        <v>0</v>
      </c>
      <c r="K84" s="671">
        <v>0</v>
      </c>
      <c r="L84" s="671">
        <v>0</v>
      </c>
      <c r="M84" s="671">
        <v>0</v>
      </c>
      <c r="N84" s="671">
        <f t="shared" ref="N84:U84" si="19">+N85</f>
        <v>0</v>
      </c>
      <c r="O84" s="671">
        <f t="shared" si="19"/>
        <v>0</v>
      </c>
      <c r="P84" s="671">
        <f t="shared" si="19"/>
        <v>0</v>
      </c>
      <c r="Q84" s="671">
        <f t="shared" si="19"/>
        <v>0</v>
      </c>
      <c r="R84" s="671">
        <f t="shared" si="19"/>
        <v>0</v>
      </c>
      <c r="S84" s="671">
        <f t="shared" si="19"/>
        <v>0</v>
      </c>
      <c r="T84" s="671">
        <f t="shared" si="19"/>
        <v>0</v>
      </c>
      <c r="U84" s="671">
        <f t="shared" si="19"/>
        <v>0</v>
      </c>
      <c r="V84" s="77">
        <f>SUM(J84:U84)</f>
        <v>0</v>
      </c>
      <c r="W84" s="128">
        <f>+V84/F84*100</f>
        <v>0</v>
      </c>
      <c r="X84" s="30"/>
      <c r="Y84" s="27"/>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7"/>
      <c r="AY84" s="29"/>
      <c r="AZ84" s="29"/>
      <c r="BA84" s="750">
        <f>+BC84+BD84+BF84+BH84+BJ84+BL84+BN84+BP84+BR84+BT84+BV84+BX84+BZ84</f>
        <v>301162</v>
      </c>
      <c r="BB84" s="130">
        <f>+BE84+BG84+BI84+BK84+BM84+BO84+BQ84+BS84+BU84+BW84+BY84+CA84</f>
        <v>77547.990000000005</v>
      </c>
      <c r="BC84" s="129">
        <v>254388</v>
      </c>
      <c r="BD84" s="748">
        <f>839+40250</f>
        <v>41089</v>
      </c>
      <c r="BE84" s="132">
        <v>15287.279999999999</v>
      </c>
      <c r="BF84" s="131">
        <v>5685</v>
      </c>
      <c r="BG84" s="132">
        <v>22644.770000000004</v>
      </c>
      <c r="BH84" s="131">
        <v>0</v>
      </c>
      <c r="BI84" s="132">
        <v>20059.22</v>
      </c>
      <c r="BJ84" s="155">
        <v>0</v>
      </c>
      <c r="BK84" s="132">
        <v>19556.72</v>
      </c>
      <c r="BL84" s="172"/>
      <c r="BM84" s="132"/>
      <c r="BN84" s="172"/>
      <c r="BO84" s="132"/>
      <c r="BP84" s="172"/>
      <c r="BQ84" s="132"/>
      <c r="BR84" s="172"/>
      <c r="BS84" s="156"/>
      <c r="BT84" s="172"/>
      <c r="BU84" s="132"/>
      <c r="BV84" s="172"/>
      <c r="BW84" s="156"/>
      <c r="BX84" s="172"/>
      <c r="BY84" s="156"/>
      <c r="BZ84" s="172"/>
      <c r="CA84" s="156"/>
      <c r="CB84" s="156">
        <f>+BE84+BG84+BI84+BK84+BM84+BO84+BQ84+BS84+BU84+BW84+BY84+CA84</f>
        <v>77547.990000000005</v>
      </c>
      <c r="CC84" s="128">
        <f>+CB84/BA84*100</f>
        <v>25.749593242175312</v>
      </c>
      <c r="CD84" s="29"/>
      <c r="CE84" s="29"/>
      <c r="CF84" s="133">
        <f>+CI84-BA84</f>
        <v>0</v>
      </c>
      <c r="CG84" s="133">
        <f>+CJ84-BB84</f>
        <v>0</v>
      </c>
      <c r="CH84" s="160"/>
      <c r="CI84" s="133">
        <v>301162</v>
      </c>
      <c r="CJ84" s="133">
        <v>77547.990000000005</v>
      </c>
      <c r="CK84" s="123"/>
    </row>
    <row r="85" spans="1:89" s="31" customFormat="1" ht="53.25" customHeight="1">
      <c r="A85" s="1148"/>
      <c r="B85" s="1040"/>
      <c r="C85" s="982"/>
      <c r="D85" s="41" t="s">
        <v>94</v>
      </c>
      <c r="E85" s="42" t="s">
        <v>46</v>
      </c>
      <c r="F85" s="671">
        <f>+'[1]UE409 (2)'!F85</f>
        <v>4</v>
      </c>
      <c r="G85" s="671">
        <f>+'[1]UE409 (2)'!G85</f>
        <v>4</v>
      </c>
      <c r="H85" s="671">
        <f>+'[1]UE409 (2)'!H85</f>
        <v>4</v>
      </c>
      <c r="I85" s="671">
        <f>+'[1]UE409 (2)'!I85</f>
        <v>4</v>
      </c>
      <c r="J85" s="634">
        <v>0</v>
      </c>
      <c r="K85" s="101">
        <v>0</v>
      </c>
      <c r="L85" s="101">
        <v>0</v>
      </c>
      <c r="M85" s="101">
        <v>0</v>
      </c>
      <c r="N85" s="101"/>
      <c r="O85" s="101"/>
      <c r="P85" s="101"/>
      <c r="Q85" s="101"/>
      <c r="R85" s="101"/>
      <c r="S85" s="101"/>
      <c r="T85" s="101"/>
      <c r="U85" s="101"/>
      <c r="V85" s="77">
        <f t="shared" ref="V85:V134" si="20">SUM(J85:U85)</f>
        <v>0</v>
      </c>
      <c r="W85" s="128">
        <f t="shared" ref="W85:W134" si="21">+V85/F85*100</f>
        <v>0</v>
      </c>
      <c r="X85" s="30"/>
      <c r="Y85" s="27"/>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7"/>
      <c r="AY85" s="29"/>
      <c r="AZ85" s="29"/>
      <c r="BA85" s="129"/>
      <c r="BB85" s="130"/>
      <c r="BC85" s="129"/>
      <c r="BD85" s="155"/>
      <c r="BE85" s="132"/>
      <c r="BF85" s="131"/>
      <c r="BG85" s="132"/>
      <c r="BH85" s="131"/>
      <c r="BI85" s="132"/>
      <c r="BJ85" s="155"/>
      <c r="BK85" s="132"/>
      <c r="BL85" s="172"/>
      <c r="BM85" s="132"/>
      <c r="BN85" s="172"/>
      <c r="BO85" s="132"/>
      <c r="BP85" s="172"/>
      <c r="BQ85" s="132"/>
      <c r="BR85" s="172"/>
      <c r="BS85" s="156"/>
      <c r="BT85" s="172"/>
      <c r="BU85" s="132"/>
      <c r="BV85" s="172"/>
      <c r="BW85" s="156"/>
      <c r="BX85" s="172"/>
      <c r="BY85" s="156"/>
      <c r="BZ85" s="172"/>
      <c r="CA85" s="156"/>
      <c r="CB85" s="156">
        <f t="shared" ref="CB85:CB134" si="22">+BE85+BG85+BI85+BK85+BM85+BO85+BQ85+BS85+BU85+BW85+BY85+CA85</f>
        <v>0</v>
      </c>
      <c r="CC85" s="128" t="e">
        <f t="shared" ref="CC85:CC134" si="23">+CB85/BA85*100</f>
        <v>#DIV/0!</v>
      </c>
      <c r="CD85" s="29"/>
      <c r="CE85" s="29"/>
      <c r="CF85" s="122"/>
      <c r="CG85" s="122"/>
      <c r="CH85" s="161"/>
      <c r="CI85" s="122"/>
      <c r="CJ85" s="122"/>
      <c r="CK85" s="123"/>
    </row>
    <row r="86" spans="1:89" s="31" customFormat="1" ht="53.25" customHeight="1">
      <c r="A86" s="1148"/>
      <c r="B86" s="1040"/>
      <c r="C86" s="983"/>
      <c r="D86" s="41" t="s">
        <v>488</v>
      </c>
      <c r="E86" s="42" t="s">
        <v>46</v>
      </c>
      <c r="F86" s="671">
        <f>+'[1]UE409 (2)'!F86</f>
        <v>2</v>
      </c>
      <c r="G86" s="671">
        <f>+'[1]UE409 (2)'!G86</f>
        <v>2</v>
      </c>
      <c r="H86" s="671">
        <f>+'[1]UE409 (2)'!H86</f>
        <v>2</v>
      </c>
      <c r="I86" s="671">
        <f>+'[1]UE409 (2)'!I86</f>
        <v>2</v>
      </c>
      <c r="J86" s="634">
        <v>0</v>
      </c>
      <c r="K86" s="101">
        <v>0</v>
      </c>
      <c r="L86" s="101">
        <v>0</v>
      </c>
      <c r="M86" s="101">
        <v>0</v>
      </c>
      <c r="N86" s="101"/>
      <c r="O86" s="101"/>
      <c r="P86" s="101"/>
      <c r="Q86" s="101"/>
      <c r="R86" s="101"/>
      <c r="S86" s="101"/>
      <c r="T86" s="101"/>
      <c r="U86" s="101"/>
      <c r="V86" s="77">
        <f t="shared" si="20"/>
        <v>0</v>
      </c>
      <c r="W86" s="128">
        <f t="shared" si="21"/>
        <v>0</v>
      </c>
      <c r="X86" s="30"/>
      <c r="Y86" s="27"/>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7"/>
      <c r="AY86" s="29"/>
      <c r="AZ86" s="29"/>
      <c r="BA86" s="129"/>
      <c r="BB86" s="130"/>
      <c r="BC86" s="129"/>
      <c r="BD86" s="155"/>
      <c r="BE86" s="132"/>
      <c r="BF86" s="131"/>
      <c r="BG86" s="132"/>
      <c r="BH86" s="131"/>
      <c r="BI86" s="132"/>
      <c r="BJ86" s="155"/>
      <c r="BK86" s="132"/>
      <c r="BL86" s="172"/>
      <c r="BM86" s="132"/>
      <c r="BN86" s="172"/>
      <c r="BO86" s="132"/>
      <c r="BP86" s="172"/>
      <c r="BQ86" s="132"/>
      <c r="BR86" s="172"/>
      <c r="BS86" s="156"/>
      <c r="BT86" s="172"/>
      <c r="BU86" s="132"/>
      <c r="BV86" s="172"/>
      <c r="BW86" s="156"/>
      <c r="BX86" s="172"/>
      <c r="BY86" s="156"/>
      <c r="BZ86" s="172"/>
      <c r="CA86" s="156"/>
      <c r="CB86" s="156">
        <f t="shared" si="22"/>
        <v>0</v>
      </c>
      <c r="CC86" s="128" t="e">
        <f t="shared" si="23"/>
        <v>#DIV/0!</v>
      </c>
      <c r="CD86" s="29"/>
      <c r="CE86" s="29"/>
      <c r="CF86" s="122"/>
      <c r="CG86" s="122"/>
      <c r="CH86" s="161"/>
      <c r="CI86" s="122"/>
      <c r="CJ86" s="122"/>
      <c r="CK86" s="123"/>
    </row>
    <row r="87" spans="1:89" s="31" customFormat="1" ht="53.25" customHeight="1">
      <c r="A87" s="1148"/>
      <c r="B87" s="1058" t="s">
        <v>239</v>
      </c>
      <c r="C87" s="1067" t="s">
        <v>287</v>
      </c>
      <c r="D87" s="670" t="s">
        <v>221</v>
      </c>
      <c r="E87" s="670"/>
      <c r="F87" s="671">
        <f>+'[1]UE409 (2)'!F87</f>
        <v>53790</v>
      </c>
      <c r="G87" s="671">
        <f>+'[1]UE409 (2)'!G87</f>
        <v>31260</v>
      </c>
      <c r="H87" s="671">
        <f>+'[1]UE409 (2)'!H87</f>
        <v>31260</v>
      </c>
      <c r="I87" s="671">
        <f>+'[1]UE409 (2)'!I87</f>
        <v>31260</v>
      </c>
      <c r="J87" s="727">
        <v>47</v>
      </c>
      <c r="K87" s="671">
        <v>44</v>
      </c>
      <c r="L87" s="671">
        <v>39</v>
      </c>
      <c r="M87" s="671">
        <v>35</v>
      </c>
      <c r="N87" s="671">
        <f t="shared" ref="N87:U87" si="24">+N88</f>
        <v>0</v>
      </c>
      <c r="O87" s="671">
        <f t="shared" si="24"/>
        <v>0</v>
      </c>
      <c r="P87" s="671">
        <f t="shared" si="24"/>
        <v>0</v>
      </c>
      <c r="Q87" s="671">
        <f t="shared" si="24"/>
        <v>0</v>
      </c>
      <c r="R87" s="671">
        <f t="shared" si="24"/>
        <v>0</v>
      </c>
      <c r="S87" s="671">
        <f t="shared" si="24"/>
        <v>0</v>
      </c>
      <c r="T87" s="671">
        <f t="shared" si="24"/>
        <v>0</v>
      </c>
      <c r="U87" s="671">
        <f t="shared" si="24"/>
        <v>0</v>
      </c>
      <c r="V87" s="77">
        <f t="shared" si="20"/>
        <v>165</v>
      </c>
      <c r="W87" s="128">
        <f t="shared" si="21"/>
        <v>0.30674846625766872</v>
      </c>
      <c r="X87" s="30"/>
      <c r="Y87" s="27"/>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7"/>
      <c r="AY87" s="29"/>
      <c r="AZ87" s="29"/>
      <c r="BA87" s="77">
        <f>+BC87+BD87+BF87+BH87+BJ87+BL87+BN87+BP87+BR87+BT87+BV87+BX87+BZ87</f>
        <v>3837011</v>
      </c>
      <c r="BB87" s="130">
        <f>+BE87+BG87+BI87+BK87+BM87+BO87+BQ87+BS87+BU87+BW87+BY87+CA87</f>
        <v>1274718.6299999999</v>
      </c>
      <c r="BC87" s="129">
        <v>3305028</v>
      </c>
      <c r="BD87" s="404">
        <v>5385</v>
      </c>
      <c r="BE87" s="174">
        <v>312371.54000000004</v>
      </c>
      <c r="BF87" s="131">
        <v>522935</v>
      </c>
      <c r="BG87" s="132">
        <v>320616.13</v>
      </c>
      <c r="BH87" s="131">
        <v>3663</v>
      </c>
      <c r="BI87" s="132">
        <v>316737.18999999994</v>
      </c>
      <c r="BJ87" s="155">
        <v>0</v>
      </c>
      <c r="BK87" s="132">
        <v>324993.7699999999</v>
      </c>
      <c r="BL87" s="172"/>
      <c r="BM87" s="156"/>
      <c r="BN87" s="172"/>
      <c r="BO87" s="132"/>
      <c r="BP87" s="172"/>
      <c r="BQ87" s="132"/>
      <c r="BR87" s="172"/>
      <c r="BS87" s="156"/>
      <c r="BT87" s="172"/>
      <c r="BU87" s="132"/>
      <c r="BV87" s="172"/>
      <c r="BW87" s="156"/>
      <c r="BX87" s="172"/>
      <c r="BY87" s="156"/>
      <c r="BZ87" s="172"/>
      <c r="CA87" s="156"/>
      <c r="CB87" s="156">
        <f t="shared" si="22"/>
        <v>1274718.6299999999</v>
      </c>
      <c r="CC87" s="128">
        <f t="shared" si="23"/>
        <v>33.22165690950586</v>
      </c>
      <c r="CD87" s="29"/>
      <c r="CE87" s="29"/>
      <c r="CF87" s="133">
        <f>+CI87-BA87</f>
        <v>0</v>
      </c>
      <c r="CG87" s="133">
        <f>+CJ87-BB87</f>
        <v>0</v>
      </c>
      <c r="CH87" s="160"/>
      <c r="CI87" s="133">
        <v>3837011</v>
      </c>
      <c r="CJ87" s="133">
        <v>1274718.6299999999</v>
      </c>
      <c r="CK87" s="123"/>
    </row>
    <row r="88" spans="1:89" s="31" customFormat="1" ht="53.25" customHeight="1">
      <c r="A88" s="1148"/>
      <c r="B88" s="1059"/>
      <c r="C88" s="1067"/>
      <c r="D88" s="41" t="s">
        <v>461</v>
      </c>
      <c r="E88" s="42" t="s">
        <v>460</v>
      </c>
      <c r="F88" s="671">
        <f>+'[1]UE409 (2)'!F88</f>
        <v>53790</v>
      </c>
      <c r="G88" s="671">
        <f>+'[1]UE409 (2)'!G88</f>
        <v>31260</v>
      </c>
      <c r="H88" s="671">
        <f>+'[1]UE409 (2)'!H88</f>
        <v>31260</v>
      </c>
      <c r="I88" s="671">
        <f>+'[1]UE409 (2)'!I88</f>
        <v>31260</v>
      </c>
      <c r="J88" s="634">
        <v>47</v>
      </c>
      <c r="K88" s="406">
        <v>44</v>
      </c>
      <c r="L88" s="79">
        <v>39</v>
      </c>
      <c r="M88" s="79">
        <v>35</v>
      </c>
      <c r="N88" s="79"/>
      <c r="O88" s="79"/>
      <c r="P88" s="79"/>
      <c r="Q88" s="79"/>
      <c r="R88" s="79"/>
      <c r="S88" s="79"/>
      <c r="T88" s="79"/>
      <c r="U88" s="79"/>
      <c r="V88" s="77">
        <f t="shared" si="20"/>
        <v>165</v>
      </c>
      <c r="W88" s="128">
        <f t="shared" si="21"/>
        <v>0.30674846625766872</v>
      </c>
      <c r="X88" s="30"/>
      <c r="Y88" s="27"/>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7"/>
      <c r="AY88" s="29"/>
      <c r="AZ88" s="29"/>
      <c r="BA88" s="129"/>
      <c r="BB88" s="130"/>
      <c r="BC88" s="129"/>
      <c r="BD88" s="155"/>
      <c r="BE88" s="132"/>
      <c r="BF88" s="131"/>
      <c r="BG88" s="132"/>
      <c r="BH88" s="131"/>
      <c r="BI88" s="132"/>
      <c r="BJ88" s="155"/>
      <c r="BK88" s="132"/>
      <c r="BL88" s="172"/>
      <c r="BM88" s="132"/>
      <c r="BN88" s="172"/>
      <c r="BO88" s="132"/>
      <c r="BP88" s="172"/>
      <c r="BQ88" s="132"/>
      <c r="BR88" s="172"/>
      <c r="BS88" s="156"/>
      <c r="BT88" s="172"/>
      <c r="BU88" s="132"/>
      <c r="BV88" s="172"/>
      <c r="BW88" s="156"/>
      <c r="BX88" s="172"/>
      <c r="BY88" s="156"/>
      <c r="BZ88" s="172"/>
      <c r="CA88" s="156"/>
      <c r="CB88" s="156">
        <f t="shared" si="22"/>
        <v>0</v>
      </c>
      <c r="CC88" s="128" t="e">
        <f t="shared" si="23"/>
        <v>#DIV/0!</v>
      </c>
      <c r="CD88" s="29"/>
      <c r="CE88" s="29"/>
      <c r="CF88" s="122"/>
      <c r="CG88" s="122"/>
      <c r="CH88" s="161"/>
      <c r="CI88" s="122"/>
      <c r="CJ88" s="122"/>
      <c r="CK88" s="123"/>
    </row>
    <row r="89" spans="1:89" s="31" customFormat="1" ht="53.25" customHeight="1">
      <c r="A89" s="1148"/>
      <c r="B89" s="981" t="s">
        <v>393</v>
      </c>
      <c r="C89" s="981" t="s">
        <v>394</v>
      </c>
      <c r="D89" s="670" t="s">
        <v>221</v>
      </c>
      <c r="E89" s="670"/>
      <c r="F89" s="671">
        <f>+'[1]UE409 (2)'!F89</f>
        <v>38470</v>
      </c>
      <c r="G89" s="671">
        <f>+'[1]UE409 (2)'!G89</f>
        <v>16284</v>
      </c>
      <c r="H89" s="671">
        <f>+'[1]UE409 (2)'!H89</f>
        <v>21169</v>
      </c>
      <c r="I89" s="671">
        <f>+'[1]UE409 (2)'!I89</f>
        <v>27520</v>
      </c>
      <c r="J89" s="727">
        <v>615</v>
      </c>
      <c r="K89" s="671">
        <v>694</v>
      </c>
      <c r="L89" s="671">
        <v>1140</v>
      </c>
      <c r="M89" s="671">
        <v>3137</v>
      </c>
      <c r="N89" s="671">
        <f t="shared" ref="N89:U89" si="25">+N90</f>
        <v>0</v>
      </c>
      <c r="O89" s="671">
        <f t="shared" si="25"/>
        <v>0</v>
      </c>
      <c r="P89" s="671">
        <f t="shared" si="25"/>
        <v>0</v>
      </c>
      <c r="Q89" s="671">
        <f t="shared" si="25"/>
        <v>0</v>
      </c>
      <c r="R89" s="671">
        <f t="shared" si="25"/>
        <v>0</v>
      </c>
      <c r="S89" s="671">
        <f t="shared" si="25"/>
        <v>0</v>
      </c>
      <c r="T89" s="671">
        <f t="shared" si="25"/>
        <v>0</v>
      </c>
      <c r="U89" s="671">
        <f t="shared" si="25"/>
        <v>0</v>
      </c>
      <c r="V89" s="77">
        <f t="shared" si="20"/>
        <v>5586</v>
      </c>
      <c r="W89" s="128">
        <f t="shared" si="21"/>
        <v>14.520405510787626</v>
      </c>
      <c r="X89" s="30"/>
      <c r="Y89" s="27"/>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7"/>
      <c r="AY89" s="29"/>
      <c r="AZ89" s="29"/>
      <c r="BA89" s="129">
        <f>+BC89+BD89+BF89+BH89+BJ89+BL89+BN89+BP89+BR89+BT89+BV89+BX89+BZ89</f>
        <v>430000</v>
      </c>
      <c r="BB89" s="130">
        <f>+BE89+BG89+BI89+BK89+BM89+BO89+BQ89+BS89+BU89+BW89+BY89+CA89</f>
        <v>0</v>
      </c>
      <c r="BC89" s="129">
        <v>0</v>
      </c>
      <c r="BD89" s="155">
        <v>0</v>
      </c>
      <c r="BE89" s="132">
        <v>0</v>
      </c>
      <c r="BF89" s="131">
        <v>0</v>
      </c>
      <c r="BG89" s="132">
        <v>0</v>
      </c>
      <c r="BH89" s="131">
        <v>0</v>
      </c>
      <c r="BI89" s="132">
        <v>0</v>
      </c>
      <c r="BJ89" s="155">
        <v>430000</v>
      </c>
      <c r="BK89" s="132">
        <v>0</v>
      </c>
      <c r="BL89" s="172"/>
      <c r="BM89" s="132"/>
      <c r="BN89" s="172"/>
      <c r="BO89" s="132"/>
      <c r="BP89" s="172"/>
      <c r="BQ89" s="132"/>
      <c r="BR89" s="172"/>
      <c r="BS89" s="156"/>
      <c r="BT89" s="172"/>
      <c r="BU89" s="132"/>
      <c r="BV89" s="172"/>
      <c r="BW89" s="156"/>
      <c r="BX89" s="172"/>
      <c r="BY89" s="156"/>
      <c r="BZ89" s="172"/>
      <c r="CA89" s="156"/>
      <c r="CB89" s="156">
        <f t="shared" si="22"/>
        <v>0</v>
      </c>
      <c r="CC89" s="128">
        <f t="shared" si="23"/>
        <v>0</v>
      </c>
      <c r="CD89" s="29"/>
      <c r="CE89" s="29"/>
      <c r="CF89" s="133">
        <f>+CI89-BA89</f>
        <v>0</v>
      </c>
      <c r="CG89" s="133">
        <f>+CJ89-BB89</f>
        <v>0</v>
      </c>
      <c r="CH89" s="160"/>
      <c r="CI89" s="133">
        <v>430000</v>
      </c>
      <c r="CJ89" s="133">
        <v>0</v>
      </c>
      <c r="CK89" s="123"/>
    </row>
    <row r="90" spans="1:89" s="31" customFormat="1" ht="81" customHeight="1">
      <c r="A90" s="1148"/>
      <c r="B90" s="983"/>
      <c r="C90" s="983"/>
      <c r="D90" s="74" t="s">
        <v>462</v>
      </c>
      <c r="E90" s="42" t="s">
        <v>396</v>
      </c>
      <c r="F90" s="671">
        <f>+'[1]UE409 (2)'!F90</f>
        <v>38470</v>
      </c>
      <c r="G90" s="671">
        <f>+'[1]UE409 (2)'!G90</f>
        <v>16284</v>
      </c>
      <c r="H90" s="671">
        <f>+'[1]UE409 (2)'!H90</f>
        <v>21169</v>
      </c>
      <c r="I90" s="671">
        <f>+'[1]UE409 (2)'!I90</f>
        <v>27520</v>
      </c>
      <c r="J90" s="634">
        <v>615</v>
      </c>
      <c r="K90" s="79">
        <v>694</v>
      </c>
      <c r="L90" s="79">
        <v>1140</v>
      </c>
      <c r="M90" s="79">
        <v>3137</v>
      </c>
      <c r="N90" s="79"/>
      <c r="O90" s="79"/>
      <c r="P90" s="79"/>
      <c r="Q90" s="79"/>
      <c r="R90" s="79"/>
      <c r="S90" s="79"/>
      <c r="T90" s="79"/>
      <c r="U90" s="79"/>
      <c r="V90" s="77">
        <f t="shared" si="20"/>
        <v>5586</v>
      </c>
      <c r="W90" s="128">
        <f t="shared" si="21"/>
        <v>14.520405510787626</v>
      </c>
      <c r="X90" s="30"/>
      <c r="Y90" s="27"/>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7"/>
      <c r="AY90" s="125"/>
      <c r="AZ90" s="125"/>
      <c r="BA90" s="129"/>
      <c r="BB90" s="130"/>
      <c r="BC90" s="129"/>
      <c r="BD90" s="155"/>
      <c r="BE90" s="132"/>
      <c r="BF90" s="131"/>
      <c r="BG90" s="132"/>
      <c r="BH90" s="131"/>
      <c r="BI90" s="132"/>
      <c r="BJ90" s="155"/>
      <c r="BK90" s="132"/>
      <c r="BL90" s="172"/>
      <c r="BM90" s="156"/>
      <c r="BN90" s="172"/>
      <c r="BO90" s="132"/>
      <c r="BP90" s="172"/>
      <c r="BQ90" s="132"/>
      <c r="BR90" s="172"/>
      <c r="BS90" s="156"/>
      <c r="BT90" s="172"/>
      <c r="BU90" s="132"/>
      <c r="BV90" s="172"/>
      <c r="BW90" s="156"/>
      <c r="BX90" s="172"/>
      <c r="BY90" s="156"/>
      <c r="BZ90" s="172"/>
      <c r="CA90" s="156"/>
      <c r="CB90" s="156">
        <f t="shared" si="22"/>
        <v>0</v>
      </c>
      <c r="CC90" s="128" t="e">
        <f t="shared" si="23"/>
        <v>#DIV/0!</v>
      </c>
      <c r="CD90" s="125"/>
      <c r="CE90" s="125"/>
      <c r="CF90" s="122"/>
      <c r="CG90" s="122"/>
      <c r="CH90" s="161"/>
      <c r="CI90" s="122"/>
      <c r="CJ90" s="122"/>
      <c r="CK90" s="123"/>
    </row>
    <row r="91" spans="1:89" s="31" customFormat="1" ht="53.25" customHeight="1">
      <c r="A91" s="1148"/>
      <c r="B91" s="945" t="s">
        <v>278</v>
      </c>
      <c r="C91" s="945" t="s">
        <v>66</v>
      </c>
      <c r="D91" s="670" t="s">
        <v>221</v>
      </c>
      <c r="E91" s="670"/>
      <c r="F91" s="671">
        <f>+'[1]UE409 (2)'!F91</f>
        <v>9635</v>
      </c>
      <c r="G91" s="671">
        <f>+'[1]UE409 (2)'!G91</f>
        <v>9635</v>
      </c>
      <c r="H91" s="671">
        <f>+'[1]UE409 (2)'!H91</f>
        <v>13672</v>
      </c>
      <c r="I91" s="671">
        <f>+'[1]UE409 (2)'!I91</f>
        <v>13672</v>
      </c>
      <c r="J91" s="727">
        <v>532</v>
      </c>
      <c r="K91" s="671">
        <v>559</v>
      </c>
      <c r="L91" s="671">
        <v>1276</v>
      </c>
      <c r="M91" s="671">
        <v>708</v>
      </c>
      <c r="N91" s="671">
        <f t="shared" ref="N91:U91" si="26">+N92</f>
        <v>0</v>
      </c>
      <c r="O91" s="671">
        <f t="shared" si="26"/>
        <v>0</v>
      </c>
      <c r="P91" s="671">
        <f t="shared" si="26"/>
        <v>0</v>
      </c>
      <c r="Q91" s="671">
        <f t="shared" si="26"/>
        <v>0</v>
      </c>
      <c r="R91" s="671">
        <f t="shared" si="26"/>
        <v>0</v>
      </c>
      <c r="S91" s="671">
        <f t="shared" si="26"/>
        <v>0</v>
      </c>
      <c r="T91" s="671">
        <f t="shared" si="26"/>
        <v>0</v>
      </c>
      <c r="U91" s="671">
        <f t="shared" si="26"/>
        <v>0</v>
      </c>
      <c r="V91" s="77">
        <f t="shared" si="20"/>
        <v>3075</v>
      </c>
      <c r="W91" s="128">
        <f t="shared" si="21"/>
        <v>31.914893617021278</v>
      </c>
      <c r="X91" s="30"/>
      <c r="Y91" s="27"/>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7"/>
      <c r="AY91" s="29"/>
      <c r="AZ91" s="29"/>
      <c r="BA91" s="77">
        <f>+BC91+BD91+BF91+BH91+BJ91+BL91+BN91+BP91+BR91+BT91+BV91+BX91+BZ91</f>
        <v>6819268</v>
      </c>
      <c r="BB91" s="130">
        <f>+BE91+BG91+BI91+BK91+BM91+BO91+BQ91+BS91+BU91+BW91+BY91+CA91</f>
        <v>1690343.05</v>
      </c>
      <c r="BC91" s="129">
        <v>5450903</v>
      </c>
      <c r="BD91" s="155">
        <v>4834</v>
      </c>
      <c r="BE91" s="132">
        <v>218737.66</v>
      </c>
      <c r="BF91" s="131">
        <v>991964</v>
      </c>
      <c r="BG91" s="132">
        <v>500892.87</v>
      </c>
      <c r="BH91" s="131">
        <v>9293</v>
      </c>
      <c r="BI91" s="132">
        <v>482965.57000000007</v>
      </c>
      <c r="BJ91" s="155">
        <v>362274</v>
      </c>
      <c r="BK91" s="132">
        <v>487746.94999999995</v>
      </c>
      <c r="BL91" s="172"/>
      <c r="BM91" s="156"/>
      <c r="BN91" s="172"/>
      <c r="BO91" s="132"/>
      <c r="BP91" s="172"/>
      <c r="BQ91" s="132"/>
      <c r="BR91" s="172"/>
      <c r="BS91" s="156"/>
      <c r="BT91" s="172"/>
      <c r="BU91" s="132"/>
      <c r="BV91" s="172"/>
      <c r="BW91" s="156"/>
      <c r="BX91" s="172"/>
      <c r="BY91" s="156"/>
      <c r="BZ91" s="172"/>
      <c r="CA91" s="156"/>
      <c r="CB91" s="156">
        <f t="shared" si="22"/>
        <v>1690343.05</v>
      </c>
      <c r="CC91" s="128">
        <f t="shared" si="23"/>
        <v>24.78774921296538</v>
      </c>
      <c r="CD91" s="29"/>
      <c r="CE91" s="29"/>
      <c r="CF91" s="133">
        <f>+CI91-BA91</f>
        <v>0</v>
      </c>
      <c r="CG91" s="133">
        <f>+CJ91-BB91</f>
        <v>0</v>
      </c>
      <c r="CH91" s="160"/>
      <c r="CI91" s="133">
        <v>6819268</v>
      </c>
      <c r="CJ91" s="133">
        <v>1690343.05</v>
      </c>
      <c r="CK91" s="123"/>
    </row>
    <row r="92" spans="1:89" s="31" customFormat="1" ht="27.75" customHeight="1">
      <c r="A92" s="1148"/>
      <c r="B92" s="945"/>
      <c r="C92" s="945"/>
      <c r="D92" s="41" t="s">
        <v>67</v>
      </c>
      <c r="E92" s="42" t="s">
        <v>68</v>
      </c>
      <c r="F92" s="671">
        <f>+'[1]UE409 (2)'!F92</f>
        <v>9635</v>
      </c>
      <c r="G92" s="671">
        <f>+'[1]UE409 (2)'!G92</f>
        <v>9635</v>
      </c>
      <c r="H92" s="671">
        <f>+'[1]UE409 (2)'!H92</f>
        <v>13672</v>
      </c>
      <c r="I92" s="671">
        <f>+'[1]UE409 (2)'!I92</f>
        <v>13672</v>
      </c>
      <c r="J92" s="634">
        <v>532</v>
      </c>
      <c r="K92" s="79">
        <v>559</v>
      </c>
      <c r="L92" s="79">
        <v>1276</v>
      </c>
      <c r="M92" s="79">
        <v>708</v>
      </c>
      <c r="N92" s="79"/>
      <c r="O92" s="79"/>
      <c r="P92" s="79"/>
      <c r="Q92" s="79"/>
      <c r="R92" s="79"/>
      <c r="S92" s="79"/>
      <c r="T92" s="79"/>
      <c r="U92" s="79"/>
      <c r="V92" s="77">
        <f t="shared" si="20"/>
        <v>3075</v>
      </c>
      <c r="W92" s="128">
        <f t="shared" si="21"/>
        <v>31.914893617021278</v>
      </c>
      <c r="X92" s="30"/>
      <c r="Y92" s="27"/>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7"/>
      <c r="AY92" s="29"/>
      <c r="AZ92" s="29"/>
      <c r="BA92" s="129"/>
      <c r="BB92" s="130"/>
      <c r="BC92" s="129"/>
      <c r="BD92" s="404"/>
      <c r="BE92" s="174"/>
      <c r="BF92" s="131"/>
      <c r="BG92" s="132"/>
      <c r="BH92" s="131"/>
      <c r="BI92" s="132"/>
      <c r="BJ92" s="155"/>
      <c r="BK92" s="132"/>
      <c r="BL92" s="172"/>
      <c r="BM92" s="156"/>
      <c r="BN92" s="172"/>
      <c r="BO92" s="132"/>
      <c r="BP92" s="172"/>
      <c r="BQ92" s="132"/>
      <c r="BR92" s="172"/>
      <c r="BS92" s="156"/>
      <c r="BT92" s="172"/>
      <c r="BU92" s="132"/>
      <c r="BV92" s="172"/>
      <c r="BW92" s="156"/>
      <c r="BX92" s="172"/>
      <c r="BY92" s="156"/>
      <c r="BZ92" s="172"/>
      <c r="CA92" s="156"/>
      <c r="CB92" s="156">
        <f t="shared" si="22"/>
        <v>0</v>
      </c>
      <c r="CC92" s="128" t="e">
        <f t="shared" si="23"/>
        <v>#DIV/0!</v>
      </c>
      <c r="CD92" s="29"/>
      <c r="CE92" s="29"/>
      <c r="CF92" s="122"/>
      <c r="CG92" s="122"/>
      <c r="CH92" s="161"/>
      <c r="CI92" s="122"/>
      <c r="CJ92" s="122"/>
      <c r="CK92" s="123"/>
    </row>
    <row r="93" spans="1:89" s="31" customFormat="1" ht="27.75" customHeight="1">
      <c r="A93" s="1148"/>
      <c r="B93" s="945"/>
      <c r="C93" s="945"/>
      <c r="D93" s="35" t="s">
        <v>463</v>
      </c>
      <c r="E93" s="36" t="s">
        <v>69</v>
      </c>
      <c r="F93" s="671">
        <f>+'[1]UE409 (2)'!F93</f>
        <v>5780</v>
      </c>
      <c r="G93" s="671">
        <f>+'[1]UE409 (2)'!G93</f>
        <v>5780</v>
      </c>
      <c r="H93" s="671">
        <f>+'[1]UE409 (2)'!H93</f>
        <v>13672</v>
      </c>
      <c r="I93" s="671">
        <f>+'[1]UE409 (2)'!I93</f>
        <v>13672</v>
      </c>
      <c r="J93" s="646">
        <v>82</v>
      </c>
      <c r="K93" s="102">
        <v>87</v>
      </c>
      <c r="L93" s="102">
        <v>159</v>
      </c>
      <c r="M93" s="102">
        <v>70</v>
      </c>
      <c r="N93" s="102"/>
      <c r="O93" s="102"/>
      <c r="P93" s="102"/>
      <c r="Q93" s="102"/>
      <c r="R93" s="102"/>
      <c r="S93" s="102"/>
      <c r="T93" s="102"/>
      <c r="U93" s="102"/>
      <c r="V93" s="77">
        <f t="shared" si="20"/>
        <v>398</v>
      </c>
      <c r="W93" s="128">
        <f t="shared" si="21"/>
        <v>6.8858131487889276</v>
      </c>
      <c r="X93" s="30"/>
      <c r="Y93" s="27"/>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7"/>
      <c r="AY93" s="29"/>
      <c r="AZ93" s="29"/>
      <c r="BA93" s="129"/>
      <c r="BB93" s="130"/>
      <c r="BC93" s="129"/>
      <c r="BD93" s="404"/>
      <c r="BE93" s="174"/>
      <c r="BF93" s="131"/>
      <c r="BG93" s="132"/>
      <c r="BH93" s="131"/>
      <c r="BI93" s="132"/>
      <c r="BJ93" s="155"/>
      <c r="BK93" s="132"/>
      <c r="BL93" s="172"/>
      <c r="BM93" s="156"/>
      <c r="BN93" s="172"/>
      <c r="BO93" s="132"/>
      <c r="BP93" s="172"/>
      <c r="BQ93" s="132"/>
      <c r="BR93" s="172"/>
      <c r="BS93" s="156"/>
      <c r="BT93" s="172"/>
      <c r="BU93" s="132"/>
      <c r="BV93" s="172"/>
      <c r="BW93" s="156"/>
      <c r="BX93" s="172"/>
      <c r="BY93" s="156"/>
      <c r="BZ93" s="172"/>
      <c r="CA93" s="156"/>
      <c r="CB93" s="156">
        <f t="shared" si="22"/>
        <v>0</v>
      </c>
      <c r="CC93" s="128" t="e">
        <f t="shared" si="23"/>
        <v>#DIV/0!</v>
      </c>
      <c r="CD93" s="29"/>
      <c r="CE93" s="29"/>
      <c r="CF93" s="122"/>
      <c r="CG93" s="122"/>
      <c r="CH93" s="161"/>
      <c r="CI93" s="122"/>
      <c r="CJ93" s="122"/>
      <c r="CK93" s="123"/>
    </row>
    <row r="94" spans="1:89" s="31" customFormat="1" ht="27.75" customHeight="1">
      <c r="A94" s="1148"/>
      <c r="B94" s="945"/>
      <c r="C94" s="945"/>
      <c r="D94" s="35" t="s">
        <v>70</v>
      </c>
      <c r="E94" s="36" t="s">
        <v>68</v>
      </c>
      <c r="F94" s="671">
        <f>+'[1]UE409 (2)'!F94</f>
        <v>9635</v>
      </c>
      <c r="G94" s="671">
        <f>+'[1]UE409 (2)'!G94</f>
        <v>9635</v>
      </c>
      <c r="H94" s="671">
        <f>+'[1]UE409 (2)'!H94</f>
        <v>13672</v>
      </c>
      <c r="I94" s="671">
        <f>+'[1]UE409 (2)'!I94</f>
        <v>13672</v>
      </c>
      <c r="J94" s="634">
        <v>551</v>
      </c>
      <c r="K94" s="79">
        <v>926</v>
      </c>
      <c r="L94" s="79">
        <v>538</v>
      </c>
      <c r="M94" s="79">
        <v>777</v>
      </c>
      <c r="N94" s="79"/>
      <c r="O94" s="79"/>
      <c r="P94" s="79"/>
      <c r="Q94" s="79"/>
      <c r="R94" s="79"/>
      <c r="S94" s="79"/>
      <c r="T94" s="79"/>
      <c r="U94" s="79"/>
      <c r="V94" s="77">
        <f t="shared" si="20"/>
        <v>2792</v>
      </c>
      <c r="W94" s="128">
        <f t="shared" si="21"/>
        <v>28.977685521536067</v>
      </c>
      <c r="X94" s="30"/>
      <c r="Y94" s="27"/>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7"/>
      <c r="BA94" s="129"/>
      <c r="BB94" s="130"/>
      <c r="BC94" s="129"/>
      <c r="BD94" s="404"/>
      <c r="BE94" s="174"/>
      <c r="BF94" s="131"/>
      <c r="BG94" s="132"/>
      <c r="BH94" s="131"/>
      <c r="BI94" s="132"/>
      <c r="BJ94" s="155"/>
      <c r="BK94" s="132"/>
      <c r="BL94" s="172"/>
      <c r="BM94" s="156"/>
      <c r="BN94" s="172"/>
      <c r="BO94" s="132"/>
      <c r="BP94" s="172"/>
      <c r="BQ94" s="132"/>
      <c r="BR94" s="172"/>
      <c r="BS94" s="156"/>
      <c r="BT94" s="172"/>
      <c r="BU94" s="132"/>
      <c r="BV94" s="172"/>
      <c r="BW94" s="156"/>
      <c r="BX94" s="172"/>
      <c r="BY94" s="156"/>
      <c r="BZ94" s="172"/>
      <c r="CA94" s="156"/>
      <c r="CB94" s="156">
        <f t="shared" si="22"/>
        <v>0</v>
      </c>
      <c r="CC94" s="128" t="e">
        <f t="shared" si="23"/>
        <v>#DIV/0!</v>
      </c>
      <c r="CF94" s="122"/>
      <c r="CG94" s="122"/>
      <c r="CH94" s="161"/>
      <c r="CI94" s="122"/>
      <c r="CJ94" s="122"/>
      <c r="CK94" s="123"/>
    </row>
    <row r="95" spans="1:89" s="31" customFormat="1" ht="27.75" customHeight="1">
      <c r="A95" s="1148"/>
      <c r="B95" s="945"/>
      <c r="C95" s="945"/>
      <c r="D95" s="35" t="s">
        <v>71</v>
      </c>
      <c r="E95" s="36" t="s">
        <v>72</v>
      </c>
      <c r="F95" s="671">
        <f>+'[1]UE409 (2)'!F95</f>
        <v>9635</v>
      </c>
      <c r="G95" s="671">
        <f>+'[1]UE409 (2)'!G95</f>
        <v>9635</v>
      </c>
      <c r="H95" s="671">
        <f>+'[1]UE409 (2)'!H95</f>
        <v>13672</v>
      </c>
      <c r="I95" s="671">
        <f>+'[1]UE409 (2)'!I95</f>
        <v>13672</v>
      </c>
      <c r="J95" s="634">
        <v>749</v>
      </c>
      <c r="K95" s="79">
        <v>707</v>
      </c>
      <c r="L95" s="79">
        <v>751</v>
      </c>
      <c r="M95" s="79">
        <v>679</v>
      </c>
      <c r="N95" s="79"/>
      <c r="O95" s="79"/>
      <c r="P95" s="79"/>
      <c r="Q95" s="79"/>
      <c r="R95" s="79"/>
      <c r="S95" s="79"/>
      <c r="T95" s="79"/>
      <c r="U95" s="79"/>
      <c r="V95" s="77">
        <f t="shared" si="20"/>
        <v>2886</v>
      </c>
      <c r="W95" s="128">
        <f t="shared" si="21"/>
        <v>29.953295277633629</v>
      </c>
      <c r="X95" s="30"/>
      <c r="Y95" s="27"/>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7"/>
      <c r="BA95" s="129"/>
      <c r="BB95" s="130"/>
      <c r="BC95" s="129"/>
      <c r="BD95" s="155"/>
      <c r="BE95" s="132"/>
      <c r="BF95" s="131"/>
      <c r="BG95" s="132"/>
      <c r="BH95" s="131"/>
      <c r="BI95" s="132"/>
      <c r="BJ95" s="155"/>
      <c r="BK95" s="132"/>
      <c r="BL95" s="172"/>
      <c r="BM95" s="156"/>
      <c r="BN95" s="172"/>
      <c r="BO95" s="132"/>
      <c r="BP95" s="172"/>
      <c r="BQ95" s="132"/>
      <c r="BR95" s="172"/>
      <c r="BS95" s="156"/>
      <c r="BT95" s="172"/>
      <c r="BU95" s="132"/>
      <c r="BV95" s="172"/>
      <c r="BW95" s="156"/>
      <c r="BX95" s="172"/>
      <c r="BY95" s="156"/>
      <c r="BZ95" s="172"/>
      <c r="CA95" s="156"/>
      <c r="CB95" s="156">
        <f t="shared" si="22"/>
        <v>0</v>
      </c>
      <c r="CC95" s="128" t="e">
        <f t="shared" si="23"/>
        <v>#DIV/0!</v>
      </c>
      <c r="CD95" s="173"/>
      <c r="CE95" s="173"/>
      <c r="CF95" s="122"/>
      <c r="CG95" s="122"/>
      <c r="CH95" s="161"/>
      <c r="CI95" s="122"/>
      <c r="CJ95" s="122"/>
      <c r="CK95" s="123"/>
    </row>
    <row r="96" spans="1:89" s="31" customFormat="1" ht="27.75" customHeight="1">
      <c r="A96" s="1148"/>
      <c r="B96" s="945"/>
      <c r="C96" s="945"/>
      <c r="D96" s="35" t="s">
        <v>73</v>
      </c>
      <c r="E96" s="36" t="s">
        <v>72</v>
      </c>
      <c r="F96" s="671">
        <f>+'[1]UE409 (2)'!F96</f>
        <v>9635</v>
      </c>
      <c r="G96" s="671">
        <f>+'[1]UE409 (2)'!G96</f>
        <v>9635</v>
      </c>
      <c r="H96" s="671">
        <f>+'[1]UE409 (2)'!H96</f>
        <v>13672</v>
      </c>
      <c r="I96" s="671">
        <f>+'[1]UE409 (2)'!I96</f>
        <v>13672</v>
      </c>
      <c r="J96" s="634">
        <v>334</v>
      </c>
      <c r="K96" s="79">
        <v>339</v>
      </c>
      <c r="L96" s="79">
        <v>328</v>
      </c>
      <c r="M96" s="79">
        <v>313</v>
      </c>
      <c r="N96" s="79"/>
      <c r="O96" s="79"/>
      <c r="P96" s="79"/>
      <c r="Q96" s="79"/>
      <c r="R96" s="79"/>
      <c r="S96" s="79"/>
      <c r="T96" s="79"/>
      <c r="U96" s="79"/>
      <c r="V96" s="77">
        <f t="shared" si="20"/>
        <v>1314</v>
      </c>
      <c r="W96" s="128">
        <f t="shared" si="21"/>
        <v>13.637778930980799</v>
      </c>
      <c r="X96" s="30"/>
      <c r="Y96" s="30"/>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30"/>
      <c r="BA96" s="129"/>
      <c r="BB96" s="130"/>
      <c r="BC96" s="129"/>
      <c r="BD96" s="155"/>
      <c r="BE96" s="132"/>
      <c r="BF96" s="131"/>
      <c r="BG96" s="132"/>
      <c r="BH96" s="131"/>
      <c r="BI96" s="132"/>
      <c r="BJ96" s="155"/>
      <c r="BK96" s="132"/>
      <c r="BL96" s="172"/>
      <c r="BM96" s="156"/>
      <c r="BN96" s="172"/>
      <c r="BO96" s="132"/>
      <c r="BP96" s="172"/>
      <c r="BQ96" s="132"/>
      <c r="BR96" s="172"/>
      <c r="BS96" s="156"/>
      <c r="BT96" s="172"/>
      <c r="BU96" s="132"/>
      <c r="BV96" s="172"/>
      <c r="BW96" s="156"/>
      <c r="BX96" s="172"/>
      <c r="BY96" s="156"/>
      <c r="BZ96" s="172"/>
      <c r="CA96" s="156"/>
      <c r="CB96" s="156">
        <f t="shared" si="22"/>
        <v>0</v>
      </c>
      <c r="CC96" s="128" t="e">
        <f t="shared" si="23"/>
        <v>#DIV/0!</v>
      </c>
      <c r="CD96" s="173"/>
      <c r="CE96" s="173"/>
      <c r="CF96" s="122"/>
      <c r="CG96" s="122"/>
      <c r="CH96" s="161"/>
      <c r="CI96" s="122"/>
      <c r="CJ96" s="122"/>
      <c r="CK96" s="123"/>
    </row>
    <row r="97" spans="1:89" s="31" customFormat="1" ht="47.25" customHeight="1">
      <c r="A97" s="1148"/>
      <c r="B97" s="945"/>
      <c r="C97" s="945"/>
      <c r="D97" s="41" t="s">
        <v>451</v>
      </c>
      <c r="E97" s="36" t="s">
        <v>72</v>
      </c>
      <c r="F97" s="671">
        <f>+'[1]UE409 (2)'!F97</f>
        <v>5780</v>
      </c>
      <c r="G97" s="671">
        <f>+'[1]UE409 (2)'!G97</f>
        <v>5780</v>
      </c>
      <c r="H97" s="671">
        <f>+'[1]UE409 (2)'!H97</f>
        <v>1850</v>
      </c>
      <c r="I97" s="671">
        <f>+'[1]UE409 (2)'!I97</f>
        <v>1850</v>
      </c>
      <c r="J97" s="646">
        <v>8</v>
      </c>
      <c r="K97" s="102">
        <v>16</v>
      </c>
      <c r="L97" s="102">
        <v>23</v>
      </c>
      <c r="M97" s="102">
        <v>58</v>
      </c>
      <c r="N97" s="102"/>
      <c r="O97" s="102"/>
      <c r="P97" s="102"/>
      <c r="Q97" s="102"/>
      <c r="R97" s="102"/>
      <c r="S97" s="102"/>
      <c r="T97" s="102"/>
      <c r="U97" s="102"/>
      <c r="V97" s="77">
        <f t="shared" si="20"/>
        <v>105</v>
      </c>
      <c r="W97" s="128">
        <f t="shared" si="21"/>
        <v>1.8166089965397925</v>
      </c>
      <c r="X97" s="48"/>
      <c r="Y97" s="48"/>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48"/>
      <c r="BA97" s="129"/>
      <c r="BB97" s="130"/>
      <c r="BC97" s="129"/>
      <c r="BD97" s="155"/>
      <c r="BE97" s="132"/>
      <c r="BF97" s="131"/>
      <c r="BG97" s="132"/>
      <c r="BH97" s="131"/>
      <c r="BI97" s="132"/>
      <c r="BJ97" s="155"/>
      <c r="BK97" s="132"/>
      <c r="BL97" s="172"/>
      <c r="BM97" s="156"/>
      <c r="BN97" s="172"/>
      <c r="BO97" s="132"/>
      <c r="BP97" s="172"/>
      <c r="BQ97" s="132"/>
      <c r="BR97" s="172"/>
      <c r="BS97" s="156"/>
      <c r="BT97" s="172"/>
      <c r="BU97" s="132"/>
      <c r="BV97" s="172"/>
      <c r="BW97" s="156"/>
      <c r="BX97" s="172"/>
      <c r="BY97" s="156"/>
      <c r="BZ97" s="172"/>
      <c r="CA97" s="156"/>
      <c r="CB97" s="156">
        <f t="shared" si="22"/>
        <v>0</v>
      </c>
      <c r="CC97" s="128" t="e">
        <f t="shared" si="23"/>
        <v>#DIV/0!</v>
      </c>
      <c r="CD97" s="173"/>
      <c r="CE97" s="173"/>
      <c r="CF97" s="122"/>
      <c r="CG97" s="122"/>
      <c r="CH97" s="161"/>
      <c r="CI97" s="122"/>
      <c r="CJ97" s="122"/>
      <c r="CK97" s="123"/>
    </row>
    <row r="98" spans="1:89" s="31" customFormat="1" ht="47.25" customHeight="1">
      <c r="A98" s="1148"/>
      <c r="B98" s="945"/>
      <c r="C98" s="945"/>
      <c r="D98" s="35" t="s">
        <v>74</v>
      </c>
      <c r="E98" s="36" t="s">
        <v>75</v>
      </c>
      <c r="F98" s="671">
        <f>+'[1]UE409 (2)'!F98</f>
        <v>4500</v>
      </c>
      <c r="G98" s="671">
        <f>+'[1]UE409 (2)'!G98</f>
        <v>4500</v>
      </c>
      <c r="H98" s="671">
        <f>+'[1]UE409 (2)'!H98</f>
        <v>3600</v>
      </c>
      <c r="I98" s="671">
        <f>+'[1]UE409 (2)'!I98</f>
        <v>3600</v>
      </c>
      <c r="J98" s="634">
        <v>379</v>
      </c>
      <c r="K98" s="79">
        <v>428</v>
      </c>
      <c r="L98" s="79">
        <v>420</v>
      </c>
      <c r="M98" s="79">
        <v>482</v>
      </c>
      <c r="N98" s="79"/>
      <c r="O98" s="79"/>
      <c r="P98" s="79"/>
      <c r="Q98" s="79"/>
      <c r="R98" s="79"/>
      <c r="S98" s="79"/>
      <c r="T98" s="79"/>
      <c r="U98" s="79"/>
      <c r="V98" s="77">
        <f t="shared" si="20"/>
        <v>1709</v>
      </c>
      <c r="W98" s="128">
        <f t="shared" si="21"/>
        <v>37.977777777777774</v>
      </c>
      <c r="X98" s="30"/>
      <c r="Y98" s="30"/>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30"/>
      <c r="BA98" s="129"/>
      <c r="BB98" s="130"/>
      <c r="BC98" s="129"/>
      <c r="BD98" s="155"/>
      <c r="BE98" s="132"/>
      <c r="BF98" s="131"/>
      <c r="BG98" s="132"/>
      <c r="BH98" s="131"/>
      <c r="BI98" s="132"/>
      <c r="BJ98" s="155"/>
      <c r="BK98" s="132"/>
      <c r="BL98" s="172"/>
      <c r="BM98" s="156"/>
      <c r="BN98" s="172"/>
      <c r="BO98" s="132"/>
      <c r="BP98" s="172"/>
      <c r="BQ98" s="132"/>
      <c r="BR98" s="172"/>
      <c r="BS98" s="156"/>
      <c r="BT98" s="172"/>
      <c r="BU98" s="132"/>
      <c r="BV98" s="172"/>
      <c r="BW98" s="156"/>
      <c r="BX98" s="172"/>
      <c r="BY98" s="156"/>
      <c r="BZ98" s="172"/>
      <c r="CA98" s="156"/>
      <c r="CB98" s="156">
        <f t="shared" si="22"/>
        <v>0</v>
      </c>
      <c r="CC98" s="128" t="e">
        <f t="shared" si="23"/>
        <v>#DIV/0!</v>
      </c>
      <c r="CF98" s="122"/>
      <c r="CG98" s="122"/>
      <c r="CH98" s="161"/>
      <c r="CI98" s="122"/>
      <c r="CJ98" s="122"/>
      <c r="CK98" s="123"/>
    </row>
    <row r="99" spans="1:89" s="31" customFormat="1" ht="47.25" customHeight="1">
      <c r="A99" s="1148"/>
      <c r="B99" s="945"/>
      <c r="C99" s="945"/>
      <c r="D99" s="41" t="s">
        <v>464</v>
      </c>
      <c r="E99" s="42" t="s">
        <v>465</v>
      </c>
      <c r="F99" s="671">
        <f>+'[1]UE409 (2)'!F99</f>
        <v>9635</v>
      </c>
      <c r="G99" s="671">
        <f>+'[1]UE409 (2)'!G99</f>
        <v>9635</v>
      </c>
      <c r="H99" s="671">
        <f>+'[1]UE409 (2)'!H99</f>
        <v>13672</v>
      </c>
      <c r="I99" s="671">
        <f>+'[1]UE409 (2)'!I99</f>
        <v>13672</v>
      </c>
      <c r="J99" s="646">
        <v>330</v>
      </c>
      <c r="K99" s="102">
        <v>362</v>
      </c>
      <c r="L99" s="102">
        <v>320</v>
      </c>
      <c r="M99" s="102">
        <v>286</v>
      </c>
      <c r="N99" s="102"/>
      <c r="O99" s="102"/>
      <c r="P99" s="102"/>
      <c r="Q99" s="102"/>
      <c r="R99" s="102"/>
      <c r="S99" s="102"/>
      <c r="T99" s="102"/>
      <c r="U99" s="102"/>
      <c r="V99" s="77">
        <f t="shared" si="20"/>
        <v>1298</v>
      </c>
      <c r="W99" s="128">
        <f t="shared" si="21"/>
        <v>13.471717695900361</v>
      </c>
      <c r="X99" s="48"/>
      <c r="Y99" s="48"/>
      <c r="Z99" s="229"/>
      <c r="AA99" s="229"/>
      <c r="AB99" s="241"/>
      <c r="AC99" s="242"/>
      <c r="AD99" s="241"/>
      <c r="AE99" s="241"/>
      <c r="AF99" s="241"/>
      <c r="AG99" s="241"/>
      <c r="AH99" s="242"/>
      <c r="AI99" s="230"/>
      <c r="AJ99" s="230"/>
      <c r="AK99" s="230"/>
      <c r="AL99" s="230"/>
      <c r="AM99" s="230"/>
      <c r="AN99" s="230"/>
      <c r="AO99" s="230"/>
      <c r="AP99" s="230"/>
      <c r="AQ99" s="230"/>
      <c r="AR99" s="230"/>
      <c r="AS99" s="230"/>
      <c r="AT99" s="230"/>
      <c r="AU99" s="230"/>
      <c r="AV99" s="230"/>
      <c r="AW99" s="230"/>
      <c r="AX99" s="48"/>
      <c r="BA99" s="129"/>
      <c r="BB99" s="130"/>
      <c r="BC99" s="129"/>
      <c r="BD99" s="155"/>
      <c r="BE99" s="132"/>
      <c r="BF99" s="131"/>
      <c r="BG99" s="132"/>
      <c r="BH99" s="131"/>
      <c r="BI99" s="132"/>
      <c r="BJ99" s="155"/>
      <c r="BK99" s="132"/>
      <c r="BL99" s="172"/>
      <c r="BM99" s="156"/>
      <c r="BN99" s="172"/>
      <c r="BO99" s="132"/>
      <c r="BP99" s="172"/>
      <c r="BQ99" s="132"/>
      <c r="BR99" s="172"/>
      <c r="BS99" s="156"/>
      <c r="BT99" s="172"/>
      <c r="BU99" s="132"/>
      <c r="BV99" s="172"/>
      <c r="BW99" s="156"/>
      <c r="BX99" s="172"/>
      <c r="BY99" s="156"/>
      <c r="BZ99" s="172"/>
      <c r="CA99" s="156"/>
      <c r="CB99" s="156">
        <f t="shared" si="22"/>
        <v>0</v>
      </c>
      <c r="CC99" s="128" t="e">
        <f t="shared" si="23"/>
        <v>#DIV/0!</v>
      </c>
      <c r="CF99" s="122"/>
      <c r="CG99" s="122"/>
      <c r="CH99" s="161"/>
      <c r="CI99" s="122"/>
      <c r="CJ99" s="122"/>
      <c r="CK99" s="123"/>
    </row>
    <row r="100" spans="1:89" s="31" customFormat="1" ht="51" customHeight="1">
      <c r="A100" s="1148"/>
      <c r="B100" s="945" t="s">
        <v>279</v>
      </c>
      <c r="C100" s="944" t="s">
        <v>232</v>
      </c>
      <c r="D100" s="670" t="s">
        <v>221</v>
      </c>
      <c r="E100" s="670"/>
      <c r="F100" s="671">
        <f>+'[1]UE409 (2)'!F100</f>
        <v>38930</v>
      </c>
      <c r="G100" s="671">
        <f>+'[1]UE409 (2)'!G100</f>
        <v>38930</v>
      </c>
      <c r="H100" s="671">
        <f>+'[1]UE409 (2)'!H100</f>
        <v>39705</v>
      </c>
      <c r="I100" s="671">
        <f>+'[1]UE409 (2)'!I100</f>
        <v>40495</v>
      </c>
      <c r="J100" s="728">
        <v>3152</v>
      </c>
      <c r="K100" s="672">
        <v>3272</v>
      </c>
      <c r="L100" s="672">
        <v>2890</v>
      </c>
      <c r="M100" s="672">
        <v>3552</v>
      </c>
      <c r="N100" s="672">
        <f t="shared" ref="N100:U100" si="27">SUM(N101:N111)-N107</f>
        <v>0</v>
      </c>
      <c r="O100" s="672">
        <f t="shared" si="27"/>
        <v>0</v>
      </c>
      <c r="P100" s="672">
        <f t="shared" si="27"/>
        <v>0</v>
      </c>
      <c r="Q100" s="672">
        <f t="shared" si="27"/>
        <v>0</v>
      </c>
      <c r="R100" s="672">
        <f t="shared" si="27"/>
        <v>0</v>
      </c>
      <c r="S100" s="672">
        <f t="shared" si="27"/>
        <v>0</v>
      </c>
      <c r="T100" s="672">
        <f t="shared" si="27"/>
        <v>0</v>
      </c>
      <c r="U100" s="672">
        <f t="shared" si="27"/>
        <v>0</v>
      </c>
      <c r="V100" s="77">
        <f t="shared" si="20"/>
        <v>12866</v>
      </c>
      <c r="W100" s="128">
        <f t="shared" si="21"/>
        <v>33.049062419727719</v>
      </c>
      <c r="X100" s="30"/>
      <c r="Y100" s="27"/>
      <c r="Z100" s="229"/>
      <c r="AA100" s="229"/>
      <c r="AB100" s="241"/>
      <c r="AC100" s="242"/>
      <c r="AD100" s="241"/>
      <c r="AE100" s="241"/>
      <c r="AF100" s="241"/>
      <c r="AG100" s="241"/>
      <c r="AH100" s="242"/>
      <c r="AI100" s="230"/>
      <c r="AJ100" s="230"/>
      <c r="AK100" s="230"/>
      <c r="AL100" s="230"/>
      <c r="AM100" s="230"/>
      <c r="AN100" s="230"/>
      <c r="AO100" s="230"/>
      <c r="AP100" s="230"/>
      <c r="AQ100" s="230"/>
      <c r="AR100" s="230"/>
      <c r="AS100" s="230"/>
      <c r="AT100" s="230"/>
      <c r="AU100" s="230"/>
      <c r="AV100" s="230"/>
      <c r="AW100" s="230"/>
      <c r="AX100" s="27"/>
      <c r="BA100" s="77">
        <f>+BC100+BD100+BF100+BH100+BJ100+BL100+BN100+BP100+BR100+BT100+BV100+BX100+BZ100</f>
        <v>3587096</v>
      </c>
      <c r="BB100" s="130">
        <f>+BE100+BG100+BI100+BK100+BM100+BO100+BQ100+BS100+BU100+BW100+BY100+CA100</f>
        <v>1200280.6399999999</v>
      </c>
      <c r="BC100" s="129">
        <v>3286952</v>
      </c>
      <c r="BD100" s="155">
        <v>5383</v>
      </c>
      <c r="BE100" s="132">
        <v>322911.90000000002</v>
      </c>
      <c r="BF100" s="131">
        <v>272314</v>
      </c>
      <c r="BG100" s="132">
        <v>285306.84999999998</v>
      </c>
      <c r="BH100" s="131">
        <v>1832</v>
      </c>
      <c r="BI100" s="132">
        <v>292835.99</v>
      </c>
      <c r="BJ100" s="155">
        <v>20615</v>
      </c>
      <c r="BK100" s="132">
        <v>299225.89999999991</v>
      </c>
      <c r="BL100" s="172"/>
      <c r="BM100" s="156"/>
      <c r="BN100" s="172"/>
      <c r="BO100" s="132"/>
      <c r="BP100" s="172"/>
      <c r="BQ100" s="132"/>
      <c r="BR100" s="172"/>
      <c r="BS100" s="156"/>
      <c r="BT100" s="172"/>
      <c r="BU100" s="132"/>
      <c r="BV100" s="172"/>
      <c r="BW100" s="156"/>
      <c r="BX100" s="172"/>
      <c r="BY100" s="156"/>
      <c r="BZ100" s="172"/>
      <c r="CA100" s="156"/>
      <c r="CB100" s="156">
        <f t="shared" si="22"/>
        <v>1200280.6399999999</v>
      </c>
      <c r="CC100" s="128">
        <f t="shared" si="23"/>
        <v>33.46106822900753</v>
      </c>
      <c r="CF100" s="133">
        <f>+CI100-BA100</f>
        <v>0</v>
      </c>
      <c r="CG100" s="133">
        <f>+CJ100-BB100</f>
        <v>0</v>
      </c>
      <c r="CH100" s="160"/>
      <c r="CI100" s="133">
        <v>3587096</v>
      </c>
      <c r="CJ100" s="133">
        <v>1200280.6399999999</v>
      </c>
      <c r="CK100" s="123"/>
    </row>
    <row r="101" spans="1:89" s="31" customFormat="1" ht="29.25" customHeight="1">
      <c r="A101" s="1148"/>
      <c r="B101" s="945"/>
      <c r="C101" s="944"/>
      <c r="D101" s="41" t="s">
        <v>54</v>
      </c>
      <c r="E101" s="42" t="s">
        <v>53</v>
      </c>
      <c r="F101" s="671">
        <f>+'[1]UE409 (2)'!F101</f>
        <v>200</v>
      </c>
      <c r="G101" s="671">
        <f>+'[1]UE409 (2)'!G101</f>
        <v>200</v>
      </c>
      <c r="H101" s="671">
        <f>+'[1]UE409 (2)'!H101</f>
        <v>240</v>
      </c>
      <c r="I101" s="671">
        <f>+'[1]UE409 (2)'!I101</f>
        <v>330</v>
      </c>
      <c r="J101" s="634">
        <v>15</v>
      </c>
      <c r="K101" s="79">
        <v>19</v>
      </c>
      <c r="L101" s="79">
        <v>24</v>
      </c>
      <c r="M101" s="79">
        <v>14</v>
      </c>
      <c r="N101" s="79"/>
      <c r="O101" s="79"/>
      <c r="P101" s="79"/>
      <c r="Q101" s="79"/>
      <c r="R101" s="79"/>
      <c r="S101" s="79"/>
      <c r="T101" s="79"/>
      <c r="U101" s="79"/>
      <c r="V101" s="77">
        <f t="shared" si="20"/>
        <v>72</v>
      </c>
      <c r="W101" s="128">
        <f t="shared" si="21"/>
        <v>36</v>
      </c>
      <c r="X101" s="30"/>
      <c r="Y101" s="27"/>
      <c r="Z101" s="229"/>
      <c r="AA101" s="229"/>
      <c r="AB101" s="241"/>
      <c r="AC101" s="242"/>
      <c r="AD101" s="241"/>
      <c r="AE101" s="241"/>
      <c r="AF101" s="241"/>
      <c r="AG101" s="241"/>
      <c r="AH101" s="242"/>
      <c r="AI101" s="230"/>
      <c r="AJ101" s="230"/>
      <c r="AK101" s="230"/>
      <c r="AL101" s="230"/>
      <c r="AM101" s="230"/>
      <c r="AN101" s="230"/>
      <c r="AO101" s="230"/>
      <c r="AP101" s="230"/>
      <c r="AQ101" s="230"/>
      <c r="AR101" s="230"/>
      <c r="AS101" s="230"/>
      <c r="AT101" s="230"/>
      <c r="AU101" s="230"/>
      <c r="AV101" s="230"/>
      <c r="AW101" s="230"/>
      <c r="AX101" s="27"/>
      <c r="BA101" s="129"/>
      <c r="BB101" s="130"/>
      <c r="BC101" s="129"/>
      <c r="BD101" s="155"/>
      <c r="BE101" s="132"/>
      <c r="BF101" s="131"/>
      <c r="BG101" s="132"/>
      <c r="BH101" s="131"/>
      <c r="BI101" s="132"/>
      <c r="BJ101" s="155"/>
      <c r="BK101" s="132"/>
      <c r="BL101" s="172"/>
      <c r="BM101" s="156"/>
      <c r="BN101" s="172"/>
      <c r="BO101" s="132"/>
      <c r="BP101" s="172"/>
      <c r="BQ101" s="132"/>
      <c r="BR101" s="172"/>
      <c r="BS101" s="156"/>
      <c r="BT101" s="172"/>
      <c r="BU101" s="132"/>
      <c r="BV101" s="172"/>
      <c r="BW101" s="156"/>
      <c r="BX101" s="172"/>
      <c r="BY101" s="156"/>
      <c r="BZ101" s="172"/>
      <c r="CA101" s="156"/>
      <c r="CB101" s="156">
        <f t="shared" si="22"/>
        <v>0</v>
      </c>
      <c r="CC101" s="128" t="e">
        <f t="shared" si="23"/>
        <v>#DIV/0!</v>
      </c>
      <c r="CD101" s="173"/>
      <c r="CF101" s="122"/>
      <c r="CG101" s="122"/>
      <c r="CH101" s="161"/>
      <c r="CI101" s="122"/>
      <c r="CJ101" s="122"/>
      <c r="CK101" s="123"/>
    </row>
    <row r="102" spans="1:89" s="31" customFormat="1" ht="29.25" customHeight="1">
      <c r="A102" s="1148"/>
      <c r="B102" s="945"/>
      <c r="C102" s="944"/>
      <c r="D102" s="41" t="s">
        <v>870</v>
      </c>
      <c r="E102" s="42" t="s">
        <v>53</v>
      </c>
      <c r="F102" s="671">
        <f>+'[1]UE409 (2)'!F102</f>
        <v>60</v>
      </c>
      <c r="G102" s="671">
        <f>+'[1]UE409 (2)'!G102</f>
        <v>60</v>
      </c>
      <c r="H102" s="671">
        <f>+'[1]UE409 (2)'!H102</f>
        <v>20</v>
      </c>
      <c r="I102" s="671">
        <f>+'[1]UE409 (2)'!I102</f>
        <v>50</v>
      </c>
      <c r="J102" s="634">
        <v>0</v>
      </c>
      <c r="K102" s="79">
        <v>18</v>
      </c>
      <c r="L102" s="79">
        <v>2</v>
      </c>
      <c r="M102" s="79">
        <v>0</v>
      </c>
      <c r="N102" s="79"/>
      <c r="O102" s="79"/>
      <c r="P102" s="79"/>
      <c r="Q102" s="79"/>
      <c r="R102" s="79"/>
      <c r="S102" s="79"/>
      <c r="T102" s="79"/>
      <c r="U102" s="79"/>
      <c r="V102" s="77">
        <f t="shared" si="20"/>
        <v>20</v>
      </c>
      <c r="W102" s="128">
        <f t="shared" si="21"/>
        <v>33.333333333333329</v>
      </c>
      <c r="X102" s="30"/>
      <c r="Y102" s="27"/>
      <c r="Z102" s="229"/>
      <c r="AA102" s="229"/>
      <c r="AB102" s="241"/>
      <c r="AC102" s="242"/>
      <c r="AD102" s="241"/>
      <c r="AE102" s="241"/>
      <c r="AF102" s="241"/>
      <c r="AG102" s="241"/>
      <c r="AH102" s="242"/>
      <c r="AI102" s="230"/>
      <c r="AJ102" s="230"/>
      <c r="AK102" s="230"/>
      <c r="AL102" s="230"/>
      <c r="AM102" s="230"/>
      <c r="AN102" s="230"/>
      <c r="AO102" s="230"/>
      <c r="AP102" s="230"/>
      <c r="AQ102" s="230"/>
      <c r="AR102" s="230"/>
      <c r="AS102" s="230"/>
      <c r="AT102" s="230"/>
      <c r="AU102" s="230"/>
      <c r="AV102" s="230"/>
      <c r="AW102" s="230"/>
      <c r="AX102" s="27"/>
      <c r="BA102" s="129"/>
      <c r="BB102" s="130"/>
      <c r="BC102" s="129"/>
      <c r="BD102" s="155"/>
      <c r="BE102" s="132"/>
      <c r="BF102" s="131"/>
      <c r="BG102" s="132"/>
      <c r="BH102" s="131"/>
      <c r="BI102" s="132"/>
      <c r="BJ102" s="155"/>
      <c r="BK102" s="132"/>
      <c r="BL102" s="172"/>
      <c r="BM102" s="156"/>
      <c r="BN102" s="172"/>
      <c r="BO102" s="132"/>
      <c r="BP102" s="172"/>
      <c r="BQ102" s="132"/>
      <c r="BR102" s="172"/>
      <c r="BS102" s="156"/>
      <c r="BT102" s="172"/>
      <c r="BU102" s="132"/>
      <c r="BV102" s="172"/>
      <c r="BW102" s="156"/>
      <c r="BX102" s="172"/>
      <c r="BY102" s="156"/>
      <c r="BZ102" s="172"/>
      <c r="CA102" s="156"/>
      <c r="CB102" s="156"/>
      <c r="CC102" s="128"/>
      <c r="CD102" s="173"/>
      <c r="CF102" s="122"/>
      <c r="CG102" s="122"/>
      <c r="CH102" s="161"/>
      <c r="CI102" s="122"/>
      <c r="CJ102" s="122"/>
      <c r="CK102" s="123"/>
    </row>
    <row r="103" spans="1:89" s="31" customFormat="1" ht="29.25" customHeight="1">
      <c r="A103" s="1148"/>
      <c r="B103" s="945"/>
      <c r="C103" s="944"/>
      <c r="D103" s="41" t="s">
        <v>55</v>
      </c>
      <c r="E103" s="42" t="s">
        <v>53</v>
      </c>
      <c r="F103" s="671">
        <f>+'[1]UE409 (2)'!F103</f>
        <v>709</v>
      </c>
      <c r="G103" s="671">
        <f>+'[1]UE409 (2)'!G103</f>
        <v>709</v>
      </c>
      <c r="H103" s="671">
        <f>+'[1]UE409 (2)'!H103</f>
        <v>709</v>
      </c>
      <c r="I103" s="671">
        <f>+'[1]UE409 (2)'!I103</f>
        <v>896</v>
      </c>
      <c r="J103" s="634">
        <v>40</v>
      </c>
      <c r="K103" s="79">
        <v>28</v>
      </c>
      <c r="L103" s="79">
        <v>49</v>
      </c>
      <c r="M103" s="79">
        <v>32</v>
      </c>
      <c r="N103" s="79"/>
      <c r="O103" s="79"/>
      <c r="P103" s="79"/>
      <c r="Q103" s="79"/>
      <c r="R103" s="79"/>
      <c r="S103" s="79"/>
      <c r="T103" s="79"/>
      <c r="U103" s="79"/>
      <c r="V103" s="77">
        <f t="shared" si="20"/>
        <v>149</v>
      </c>
      <c r="W103" s="128">
        <f t="shared" si="21"/>
        <v>21.015514809590975</v>
      </c>
      <c r="X103" s="30"/>
      <c r="Y103" s="27"/>
      <c r="Z103" s="229"/>
      <c r="AA103" s="229"/>
      <c r="AB103" s="241"/>
      <c r="AC103" s="242"/>
      <c r="AD103" s="241"/>
      <c r="AE103" s="241"/>
      <c r="AF103" s="241"/>
      <c r="AG103" s="241"/>
      <c r="AH103" s="242"/>
      <c r="AI103" s="230"/>
      <c r="AJ103" s="230"/>
      <c r="AK103" s="230"/>
      <c r="AL103" s="230"/>
      <c r="AM103" s="230"/>
      <c r="AN103" s="230"/>
      <c r="AO103" s="230"/>
      <c r="AP103" s="230"/>
      <c r="AQ103" s="230"/>
      <c r="AR103" s="230"/>
      <c r="AS103" s="230"/>
      <c r="AT103" s="230"/>
      <c r="AU103" s="230"/>
      <c r="AV103" s="230"/>
      <c r="AW103" s="230"/>
      <c r="AX103" s="27"/>
      <c r="BA103" s="129"/>
      <c r="BB103" s="130"/>
      <c r="BC103" s="129"/>
      <c r="BD103" s="155"/>
      <c r="BE103" s="132"/>
      <c r="BF103" s="131"/>
      <c r="BG103" s="132"/>
      <c r="BH103" s="131"/>
      <c r="BI103" s="132"/>
      <c r="BJ103" s="155"/>
      <c r="BK103" s="132"/>
      <c r="BL103" s="172"/>
      <c r="BM103" s="156"/>
      <c r="BN103" s="172"/>
      <c r="BO103" s="132"/>
      <c r="BP103" s="172"/>
      <c r="BQ103" s="132"/>
      <c r="BR103" s="172"/>
      <c r="BS103" s="156"/>
      <c r="BT103" s="172"/>
      <c r="BU103" s="132"/>
      <c r="BV103" s="172"/>
      <c r="BW103" s="156"/>
      <c r="BX103" s="172"/>
      <c r="BY103" s="156"/>
      <c r="BZ103" s="172"/>
      <c r="CA103" s="156"/>
      <c r="CB103" s="156">
        <f t="shared" si="22"/>
        <v>0</v>
      </c>
      <c r="CC103" s="128" t="e">
        <f t="shared" si="23"/>
        <v>#DIV/0!</v>
      </c>
      <c r="CF103" s="122"/>
      <c r="CG103" s="122"/>
      <c r="CH103" s="161"/>
      <c r="CI103" s="122"/>
      <c r="CJ103" s="122"/>
      <c r="CK103" s="123"/>
    </row>
    <row r="104" spans="1:89" s="31" customFormat="1" ht="29.25" customHeight="1">
      <c r="A104" s="1148"/>
      <c r="B104" s="945"/>
      <c r="C104" s="944"/>
      <c r="D104" s="41" t="s">
        <v>56</v>
      </c>
      <c r="E104" s="42" t="s">
        <v>53</v>
      </c>
      <c r="F104" s="671">
        <f>+'[1]UE409 (2)'!F104</f>
        <v>7490</v>
      </c>
      <c r="G104" s="671">
        <f>+'[1]UE409 (2)'!G104</f>
        <v>7490</v>
      </c>
      <c r="H104" s="671">
        <f>+'[1]UE409 (2)'!H104</f>
        <v>7490</v>
      </c>
      <c r="I104" s="671">
        <f>+'[1]UE409 (2)'!I104</f>
        <v>7490</v>
      </c>
      <c r="J104" s="634">
        <v>624</v>
      </c>
      <c r="K104" s="79">
        <v>602</v>
      </c>
      <c r="L104" s="79">
        <v>514</v>
      </c>
      <c r="M104" s="79">
        <v>625</v>
      </c>
      <c r="N104" s="79"/>
      <c r="O104" s="79"/>
      <c r="P104" s="79"/>
      <c r="Q104" s="79"/>
      <c r="R104" s="79"/>
      <c r="S104" s="79"/>
      <c r="T104" s="79"/>
      <c r="U104" s="79"/>
      <c r="V104" s="77">
        <f t="shared" si="20"/>
        <v>2365</v>
      </c>
      <c r="W104" s="128">
        <f t="shared" si="21"/>
        <v>31.575433911882513</v>
      </c>
      <c r="X104" s="30"/>
      <c r="Y104" s="27"/>
      <c r="Z104" s="229"/>
      <c r="AA104" s="229"/>
      <c r="AB104" s="241"/>
      <c r="AC104" s="242"/>
      <c r="AD104" s="241"/>
      <c r="AE104" s="241"/>
      <c r="AF104" s="241"/>
      <c r="AG104" s="241"/>
      <c r="AH104" s="242"/>
      <c r="AI104" s="230"/>
      <c r="AJ104" s="230"/>
      <c r="AK104" s="230"/>
      <c r="AL104" s="230"/>
      <c r="AM104" s="230"/>
      <c r="AN104" s="230"/>
      <c r="AO104" s="230"/>
      <c r="AP104" s="230"/>
      <c r="AQ104" s="230"/>
      <c r="AR104" s="230"/>
      <c r="AS104" s="230"/>
      <c r="AT104" s="230"/>
      <c r="AU104" s="230"/>
      <c r="AV104" s="230"/>
      <c r="AW104" s="230"/>
      <c r="AX104" s="27"/>
      <c r="BA104" s="129"/>
      <c r="BB104" s="130"/>
      <c r="BC104" s="129"/>
      <c r="BD104" s="155"/>
      <c r="BE104" s="132"/>
      <c r="BF104" s="131"/>
      <c r="BG104" s="132"/>
      <c r="BH104" s="131"/>
      <c r="BI104" s="132"/>
      <c r="BJ104" s="155"/>
      <c r="BK104" s="132"/>
      <c r="BL104" s="172"/>
      <c r="BM104" s="156"/>
      <c r="BN104" s="172"/>
      <c r="BO104" s="132"/>
      <c r="BP104" s="172"/>
      <c r="BQ104" s="132"/>
      <c r="BR104" s="172"/>
      <c r="BS104" s="156"/>
      <c r="BT104" s="172"/>
      <c r="BU104" s="132"/>
      <c r="BV104" s="172"/>
      <c r="BW104" s="156"/>
      <c r="BX104" s="172"/>
      <c r="BY104" s="156"/>
      <c r="BZ104" s="172"/>
      <c r="CA104" s="156"/>
      <c r="CB104" s="156">
        <f t="shared" si="22"/>
        <v>0</v>
      </c>
      <c r="CC104" s="128" t="e">
        <f t="shared" si="23"/>
        <v>#DIV/0!</v>
      </c>
      <c r="CF104" s="122"/>
      <c r="CG104" s="122"/>
      <c r="CH104" s="161"/>
      <c r="CI104" s="122"/>
      <c r="CJ104" s="122"/>
      <c r="CK104" s="123"/>
    </row>
    <row r="105" spans="1:89" s="31" customFormat="1" ht="29.25" customHeight="1">
      <c r="A105" s="1148"/>
      <c r="B105" s="945"/>
      <c r="C105" s="944"/>
      <c r="D105" s="41" t="s">
        <v>57</v>
      </c>
      <c r="E105" s="42" t="s">
        <v>53</v>
      </c>
      <c r="F105" s="671">
        <f>+'[1]UE409 (2)'!F105</f>
        <v>17471</v>
      </c>
      <c r="G105" s="671">
        <f>+'[1]UE409 (2)'!G105</f>
        <v>17471</v>
      </c>
      <c r="H105" s="671">
        <f>+'[1]UE409 (2)'!H105</f>
        <v>17472</v>
      </c>
      <c r="I105" s="671">
        <f>+'[1]UE409 (2)'!I105</f>
        <v>17560</v>
      </c>
      <c r="J105" s="635">
        <v>1554</v>
      </c>
      <c r="K105" s="79">
        <v>1657</v>
      </c>
      <c r="L105" s="79">
        <v>1435</v>
      </c>
      <c r="M105" s="79">
        <v>1903</v>
      </c>
      <c r="N105" s="79"/>
      <c r="O105" s="79"/>
      <c r="P105" s="79"/>
      <c r="Q105" s="79"/>
      <c r="R105" s="79"/>
      <c r="S105" s="79"/>
      <c r="T105" s="79"/>
      <c r="U105" s="79"/>
      <c r="V105" s="77">
        <f t="shared" si="20"/>
        <v>6549</v>
      </c>
      <c r="W105" s="128">
        <f t="shared" si="21"/>
        <v>37.484975101596937</v>
      </c>
      <c r="X105" s="30"/>
      <c r="Y105" s="27"/>
      <c r="Z105" s="229"/>
      <c r="AA105" s="229"/>
      <c r="AB105" s="241"/>
      <c r="AC105" s="242"/>
      <c r="AD105" s="241"/>
      <c r="AE105" s="241"/>
      <c r="AF105" s="241"/>
      <c r="AG105" s="241"/>
      <c r="AH105" s="242"/>
      <c r="AI105" s="230"/>
      <c r="AJ105" s="230"/>
      <c r="AK105" s="230"/>
      <c r="AL105" s="230"/>
      <c r="AM105" s="230"/>
      <c r="AN105" s="230"/>
      <c r="AO105" s="230"/>
      <c r="AP105" s="230"/>
      <c r="AQ105" s="230"/>
      <c r="AR105" s="230"/>
      <c r="AS105" s="230"/>
      <c r="AT105" s="230"/>
      <c r="AU105" s="230"/>
      <c r="AV105" s="230"/>
      <c r="AW105" s="230"/>
      <c r="AX105" s="27"/>
      <c r="BA105" s="129"/>
      <c r="BB105" s="130"/>
      <c r="BC105" s="129"/>
      <c r="BD105" s="155"/>
      <c r="BE105" s="132"/>
      <c r="BF105" s="131"/>
      <c r="BG105" s="132"/>
      <c r="BH105" s="131"/>
      <c r="BI105" s="132"/>
      <c r="BJ105" s="155"/>
      <c r="BK105" s="132"/>
      <c r="BL105" s="172"/>
      <c r="BM105" s="156"/>
      <c r="BN105" s="172"/>
      <c r="BO105" s="132"/>
      <c r="BP105" s="172"/>
      <c r="BQ105" s="132"/>
      <c r="BR105" s="172"/>
      <c r="BS105" s="156"/>
      <c r="BT105" s="172"/>
      <c r="BU105" s="132"/>
      <c r="BV105" s="172"/>
      <c r="BW105" s="156"/>
      <c r="BX105" s="172"/>
      <c r="BY105" s="156"/>
      <c r="BZ105" s="172"/>
      <c r="CA105" s="156"/>
      <c r="CB105" s="156">
        <f t="shared" si="22"/>
        <v>0</v>
      </c>
      <c r="CC105" s="128" t="e">
        <f t="shared" si="23"/>
        <v>#DIV/0!</v>
      </c>
      <c r="CF105" s="122"/>
      <c r="CG105" s="122"/>
      <c r="CH105" s="161"/>
      <c r="CI105" s="122"/>
      <c r="CJ105" s="122"/>
      <c r="CK105" s="123"/>
    </row>
    <row r="106" spans="1:89" s="31" customFormat="1" ht="29.25" customHeight="1">
      <c r="A106" s="1148"/>
      <c r="B106" s="945"/>
      <c r="C106" s="944"/>
      <c r="D106" s="41" t="s">
        <v>58</v>
      </c>
      <c r="E106" s="42" t="s">
        <v>53</v>
      </c>
      <c r="F106" s="671">
        <f>+'[1]UE409 (2)'!F106</f>
        <v>3000</v>
      </c>
      <c r="G106" s="671">
        <f>+'[1]UE409 (2)'!G106</f>
        <v>3000</v>
      </c>
      <c r="H106" s="671">
        <f>+'[1]UE409 (2)'!H106</f>
        <v>3369</v>
      </c>
      <c r="I106" s="671">
        <f>+'[1]UE409 (2)'!I106</f>
        <v>3369</v>
      </c>
      <c r="J106" s="634">
        <v>223</v>
      </c>
      <c r="K106" s="79">
        <v>248</v>
      </c>
      <c r="L106" s="79">
        <v>225</v>
      </c>
      <c r="M106" s="79">
        <v>251</v>
      </c>
      <c r="N106" s="79"/>
      <c r="O106" s="79"/>
      <c r="P106" s="79"/>
      <c r="Q106" s="79"/>
      <c r="R106" s="79"/>
      <c r="S106" s="79"/>
      <c r="T106" s="79"/>
      <c r="U106" s="79"/>
      <c r="V106" s="77">
        <f t="shared" si="20"/>
        <v>947</v>
      </c>
      <c r="W106" s="128">
        <f t="shared" si="21"/>
        <v>31.566666666666666</v>
      </c>
      <c r="X106" s="30"/>
      <c r="Y106" s="27"/>
      <c r="Z106" s="229"/>
      <c r="AA106" s="229"/>
      <c r="AB106" s="241"/>
      <c r="AC106" s="242"/>
      <c r="AD106" s="241"/>
      <c r="AE106" s="241"/>
      <c r="AF106" s="241"/>
      <c r="AG106" s="241"/>
      <c r="AH106" s="242"/>
      <c r="AI106" s="230"/>
      <c r="AJ106" s="230"/>
      <c r="AK106" s="230"/>
      <c r="AL106" s="230"/>
      <c r="AM106" s="230"/>
      <c r="AN106" s="230"/>
      <c r="AO106" s="230"/>
      <c r="AP106" s="230"/>
      <c r="AQ106" s="230"/>
      <c r="AR106" s="230"/>
      <c r="AS106" s="230"/>
      <c r="AT106" s="230"/>
      <c r="AU106" s="230"/>
      <c r="AV106" s="230"/>
      <c r="AW106" s="230"/>
      <c r="AX106" s="27"/>
      <c r="BA106" s="129"/>
      <c r="BB106" s="130"/>
      <c r="BC106" s="129"/>
      <c r="BD106" s="155"/>
      <c r="BE106" s="132"/>
      <c r="BF106" s="131"/>
      <c r="BG106" s="132"/>
      <c r="BH106" s="131"/>
      <c r="BI106" s="132"/>
      <c r="BJ106" s="155"/>
      <c r="BK106" s="132"/>
      <c r="BL106" s="172"/>
      <c r="BM106" s="156"/>
      <c r="BN106" s="172"/>
      <c r="BO106" s="132"/>
      <c r="BP106" s="172"/>
      <c r="BQ106" s="132"/>
      <c r="BR106" s="172"/>
      <c r="BS106" s="156"/>
      <c r="BT106" s="172"/>
      <c r="BU106" s="132"/>
      <c r="BV106" s="172"/>
      <c r="BW106" s="156"/>
      <c r="BX106" s="172"/>
      <c r="BY106" s="156"/>
      <c r="BZ106" s="172"/>
      <c r="CA106" s="156"/>
      <c r="CB106" s="156">
        <f t="shared" si="22"/>
        <v>0</v>
      </c>
      <c r="CC106" s="128" t="e">
        <f t="shared" si="23"/>
        <v>#DIV/0!</v>
      </c>
      <c r="CF106" s="122"/>
      <c r="CG106" s="122"/>
      <c r="CH106" s="161"/>
      <c r="CI106" s="122"/>
      <c r="CJ106" s="122"/>
      <c r="CK106" s="123"/>
    </row>
    <row r="107" spans="1:89" s="31" customFormat="1" ht="29.25" customHeight="1">
      <c r="A107" s="1148"/>
      <c r="B107" s="945"/>
      <c r="C107" s="944"/>
      <c r="D107" s="41" t="s">
        <v>59</v>
      </c>
      <c r="E107" s="42" t="s">
        <v>60</v>
      </c>
      <c r="F107" s="671">
        <f>+'[1]UE409 (2)'!F107</f>
        <v>300</v>
      </c>
      <c r="G107" s="671">
        <f>+'[1]UE409 (2)'!G107</f>
        <v>300</v>
      </c>
      <c r="H107" s="671">
        <f>+'[1]UE409 (2)'!H107</f>
        <v>300</v>
      </c>
      <c r="I107" s="671">
        <f>+'[1]UE409 (2)'!I107</f>
        <v>300</v>
      </c>
      <c r="J107" s="634">
        <v>9</v>
      </c>
      <c r="K107" s="79">
        <v>9</v>
      </c>
      <c r="L107" s="79">
        <v>12</v>
      </c>
      <c r="M107" s="79">
        <v>16</v>
      </c>
      <c r="N107" s="79"/>
      <c r="O107" s="79"/>
      <c r="P107" s="79"/>
      <c r="Q107" s="79"/>
      <c r="R107" s="79"/>
      <c r="S107" s="79"/>
      <c r="T107" s="79"/>
      <c r="U107" s="79"/>
      <c r="V107" s="77">
        <f t="shared" si="20"/>
        <v>46</v>
      </c>
      <c r="W107" s="128">
        <f t="shared" si="21"/>
        <v>15.333333333333332</v>
      </c>
      <c r="X107" s="30"/>
      <c r="Y107" s="27"/>
      <c r="Z107" s="229"/>
      <c r="AA107" s="229"/>
      <c r="AB107" s="241"/>
      <c r="AC107" s="242"/>
      <c r="AD107" s="241"/>
      <c r="AE107" s="241"/>
      <c r="AF107" s="241"/>
      <c r="AG107" s="241"/>
      <c r="AH107" s="242"/>
      <c r="AI107" s="230"/>
      <c r="AJ107" s="230"/>
      <c r="AK107" s="230"/>
      <c r="AL107" s="230"/>
      <c r="AM107" s="230"/>
      <c r="AN107" s="230"/>
      <c r="AO107" s="230"/>
      <c r="AP107" s="230"/>
      <c r="AQ107" s="230"/>
      <c r="AR107" s="230"/>
      <c r="AS107" s="230"/>
      <c r="AT107" s="230"/>
      <c r="AU107" s="230"/>
      <c r="AV107" s="230"/>
      <c r="AW107" s="230"/>
      <c r="AX107" s="27"/>
      <c r="BA107" s="129"/>
      <c r="BB107" s="130"/>
      <c r="BC107" s="129"/>
      <c r="BD107" s="155"/>
      <c r="BE107" s="132"/>
      <c r="BF107" s="131"/>
      <c r="BG107" s="132"/>
      <c r="BH107" s="131"/>
      <c r="BI107" s="132"/>
      <c r="BJ107" s="155"/>
      <c r="BK107" s="132"/>
      <c r="BL107" s="172"/>
      <c r="BM107" s="156"/>
      <c r="BN107" s="172"/>
      <c r="BO107" s="132"/>
      <c r="BP107" s="172"/>
      <c r="BQ107" s="132"/>
      <c r="BR107" s="172"/>
      <c r="BS107" s="156"/>
      <c r="BT107" s="172"/>
      <c r="BU107" s="132"/>
      <c r="BV107" s="172"/>
      <c r="BW107" s="156"/>
      <c r="BX107" s="172"/>
      <c r="BY107" s="156"/>
      <c r="BZ107" s="172"/>
      <c r="CA107" s="156"/>
      <c r="CB107" s="156">
        <f t="shared" si="22"/>
        <v>0</v>
      </c>
      <c r="CC107" s="128" t="e">
        <f t="shared" si="23"/>
        <v>#DIV/0!</v>
      </c>
      <c r="CF107" s="122"/>
      <c r="CG107" s="122"/>
      <c r="CH107" s="161"/>
      <c r="CI107" s="122"/>
      <c r="CJ107" s="122"/>
      <c r="CK107" s="123"/>
    </row>
    <row r="108" spans="1:89" s="31" customFormat="1" ht="29.25" customHeight="1">
      <c r="A108" s="1148"/>
      <c r="B108" s="945"/>
      <c r="C108" s="944"/>
      <c r="D108" s="41" t="s">
        <v>61</v>
      </c>
      <c r="E108" s="42" t="s">
        <v>53</v>
      </c>
      <c r="F108" s="671">
        <f>+'[1]UE409 (2)'!F108</f>
        <v>90</v>
      </c>
      <c r="G108" s="671">
        <f>+'[1]UE409 (2)'!G108</f>
        <v>90</v>
      </c>
      <c r="H108" s="671">
        <f>+'[1]UE409 (2)'!H108</f>
        <v>90</v>
      </c>
      <c r="I108" s="671">
        <f>+'[1]UE409 (2)'!I108</f>
        <v>90</v>
      </c>
      <c r="J108" s="634">
        <v>3</v>
      </c>
      <c r="K108" s="79">
        <v>2</v>
      </c>
      <c r="L108" s="79">
        <v>1</v>
      </c>
      <c r="M108" s="79">
        <v>2</v>
      </c>
      <c r="N108" s="79"/>
      <c r="O108" s="79"/>
      <c r="P108" s="79"/>
      <c r="Q108" s="79"/>
      <c r="R108" s="79"/>
      <c r="S108" s="79"/>
      <c r="T108" s="79"/>
      <c r="U108" s="79"/>
      <c r="V108" s="77">
        <f t="shared" si="20"/>
        <v>8</v>
      </c>
      <c r="W108" s="128">
        <f t="shared" si="21"/>
        <v>8.8888888888888893</v>
      </c>
      <c r="X108" s="30"/>
      <c r="Y108" s="27"/>
      <c r="Z108" s="229"/>
      <c r="AA108" s="229"/>
      <c r="AB108" s="241"/>
      <c r="AC108" s="242"/>
      <c r="AD108" s="241"/>
      <c r="AE108" s="241"/>
      <c r="AF108" s="241"/>
      <c r="AG108" s="241"/>
      <c r="AH108" s="242"/>
      <c r="AI108" s="230"/>
      <c r="AJ108" s="230"/>
      <c r="AK108" s="230"/>
      <c r="AL108" s="230"/>
      <c r="AM108" s="230"/>
      <c r="AN108" s="230"/>
      <c r="AO108" s="230"/>
      <c r="AP108" s="230"/>
      <c r="AQ108" s="230"/>
      <c r="AR108" s="230"/>
      <c r="AS108" s="230"/>
      <c r="AT108" s="230"/>
      <c r="AU108" s="230"/>
      <c r="AV108" s="230"/>
      <c r="AW108" s="230"/>
      <c r="AX108" s="27"/>
      <c r="BA108" s="129"/>
      <c r="BB108" s="130"/>
      <c r="BC108" s="129"/>
      <c r="BD108" s="155"/>
      <c r="BE108" s="132"/>
      <c r="BF108" s="131"/>
      <c r="BG108" s="132"/>
      <c r="BH108" s="131"/>
      <c r="BI108" s="132"/>
      <c r="BJ108" s="155"/>
      <c r="BK108" s="132"/>
      <c r="BL108" s="172"/>
      <c r="BM108" s="156"/>
      <c r="BN108" s="172"/>
      <c r="BO108" s="132"/>
      <c r="BP108" s="172"/>
      <c r="BQ108" s="132"/>
      <c r="BR108" s="172"/>
      <c r="BS108" s="156"/>
      <c r="BT108" s="172"/>
      <c r="BU108" s="132"/>
      <c r="BV108" s="172"/>
      <c r="BW108" s="156"/>
      <c r="BX108" s="172"/>
      <c r="BY108" s="156"/>
      <c r="BZ108" s="172"/>
      <c r="CA108" s="156"/>
      <c r="CB108" s="156">
        <f t="shared" si="22"/>
        <v>0</v>
      </c>
      <c r="CC108" s="128" t="e">
        <f t="shared" si="23"/>
        <v>#DIV/0!</v>
      </c>
      <c r="CF108" s="122"/>
      <c r="CG108" s="122"/>
      <c r="CH108" s="161"/>
      <c r="CI108" s="122"/>
      <c r="CJ108" s="122"/>
      <c r="CK108" s="123"/>
    </row>
    <row r="109" spans="1:89" s="31" customFormat="1" ht="29.25" customHeight="1">
      <c r="A109" s="1148"/>
      <c r="B109" s="945"/>
      <c r="C109" s="944"/>
      <c r="D109" s="41" t="s">
        <v>62</v>
      </c>
      <c r="E109" s="42" t="s">
        <v>53</v>
      </c>
      <c r="F109" s="671">
        <f>+'[1]UE409 (2)'!F109</f>
        <v>200</v>
      </c>
      <c r="G109" s="671">
        <f>+'[1]UE409 (2)'!G109</f>
        <v>200</v>
      </c>
      <c r="H109" s="671">
        <f>+'[1]UE409 (2)'!H109</f>
        <v>200</v>
      </c>
      <c r="I109" s="671">
        <f>+'[1]UE409 (2)'!I109</f>
        <v>200</v>
      </c>
      <c r="J109" s="634">
        <v>9</v>
      </c>
      <c r="K109" s="79">
        <v>5</v>
      </c>
      <c r="L109" s="79">
        <v>11</v>
      </c>
      <c r="M109" s="79">
        <v>1</v>
      </c>
      <c r="N109" s="79"/>
      <c r="O109" s="79"/>
      <c r="P109" s="79"/>
      <c r="Q109" s="79"/>
      <c r="R109" s="79"/>
      <c r="S109" s="79"/>
      <c r="T109" s="79"/>
      <c r="U109" s="79"/>
      <c r="V109" s="77">
        <f t="shared" si="20"/>
        <v>26</v>
      </c>
      <c r="W109" s="128">
        <f t="shared" si="21"/>
        <v>13</v>
      </c>
      <c r="X109" s="30"/>
      <c r="Y109" s="27"/>
      <c r="Z109" s="229"/>
      <c r="AA109" s="229"/>
      <c r="AB109" s="241"/>
      <c r="AC109" s="242"/>
      <c r="AD109" s="241"/>
      <c r="AE109" s="241"/>
      <c r="AF109" s="241"/>
      <c r="AG109" s="241"/>
      <c r="AH109" s="242"/>
      <c r="AI109" s="230"/>
      <c r="AJ109" s="230"/>
      <c r="AK109" s="230"/>
      <c r="AL109" s="230"/>
      <c r="AM109" s="230"/>
      <c r="AN109" s="230"/>
      <c r="AO109" s="230"/>
      <c r="AP109" s="230"/>
      <c r="AQ109" s="230"/>
      <c r="AR109" s="230"/>
      <c r="AS109" s="230"/>
      <c r="AT109" s="230"/>
      <c r="AU109" s="230"/>
      <c r="AV109" s="230"/>
      <c r="AW109" s="230"/>
      <c r="AX109" s="27"/>
      <c r="BA109" s="129"/>
      <c r="BB109" s="130"/>
      <c r="BC109" s="129"/>
      <c r="BD109" s="155"/>
      <c r="BE109" s="132"/>
      <c r="BF109" s="131"/>
      <c r="BG109" s="132"/>
      <c r="BH109" s="131"/>
      <c r="BI109" s="132"/>
      <c r="BJ109" s="155"/>
      <c r="BK109" s="132"/>
      <c r="BL109" s="172"/>
      <c r="BM109" s="156"/>
      <c r="BN109" s="172"/>
      <c r="BO109" s="132"/>
      <c r="BP109" s="172"/>
      <c r="BQ109" s="132"/>
      <c r="BR109" s="172"/>
      <c r="BS109" s="156"/>
      <c r="BT109" s="172"/>
      <c r="BU109" s="132"/>
      <c r="BV109" s="172"/>
      <c r="BW109" s="156"/>
      <c r="BX109" s="172"/>
      <c r="BY109" s="156"/>
      <c r="BZ109" s="172"/>
      <c r="CA109" s="156"/>
      <c r="CB109" s="156">
        <f t="shared" si="22"/>
        <v>0</v>
      </c>
      <c r="CC109" s="128" t="e">
        <f t="shared" si="23"/>
        <v>#DIV/0!</v>
      </c>
      <c r="CF109" s="122"/>
      <c r="CG109" s="122"/>
      <c r="CH109" s="161"/>
      <c r="CI109" s="122"/>
      <c r="CJ109" s="122"/>
      <c r="CK109" s="123"/>
    </row>
    <row r="110" spans="1:89" s="31" customFormat="1" ht="29.25" customHeight="1">
      <c r="A110" s="1148"/>
      <c r="B110" s="945"/>
      <c r="C110" s="944"/>
      <c r="D110" s="41" t="s">
        <v>63</v>
      </c>
      <c r="E110" s="42" t="s">
        <v>53</v>
      </c>
      <c r="F110" s="671">
        <f>+'[1]UE409 (2)'!F110</f>
        <v>2500</v>
      </c>
      <c r="G110" s="671">
        <f>+'[1]UE409 (2)'!G110</f>
        <v>2500</v>
      </c>
      <c r="H110" s="671">
        <f>+'[1]UE409 (2)'!H110</f>
        <v>2905</v>
      </c>
      <c r="I110" s="671">
        <f>+'[1]UE409 (2)'!I110</f>
        <v>2905</v>
      </c>
      <c r="J110" s="634">
        <v>178</v>
      </c>
      <c r="K110" s="79">
        <v>183</v>
      </c>
      <c r="L110" s="79">
        <v>193</v>
      </c>
      <c r="M110" s="79">
        <v>202</v>
      </c>
      <c r="N110" s="79"/>
      <c r="O110" s="79"/>
      <c r="P110" s="79"/>
      <c r="Q110" s="79"/>
      <c r="R110" s="79"/>
      <c r="S110" s="79"/>
      <c r="T110" s="79"/>
      <c r="U110" s="79"/>
      <c r="V110" s="77">
        <f t="shared" si="20"/>
        <v>756</v>
      </c>
      <c r="W110" s="128">
        <f t="shared" si="21"/>
        <v>30.240000000000002</v>
      </c>
      <c r="X110" s="30"/>
      <c r="Y110" s="27"/>
      <c r="Z110" s="229"/>
      <c r="AA110" s="229"/>
      <c r="AB110" s="241"/>
      <c r="AC110" s="242"/>
      <c r="AD110" s="241"/>
      <c r="AE110" s="241"/>
      <c r="AF110" s="241"/>
      <c r="AG110" s="241"/>
      <c r="AH110" s="242"/>
      <c r="AI110" s="230"/>
      <c r="AJ110" s="230"/>
      <c r="AK110" s="230"/>
      <c r="AL110" s="230"/>
      <c r="AM110" s="230"/>
      <c r="AN110" s="230"/>
      <c r="AO110" s="230"/>
      <c r="AP110" s="230"/>
      <c r="AQ110" s="230"/>
      <c r="AR110" s="230"/>
      <c r="AS110" s="230"/>
      <c r="AT110" s="230"/>
      <c r="AU110" s="230"/>
      <c r="AV110" s="230"/>
      <c r="AW110" s="230"/>
      <c r="AX110" s="27"/>
      <c r="BA110" s="129"/>
      <c r="BB110" s="130"/>
      <c r="BC110" s="129"/>
      <c r="BD110" s="404"/>
      <c r="BE110" s="174"/>
      <c r="BF110" s="131"/>
      <c r="BG110" s="132"/>
      <c r="BH110" s="131"/>
      <c r="BI110" s="132"/>
      <c r="BJ110" s="155"/>
      <c r="BK110" s="132"/>
      <c r="BL110" s="172"/>
      <c r="BM110" s="156"/>
      <c r="BN110" s="172"/>
      <c r="BO110" s="132"/>
      <c r="BP110" s="172"/>
      <c r="BQ110" s="132"/>
      <c r="BR110" s="172"/>
      <c r="BS110" s="156"/>
      <c r="BT110" s="172"/>
      <c r="BU110" s="132"/>
      <c r="BV110" s="172"/>
      <c r="BW110" s="156"/>
      <c r="BX110" s="172"/>
      <c r="BY110" s="156"/>
      <c r="BZ110" s="172"/>
      <c r="CA110" s="156"/>
      <c r="CB110" s="156">
        <f t="shared" si="22"/>
        <v>0</v>
      </c>
      <c r="CC110" s="128" t="e">
        <f t="shared" si="23"/>
        <v>#DIV/0!</v>
      </c>
      <c r="CF110" s="122"/>
      <c r="CG110" s="122"/>
      <c r="CH110" s="161"/>
      <c r="CI110" s="122"/>
      <c r="CJ110" s="122"/>
      <c r="CK110" s="123"/>
    </row>
    <row r="111" spans="1:89" s="31" customFormat="1" ht="29.25" customHeight="1">
      <c r="A111" s="1148"/>
      <c r="B111" s="945"/>
      <c r="C111" s="944"/>
      <c r="D111" s="41" t="s">
        <v>64</v>
      </c>
      <c r="E111" s="42" t="s">
        <v>53</v>
      </c>
      <c r="F111" s="671">
        <f>+'[1]UE409 (2)'!F111</f>
        <v>7000</v>
      </c>
      <c r="G111" s="671">
        <f>+'[1]UE409 (2)'!G111</f>
        <v>7000</v>
      </c>
      <c r="H111" s="671">
        <f>+'[1]UE409 (2)'!H111</f>
        <v>7000</v>
      </c>
      <c r="I111" s="671">
        <f>+'[1]UE409 (2)'!I111</f>
        <v>7395</v>
      </c>
      <c r="J111" s="634">
        <v>506</v>
      </c>
      <c r="K111" s="79">
        <v>510</v>
      </c>
      <c r="L111" s="79">
        <v>436</v>
      </c>
      <c r="M111" s="79">
        <v>522</v>
      </c>
      <c r="N111" s="79"/>
      <c r="O111" s="79"/>
      <c r="P111" s="79"/>
      <c r="Q111" s="79"/>
      <c r="R111" s="79"/>
      <c r="S111" s="79"/>
      <c r="T111" s="79"/>
      <c r="U111" s="79"/>
      <c r="V111" s="77">
        <f t="shared" si="20"/>
        <v>1974</v>
      </c>
      <c r="W111" s="128">
        <f t="shared" si="21"/>
        <v>28.199999999999996</v>
      </c>
      <c r="X111" s="30"/>
      <c r="Y111" s="27"/>
      <c r="Z111" s="229"/>
      <c r="AA111" s="229"/>
      <c r="AB111" s="241"/>
      <c r="AC111" s="242"/>
      <c r="AD111" s="241"/>
      <c r="AE111" s="241"/>
      <c r="AF111" s="241"/>
      <c r="AG111" s="241"/>
      <c r="AH111" s="242"/>
      <c r="AI111" s="230"/>
      <c r="AJ111" s="230"/>
      <c r="AK111" s="230"/>
      <c r="AL111" s="230"/>
      <c r="AM111" s="230"/>
      <c r="AN111" s="230"/>
      <c r="AO111" s="230"/>
      <c r="AP111" s="230"/>
      <c r="AQ111" s="230"/>
      <c r="AR111" s="230"/>
      <c r="AS111" s="230"/>
      <c r="AT111" s="230"/>
      <c r="AU111" s="230"/>
      <c r="AV111" s="230"/>
      <c r="AW111" s="230"/>
      <c r="AX111" s="27"/>
      <c r="BA111" s="129"/>
      <c r="BB111" s="130"/>
      <c r="BC111" s="129"/>
      <c r="BD111" s="155"/>
      <c r="BE111" s="132"/>
      <c r="BF111" s="131"/>
      <c r="BG111" s="132"/>
      <c r="BH111" s="131"/>
      <c r="BI111" s="132"/>
      <c r="BJ111" s="155"/>
      <c r="BK111" s="132"/>
      <c r="BL111" s="172"/>
      <c r="BM111" s="156"/>
      <c r="BN111" s="172"/>
      <c r="BO111" s="132"/>
      <c r="BP111" s="172"/>
      <c r="BQ111" s="132"/>
      <c r="BR111" s="172"/>
      <c r="BS111" s="156"/>
      <c r="BT111" s="172"/>
      <c r="BU111" s="132"/>
      <c r="BV111" s="172"/>
      <c r="BW111" s="156"/>
      <c r="BX111" s="172"/>
      <c r="BY111" s="156"/>
      <c r="BZ111" s="172"/>
      <c r="CA111" s="156"/>
      <c r="CB111" s="156">
        <f t="shared" si="22"/>
        <v>0</v>
      </c>
      <c r="CC111" s="128" t="e">
        <f t="shared" si="23"/>
        <v>#DIV/0!</v>
      </c>
      <c r="CF111" s="122"/>
      <c r="CG111" s="122"/>
      <c r="CH111" s="161"/>
      <c r="CI111" s="122"/>
      <c r="CJ111" s="122"/>
      <c r="CK111" s="123"/>
    </row>
    <row r="112" spans="1:89" s="31" customFormat="1" ht="48" customHeight="1">
      <c r="A112" s="1148"/>
      <c r="B112" s="1060" t="s">
        <v>280</v>
      </c>
      <c r="C112" s="1067" t="s">
        <v>233</v>
      </c>
      <c r="D112" s="670" t="s">
        <v>221</v>
      </c>
      <c r="E112" s="673"/>
      <c r="F112" s="671">
        <f>+'[1]UE409 (2)'!F112</f>
        <v>105940</v>
      </c>
      <c r="G112" s="671">
        <f>+'[1]UE409 (2)'!G112</f>
        <v>105940</v>
      </c>
      <c r="H112" s="671">
        <f>+'[1]UE409 (2)'!H112</f>
        <v>132548</v>
      </c>
      <c r="I112" s="671">
        <f>+'[1]UE409 (2)'!I112</f>
        <v>148003</v>
      </c>
      <c r="J112" s="729">
        <v>12527</v>
      </c>
      <c r="K112" s="674">
        <v>9844</v>
      </c>
      <c r="L112" s="674">
        <v>16375</v>
      </c>
      <c r="M112" s="674">
        <v>16782</v>
      </c>
      <c r="N112" s="674">
        <f t="shared" ref="N112:U112" si="28">+N113</f>
        <v>0</v>
      </c>
      <c r="O112" s="674">
        <f t="shared" si="28"/>
        <v>0</v>
      </c>
      <c r="P112" s="674">
        <f t="shared" si="28"/>
        <v>0</v>
      </c>
      <c r="Q112" s="674">
        <f t="shared" si="28"/>
        <v>0</v>
      </c>
      <c r="R112" s="674">
        <f t="shared" si="28"/>
        <v>0</v>
      </c>
      <c r="S112" s="674">
        <f t="shared" si="28"/>
        <v>0</v>
      </c>
      <c r="T112" s="674">
        <f t="shared" si="28"/>
        <v>0</v>
      </c>
      <c r="U112" s="674">
        <f t="shared" si="28"/>
        <v>0</v>
      </c>
      <c r="V112" s="77">
        <f t="shared" si="20"/>
        <v>55528</v>
      </c>
      <c r="W112" s="128">
        <f t="shared" si="21"/>
        <v>52.414574287332449</v>
      </c>
      <c r="X112" s="30"/>
      <c r="Y112" s="27"/>
      <c r="Z112" s="229"/>
      <c r="AA112" s="229"/>
      <c r="AB112" s="241"/>
      <c r="AC112" s="242"/>
      <c r="AD112" s="241"/>
      <c r="AE112" s="241"/>
      <c r="AF112" s="241"/>
      <c r="AG112" s="241"/>
      <c r="AH112" s="242"/>
      <c r="AI112" s="230"/>
      <c r="AJ112" s="230"/>
      <c r="AK112" s="230"/>
      <c r="AL112" s="230"/>
      <c r="AM112" s="230"/>
      <c r="AN112" s="230"/>
      <c r="AO112" s="230"/>
      <c r="AP112" s="230"/>
      <c r="AQ112" s="230"/>
      <c r="AR112" s="230"/>
      <c r="AS112" s="230"/>
      <c r="AT112" s="230"/>
      <c r="AU112" s="230"/>
      <c r="AV112" s="230"/>
      <c r="AW112" s="230"/>
      <c r="AX112" s="27"/>
      <c r="BA112" s="77">
        <f>+BC112+BD112+BF112+BH112+BJ112+BL112+BN112+BP112+BR112+BT112+BV112+BX112+BZ112</f>
        <v>11500</v>
      </c>
      <c r="BB112" s="130">
        <f>+BE112+BG112+BI112+BK112+BM112+BO112+BQ112+BS112+BU112+BW112+BY112+CA112</f>
        <v>0</v>
      </c>
      <c r="BC112" s="129">
        <v>9000</v>
      </c>
      <c r="BD112" s="404">
        <v>0</v>
      </c>
      <c r="BE112" s="174">
        <v>0</v>
      </c>
      <c r="BF112" s="131">
        <v>0</v>
      </c>
      <c r="BG112" s="132">
        <v>0</v>
      </c>
      <c r="BH112" s="131">
        <v>0</v>
      </c>
      <c r="BI112" s="132">
        <v>0</v>
      </c>
      <c r="BJ112" s="155">
        <v>2500</v>
      </c>
      <c r="BK112" s="132">
        <v>0</v>
      </c>
      <c r="BL112" s="172"/>
      <c r="BM112" s="156"/>
      <c r="BN112" s="172"/>
      <c r="BO112" s="132"/>
      <c r="BP112" s="172"/>
      <c r="BQ112" s="132"/>
      <c r="BR112" s="172"/>
      <c r="BS112" s="156"/>
      <c r="BT112" s="172"/>
      <c r="BU112" s="132"/>
      <c r="BV112" s="172"/>
      <c r="BW112" s="156"/>
      <c r="BX112" s="172"/>
      <c r="BY112" s="156"/>
      <c r="BZ112" s="172"/>
      <c r="CA112" s="156"/>
      <c r="CB112" s="156">
        <f t="shared" si="22"/>
        <v>0</v>
      </c>
      <c r="CC112" s="128">
        <f t="shared" si="23"/>
        <v>0</v>
      </c>
      <c r="CF112" s="133">
        <f>+CI112-BA112</f>
        <v>0</v>
      </c>
      <c r="CG112" s="133">
        <f>+CJ112-BB112</f>
        <v>0</v>
      </c>
      <c r="CH112" s="160"/>
      <c r="CI112" s="133">
        <v>11500</v>
      </c>
      <c r="CJ112" s="133">
        <v>0</v>
      </c>
      <c r="CK112" s="123"/>
    </row>
    <row r="113" spans="1:89" s="31" customFormat="1" ht="46.5" customHeight="1">
      <c r="A113" s="1148"/>
      <c r="B113" s="1060"/>
      <c r="C113" s="1067"/>
      <c r="D113" s="41" t="s">
        <v>65</v>
      </c>
      <c r="E113" s="42" t="s">
        <v>60</v>
      </c>
      <c r="F113" s="671">
        <f>+'[1]UE409 (2)'!F113</f>
        <v>105940</v>
      </c>
      <c r="G113" s="671">
        <f>+'[1]UE409 (2)'!G113</f>
        <v>105940</v>
      </c>
      <c r="H113" s="671">
        <f>+'[1]UE409 (2)'!H113</f>
        <v>132548</v>
      </c>
      <c r="I113" s="671">
        <f>+'[1]UE409 (2)'!I113</f>
        <v>148003</v>
      </c>
      <c r="J113" s="635">
        <v>12527</v>
      </c>
      <c r="K113" s="79">
        <v>9844</v>
      </c>
      <c r="L113" s="79">
        <v>16375</v>
      </c>
      <c r="M113" s="79">
        <v>16782</v>
      </c>
      <c r="N113" s="79"/>
      <c r="O113" s="79"/>
      <c r="P113" s="79"/>
      <c r="Q113" s="79"/>
      <c r="R113" s="79"/>
      <c r="S113" s="79"/>
      <c r="T113" s="79"/>
      <c r="U113" s="79"/>
      <c r="V113" s="77">
        <f t="shared" si="20"/>
        <v>55528</v>
      </c>
      <c r="W113" s="128">
        <f t="shared" si="21"/>
        <v>52.414574287332449</v>
      </c>
      <c r="X113" s="30"/>
      <c r="Y113" s="27"/>
      <c r="Z113" s="229"/>
      <c r="AA113" s="229"/>
      <c r="AB113" s="241"/>
      <c r="AC113" s="242"/>
      <c r="AD113" s="241"/>
      <c r="AE113" s="241"/>
      <c r="AF113" s="241"/>
      <c r="AG113" s="241"/>
      <c r="AH113" s="242"/>
      <c r="AI113" s="230"/>
      <c r="AJ113" s="230"/>
      <c r="AK113" s="230"/>
      <c r="AL113" s="230"/>
      <c r="AM113" s="230"/>
      <c r="AN113" s="230"/>
      <c r="AO113" s="230"/>
      <c r="AP113" s="230"/>
      <c r="AQ113" s="230"/>
      <c r="AR113" s="230"/>
      <c r="AS113" s="230"/>
      <c r="AT113" s="230"/>
      <c r="AU113" s="230"/>
      <c r="AV113" s="230"/>
      <c r="AW113" s="230"/>
      <c r="AX113" s="27"/>
      <c r="BA113" s="129"/>
      <c r="BB113" s="130"/>
      <c r="BC113" s="129"/>
      <c r="BD113" s="404"/>
      <c r="BE113" s="174"/>
      <c r="BF113" s="131"/>
      <c r="BG113" s="132"/>
      <c r="BH113" s="131"/>
      <c r="BI113" s="132"/>
      <c r="BJ113" s="155"/>
      <c r="BK113" s="132"/>
      <c r="BL113" s="172"/>
      <c r="BM113" s="156"/>
      <c r="BN113" s="172"/>
      <c r="BO113" s="132"/>
      <c r="BP113" s="172"/>
      <c r="BQ113" s="132"/>
      <c r="BR113" s="172"/>
      <c r="BS113" s="156"/>
      <c r="BT113" s="172"/>
      <c r="BU113" s="132"/>
      <c r="BV113" s="172"/>
      <c r="BW113" s="156"/>
      <c r="BX113" s="172"/>
      <c r="BY113" s="156"/>
      <c r="BZ113" s="172"/>
      <c r="CA113" s="156"/>
      <c r="CB113" s="156">
        <f t="shared" si="22"/>
        <v>0</v>
      </c>
      <c r="CC113" s="128" t="e">
        <f t="shared" si="23"/>
        <v>#DIV/0!</v>
      </c>
      <c r="CF113" s="122"/>
      <c r="CG113" s="122"/>
      <c r="CH113" s="161"/>
      <c r="CI113" s="122"/>
      <c r="CJ113" s="122"/>
      <c r="CK113" s="123"/>
    </row>
    <row r="114" spans="1:89" s="31" customFormat="1" ht="55.5" customHeight="1">
      <c r="A114" s="1148"/>
      <c r="B114" s="1060" t="s">
        <v>281</v>
      </c>
      <c r="C114" s="1067" t="s">
        <v>234</v>
      </c>
      <c r="D114" s="670" t="s">
        <v>221</v>
      </c>
      <c r="E114" s="670"/>
      <c r="F114" s="671">
        <f>+'[1]UE409 (2)'!F114</f>
        <v>960</v>
      </c>
      <c r="G114" s="671">
        <f>+'[1]UE409 (2)'!G114</f>
        <v>960</v>
      </c>
      <c r="H114" s="671">
        <f>+'[1]UE409 (2)'!H114</f>
        <v>960</v>
      </c>
      <c r="I114" s="671">
        <f>+'[1]UE409 (2)'!I114</f>
        <v>960</v>
      </c>
      <c r="J114" s="727">
        <v>59</v>
      </c>
      <c r="K114" s="671">
        <v>56</v>
      </c>
      <c r="L114" s="671">
        <v>62</v>
      </c>
      <c r="M114" s="671">
        <v>63</v>
      </c>
      <c r="N114" s="671">
        <f t="shared" ref="N114:U114" si="29">SUM(N115:N122)</f>
        <v>0</v>
      </c>
      <c r="O114" s="671">
        <f t="shared" si="29"/>
        <v>0</v>
      </c>
      <c r="P114" s="671">
        <f t="shared" si="29"/>
        <v>0</v>
      </c>
      <c r="Q114" s="671">
        <f t="shared" si="29"/>
        <v>0</v>
      </c>
      <c r="R114" s="671">
        <f t="shared" si="29"/>
        <v>0</v>
      </c>
      <c r="S114" s="671">
        <f t="shared" si="29"/>
        <v>0</v>
      </c>
      <c r="T114" s="671">
        <f t="shared" si="29"/>
        <v>0</v>
      </c>
      <c r="U114" s="671">
        <f t="shared" si="29"/>
        <v>0</v>
      </c>
      <c r="V114" s="77">
        <f t="shared" si="20"/>
        <v>240</v>
      </c>
      <c r="W114" s="128">
        <f t="shared" si="21"/>
        <v>25</v>
      </c>
      <c r="X114" s="30"/>
      <c r="Y114" s="27"/>
      <c r="Z114" s="229"/>
      <c r="AA114" s="229"/>
      <c r="AB114" s="241"/>
      <c r="AC114" s="242"/>
      <c r="AD114" s="241"/>
      <c r="AE114" s="241"/>
      <c r="AF114" s="241"/>
      <c r="AG114" s="241"/>
      <c r="AH114" s="242"/>
      <c r="AI114" s="230"/>
      <c r="AJ114" s="230"/>
      <c r="AK114" s="230"/>
      <c r="AL114" s="230"/>
      <c r="AM114" s="230"/>
      <c r="AN114" s="230"/>
      <c r="AO114" s="230"/>
      <c r="AP114" s="230"/>
      <c r="AQ114" s="230"/>
      <c r="AR114" s="230"/>
      <c r="AS114" s="230"/>
      <c r="AT114" s="230"/>
      <c r="AU114" s="230"/>
      <c r="AV114" s="230"/>
      <c r="AW114" s="230"/>
      <c r="AX114" s="27"/>
      <c r="BA114" s="77">
        <f>+BC114+BD114+BF114+BH114+BJ114+BL114+BN114+BP114+BR114+BT114+BV114+BX114+BZ114</f>
        <v>1415694</v>
      </c>
      <c r="BB114" s="130">
        <f>+BE114+BG114+BI114+BK114+BM114+BO114+BQ114+BS114+BU114+BW114+BY114+CA114</f>
        <v>45488.2</v>
      </c>
      <c r="BC114" s="129">
        <v>168000</v>
      </c>
      <c r="BD114" s="404">
        <v>0</v>
      </c>
      <c r="BE114" s="174">
        <v>0</v>
      </c>
      <c r="BF114" s="131">
        <v>108153</v>
      </c>
      <c r="BG114" s="132">
        <v>9668.31</v>
      </c>
      <c r="BH114" s="131">
        <v>41035</v>
      </c>
      <c r="BI114" s="132">
        <v>9662.3200000000015</v>
      </c>
      <c r="BJ114" s="155">
        <v>1098506</v>
      </c>
      <c r="BK114" s="132">
        <v>26157.569999999996</v>
      </c>
      <c r="BL114" s="172"/>
      <c r="BM114" s="156"/>
      <c r="BN114" s="172"/>
      <c r="BO114" s="132"/>
      <c r="BP114" s="172"/>
      <c r="BQ114" s="132"/>
      <c r="BR114" s="172"/>
      <c r="BS114" s="156"/>
      <c r="BT114" s="172"/>
      <c r="BU114" s="132"/>
      <c r="BV114" s="172"/>
      <c r="BW114" s="156"/>
      <c r="BX114" s="172"/>
      <c r="BY114" s="156"/>
      <c r="BZ114" s="172"/>
      <c r="CA114" s="156"/>
      <c r="CB114" s="156">
        <f t="shared" si="22"/>
        <v>45488.2</v>
      </c>
      <c r="CC114" s="128">
        <f t="shared" si="23"/>
        <v>3.2131378673639923</v>
      </c>
      <c r="CF114" s="133">
        <f>+CI114-BA114</f>
        <v>0</v>
      </c>
      <c r="CG114" s="133">
        <f>+CJ114-BB114</f>
        <v>0</v>
      </c>
      <c r="CH114" s="160"/>
      <c r="CI114" s="133">
        <v>1415694</v>
      </c>
      <c r="CJ114" s="133">
        <v>45488.2</v>
      </c>
      <c r="CK114" s="123"/>
    </row>
    <row r="115" spans="1:89" s="31" customFormat="1" ht="27.75" customHeight="1">
      <c r="A115" s="1148"/>
      <c r="B115" s="1060"/>
      <c r="C115" s="1067"/>
      <c r="D115" s="41" t="s">
        <v>76</v>
      </c>
      <c r="E115" s="42" t="s">
        <v>27</v>
      </c>
      <c r="F115" s="671">
        <f>+'[1]UE409 (2)'!F115</f>
        <v>10</v>
      </c>
      <c r="G115" s="671">
        <f>+'[1]UE409 (2)'!G115</f>
        <v>20</v>
      </c>
      <c r="H115" s="671">
        <f>+'[1]UE409 (2)'!H115</f>
        <v>20</v>
      </c>
      <c r="I115" s="671">
        <f>+'[1]UE409 (2)'!I115</f>
        <v>20</v>
      </c>
      <c r="J115" s="634">
        <v>0</v>
      </c>
      <c r="K115" s="101">
        <v>1</v>
      </c>
      <c r="L115" s="101">
        <v>0</v>
      </c>
      <c r="M115" s="101">
        <v>0</v>
      </c>
      <c r="N115" s="101"/>
      <c r="O115" s="101"/>
      <c r="P115" s="101"/>
      <c r="Q115" s="101"/>
      <c r="R115" s="101"/>
      <c r="S115" s="101"/>
      <c r="T115" s="101"/>
      <c r="U115" s="101"/>
      <c r="V115" s="77">
        <f t="shared" si="20"/>
        <v>1</v>
      </c>
      <c r="W115" s="128">
        <f t="shared" si="21"/>
        <v>10</v>
      </c>
      <c r="X115" s="30"/>
      <c r="Y115" s="27"/>
      <c r="Z115" s="229"/>
      <c r="AA115" s="229"/>
      <c r="AB115" s="241"/>
      <c r="AC115" s="242"/>
      <c r="AD115" s="241"/>
      <c r="AE115" s="241"/>
      <c r="AF115" s="241"/>
      <c r="AG115" s="241"/>
      <c r="AH115" s="242"/>
      <c r="AI115" s="230"/>
      <c r="AJ115" s="230"/>
      <c r="AK115" s="230"/>
      <c r="AL115" s="230"/>
      <c r="AM115" s="230"/>
      <c r="AN115" s="230"/>
      <c r="AO115" s="230"/>
      <c r="AP115" s="230"/>
      <c r="AQ115" s="230"/>
      <c r="AR115" s="230"/>
      <c r="AS115" s="230"/>
      <c r="AT115" s="230"/>
      <c r="AU115" s="230"/>
      <c r="AV115" s="230"/>
      <c r="AW115" s="230"/>
      <c r="AX115" s="27"/>
      <c r="BA115" s="129"/>
      <c r="BB115" s="130"/>
      <c r="BC115" s="129"/>
      <c r="BD115" s="404"/>
      <c r="BE115" s="174"/>
      <c r="BF115" s="131"/>
      <c r="BG115" s="132"/>
      <c r="BH115" s="131"/>
      <c r="BI115" s="132"/>
      <c r="BJ115" s="155"/>
      <c r="BK115" s="132"/>
      <c r="BL115" s="172"/>
      <c r="BM115" s="156"/>
      <c r="BN115" s="172"/>
      <c r="BO115" s="132"/>
      <c r="BP115" s="172"/>
      <c r="BQ115" s="132"/>
      <c r="BR115" s="172"/>
      <c r="BS115" s="156"/>
      <c r="BT115" s="172"/>
      <c r="BU115" s="132"/>
      <c r="BV115" s="172"/>
      <c r="BW115" s="156"/>
      <c r="BX115" s="172"/>
      <c r="BY115" s="156"/>
      <c r="BZ115" s="172"/>
      <c r="CA115" s="156"/>
      <c r="CB115" s="156">
        <f t="shared" si="22"/>
        <v>0</v>
      </c>
      <c r="CC115" s="128" t="e">
        <f t="shared" si="23"/>
        <v>#DIV/0!</v>
      </c>
      <c r="CF115" s="122"/>
      <c r="CG115" s="122"/>
      <c r="CH115" s="161"/>
      <c r="CI115" s="122"/>
      <c r="CJ115" s="122"/>
      <c r="CK115" s="123"/>
    </row>
    <row r="116" spans="1:89" s="31" customFormat="1" ht="27.75" customHeight="1">
      <c r="A116" s="1148"/>
      <c r="B116" s="1060"/>
      <c r="C116" s="1067"/>
      <c r="D116" s="41" t="s">
        <v>77</v>
      </c>
      <c r="E116" s="42" t="s">
        <v>27</v>
      </c>
      <c r="F116" s="671">
        <f>+'[1]UE409 (2)'!F116</f>
        <v>400</v>
      </c>
      <c r="G116" s="671">
        <f>+'[1]UE409 (2)'!G116</f>
        <v>400</v>
      </c>
      <c r="H116" s="671">
        <f>+'[1]UE409 (2)'!H116</f>
        <v>400</v>
      </c>
      <c r="I116" s="671">
        <f>+'[1]UE409 (2)'!I116</f>
        <v>400</v>
      </c>
      <c r="J116" s="634">
        <v>52</v>
      </c>
      <c r="K116" s="101">
        <v>47</v>
      </c>
      <c r="L116" s="101">
        <v>46</v>
      </c>
      <c r="M116" s="101">
        <v>37</v>
      </c>
      <c r="N116" s="101"/>
      <c r="O116" s="101"/>
      <c r="P116" s="101"/>
      <c r="Q116" s="101"/>
      <c r="R116" s="101"/>
      <c r="S116" s="101"/>
      <c r="T116" s="101"/>
      <c r="U116" s="101"/>
      <c r="V116" s="77">
        <f t="shared" si="20"/>
        <v>182</v>
      </c>
      <c r="W116" s="128">
        <f t="shared" si="21"/>
        <v>45.5</v>
      </c>
      <c r="X116" s="30"/>
      <c r="Y116" s="27"/>
      <c r="Z116" s="229"/>
      <c r="AA116" s="229"/>
      <c r="AB116" s="241"/>
      <c r="AC116" s="242"/>
      <c r="AD116" s="241"/>
      <c r="AE116" s="241"/>
      <c r="AF116" s="241"/>
      <c r="AG116" s="241"/>
      <c r="AH116" s="242"/>
      <c r="AI116" s="230"/>
      <c r="AJ116" s="230"/>
      <c r="AK116" s="230"/>
      <c r="AL116" s="230"/>
      <c r="AM116" s="230"/>
      <c r="AN116" s="230"/>
      <c r="AO116" s="230"/>
      <c r="AP116" s="230"/>
      <c r="AQ116" s="230"/>
      <c r="AR116" s="230"/>
      <c r="AS116" s="230"/>
      <c r="AT116" s="230"/>
      <c r="AU116" s="230"/>
      <c r="AV116" s="230"/>
      <c r="AW116" s="230"/>
      <c r="AX116" s="27"/>
      <c r="BA116" s="129"/>
      <c r="BB116" s="130"/>
      <c r="BC116" s="129"/>
      <c r="BD116" s="404"/>
      <c r="BE116" s="174"/>
      <c r="BF116" s="131"/>
      <c r="BG116" s="132"/>
      <c r="BH116" s="131"/>
      <c r="BI116" s="132"/>
      <c r="BJ116" s="155"/>
      <c r="BK116" s="132"/>
      <c r="BL116" s="172"/>
      <c r="BM116" s="156"/>
      <c r="BN116" s="172"/>
      <c r="BO116" s="132"/>
      <c r="BP116" s="172"/>
      <c r="BQ116" s="132"/>
      <c r="BR116" s="172"/>
      <c r="BS116" s="156"/>
      <c r="BT116" s="172"/>
      <c r="BU116" s="132"/>
      <c r="BV116" s="172"/>
      <c r="BW116" s="156"/>
      <c r="BX116" s="172"/>
      <c r="BY116" s="156"/>
      <c r="BZ116" s="172"/>
      <c r="CA116" s="156"/>
      <c r="CB116" s="156">
        <f t="shared" si="22"/>
        <v>0</v>
      </c>
      <c r="CC116" s="128" t="e">
        <f t="shared" si="23"/>
        <v>#DIV/0!</v>
      </c>
      <c r="CF116" s="122"/>
      <c r="CG116" s="122"/>
      <c r="CH116" s="161"/>
      <c r="CI116" s="122"/>
      <c r="CJ116" s="122"/>
      <c r="CK116" s="123"/>
    </row>
    <row r="117" spans="1:89" s="31" customFormat="1" ht="27.75" customHeight="1">
      <c r="A117" s="1148"/>
      <c r="B117" s="1060"/>
      <c r="C117" s="1067"/>
      <c r="D117" s="41" t="s">
        <v>78</v>
      </c>
      <c r="E117" s="42" t="s">
        <v>27</v>
      </c>
      <c r="F117" s="671">
        <f>+'[1]UE409 (2)'!F117</f>
        <v>10</v>
      </c>
      <c r="G117" s="671">
        <f>+'[1]UE409 (2)'!G117</f>
        <v>20</v>
      </c>
      <c r="H117" s="671">
        <f>+'[1]UE409 (2)'!H117</f>
        <v>20</v>
      </c>
      <c r="I117" s="671">
        <f>+'[1]UE409 (2)'!I117</f>
        <v>20</v>
      </c>
      <c r="J117" s="634">
        <v>0</v>
      </c>
      <c r="K117" s="101">
        <v>0</v>
      </c>
      <c r="L117" s="101">
        <v>0</v>
      </c>
      <c r="M117" s="101">
        <v>0</v>
      </c>
      <c r="N117" s="101"/>
      <c r="O117" s="101"/>
      <c r="P117" s="101"/>
      <c r="Q117" s="101"/>
      <c r="R117" s="101"/>
      <c r="S117" s="101"/>
      <c r="T117" s="101"/>
      <c r="U117" s="101"/>
      <c r="V117" s="77">
        <f t="shared" si="20"/>
        <v>0</v>
      </c>
      <c r="W117" s="128">
        <f t="shared" si="21"/>
        <v>0</v>
      </c>
      <c r="X117" s="30"/>
      <c r="Y117" s="27"/>
      <c r="Z117" s="229"/>
      <c r="AA117" s="229"/>
      <c r="AB117" s="241"/>
      <c r="AC117" s="242"/>
      <c r="AD117" s="241"/>
      <c r="AE117" s="241"/>
      <c r="AF117" s="241"/>
      <c r="AG117" s="241"/>
      <c r="AH117" s="242"/>
      <c r="AI117" s="230"/>
      <c r="AJ117" s="230"/>
      <c r="AK117" s="230"/>
      <c r="AL117" s="230"/>
      <c r="AM117" s="230"/>
      <c r="AN117" s="230"/>
      <c r="AO117" s="230"/>
      <c r="AP117" s="230"/>
      <c r="AQ117" s="230"/>
      <c r="AR117" s="230"/>
      <c r="AS117" s="230"/>
      <c r="AT117" s="230"/>
      <c r="AU117" s="230"/>
      <c r="AV117" s="230"/>
      <c r="AW117" s="230"/>
      <c r="AX117" s="27"/>
      <c r="BA117" s="129"/>
      <c r="BB117" s="130"/>
      <c r="BC117" s="129"/>
      <c r="BD117" s="404"/>
      <c r="BE117" s="174"/>
      <c r="BF117" s="131"/>
      <c r="BG117" s="132"/>
      <c r="BH117" s="131"/>
      <c r="BI117" s="132"/>
      <c r="BJ117" s="155"/>
      <c r="BK117" s="132"/>
      <c r="BL117" s="172"/>
      <c r="BM117" s="156"/>
      <c r="BN117" s="172"/>
      <c r="BO117" s="132"/>
      <c r="BP117" s="172"/>
      <c r="BQ117" s="132"/>
      <c r="BR117" s="172"/>
      <c r="BS117" s="156"/>
      <c r="BT117" s="172"/>
      <c r="BU117" s="132"/>
      <c r="BV117" s="172"/>
      <c r="BW117" s="156"/>
      <c r="BX117" s="172"/>
      <c r="BY117" s="156"/>
      <c r="BZ117" s="172"/>
      <c r="CA117" s="156"/>
      <c r="CB117" s="156">
        <f t="shared" si="22"/>
        <v>0</v>
      </c>
      <c r="CC117" s="128" t="e">
        <f t="shared" si="23"/>
        <v>#DIV/0!</v>
      </c>
      <c r="CF117" s="122"/>
      <c r="CG117" s="122"/>
      <c r="CH117" s="161"/>
      <c r="CI117" s="122"/>
      <c r="CJ117" s="122"/>
      <c r="CK117" s="123"/>
    </row>
    <row r="118" spans="1:89" s="31" customFormat="1" ht="27.75" customHeight="1">
      <c r="A118" s="1148"/>
      <c r="B118" s="1060"/>
      <c r="C118" s="1067"/>
      <c r="D118" s="41" t="s">
        <v>79</v>
      </c>
      <c r="E118" s="42" t="s">
        <v>27</v>
      </c>
      <c r="F118" s="671">
        <f>+'[1]UE409 (2)'!F118</f>
        <v>200</v>
      </c>
      <c r="G118" s="671">
        <f>+'[1]UE409 (2)'!G118</f>
        <v>200</v>
      </c>
      <c r="H118" s="671">
        <f>+'[1]UE409 (2)'!H118</f>
        <v>200</v>
      </c>
      <c r="I118" s="671">
        <f>+'[1]UE409 (2)'!I118</f>
        <v>200</v>
      </c>
      <c r="J118" s="634">
        <v>3</v>
      </c>
      <c r="K118" s="407">
        <v>3</v>
      </c>
      <c r="L118" s="101">
        <v>8</v>
      </c>
      <c r="M118" s="101">
        <v>15</v>
      </c>
      <c r="N118" s="101"/>
      <c r="O118" s="101"/>
      <c r="P118" s="101"/>
      <c r="Q118" s="101"/>
      <c r="R118" s="101"/>
      <c r="S118" s="101"/>
      <c r="T118" s="101"/>
      <c r="U118" s="101"/>
      <c r="V118" s="77">
        <f t="shared" si="20"/>
        <v>29</v>
      </c>
      <c r="W118" s="128">
        <f t="shared" si="21"/>
        <v>14.499999999999998</v>
      </c>
      <c r="X118" s="30"/>
      <c r="Y118" s="27"/>
      <c r="Z118" s="229"/>
      <c r="AA118" s="229"/>
      <c r="AB118" s="241"/>
      <c r="AC118" s="242"/>
      <c r="AD118" s="241"/>
      <c r="AE118" s="241"/>
      <c r="AF118" s="241"/>
      <c r="AG118" s="241"/>
      <c r="AH118" s="242"/>
      <c r="AI118" s="230"/>
      <c r="AJ118" s="230"/>
      <c r="AK118" s="230"/>
      <c r="AL118" s="230"/>
      <c r="AM118" s="230"/>
      <c r="AN118" s="230"/>
      <c r="AO118" s="230"/>
      <c r="AP118" s="230"/>
      <c r="AQ118" s="230"/>
      <c r="AR118" s="230"/>
      <c r="AS118" s="230"/>
      <c r="AT118" s="230"/>
      <c r="AU118" s="230"/>
      <c r="AV118" s="230"/>
      <c r="AW118" s="230"/>
      <c r="AX118" s="27"/>
      <c r="BA118" s="129"/>
      <c r="BB118" s="130"/>
      <c r="BC118" s="129"/>
      <c r="BD118" s="404"/>
      <c r="BE118" s="174"/>
      <c r="BF118" s="131"/>
      <c r="BG118" s="132"/>
      <c r="BH118" s="131"/>
      <c r="BI118" s="132"/>
      <c r="BJ118" s="155"/>
      <c r="BK118" s="132"/>
      <c r="BL118" s="172"/>
      <c r="BM118" s="156"/>
      <c r="BN118" s="172"/>
      <c r="BO118" s="132"/>
      <c r="BP118" s="172"/>
      <c r="BQ118" s="132"/>
      <c r="BR118" s="172"/>
      <c r="BS118" s="156"/>
      <c r="BT118" s="172"/>
      <c r="BU118" s="132"/>
      <c r="BV118" s="172"/>
      <c r="BW118" s="156"/>
      <c r="BX118" s="172"/>
      <c r="BY118" s="156"/>
      <c r="BZ118" s="172"/>
      <c r="CA118" s="156"/>
      <c r="CB118" s="156">
        <f t="shared" si="22"/>
        <v>0</v>
      </c>
      <c r="CC118" s="128" t="e">
        <f t="shared" si="23"/>
        <v>#DIV/0!</v>
      </c>
      <c r="CF118" s="122"/>
      <c r="CG118" s="122"/>
      <c r="CH118" s="161"/>
      <c r="CI118" s="122"/>
      <c r="CJ118" s="122"/>
      <c r="CK118" s="123"/>
    </row>
    <row r="119" spans="1:89" s="31" customFormat="1" ht="27.75" customHeight="1">
      <c r="A119" s="1148"/>
      <c r="B119" s="1060"/>
      <c r="C119" s="1067"/>
      <c r="D119" s="41" t="s">
        <v>80</v>
      </c>
      <c r="E119" s="42" t="s">
        <v>27</v>
      </c>
      <c r="F119" s="671">
        <f>+'[1]UE409 (2)'!F119</f>
        <v>100</v>
      </c>
      <c r="G119" s="671">
        <f>+'[1]UE409 (2)'!G119</f>
        <v>100</v>
      </c>
      <c r="H119" s="671">
        <f>+'[1]UE409 (2)'!H119</f>
        <v>100</v>
      </c>
      <c r="I119" s="671">
        <f>+'[1]UE409 (2)'!I119</f>
        <v>100</v>
      </c>
      <c r="J119" s="634">
        <v>4</v>
      </c>
      <c r="K119" s="407">
        <v>3</v>
      </c>
      <c r="L119" s="101">
        <v>3</v>
      </c>
      <c r="M119" s="101">
        <v>7</v>
      </c>
      <c r="N119" s="101"/>
      <c r="O119" s="101"/>
      <c r="P119" s="101"/>
      <c r="Q119" s="101"/>
      <c r="R119" s="101"/>
      <c r="S119" s="101"/>
      <c r="T119" s="101"/>
      <c r="U119" s="101"/>
      <c r="V119" s="77">
        <f t="shared" si="20"/>
        <v>17</v>
      </c>
      <c r="W119" s="128">
        <f t="shared" si="21"/>
        <v>17</v>
      </c>
      <c r="X119" s="30"/>
      <c r="Y119" s="27"/>
      <c r="Z119" s="229"/>
      <c r="AA119" s="229"/>
      <c r="AB119" s="241"/>
      <c r="AC119" s="242"/>
      <c r="AD119" s="241"/>
      <c r="AE119" s="241"/>
      <c r="AF119" s="241"/>
      <c r="AG119" s="241"/>
      <c r="AH119" s="242"/>
      <c r="AI119" s="230"/>
      <c r="AJ119" s="230"/>
      <c r="AK119" s="230"/>
      <c r="AL119" s="230"/>
      <c r="AM119" s="230"/>
      <c r="AN119" s="230"/>
      <c r="AO119" s="230"/>
      <c r="AP119" s="230"/>
      <c r="AQ119" s="230"/>
      <c r="AR119" s="230"/>
      <c r="AS119" s="230"/>
      <c r="AT119" s="230"/>
      <c r="AU119" s="230"/>
      <c r="AV119" s="230"/>
      <c r="AW119" s="230"/>
      <c r="AX119" s="27"/>
      <c r="BA119" s="129"/>
      <c r="BB119" s="130"/>
      <c r="BC119" s="129"/>
      <c r="BD119" s="404"/>
      <c r="BE119" s="174"/>
      <c r="BF119" s="131"/>
      <c r="BG119" s="132"/>
      <c r="BH119" s="131"/>
      <c r="BI119" s="132"/>
      <c r="BJ119" s="155"/>
      <c r="BK119" s="132"/>
      <c r="BL119" s="172"/>
      <c r="BM119" s="156"/>
      <c r="BN119" s="172"/>
      <c r="BO119" s="132"/>
      <c r="BP119" s="172"/>
      <c r="BQ119" s="132"/>
      <c r="BR119" s="172"/>
      <c r="BS119" s="156"/>
      <c r="BT119" s="172"/>
      <c r="BU119" s="132"/>
      <c r="BV119" s="172"/>
      <c r="BW119" s="156"/>
      <c r="BX119" s="172"/>
      <c r="BY119" s="156"/>
      <c r="BZ119" s="172"/>
      <c r="CA119" s="156"/>
      <c r="CB119" s="156">
        <f t="shared" si="22"/>
        <v>0</v>
      </c>
      <c r="CC119" s="128" t="e">
        <f t="shared" si="23"/>
        <v>#DIV/0!</v>
      </c>
      <c r="CF119" s="122"/>
      <c r="CG119" s="122"/>
      <c r="CH119" s="161"/>
      <c r="CI119" s="122"/>
      <c r="CJ119" s="122"/>
      <c r="CK119" s="123"/>
    </row>
    <row r="120" spans="1:89" s="31" customFormat="1" ht="27.75" customHeight="1">
      <c r="A120" s="1148"/>
      <c r="B120" s="1060"/>
      <c r="C120" s="1067"/>
      <c r="D120" s="41" t="s">
        <v>219</v>
      </c>
      <c r="E120" s="42" t="s">
        <v>27</v>
      </c>
      <c r="F120" s="671">
        <f>+'[1]UE409 (2)'!F120</f>
        <v>100</v>
      </c>
      <c r="G120" s="671">
        <f>+'[1]UE409 (2)'!G120</f>
        <v>100</v>
      </c>
      <c r="H120" s="671">
        <f>+'[1]UE409 (2)'!H120</f>
        <v>100</v>
      </c>
      <c r="I120" s="671">
        <f>+'[1]UE409 (2)'!I120</f>
        <v>100</v>
      </c>
      <c r="J120" s="634">
        <v>0</v>
      </c>
      <c r="K120" s="407">
        <v>2</v>
      </c>
      <c r="L120" s="101">
        <v>2</v>
      </c>
      <c r="M120" s="101">
        <v>4</v>
      </c>
      <c r="N120" s="101"/>
      <c r="O120" s="101"/>
      <c r="P120" s="101"/>
      <c r="Q120" s="101"/>
      <c r="R120" s="101"/>
      <c r="S120" s="101"/>
      <c r="T120" s="101"/>
      <c r="U120" s="101"/>
      <c r="V120" s="77">
        <f t="shared" si="20"/>
        <v>8</v>
      </c>
      <c r="W120" s="128">
        <f t="shared" si="21"/>
        <v>8</v>
      </c>
      <c r="X120" s="30"/>
      <c r="Y120" s="27"/>
      <c r="Z120" s="229"/>
      <c r="AA120" s="229"/>
      <c r="AB120" s="241"/>
      <c r="AC120" s="242"/>
      <c r="AD120" s="241"/>
      <c r="AE120" s="241"/>
      <c r="AF120" s="241"/>
      <c r="AG120" s="241"/>
      <c r="AH120" s="242"/>
      <c r="AI120" s="230"/>
      <c r="AJ120" s="230"/>
      <c r="AK120" s="230"/>
      <c r="AL120" s="230"/>
      <c r="AM120" s="230"/>
      <c r="AN120" s="230"/>
      <c r="AO120" s="230"/>
      <c r="AP120" s="230"/>
      <c r="AQ120" s="230"/>
      <c r="AR120" s="230"/>
      <c r="AS120" s="230"/>
      <c r="AT120" s="230"/>
      <c r="AU120" s="230"/>
      <c r="AV120" s="230"/>
      <c r="AW120" s="230"/>
      <c r="AX120" s="27"/>
      <c r="BA120" s="129"/>
      <c r="BB120" s="130"/>
      <c r="BC120" s="129"/>
      <c r="BD120" s="155"/>
      <c r="BE120" s="132"/>
      <c r="BF120" s="131"/>
      <c r="BG120" s="132"/>
      <c r="BH120" s="131"/>
      <c r="BI120" s="132"/>
      <c r="BJ120" s="155"/>
      <c r="BK120" s="132"/>
      <c r="BL120" s="172"/>
      <c r="BM120" s="156"/>
      <c r="BN120" s="172"/>
      <c r="BO120" s="132"/>
      <c r="BP120" s="172"/>
      <c r="BQ120" s="132"/>
      <c r="BR120" s="172"/>
      <c r="BS120" s="156"/>
      <c r="BT120" s="172"/>
      <c r="BU120" s="132"/>
      <c r="BV120" s="172"/>
      <c r="BW120" s="156"/>
      <c r="BX120" s="172"/>
      <c r="BY120" s="156"/>
      <c r="BZ120" s="172"/>
      <c r="CA120" s="156"/>
      <c r="CB120" s="156">
        <f t="shared" si="22"/>
        <v>0</v>
      </c>
      <c r="CC120" s="128" t="e">
        <f t="shared" si="23"/>
        <v>#DIV/0!</v>
      </c>
      <c r="CF120" s="122"/>
      <c r="CG120" s="122"/>
      <c r="CH120" s="161"/>
      <c r="CI120" s="122"/>
      <c r="CJ120" s="122"/>
      <c r="CK120" s="123"/>
    </row>
    <row r="121" spans="1:89" s="31" customFormat="1" ht="27.75" customHeight="1">
      <c r="A121" s="1148"/>
      <c r="B121" s="1060"/>
      <c r="C121" s="1067"/>
      <c r="D121" s="41" t="s">
        <v>81</v>
      </c>
      <c r="E121" s="42" t="s">
        <v>27</v>
      </c>
      <c r="F121" s="671">
        <f>+'[1]UE409 (2)'!F121</f>
        <v>80</v>
      </c>
      <c r="G121" s="671">
        <f>+'[1]UE409 (2)'!G121</f>
        <v>100</v>
      </c>
      <c r="H121" s="671">
        <f>+'[1]UE409 (2)'!H121</f>
        <v>100</v>
      </c>
      <c r="I121" s="671">
        <f>+'[1]UE409 (2)'!I121</f>
        <v>100</v>
      </c>
      <c r="J121" s="634">
        <v>0</v>
      </c>
      <c r="K121" s="407">
        <v>0</v>
      </c>
      <c r="L121" s="101">
        <v>1</v>
      </c>
      <c r="M121" s="101">
        <v>0</v>
      </c>
      <c r="N121" s="101"/>
      <c r="O121" s="101"/>
      <c r="P121" s="101"/>
      <c r="Q121" s="101"/>
      <c r="R121" s="101"/>
      <c r="S121" s="101"/>
      <c r="T121" s="101"/>
      <c r="U121" s="101"/>
      <c r="V121" s="77">
        <f t="shared" si="20"/>
        <v>1</v>
      </c>
      <c r="W121" s="128">
        <f t="shared" si="21"/>
        <v>1.25</v>
      </c>
      <c r="X121" s="30"/>
      <c r="Y121" s="27"/>
      <c r="Z121" s="229"/>
      <c r="AA121" s="229"/>
      <c r="AB121" s="241"/>
      <c r="AC121" s="242"/>
      <c r="AD121" s="241"/>
      <c r="AE121" s="241"/>
      <c r="AF121" s="241"/>
      <c r="AG121" s="241"/>
      <c r="AH121" s="242"/>
      <c r="AI121" s="230"/>
      <c r="AJ121" s="230"/>
      <c r="AK121" s="230"/>
      <c r="AL121" s="230"/>
      <c r="AM121" s="230"/>
      <c r="AN121" s="230"/>
      <c r="AO121" s="230"/>
      <c r="AP121" s="230"/>
      <c r="AQ121" s="230"/>
      <c r="AR121" s="230"/>
      <c r="AS121" s="230"/>
      <c r="AT121" s="230"/>
      <c r="AU121" s="230"/>
      <c r="AV121" s="230"/>
      <c r="AW121" s="230"/>
      <c r="AX121" s="27"/>
      <c r="BA121" s="129"/>
      <c r="BB121" s="130"/>
      <c r="BC121" s="129"/>
      <c r="BD121" s="155"/>
      <c r="BE121" s="132"/>
      <c r="BF121" s="131"/>
      <c r="BG121" s="132"/>
      <c r="BH121" s="131"/>
      <c r="BI121" s="132"/>
      <c r="BJ121" s="155"/>
      <c r="BK121" s="132"/>
      <c r="BL121" s="172"/>
      <c r="BM121" s="156"/>
      <c r="BN121" s="172"/>
      <c r="BO121" s="132"/>
      <c r="BP121" s="172"/>
      <c r="BQ121" s="132"/>
      <c r="BR121" s="172"/>
      <c r="BS121" s="156"/>
      <c r="BT121" s="172"/>
      <c r="BU121" s="132"/>
      <c r="BV121" s="172"/>
      <c r="BW121" s="156"/>
      <c r="BX121" s="172"/>
      <c r="BY121" s="156"/>
      <c r="BZ121" s="172"/>
      <c r="CA121" s="156"/>
      <c r="CB121" s="156">
        <f t="shared" si="22"/>
        <v>0</v>
      </c>
      <c r="CC121" s="128" t="e">
        <f t="shared" si="23"/>
        <v>#DIV/0!</v>
      </c>
      <c r="CF121" s="122"/>
      <c r="CG121" s="122"/>
      <c r="CH121" s="161"/>
      <c r="CI121" s="122"/>
      <c r="CJ121" s="122"/>
      <c r="CK121" s="123"/>
    </row>
    <row r="122" spans="1:89" s="31" customFormat="1" ht="27.75" customHeight="1">
      <c r="A122" s="1148"/>
      <c r="B122" s="1060"/>
      <c r="C122" s="1067"/>
      <c r="D122" s="41" t="s">
        <v>466</v>
      </c>
      <c r="E122" s="42" t="s">
        <v>27</v>
      </c>
      <c r="F122" s="671">
        <f>+'[1]UE409 (2)'!F122</f>
        <v>60</v>
      </c>
      <c r="G122" s="671">
        <f>+'[1]UE409 (2)'!G122</f>
        <v>20</v>
      </c>
      <c r="H122" s="671">
        <f>+'[1]UE409 (2)'!H122</f>
        <v>20</v>
      </c>
      <c r="I122" s="671">
        <f>+'[1]UE409 (2)'!I122</f>
        <v>20</v>
      </c>
      <c r="J122" s="634">
        <v>0</v>
      </c>
      <c r="K122" s="407">
        <v>0</v>
      </c>
      <c r="L122" s="101">
        <v>2</v>
      </c>
      <c r="M122" s="101">
        <v>0</v>
      </c>
      <c r="N122" s="101"/>
      <c r="O122" s="101"/>
      <c r="P122" s="101"/>
      <c r="Q122" s="101"/>
      <c r="R122" s="101"/>
      <c r="S122" s="101"/>
      <c r="T122" s="101"/>
      <c r="U122" s="101"/>
      <c r="V122" s="77">
        <f t="shared" si="20"/>
        <v>2</v>
      </c>
      <c r="W122" s="128">
        <f t="shared" si="21"/>
        <v>3.3333333333333335</v>
      </c>
      <c r="X122" s="30"/>
      <c r="Y122" s="27"/>
      <c r="Z122" s="229"/>
      <c r="AA122" s="229"/>
      <c r="AB122" s="241"/>
      <c r="AC122" s="242"/>
      <c r="AD122" s="241"/>
      <c r="AE122" s="241"/>
      <c r="AF122" s="241"/>
      <c r="AG122" s="241"/>
      <c r="AH122" s="242"/>
      <c r="AI122" s="230"/>
      <c r="AJ122" s="230"/>
      <c r="AK122" s="230"/>
      <c r="AL122" s="230"/>
      <c r="AM122" s="230"/>
      <c r="AN122" s="230"/>
      <c r="AO122" s="230"/>
      <c r="AP122" s="230"/>
      <c r="AQ122" s="230"/>
      <c r="AR122" s="230"/>
      <c r="AS122" s="230"/>
      <c r="AT122" s="230"/>
      <c r="AU122" s="230"/>
      <c r="AV122" s="230"/>
      <c r="AW122" s="230"/>
      <c r="AX122" s="27"/>
      <c r="BA122" s="129"/>
      <c r="BB122" s="130"/>
      <c r="BC122" s="129"/>
      <c r="BD122" s="155"/>
      <c r="BE122" s="132"/>
      <c r="BF122" s="131"/>
      <c r="BG122" s="132"/>
      <c r="BH122" s="131"/>
      <c r="BI122" s="132"/>
      <c r="BJ122" s="155"/>
      <c r="BK122" s="132"/>
      <c r="BL122" s="172"/>
      <c r="BM122" s="156"/>
      <c r="BN122" s="172"/>
      <c r="BO122" s="132"/>
      <c r="BP122" s="172"/>
      <c r="BQ122" s="132"/>
      <c r="BR122" s="172"/>
      <c r="BS122" s="156"/>
      <c r="BT122" s="172"/>
      <c r="BU122" s="132"/>
      <c r="BV122" s="172"/>
      <c r="BW122" s="156"/>
      <c r="BX122" s="172"/>
      <c r="BY122" s="156"/>
      <c r="BZ122" s="172"/>
      <c r="CA122" s="156"/>
      <c r="CB122" s="156">
        <f t="shared" si="22"/>
        <v>0</v>
      </c>
      <c r="CC122" s="128" t="e">
        <f t="shared" si="23"/>
        <v>#DIV/0!</v>
      </c>
      <c r="CF122" s="122"/>
      <c r="CG122" s="122"/>
      <c r="CH122" s="161"/>
      <c r="CI122" s="122"/>
      <c r="CJ122" s="122"/>
      <c r="CK122" s="123"/>
    </row>
    <row r="123" spans="1:89" s="31" customFormat="1" ht="48.75" customHeight="1">
      <c r="A123" s="1148"/>
      <c r="B123" s="1060" t="s">
        <v>282</v>
      </c>
      <c r="C123" s="1067" t="s">
        <v>82</v>
      </c>
      <c r="D123" s="670" t="s">
        <v>221</v>
      </c>
      <c r="E123" s="670"/>
      <c r="F123" s="671">
        <f>+'[1]UE409 (2)'!F123</f>
        <v>6618</v>
      </c>
      <c r="G123" s="671">
        <f>+'[1]UE409 (2)'!G123</f>
        <v>6618</v>
      </c>
      <c r="H123" s="671">
        <f>+'[1]UE409 (2)'!H123</f>
        <v>8810</v>
      </c>
      <c r="I123" s="671">
        <f>+'[1]UE409 (2)'!I123</f>
        <v>8810</v>
      </c>
      <c r="J123" s="727">
        <v>243</v>
      </c>
      <c r="K123" s="671">
        <v>299</v>
      </c>
      <c r="L123" s="671">
        <v>288</v>
      </c>
      <c r="M123" s="671">
        <v>333</v>
      </c>
      <c r="N123" s="671">
        <f t="shared" ref="N123:U123" si="30">+N124</f>
        <v>0</v>
      </c>
      <c r="O123" s="671">
        <f t="shared" si="30"/>
        <v>0</v>
      </c>
      <c r="P123" s="671">
        <f t="shared" si="30"/>
        <v>0</v>
      </c>
      <c r="Q123" s="671">
        <f t="shared" si="30"/>
        <v>0</v>
      </c>
      <c r="R123" s="671">
        <f t="shared" si="30"/>
        <v>0</v>
      </c>
      <c r="S123" s="671">
        <f t="shared" si="30"/>
        <v>0</v>
      </c>
      <c r="T123" s="671">
        <f t="shared" si="30"/>
        <v>0</v>
      </c>
      <c r="U123" s="671">
        <f t="shared" si="30"/>
        <v>0</v>
      </c>
      <c r="V123" s="77">
        <f t="shared" si="20"/>
        <v>1163</v>
      </c>
      <c r="W123" s="128">
        <f t="shared" si="21"/>
        <v>17.573284980356604</v>
      </c>
      <c r="X123" s="30"/>
      <c r="Y123" s="27"/>
      <c r="Z123" s="229"/>
      <c r="AA123" s="229"/>
      <c r="AB123" s="241"/>
      <c r="AC123" s="242"/>
      <c r="AD123" s="241"/>
      <c r="AE123" s="241"/>
      <c r="AF123" s="241"/>
      <c r="AG123" s="241"/>
      <c r="AH123" s="242"/>
      <c r="AI123" s="230"/>
      <c r="AJ123" s="230"/>
      <c r="AK123" s="230"/>
      <c r="AL123" s="230"/>
      <c r="AM123" s="230"/>
      <c r="AN123" s="230"/>
      <c r="AO123" s="230"/>
      <c r="AP123" s="230"/>
      <c r="AQ123" s="230"/>
      <c r="AR123" s="230"/>
      <c r="AS123" s="230"/>
      <c r="AT123" s="230"/>
      <c r="AU123" s="230"/>
      <c r="AV123" s="230"/>
      <c r="AW123" s="230"/>
      <c r="AX123" s="27"/>
      <c r="BA123" s="750">
        <f>+BC123+BD123+BF123+BH123+BJ123+BL123+BN123+BP123+BR123+BT123+BV123+BX123+BZ123</f>
        <v>2169394</v>
      </c>
      <c r="BB123" s="130">
        <f>+BE123+BG123+BI123+BK123+BM123+BO123+BQ123+BS123+BU123+BW123+BY123+CA123</f>
        <v>623157.93000000005</v>
      </c>
      <c r="BC123" s="129">
        <v>1440722</v>
      </c>
      <c r="BD123" s="748">
        <f>1587+497000</f>
        <v>498587</v>
      </c>
      <c r="BE123" s="132">
        <v>141810.26</v>
      </c>
      <c r="BF123" s="131">
        <v>228066</v>
      </c>
      <c r="BG123" s="132">
        <v>144582.41000000003</v>
      </c>
      <c r="BH123" s="131">
        <v>2019</v>
      </c>
      <c r="BI123" s="132">
        <v>158386.14999999997</v>
      </c>
      <c r="BJ123" s="155">
        <v>0</v>
      </c>
      <c r="BK123" s="132">
        <v>178379.11000000004</v>
      </c>
      <c r="BL123" s="172"/>
      <c r="BM123" s="156"/>
      <c r="BN123" s="172"/>
      <c r="BO123" s="132"/>
      <c r="BP123" s="172"/>
      <c r="BQ123" s="132"/>
      <c r="BR123" s="172"/>
      <c r="BS123" s="156"/>
      <c r="BT123" s="172"/>
      <c r="BU123" s="132"/>
      <c r="BV123" s="172"/>
      <c r="BW123" s="156"/>
      <c r="BX123" s="172"/>
      <c r="BY123" s="156"/>
      <c r="BZ123" s="172"/>
      <c r="CA123" s="156"/>
      <c r="CB123" s="156">
        <f t="shared" si="22"/>
        <v>623157.93000000005</v>
      </c>
      <c r="CC123" s="128">
        <f t="shared" si="23"/>
        <v>28.724977113424305</v>
      </c>
      <c r="CF123" s="133">
        <f>+CI123-BA123</f>
        <v>0</v>
      </c>
      <c r="CG123" s="133">
        <f>+CJ123-BB123</f>
        <v>0</v>
      </c>
      <c r="CH123" s="160"/>
      <c r="CI123" s="133">
        <v>2169394</v>
      </c>
      <c r="CJ123" s="133">
        <v>623157.93000000005</v>
      </c>
      <c r="CK123" s="123"/>
    </row>
    <row r="124" spans="1:89" s="31" customFormat="1" ht="36.75" customHeight="1">
      <c r="A124" s="1148"/>
      <c r="B124" s="1060"/>
      <c r="C124" s="1067"/>
      <c r="D124" s="41" t="s">
        <v>83</v>
      </c>
      <c r="E124" s="42" t="s">
        <v>84</v>
      </c>
      <c r="F124" s="671">
        <f>+'[1]UE409 (2)'!F124</f>
        <v>6618</v>
      </c>
      <c r="G124" s="671">
        <f>+'[1]UE409 (2)'!G124</f>
        <v>6618</v>
      </c>
      <c r="H124" s="671">
        <f>+'[1]UE409 (2)'!H124</f>
        <v>8810</v>
      </c>
      <c r="I124" s="671">
        <f>+'[1]UE409 (2)'!I124</f>
        <v>8810</v>
      </c>
      <c r="J124" s="730">
        <v>243</v>
      </c>
      <c r="K124" s="103">
        <v>299</v>
      </c>
      <c r="L124" s="103">
        <v>288</v>
      </c>
      <c r="M124" s="103">
        <v>333</v>
      </c>
      <c r="N124" s="103"/>
      <c r="O124" s="103"/>
      <c r="P124" s="103"/>
      <c r="Q124" s="103"/>
      <c r="R124" s="103"/>
      <c r="S124" s="103"/>
      <c r="T124" s="103"/>
      <c r="U124" s="103"/>
      <c r="V124" s="77">
        <f t="shared" si="20"/>
        <v>1163</v>
      </c>
      <c r="W124" s="128">
        <f t="shared" si="21"/>
        <v>17.573284980356604</v>
      </c>
      <c r="X124" s="30"/>
      <c r="Y124" s="27"/>
      <c r="Z124" s="229"/>
      <c r="AA124" s="229"/>
      <c r="AB124" s="241"/>
      <c r="AC124" s="242"/>
      <c r="AD124" s="241"/>
      <c r="AE124" s="241"/>
      <c r="AF124" s="241"/>
      <c r="AG124" s="241"/>
      <c r="AH124" s="242"/>
      <c r="AI124" s="230"/>
      <c r="AJ124" s="230"/>
      <c r="AK124" s="230"/>
      <c r="AL124" s="230"/>
      <c r="AM124" s="230"/>
      <c r="AN124" s="230"/>
      <c r="AO124" s="230"/>
      <c r="AP124" s="230"/>
      <c r="AQ124" s="230"/>
      <c r="AR124" s="230"/>
      <c r="AS124" s="230"/>
      <c r="AT124" s="230"/>
      <c r="AU124" s="230"/>
      <c r="AV124" s="230"/>
      <c r="AW124" s="230"/>
      <c r="AX124" s="27"/>
      <c r="BA124" s="129"/>
      <c r="BB124" s="130"/>
      <c r="BC124" s="129"/>
      <c r="BD124" s="155"/>
      <c r="BE124" s="132"/>
      <c r="BF124" s="131"/>
      <c r="BG124" s="132"/>
      <c r="BH124" s="131"/>
      <c r="BI124" s="132"/>
      <c r="BJ124" s="155"/>
      <c r="BK124" s="132"/>
      <c r="BL124" s="172"/>
      <c r="BM124" s="156"/>
      <c r="BN124" s="172"/>
      <c r="BO124" s="132"/>
      <c r="BP124" s="172"/>
      <c r="BQ124" s="132"/>
      <c r="BR124" s="172"/>
      <c r="BS124" s="156"/>
      <c r="BT124" s="172"/>
      <c r="BU124" s="132"/>
      <c r="BV124" s="172"/>
      <c r="BW124" s="156"/>
      <c r="BX124" s="172"/>
      <c r="BY124" s="156"/>
      <c r="BZ124" s="172"/>
      <c r="CA124" s="156"/>
      <c r="CB124" s="156">
        <f t="shared" si="22"/>
        <v>0</v>
      </c>
      <c r="CC124" s="128" t="e">
        <f t="shared" si="23"/>
        <v>#DIV/0!</v>
      </c>
      <c r="CD124" s="173"/>
      <c r="CF124" s="122"/>
      <c r="CG124" s="122"/>
      <c r="CH124" s="161"/>
      <c r="CI124" s="122"/>
      <c r="CJ124" s="122"/>
      <c r="CK124" s="123"/>
    </row>
    <row r="125" spans="1:89" s="31" customFormat="1" ht="53.25" customHeight="1">
      <c r="A125" s="1148"/>
      <c r="B125" s="1058" t="s">
        <v>235</v>
      </c>
      <c r="C125" s="1067" t="s">
        <v>283</v>
      </c>
      <c r="D125" s="670" t="s">
        <v>221</v>
      </c>
      <c r="E125" s="670"/>
      <c r="F125" s="671">
        <f>+'[1]UE409 (2)'!F125</f>
        <v>720</v>
      </c>
      <c r="G125" s="671">
        <f>+'[1]UE409 (2)'!G125</f>
        <v>720</v>
      </c>
      <c r="H125" s="671">
        <f>+'[1]UE409 (2)'!H125</f>
        <v>720</v>
      </c>
      <c r="I125" s="671">
        <f>+'[1]UE409 (2)'!I125</f>
        <v>720</v>
      </c>
      <c r="J125" s="727">
        <v>40</v>
      </c>
      <c r="K125" s="671">
        <v>56</v>
      </c>
      <c r="L125" s="671">
        <v>50</v>
      </c>
      <c r="M125" s="671">
        <v>56</v>
      </c>
      <c r="N125" s="671">
        <f t="shared" ref="N125:U125" si="31">+N126</f>
        <v>0</v>
      </c>
      <c r="O125" s="671">
        <f t="shared" si="31"/>
        <v>0</v>
      </c>
      <c r="P125" s="671">
        <f t="shared" si="31"/>
        <v>0</v>
      </c>
      <c r="Q125" s="671">
        <f t="shared" si="31"/>
        <v>0</v>
      </c>
      <c r="R125" s="671">
        <f t="shared" si="31"/>
        <v>0</v>
      </c>
      <c r="S125" s="671">
        <f t="shared" si="31"/>
        <v>0</v>
      </c>
      <c r="T125" s="671">
        <f t="shared" si="31"/>
        <v>0</v>
      </c>
      <c r="U125" s="671">
        <f t="shared" si="31"/>
        <v>0</v>
      </c>
      <c r="V125" s="77">
        <f t="shared" si="20"/>
        <v>202</v>
      </c>
      <c r="W125" s="128">
        <f t="shared" si="21"/>
        <v>28.055555555555557</v>
      </c>
      <c r="X125" s="30"/>
      <c r="Y125" s="27"/>
      <c r="Z125" s="229"/>
      <c r="AA125" s="229"/>
      <c r="AB125" s="241"/>
      <c r="AC125" s="242"/>
      <c r="AD125" s="241"/>
      <c r="AE125" s="241"/>
      <c r="AF125" s="241"/>
      <c r="AG125" s="241"/>
      <c r="AH125" s="242"/>
      <c r="AI125" s="230"/>
      <c r="AJ125" s="230"/>
      <c r="AK125" s="230"/>
      <c r="AL125" s="230"/>
      <c r="AM125" s="230"/>
      <c r="AN125" s="230"/>
      <c r="AO125" s="230"/>
      <c r="AP125" s="230"/>
      <c r="AQ125" s="230"/>
      <c r="AR125" s="230"/>
      <c r="AS125" s="230"/>
      <c r="AT125" s="230"/>
      <c r="AU125" s="230"/>
      <c r="AV125" s="230"/>
      <c r="AW125" s="230"/>
      <c r="AX125" s="27"/>
      <c r="BA125" s="77">
        <f>+BC125+BD125+BF125+BH125+BJ125+BL125+BN125+BP125+BR125+BT125+BV125+BX125+BZ125</f>
        <v>508494</v>
      </c>
      <c r="BB125" s="130">
        <f>+BE125+BG125+BI125+BK125+BM125+BO125+BQ125+BS125+BU125+BW125+BY125+CA125</f>
        <v>48727.56</v>
      </c>
      <c r="BC125" s="129">
        <v>168000</v>
      </c>
      <c r="BD125" s="404">
        <v>0</v>
      </c>
      <c r="BE125" s="174">
        <v>0</v>
      </c>
      <c r="BF125" s="131">
        <v>120502</v>
      </c>
      <c r="BG125" s="132">
        <v>10845.539999999999</v>
      </c>
      <c r="BH125" s="131">
        <v>41156</v>
      </c>
      <c r="BI125" s="132">
        <v>19919.309999999998</v>
      </c>
      <c r="BJ125" s="155">
        <v>178836</v>
      </c>
      <c r="BK125" s="132">
        <v>17962.71</v>
      </c>
      <c r="BL125" s="172"/>
      <c r="BM125" s="156"/>
      <c r="BN125" s="172"/>
      <c r="BO125" s="132"/>
      <c r="BP125" s="172"/>
      <c r="BQ125" s="132"/>
      <c r="BR125" s="172"/>
      <c r="BS125" s="156"/>
      <c r="BT125" s="172"/>
      <c r="BU125" s="132"/>
      <c r="BV125" s="172"/>
      <c r="BW125" s="156"/>
      <c r="BX125" s="172"/>
      <c r="BY125" s="156"/>
      <c r="BZ125" s="172"/>
      <c r="CA125" s="156"/>
      <c r="CB125" s="156">
        <f t="shared" si="22"/>
        <v>48727.56</v>
      </c>
      <c r="CC125" s="128">
        <f t="shared" si="23"/>
        <v>9.5827207400677299</v>
      </c>
      <c r="CF125" s="133">
        <f>+CI125-BA125</f>
        <v>0</v>
      </c>
      <c r="CG125" s="133">
        <f>+CJ125-BB125</f>
        <v>0</v>
      </c>
      <c r="CH125" s="160"/>
      <c r="CI125" s="133">
        <v>508494</v>
      </c>
      <c r="CJ125" s="133">
        <v>48727.56</v>
      </c>
      <c r="CK125" s="123"/>
    </row>
    <row r="126" spans="1:89" s="31" customFormat="1" ht="38.25" customHeight="1">
      <c r="A126" s="1148"/>
      <c r="B126" s="1059"/>
      <c r="C126" s="1067"/>
      <c r="D126" s="41" t="s">
        <v>236</v>
      </c>
      <c r="E126" s="42" t="s">
        <v>85</v>
      </c>
      <c r="F126" s="671">
        <f>+'[1]UE409 (2)'!F126</f>
        <v>720</v>
      </c>
      <c r="G126" s="671">
        <f>+'[1]UE409 (2)'!G126</f>
        <v>720</v>
      </c>
      <c r="H126" s="671">
        <f>+'[1]UE409 (2)'!H126</f>
        <v>720</v>
      </c>
      <c r="I126" s="671">
        <f>+'[1]UE409 (2)'!I126</f>
        <v>720</v>
      </c>
      <c r="J126" s="634">
        <v>40</v>
      </c>
      <c r="K126" s="79">
        <v>56</v>
      </c>
      <c r="L126" s="79">
        <v>50</v>
      </c>
      <c r="M126" s="79">
        <v>56</v>
      </c>
      <c r="N126" s="79"/>
      <c r="O126" s="79"/>
      <c r="P126" s="79"/>
      <c r="Q126" s="79"/>
      <c r="R126" s="79"/>
      <c r="S126" s="79"/>
      <c r="T126" s="79"/>
      <c r="U126" s="79"/>
      <c r="V126" s="77">
        <f t="shared" si="20"/>
        <v>202</v>
      </c>
      <c r="W126" s="128">
        <f t="shared" si="21"/>
        <v>28.055555555555557</v>
      </c>
      <c r="X126" s="30"/>
      <c r="Y126" s="27"/>
      <c r="Z126" s="229"/>
      <c r="AA126" s="229"/>
      <c r="AB126" s="241"/>
      <c r="AC126" s="242"/>
      <c r="AD126" s="241"/>
      <c r="AE126" s="241"/>
      <c r="AF126" s="241"/>
      <c r="AG126" s="241"/>
      <c r="AH126" s="242"/>
      <c r="AI126" s="230"/>
      <c r="AJ126" s="230"/>
      <c r="AK126" s="230"/>
      <c r="AL126" s="230"/>
      <c r="AM126" s="230"/>
      <c r="AN126" s="230"/>
      <c r="AO126" s="230"/>
      <c r="AP126" s="230"/>
      <c r="AQ126" s="230"/>
      <c r="AR126" s="230"/>
      <c r="AS126" s="230"/>
      <c r="AT126" s="230"/>
      <c r="AU126" s="230"/>
      <c r="AV126" s="230"/>
      <c r="AW126" s="230"/>
      <c r="AX126" s="27"/>
      <c r="BA126" s="129"/>
      <c r="BB126" s="130"/>
      <c r="BC126" s="129"/>
      <c r="BD126" s="155"/>
      <c r="BE126" s="132"/>
      <c r="BF126" s="131"/>
      <c r="BG126" s="132"/>
      <c r="BH126" s="131"/>
      <c r="BI126" s="132"/>
      <c r="BJ126" s="155"/>
      <c r="BK126" s="132"/>
      <c r="BL126" s="172"/>
      <c r="BM126" s="156"/>
      <c r="BN126" s="172"/>
      <c r="BO126" s="132"/>
      <c r="BP126" s="172"/>
      <c r="BQ126" s="132"/>
      <c r="BR126" s="172"/>
      <c r="BS126" s="156"/>
      <c r="BT126" s="172"/>
      <c r="BU126" s="132"/>
      <c r="BV126" s="172"/>
      <c r="BW126" s="156"/>
      <c r="BX126" s="172"/>
      <c r="BY126" s="156"/>
      <c r="BZ126" s="172"/>
      <c r="CA126" s="156"/>
      <c r="CB126" s="156">
        <f t="shared" si="22"/>
        <v>0</v>
      </c>
      <c r="CC126" s="128" t="e">
        <f t="shared" si="23"/>
        <v>#DIV/0!</v>
      </c>
      <c r="CF126" s="122"/>
      <c r="CG126" s="122"/>
      <c r="CH126" s="161"/>
      <c r="CI126" s="122"/>
      <c r="CJ126" s="122"/>
      <c r="CK126" s="123"/>
    </row>
    <row r="127" spans="1:89" s="31" customFormat="1" ht="50.25" customHeight="1">
      <c r="A127" s="1148"/>
      <c r="B127" s="1060" t="s">
        <v>284</v>
      </c>
      <c r="C127" s="1067" t="s">
        <v>86</v>
      </c>
      <c r="D127" s="670" t="s">
        <v>221</v>
      </c>
      <c r="E127" s="670"/>
      <c r="F127" s="671">
        <f>+'[1]UE409 (2)'!F127</f>
        <v>7338</v>
      </c>
      <c r="G127" s="671">
        <f>+'[1]UE409 (2)'!G127</f>
        <v>7338</v>
      </c>
      <c r="H127" s="671">
        <f>+'[1]UE409 (2)'!H127</f>
        <v>13672</v>
      </c>
      <c r="I127" s="671">
        <f>+'[1]UE409 (2)'!I127</f>
        <v>13672</v>
      </c>
      <c r="J127" s="727">
        <v>520</v>
      </c>
      <c r="K127" s="671">
        <v>589</v>
      </c>
      <c r="L127" s="671">
        <v>627</v>
      </c>
      <c r="M127" s="671">
        <v>707</v>
      </c>
      <c r="N127" s="671">
        <f t="shared" ref="N127:U127" si="32">+N128</f>
        <v>0</v>
      </c>
      <c r="O127" s="671">
        <f t="shared" si="32"/>
        <v>0</v>
      </c>
      <c r="P127" s="671">
        <f t="shared" si="32"/>
        <v>0</v>
      </c>
      <c r="Q127" s="671">
        <f t="shared" si="32"/>
        <v>0</v>
      </c>
      <c r="R127" s="671">
        <f t="shared" si="32"/>
        <v>0</v>
      </c>
      <c r="S127" s="671">
        <f t="shared" si="32"/>
        <v>0</v>
      </c>
      <c r="T127" s="671">
        <f t="shared" si="32"/>
        <v>0</v>
      </c>
      <c r="U127" s="671">
        <f t="shared" si="32"/>
        <v>0</v>
      </c>
      <c r="V127" s="77">
        <f t="shared" si="20"/>
        <v>2443</v>
      </c>
      <c r="W127" s="128">
        <f t="shared" si="21"/>
        <v>33.292450258926138</v>
      </c>
      <c r="X127" s="30"/>
      <c r="Y127" s="27"/>
      <c r="Z127" s="229"/>
      <c r="AA127" s="229"/>
      <c r="AB127" s="241"/>
      <c r="AC127" s="242"/>
      <c r="AD127" s="241"/>
      <c r="AE127" s="241"/>
      <c r="AF127" s="241"/>
      <c r="AG127" s="241"/>
      <c r="AH127" s="242"/>
      <c r="AI127" s="230"/>
      <c r="AJ127" s="230"/>
      <c r="AK127" s="230"/>
      <c r="AL127" s="230"/>
      <c r="AM127" s="230"/>
      <c r="AN127" s="230"/>
      <c r="AO127" s="230"/>
      <c r="AP127" s="230"/>
      <c r="AQ127" s="230"/>
      <c r="AR127" s="230"/>
      <c r="AS127" s="230"/>
      <c r="AT127" s="230"/>
      <c r="AU127" s="230"/>
      <c r="AV127" s="230"/>
      <c r="AW127" s="230"/>
      <c r="AX127" s="27"/>
      <c r="BA127" s="129">
        <f>+BC127+BD127+BF127+BH127+BJ127+BL127+BN127+BP127+BR127+BT127+BV127+BX127+BZ127</f>
        <v>0</v>
      </c>
      <c r="BB127" s="130">
        <f>+BE127+BG127+BI127+BK127+BM127+BO127+BQ127+BS127+BU127+BW127+BY127+CA127</f>
        <v>0</v>
      </c>
      <c r="BC127" s="129">
        <v>0</v>
      </c>
      <c r="BD127" s="155">
        <v>0</v>
      </c>
      <c r="BE127" s="132">
        <v>0</v>
      </c>
      <c r="BF127" s="131">
        <v>0</v>
      </c>
      <c r="BG127" s="132">
        <v>0</v>
      </c>
      <c r="BH127" s="131">
        <v>0</v>
      </c>
      <c r="BI127" s="132">
        <v>0</v>
      </c>
      <c r="BJ127" s="155">
        <v>0</v>
      </c>
      <c r="BK127" s="132">
        <v>0</v>
      </c>
      <c r="BL127" s="172"/>
      <c r="BM127" s="156"/>
      <c r="BN127" s="172"/>
      <c r="BO127" s="132"/>
      <c r="BP127" s="172"/>
      <c r="BQ127" s="132"/>
      <c r="BR127" s="172"/>
      <c r="BS127" s="156"/>
      <c r="BT127" s="172"/>
      <c r="BU127" s="132"/>
      <c r="BV127" s="172"/>
      <c r="BW127" s="156"/>
      <c r="BX127" s="172"/>
      <c r="BY127" s="156"/>
      <c r="BZ127" s="172"/>
      <c r="CA127" s="156"/>
      <c r="CB127" s="156">
        <f t="shared" si="22"/>
        <v>0</v>
      </c>
      <c r="CC127" s="128" t="e">
        <f t="shared" si="23"/>
        <v>#DIV/0!</v>
      </c>
      <c r="CF127" s="133">
        <f>+CI127-BA127</f>
        <v>0</v>
      </c>
      <c r="CG127" s="133">
        <f>+CJ127-BB127</f>
        <v>0</v>
      </c>
      <c r="CH127" s="160"/>
      <c r="CI127" s="133"/>
      <c r="CJ127" s="133"/>
      <c r="CK127" s="123"/>
    </row>
    <row r="128" spans="1:89" s="31" customFormat="1" ht="40.5" customHeight="1">
      <c r="A128" s="1148"/>
      <c r="B128" s="1060"/>
      <c r="C128" s="1067"/>
      <c r="D128" s="41" t="s">
        <v>87</v>
      </c>
      <c r="E128" s="42" t="s">
        <v>467</v>
      </c>
      <c r="F128" s="671">
        <f>+'[1]UE409 (2)'!F128</f>
        <v>7338</v>
      </c>
      <c r="G128" s="671">
        <f>+'[1]UE409 (2)'!G128</f>
        <v>7338</v>
      </c>
      <c r="H128" s="671">
        <f>+'[1]UE409 (2)'!H128</f>
        <v>13672</v>
      </c>
      <c r="I128" s="671">
        <f>+'[1]UE409 (2)'!I128</f>
        <v>13672</v>
      </c>
      <c r="J128" s="634">
        <v>520</v>
      </c>
      <c r="K128" s="79">
        <v>589</v>
      </c>
      <c r="L128" s="79">
        <v>627</v>
      </c>
      <c r="M128" s="79">
        <v>707</v>
      </c>
      <c r="N128" s="79"/>
      <c r="O128" s="79"/>
      <c r="P128" s="79"/>
      <c r="Q128" s="79"/>
      <c r="R128" s="79"/>
      <c r="S128" s="79"/>
      <c r="T128" s="79"/>
      <c r="U128" s="79"/>
      <c r="V128" s="77">
        <f t="shared" si="20"/>
        <v>2443</v>
      </c>
      <c r="W128" s="128">
        <f t="shared" si="21"/>
        <v>33.292450258926138</v>
      </c>
      <c r="X128" s="30"/>
      <c r="Y128" s="27"/>
      <c r="Z128" s="229"/>
      <c r="AA128" s="229"/>
      <c r="AB128" s="241"/>
      <c r="AC128" s="242"/>
      <c r="AD128" s="241"/>
      <c r="AE128" s="241"/>
      <c r="AF128" s="241"/>
      <c r="AG128" s="241"/>
      <c r="AH128" s="242"/>
      <c r="AI128" s="230"/>
      <c r="AJ128" s="230"/>
      <c r="AK128" s="230"/>
      <c r="AL128" s="230"/>
      <c r="AM128" s="230"/>
      <c r="AN128" s="230"/>
      <c r="AO128" s="230"/>
      <c r="AP128" s="230"/>
      <c r="AQ128" s="230"/>
      <c r="AR128" s="230"/>
      <c r="AS128" s="230"/>
      <c r="AT128" s="230"/>
      <c r="AU128" s="230"/>
      <c r="AV128" s="230"/>
      <c r="AW128" s="230"/>
      <c r="AX128" s="27"/>
      <c r="BA128" s="129"/>
      <c r="BB128" s="130"/>
      <c r="BC128" s="129"/>
      <c r="BD128" s="155"/>
      <c r="BE128" s="132"/>
      <c r="BF128" s="131"/>
      <c r="BG128" s="132"/>
      <c r="BH128" s="131"/>
      <c r="BI128" s="132"/>
      <c r="BJ128" s="155"/>
      <c r="BK128" s="132"/>
      <c r="BL128" s="172"/>
      <c r="BM128" s="156"/>
      <c r="BN128" s="172"/>
      <c r="BO128" s="132"/>
      <c r="BP128" s="172"/>
      <c r="BQ128" s="132"/>
      <c r="BR128" s="172"/>
      <c r="BS128" s="156"/>
      <c r="BT128" s="172"/>
      <c r="BU128" s="132"/>
      <c r="BV128" s="172"/>
      <c r="BW128" s="156"/>
      <c r="BX128" s="172"/>
      <c r="BY128" s="156"/>
      <c r="BZ128" s="172"/>
      <c r="CA128" s="156"/>
      <c r="CB128" s="156">
        <f t="shared" si="22"/>
        <v>0</v>
      </c>
      <c r="CC128" s="128" t="e">
        <f t="shared" si="23"/>
        <v>#DIV/0!</v>
      </c>
      <c r="CF128" s="122"/>
      <c r="CG128" s="122"/>
      <c r="CH128" s="161"/>
      <c r="CI128" s="122"/>
      <c r="CJ128" s="122"/>
      <c r="CK128" s="123"/>
    </row>
    <row r="129" spans="1:89" s="31" customFormat="1" ht="57" customHeight="1">
      <c r="A129" s="1148"/>
      <c r="B129" s="1058" t="s">
        <v>237</v>
      </c>
      <c r="C129" s="1152" t="s">
        <v>285</v>
      </c>
      <c r="D129" s="670" t="s">
        <v>221</v>
      </c>
      <c r="E129" s="670"/>
      <c r="F129" s="671">
        <f>+'[1]UE409 (2)'!F129</f>
        <v>2600</v>
      </c>
      <c r="G129" s="671">
        <f>+'[1]UE409 (2)'!G129</f>
        <v>2600</v>
      </c>
      <c r="H129" s="671">
        <f>+'[1]UE409 (2)'!H129</f>
        <v>2600</v>
      </c>
      <c r="I129" s="671">
        <f>+'[1]UE409 (2)'!I129</f>
        <v>2600</v>
      </c>
      <c r="J129" s="727">
        <v>161</v>
      </c>
      <c r="K129" s="671">
        <v>187</v>
      </c>
      <c r="L129" s="671">
        <v>232</v>
      </c>
      <c r="M129" s="671">
        <v>219</v>
      </c>
      <c r="N129" s="671">
        <f t="shared" ref="N129:U129" si="33">SUM(N130:N132)</f>
        <v>0</v>
      </c>
      <c r="O129" s="671">
        <f t="shared" si="33"/>
        <v>0</v>
      </c>
      <c r="P129" s="671">
        <f t="shared" si="33"/>
        <v>0</v>
      </c>
      <c r="Q129" s="671">
        <f t="shared" si="33"/>
        <v>0</v>
      </c>
      <c r="R129" s="671">
        <f t="shared" si="33"/>
        <v>0</v>
      </c>
      <c r="S129" s="671">
        <f t="shared" si="33"/>
        <v>0</v>
      </c>
      <c r="T129" s="671">
        <f t="shared" si="33"/>
        <v>0</v>
      </c>
      <c r="U129" s="671">
        <f t="shared" si="33"/>
        <v>0</v>
      </c>
      <c r="V129" s="77">
        <f t="shared" si="20"/>
        <v>799</v>
      </c>
      <c r="W129" s="128">
        <f t="shared" si="21"/>
        <v>30.730769230769226</v>
      </c>
      <c r="X129" s="30"/>
      <c r="Y129" s="27"/>
      <c r="Z129" s="229"/>
      <c r="AA129" s="229"/>
      <c r="AB129" s="241"/>
      <c r="AC129" s="242"/>
      <c r="AD129" s="241"/>
      <c r="AE129" s="241"/>
      <c r="AF129" s="241"/>
      <c r="AG129" s="241"/>
      <c r="AH129" s="242"/>
      <c r="AI129" s="230"/>
      <c r="AJ129" s="230"/>
      <c r="AK129" s="230"/>
      <c r="AL129" s="230"/>
      <c r="AM129" s="230"/>
      <c r="AN129" s="230"/>
      <c r="AO129" s="230"/>
      <c r="AP129" s="230"/>
      <c r="AQ129" s="230"/>
      <c r="AR129" s="230"/>
      <c r="AS129" s="230"/>
      <c r="AT129" s="230"/>
      <c r="AU129" s="230"/>
      <c r="AV129" s="230"/>
      <c r="AW129" s="230"/>
      <c r="AX129" s="27"/>
      <c r="BA129" s="129">
        <f>+BC129+BD129+BF129+BH129+BJ129+BL129+BN129+BP129+BR129+BT129+BV129+BX129+BZ129</f>
        <v>101080</v>
      </c>
      <c r="BB129" s="130">
        <f>+BE129+BG129+BI129+BK129+BM129+BO129+BQ129+BS129+BU129+BW129+BY129+CA129</f>
        <v>0</v>
      </c>
      <c r="BC129" s="129">
        <v>0</v>
      </c>
      <c r="BD129" s="155">
        <v>0</v>
      </c>
      <c r="BE129" s="132">
        <v>0</v>
      </c>
      <c r="BF129" s="131">
        <v>0</v>
      </c>
      <c r="BG129" s="132">
        <v>0</v>
      </c>
      <c r="BH129" s="131">
        <v>0</v>
      </c>
      <c r="BI129" s="132">
        <v>0</v>
      </c>
      <c r="BJ129" s="155">
        <v>101080</v>
      </c>
      <c r="BK129" s="132">
        <v>0</v>
      </c>
      <c r="BL129" s="172"/>
      <c r="BM129" s="156"/>
      <c r="BN129" s="172"/>
      <c r="BO129" s="132"/>
      <c r="BP129" s="172"/>
      <c r="BQ129" s="132"/>
      <c r="BR129" s="172"/>
      <c r="BS129" s="156"/>
      <c r="BT129" s="172"/>
      <c r="BU129" s="132"/>
      <c r="BV129" s="172"/>
      <c r="BW129" s="156"/>
      <c r="BX129" s="172"/>
      <c r="BY129" s="156"/>
      <c r="BZ129" s="172"/>
      <c r="CA129" s="156"/>
      <c r="CB129" s="156">
        <f t="shared" si="22"/>
        <v>0</v>
      </c>
      <c r="CC129" s="128">
        <f t="shared" si="23"/>
        <v>0</v>
      </c>
      <c r="CF129" s="133">
        <f>+CI129-BA129</f>
        <v>0</v>
      </c>
      <c r="CG129" s="133">
        <f>+CJ129-BB129</f>
        <v>0</v>
      </c>
      <c r="CH129" s="160"/>
      <c r="CI129" s="133">
        <v>101080</v>
      </c>
      <c r="CJ129" s="133">
        <v>0</v>
      </c>
      <c r="CK129" s="123"/>
    </row>
    <row r="130" spans="1:89" s="31" customFormat="1" ht="30" customHeight="1">
      <c r="A130" s="1148"/>
      <c r="B130" s="1059"/>
      <c r="C130" s="1153"/>
      <c r="D130" s="41" t="s">
        <v>88</v>
      </c>
      <c r="E130" s="36" t="s">
        <v>89</v>
      </c>
      <c r="F130" s="671">
        <f>+'[1]UE409 (2)'!F130</f>
        <v>200</v>
      </c>
      <c r="G130" s="671">
        <f>+'[1]UE409 (2)'!G130</f>
        <v>200</v>
      </c>
      <c r="H130" s="671">
        <f>+'[1]UE409 (2)'!H130</f>
        <v>200</v>
      </c>
      <c r="I130" s="671">
        <f>+'[1]UE409 (2)'!I130</f>
        <v>200</v>
      </c>
      <c r="J130" s="634">
        <v>5</v>
      </c>
      <c r="K130" s="101">
        <v>5</v>
      </c>
      <c r="L130" s="101">
        <v>14</v>
      </c>
      <c r="M130" s="101">
        <v>21</v>
      </c>
      <c r="N130" s="101"/>
      <c r="O130" s="101"/>
      <c r="P130" s="101"/>
      <c r="Q130" s="101"/>
      <c r="R130" s="101"/>
      <c r="S130" s="101"/>
      <c r="T130" s="101"/>
      <c r="U130" s="101"/>
      <c r="V130" s="77">
        <f t="shared" si="20"/>
        <v>45</v>
      </c>
      <c r="W130" s="128">
        <f t="shared" si="21"/>
        <v>22.5</v>
      </c>
      <c r="X130" s="30"/>
      <c r="Y130" s="27"/>
      <c r="Z130" s="229"/>
      <c r="AA130" s="229"/>
      <c r="AB130" s="241"/>
      <c r="AC130" s="242"/>
      <c r="AD130" s="241"/>
      <c r="AE130" s="241"/>
      <c r="AF130" s="241"/>
      <c r="AG130" s="241"/>
      <c r="AH130" s="242"/>
      <c r="AI130" s="230"/>
      <c r="AJ130" s="230"/>
      <c r="AK130" s="230"/>
      <c r="AL130" s="230"/>
      <c r="AM130" s="230"/>
      <c r="AN130" s="230"/>
      <c r="AO130" s="230"/>
      <c r="AP130" s="230"/>
      <c r="AQ130" s="230"/>
      <c r="AR130" s="230"/>
      <c r="AS130" s="230"/>
      <c r="AT130" s="230"/>
      <c r="AU130" s="230"/>
      <c r="AV130" s="230"/>
      <c r="AW130" s="230"/>
      <c r="AX130" s="27"/>
      <c r="BA130" s="129"/>
      <c r="BB130" s="130"/>
      <c r="BC130" s="129"/>
      <c r="BD130" s="155"/>
      <c r="BE130" s="132"/>
      <c r="BF130" s="131"/>
      <c r="BG130" s="132"/>
      <c r="BH130" s="131"/>
      <c r="BI130" s="132"/>
      <c r="BJ130" s="155"/>
      <c r="BK130" s="132"/>
      <c r="BL130" s="172"/>
      <c r="BM130" s="156"/>
      <c r="BN130" s="131"/>
      <c r="BO130" s="132"/>
      <c r="BP130" s="172"/>
      <c r="BQ130" s="132"/>
      <c r="BR130" s="172"/>
      <c r="BS130" s="156"/>
      <c r="BT130" s="172"/>
      <c r="BU130" s="132"/>
      <c r="BV130" s="172"/>
      <c r="BW130" s="156"/>
      <c r="BX130" s="172"/>
      <c r="BY130" s="156"/>
      <c r="BZ130" s="172"/>
      <c r="CA130" s="156"/>
      <c r="CB130" s="156">
        <f t="shared" si="22"/>
        <v>0</v>
      </c>
      <c r="CC130" s="128" t="e">
        <f t="shared" si="23"/>
        <v>#DIV/0!</v>
      </c>
      <c r="CF130" s="122"/>
      <c r="CG130" s="122"/>
      <c r="CH130" s="161"/>
      <c r="CI130" s="122"/>
      <c r="CJ130" s="122"/>
      <c r="CK130" s="123"/>
    </row>
    <row r="131" spans="1:89" s="31" customFormat="1" ht="30" customHeight="1">
      <c r="A131" s="1148"/>
      <c r="B131" s="1059"/>
      <c r="C131" s="1153"/>
      <c r="D131" s="41" t="s">
        <v>90</v>
      </c>
      <c r="E131" s="42" t="s">
        <v>89</v>
      </c>
      <c r="F131" s="671">
        <f>+'[1]UE409 (2)'!F131</f>
        <v>900</v>
      </c>
      <c r="G131" s="671">
        <f>+'[1]UE409 (2)'!G131</f>
        <v>900</v>
      </c>
      <c r="H131" s="671">
        <f>+'[1]UE409 (2)'!H131</f>
        <v>900</v>
      </c>
      <c r="I131" s="671">
        <f>+'[1]UE409 (2)'!I131</f>
        <v>900</v>
      </c>
      <c r="J131" s="634">
        <v>69</v>
      </c>
      <c r="K131" s="101">
        <v>67</v>
      </c>
      <c r="L131" s="101">
        <v>87</v>
      </c>
      <c r="M131" s="101">
        <v>78</v>
      </c>
      <c r="N131" s="101"/>
      <c r="O131" s="101"/>
      <c r="P131" s="101"/>
      <c r="Q131" s="101"/>
      <c r="R131" s="101"/>
      <c r="S131" s="101"/>
      <c r="T131" s="101"/>
      <c r="U131" s="101"/>
      <c r="V131" s="77">
        <f t="shared" si="20"/>
        <v>301</v>
      </c>
      <c r="W131" s="128">
        <f t="shared" si="21"/>
        <v>33.444444444444443</v>
      </c>
      <c r="X131" s="30"/>
      <c r="Y131" s="27"/>
      <c r="Z131" s="229"/>
      <c r="AA131" s="229"/>
      <c r="AB131" s="241"/>
      <c r="AC131" s="242"/>
      <c r="AD131" s="241"/>
      <c r="AE131" s="241"/>
      <c r="AF131" s="241"/>
      <c r="AG131" s="241"/>
      <c r="AH131" s="242"/>
      <c r="AI131" s="230"/>
      <c r="AJ131" s="230"/>
      <c r="AK131" s="230"/>
      <c r="AL131" s="230"/>
      <c r="AM131" s="230"/>
      <c r="AN131" s="230"/>
      <c r="AO131" s="230"/>
      <c r="AP131" s="230"/>
      <c r="AQ131" s="230"/>
      <c r="AR131" s="230"/>
      <c r="AS131" s="230"/>
      <c r="AT131" s="230"/>
      <c r="AU131" s="230"/>
      <c r="AV131" s="230"/>
      <c r="AW131" s="230"/>
      <c r="AX131" s="27"/>
      <c r="BA131" s="129"/>
      <c r="BB131" s="130"/>
      <c r="BC131" s="129"/>
      <c r="BD131" s="155"/>
      <c r="BE131" s="132"/>
      <c r="BF131" s="131"/>
      <c r="BG131" s="132"/>
      <c r="BH131" s="131"/>
      <c r="BI131" s="132"/>
      <c r="BJ131" s="155"/>
      <c r="BK131" s="132"/>
      <c r="BL131" s="131"/>
      <c r="BM131" s="156"/>
      <c r="BN131" s="131"/>
      <c r="BO131" s="132"/>
      <c r="BP131" s="131"/>
      <c r="BQ131" s="132"/>
      <c r="BR131" s="131"/>
      <c r="BS131" s="65"/>
      <c r="BT131" s="131"/>
      <c r="BU131" s="132"/>
      <c r="BV131" s="131"/>
      <c r="BW131" s="65"/>
      <c r="BX131" s="131"/>
      <c r="BY131" s="65"/>
      <c r="BZ131" s="131"/>
      <c r="CA131" s="65"/>
      <c r="CB131" s="156">
        <f t="shared" si="22"/>
        <v>0</v>
      </c>
      <c r="CC131" s="128" t="e">
        <f t="shared" si="23"/>
        <v>#DIV/0!</v>
      </c>
      <c r="CF131" s="122"/>
      <c r="CG131" s="122"/>
      <c r="CH131" s="161"/>
      <c r="CI131" s="122"/>
      <c r="CJ131" s="122"/>
      <c r="CK131" s="123"/>
    </row>
    <row r="132" spans="1:89" s="31" customFormat="1" ht="30" customHeight="1">
      <c r="A132" s="1148"/>
      <c r="B132" s="1059"/>
      <c r="C132" s="1153"/>
      <c r="D132" s="41" t="s">
        <v>91</v>
      </c>
      <c r="E132" s="42" t="s">
        <v>89</v>
      </c>
      <c r="F132" s="671">
        <f>+'[1]UE409 (2)'!F132</f>
        <v>1500</v>
      </c>
      <c r="G132" s="671">
        <f>+'[1]UE409 (2)'!G132</f>
        <v>1500</v>
      </c>
      <c r="H132" s="671">
        <f>+'[1]UE409 (2)'!H132</f>
        <v>1500</v>
      </c>
      <c r="I132" s="671">
        <f>+'[1]UE409 (2)'!I132</f>
        <v>1500</v>
      </c>
      <c r="J132" s="634">
        <v>87</v>
      </c>
      <c r="K132" s="101">
        <v>115</v>
      </c>
      <c r="L132" s="101">
        <v>131</v>
      </c>
      <c r="M132" s="101">
        <v>120</v>
      </c>
      <c r="N132" s="101"/>
      <c r="O132" s="101"/>
      <c r="P132" s="101"/>
      <c r="Q132" s="101"/>
      <c r="R132" s="101"/>
      <c r="S132" s="101"/>
      <c r="T132" s="101"/>
      <c r="U132" s="101"/>
      <c r="V132" s="77">
        <f t="shared" si="20"/>
        <v>453</v>
      </c>
      <c r="W132" s="128">
        <f t="shared" si="21"/>
        <v>30.2</v>
      </c>
      <c r="X132" s="30"/>
      <c r="Y132" s="27"/>
      <c r="Z132" s="229"/>
      <c r="AA132" s="229"/>
      <c r="AB132" s="241"/>
      <c r="AC132" s="242"/>
      <c r="AD132" s="241"/>
      <c r="AE132" s="241"/>
      <c r="AF132" s="241"/>
      <c r="AG132" s="241"/>
      <c r="AH132" s="242"/>
      <c r="AI132" s="230"/>
      <c r="AJ132" s="230"/>
      <c r="AK132" s="230"/>
      <c r="AL132" s="230"/>
      <c r="AM132" s="230"/>
      <c r="AN132" s="230"/>
      <c r="AO132" s="230"/>
      <c r="AP132" s="230"/>
      <c r="AQ132" s="230"/>
      <c r="AR132" s="230"/>
      <c r="AS132" s="230"/>
      <c r="AT132" s="230"/>
      <c r="AU132" s="230"/>
      <c r="AV132" s="230"/>
      <c r="AW132" s="230"/>
      <c r="AX132" s="27"/>
      <c r="AY132" s="135" t="s">
        <v>18</v>
      </c>
      <c r="AZ132" s="136">
        <f>SUM(BA84:BA133)</f>
        <v>22598324</v>
      </c>
      <c r="BA132" s="129"/>
      <c r="BB132" s="130"/>
      <c r="BC132" s="129"/>
      <c r="BD132" s="155"/>
      <c r="BE132" s="132"/>
      <c r="BF132" s="131"/>
      <c r="BG132" s="132"/>
      <c r="BH132" s="131"/>
      <c r="BI132" s="132"/>
      <c r="BJ132" s="155"/>
      <c r="BK132" s="132"/>
      <c r="BL132" s="172"/>
      <c r="BM132" s="156"/>
      <c r="BN132" s="172"/>
      <c r="BO132" s="132"/>
      <c r="BP132" s="172"/>
      <c r="BQ132" s="132"/>
      <c r="BR132" s="172"/>
      <c r="BS132" s="156"/>
      <c r="BT132" s="172"/>
      <c r="BU132" s="132"/>
      <c r="BV132" s="172"/>
      <c r="BW132" s="156"/>
      <c r="BX132" s="172"/>
      <c r="BY132" s="156"/>
      <c r="BZ132" s="172"/>
      <c r="CA132" s="156"/>
      <c r="CB132" s="156">
        <f t="shared" si="22"/>
        <v>0</v>
      </c>
      <c r="CC132" s="128" t="e">
        <f t="shared" si="23"/>
        <v>#DIV/0!</v>
      </c>
      <c r="CF132" s="122"/>
      <c r="CG132" s="122"/>
      <c r="CH132" s="161"/>
      <c r="CI132" s="122"/>
      <c r="CJ132" s="122"/>
      <c r="CK132" s="123"/>
    </row>
    <row r="133" spans="1:89" s="31" customFormat="1" ht="63.75" customHeight="1">
      <c r="A133" s="1148"/>
      <c r="B133" s="1058" t="s">
        <v>238</v>
      </c>
      <c r="C133" s="1067" t="s">
        <v>286</v>
      </c>
      <c r="D133" s="670" t="s">
        <v>221</v>
      </c>
      <c r="E133" s="670"/>
      <c r="F133" s="671">
        <f>+'[1]UE409 (2)'!F139</f>
        <v>7338</v>
      </c>
      <c r="G133" s="671">
        <f>+'[1]UE409 (2)'!G139</f>
        <v>7338</v>
      </c>
      <c r="H133" s="671">
        <f>+'[1]UE409 (2)'!H139</f>
        <v>7338</v>
      </c>
      <c r="I133" s="671">
        <f>+'[1]UE409 (2)'!I139</f>
        <v>7338</v>
      </c>
      <c r="J133" s="727">
        <v>294</v>
      </c>
      <c r="K133" s="671">
        <v>363</v>
      </c>
      <c r="L133" s="671">
        <v>392</v>
      </c>
      <c r="M133" s="671">
        <v>384</v>
      </c>
      <c r="N133" s="671">
        <f t="shared" ref="N133:U133" si="34">+N134</f>
        <v>0</v>
      </c>
      <c r="O133" s="671">
        <f t="shared" si="34"/>
        <v>0</v>
      </c>
      <c r="P133" s="671">
        <f t="shared" si="34"/>
        <v>0</v>
      </c>
      <c r="Q133" s="671">
        <f t="shared" si="34"/>
        <v>0</v>
      </c>
      <c r="R133" s="671">
        <f t="shared" si="34"/>
        <v>0</v>
      </c>
      <c r="S133" s="671">
        <f t="shared" si="34"/>
        <v>0</v>
      </c>
      <c r="T133" s="671">
        <f t="shared" si="34"/>
        <v>0</v>
      </c>
      <c r="U133" s="671">
        <f t="shared" si="34"/>
        <v>0</v>
      </c>
      <c r="V133" s="77">
        <f t="shared" si="20"/>
        <v>1433</v>
      </c>
      <c r="W133" s="128">
        <f t="shared" si="21"/>
        <v>19.528481875170346</v>
      </c>
      <c r="X133" s="30"/>
      <c r="Y133" s="27"/>
      <c r="Z133" s="229"/>
      <c r="AA133" s="229"/>
      <c r="AB133" s="241"/>
      <c r="AC133" s="242"/>
      <c r="AD133" s="241"/>
      <c r="AE133" s="241"/>
      <c r="AF133" s="241"/>
      <c r="AG133" s="241"/>
      <c r="AH133" s="242"/>
      <c r="AI133" s="230"/>
      <c r="AJ133" s="230"/>
      <c r="AK133" s="230"/>
      <c r="AL133" s="230"/>
      <c r="AM133" s="230"/>
      <c r="AN133" s="230"/>
      <c r="AO133" s="230"/>
      <c r="AP133" s="230"/>
      <c r="AQ133" s="230"/>
      <c r="AR133" s="230"/>
      <c r="AS133" s="230"/>
      <c r="AT133" s="230"/>
      <c r="AU133" s="230"/>
      <c r="AV133" s="230"/>
      <c r="AW133" s="230"/>
      <c r="AX133" s="27"/>
      <c r="AY133" s="175" t="s">
        <v>573</v>
      </c>
      <c r="AZ133" s="176">
        <f>SUM(BB84:BB133)</f>
        <v>6117125.5499999989</v>
      </c>
      <c r="BA133" s="77">
        <f>+BC133+BD133+BF133+BH133+BJ133+BL133+BN133+BP133+BR133+BT133+BV133+BX133+BZ133</f>
        <v>3417625</v>
      </c>
      <c r="BB133" s="130">
        <f>+BE133+BG133+BI133+BK133+BM133+BO133+BQ133+BS133+BU133+BW133+BY133+CA133</f>
        <v>1156861.55</v>
      </c>
      <c r="BC133" s="129">
        <v>3208436</v>
      </c>
      <c r="BD133" s="155">
        <v>11521</v>
      </c>
      <c r="BE133" s="132">
        <v>282614.39</v>
      </c>
      <c r="BF133" s="131">
        <v>196359</v>
      </c>
      <c r="BG133" s="132">
        <v>292955.19999999995</v>
      </c>
      <c r="BH133" s="131">
        <v>1309</v>
      </c>
      <c r="BI133" s="132">
        <v>288706.32999999996</v>
      </c>
      <c r="BJ133" s="155">
        <v>0</v>
      </c>
      <c r="BK133" s="132">
        <v>292585.63000000012</v>
      </c>
      <c r="BL133" s="131"/>
      <c r="BM133" s="65"/>
      <c r="BN133" s="131"/>
      <c r="BO133" s="132"/>
      <c r="BP133" s="131"/>
      <c r="BQ133" s="132"/>
      <c r="BR133" s="131"/>
      <c r="BS133" s="65"/>
      <c r="BT133" s="131"/>
      <c r="BU133" s="132"/>
      <c r="BV133" s="131"/>
      <c r="BW133" s="65"/>
      <c r="BX133" s="131"/>
      <c r="BY133" s="65"/>
      <c r="BZ133" s="131"/>
      <c r="CA133" s="65"/>
      <c r="CB133" s="156">
        <f t="shared" si="22"/>
        <v>1156861.55</v>
      </c>
      <c r="CC133" s="128">
        <f t="shared" si="23"/>
        <v>33.849867963863794</v>
      </c>
      <c r="CF133" s="133">
        <f>+CI133-BA133</f>
        <v>0</v>
      </c>
      <c r="CG133" s="133">
        <f>+CJ133-BB133</f>
        <v>0</v>
      </c>
      <c r="CH133" s="160"/>
      <c r="CI133" s="133">
        <v>3417625</v>
      </c>
      <c r="CJ133" s="133">
        <v>1156861.55</v>
      </c>
      <c r="CK133" s="123"/>
    </row>
    <row r="134" spans="1:89" s="31" customFormat="1" ht="33" customHeight="1">
      <c r="A134" s="1148"/>
      <c r="B134" s="1059"/>
      <c r="C134" s="1067"/>
      <c r="D134" s="41" t="s">
        <v>92</v>
      </c>
      <c r="E134" s="42" t="s">
        <v>93</v>
      </c>
      <c r="F134" s="671">
        <f>+'[1]UE409 (2)'!F140</f>
        <v>7338</v>
      </c>
      <c r="G134" s="671">
        <f>+'[1]UE409 (2)'!G140</f>
        <v>7338</v>
      </c>
      <c r="H134" s="671">
        <f>+'[1]UE409 (2)'!H140</f>
        <v>7338</v>
      </c>
      <c r="I134" s="671">
        <f>+'[1]UE409 (2)'!I140</f>
        <v>7338</v>
      </c>
      <c r="J134" s="634">
        <v>294</v>
      </c>
      <c r="K134" s="79">
        <v>363</v>
      </c>
      <c r="L134" s="79">
        <v>392</v>
      </c>
      <c r="M134" s="79">
        <v>384</v>
      </c>
      <c r="N134" s="79"/>
      <c r="O134" s="79"/>
      <c r="P134" s="79"/>
      <c r="Q134" s="79"/>
      <c r="R134" s="79"/>
      <c r="S134" s="79"/>
      <c r="T134" s="79"/>
      <c r="U134" s="79"/>
      <c r="V134" s="77">
        <f t="shared" si="20"/>
        <v>1433</v>
      </c>
      <c r="W134" s="128">
        <f t="shared" si="21"/>
        <v>19.528481875170346</v>
      </c>
      <c r="X134" s="30"/>
      <c r="Y134" s="27"/>
      <c r="Z134" s="229"/>
      <c r="AA134" s="229"/>
      <c r="AB134" s="241"/>
      <c r="AC134" s="242"/>
      <c r="AD134" s="241"/>
      <c r="AE134" s="241"/>
      <c r="AF134" s="241"/>
      <c r="AG134" s="241"/>
      <c r="AH134" s="242"/>
      <c r="AI134" s="230"/>
      <c r="AJ134" s="230"/>
      <c r="AK134" s="230"/>
      <c r="AL134" s="230"/>
      <c r="AM134" s="230"/>
      <c r="AN134" s="230"/>
      <c r="AO134" s="230"/>
      <c r="AP134" s="230"/>
      <c r="AQ134" s="230"/>
      <c r="AR134" s="230"/>
      <c r="AS134" s="230"/>
      <c r="AT134" s="230"/>
      <c r="AU134" s="230"/>
      <c r="AV134" s="230"/>
      <c r="AW134" s="230"/>
      <c r="AX134" s="27"/>
      <c r="AY134" s="210" t="s">
        <v>572</v>
      </c>
      <c r="AZ134" s="211">
        <f>SUM(BC84:BC133)</f>
        <v>17291429</v>
      </c>
      <c r="BA134" s="129"/>
      <c r="BB134" s="130"/>
      <c r="BC134" s="129"/>
      <c r="BD134" s="131"/>
      <c r="BE134" s="65"/>
      <c r="BF134" s="131"/>
      <c r="BG134" s="132"/>
      <c r="BH134" s="131"/>
      <c r="BI134" s="132"/>
      <c r="BJ134" s="155"/>
      <c r="BK134" s="132"/>
      <c r="BL134" s="131"/>
      <c r="BM134" s="65"/>
      <c r="BN134" s="131"/>
      <c r="BO134" s="65"/>
      <c r="BP134" s="131"/>
      <c r="BQ134" s="65"/>
      <c r="BR134" s="131"/>
      <c r="BS134" s="65"/>
      <c r="BT134" s="131"/>
      <c r="BU134" s="65"/>
      <c r="BV134" s="131"/>
      <c r="BW134" s="65"/>
      <c r="BX134" s="131"/>
      <c r="BY134" s="65"/>
      <c r="BZ134" s="131"/>
      <c r="CA134" s="65"/>
      <c r="CB134" s="156">
        <f t="shared" si="22"/>
        <v>0</v>
      </c>
      <c r="CC134" s="128" t="e">
        <f t="shared" si="23"/>
        <v>#DIV/0!</v>
      </c>
      <c r="CF134" s="122"/>
      <c r="CG134" s="122"/>
      <c r="CH134" s="161"/>
      <c r="CI134" s="122"/>
      <c r="CJ134" s="122"/>
      <c r="CK134" s="123"/>
    </row>
    <row r="135" spans="1:89" ht="18.75" customHeight="1">
      <c r="A135" s="1086" t="s">
        <v>223</v>
      </c>
      <c r="B135" s="1087"/>
      <c r="C135" s="1087"/>
      <c r="D135" s="1087"/>
      <c r="E135" s="1088"/>
      <c r="F135" s="93"/>
      <c r="G135" s="98"/>
      <c r="H135" s="98"/>
      <c r="I135" s="97"/>
      <c r="J135" s="98"/>
      <c r="K135" s="98"/>
      <c r="L135" s="98"/>
      <c r="M135" s="98"/>
      <c r="N135" s="98"/>
      <c r="O135" s="98"/>
      <c r="P135" s="98"/>
      <c r="Q135" s="98"/>
      <c r="R135" s="98"/>
      <c r="S135" s="98"/>
      <c r="T135" s="98"/>
      <c r="U135" s="98"/>
      <c r="V135" s="144"/>
      <c r="W135" s="144"/>
      <c r="Z135" s="243"/>
      <c r="AA135" s="243"/>
      <c r="AB135" s="244"/>
      <c r="AC135" s="243"/>
      <c r="AD135" s="243"/>
      <c r="AE135" s="243"/>
      <c r="AF135" s="245"/>
      <c r="AG135" s="243"/>
      <c r="AH135" s="243"/>
      <c r="AI135" s="243"/>
      <c r="AJ135" s="243"/>
      <c r="AK135" s="243"/>
      <c r="AL135" s="243"/>
      <c r="AM135" s="243"/>
      <c r="AN135" s="243"/>
      <c r="AO135" s="243"/>
      <c r="AP135" s="243"/>
      <c r="AQ135" s="243"/>
      <c r="AR135" s="243"/>
      <c r="AS135" s="243"/>
      <c r="AT135" s="243"/>
      <c r="AU135" s="243"/>
      <c r="AV135" s="243"/>
      <c r="AW135" s="243"/>
      <c r="AY135" s="31"/>
      <c r="AZ135" s="31"/>
      <c r="CD135" s="31"/>
      <c r="CE135" s="31"/>
      <c r="CF135" s="122"/>
      <c r="CG135" s="122"/>
      <c r="CH135" s="161"/>
    </row>
    <row r="136" spans="1:89">
      <c r="A136" s="1089"/>
      <c r="B136" s="1090"/>
      <c r="C136" s="1090"/>
      <c r="D136" s="1090"/>
      <c r="E136" s="1091"/>
      <c r="F136" s="93"/>
      <c r="G136" s="98"/>
      <c r="H136" s="98"/>
      <c r="I136" s="97"/>
      <c r="J136" s="98"/>
      <c r="K136" s="98"/>
      <c r="L136" s="98"/>
      <c r="M136" s="98"/>
      <c r="N136" s="98"/>
      <c r="O136" s="98"/>
      <c r="P136" s="98"/>
      <c r="Q136" s="98"/>
      <c r="R136" s="98"/>
      <c r="S136" s="98"/>
      <c r="T136" s="98"/>
      <c r="U136" s="98"/>
      <c r="V136" s="144"/>
      <c r="W136" s="144"/>
      <c r="Z136" s="227"/>
      <c r="AA136" s="227"/>
      <c r="AB136" s="227"/>
      <c r="AC136" s="227"/>
      <c r="AD136" s="227"/>
      <c r="AE136" s="227"/>
      <c r="AF136" s="246"/>
      <c r="AG136" s="227"/>
      <c r="AH136" s="227"/>
      <c r="AI136" s="227"/>
      <c r="AJ136" s="227"/>
      <c r="AK136" s="227"/>
      <c r="AL136" s="227"/>
      <c r="AM136" s="227"/>
      <c r="AN136" s="227"/>
      <c r="AO136" s="227"/>
      <c r="AP136" s="227"/>
      <c r="AQ136" s="227"/>
      <c r="AR136" s="227"/>
      <c r="AS136" s="227"/>
      <c r="AT136" s="227"/>
      <c r="AU136" s="227"/>
      <c r="AV136" s="227"/>
      <c r="AW136" s="227"/>
      <c r="AY136" s="31"/>
      <c r="AZ136" s="31"/>
      <c r="CD136" s="31"/>
      <c r="CE136" s="31"/>
      <c r="CF136" s="122"/>
      <c r="CG136" s="122"/>
      <c r="CH136" s="161"/>
    </row>
    <row r="137" spans="1:89">
      <c r="A137" s="1092"/>
      <c r="B137" s="1093"/>
      <c r="C137" s="1093"/>
      <c r="D137" s="1093"/>
      <c r="E137" s="1094"/>
      <c r="F137" s="93"/>
      <c r="G137" s="98"/>
      <c r="H137" s="98"/>
      <c r="I137" s="97"/>
      <c r="J137" s="98"/>
      <c r="K137" s="98"/>
      <c r="L137" s="98"/>
      <c r="M137" s="98"/>
      <c r="N137" s="98"/>
      <c r="O137" s="98"/>
      <c r="P137" s="98"/>
      <c r="Q137" s="98"/>
      <c r="R137" s="98"/>
      <c r="S137" s="98"/>
      <c r="T137" s="98"/>
      <c r="U137" s="98"/>
      <c r="V137" s="144"/>
      <c r="W137" s="144"/>
      <c r="Z137" s="247"/>
      <c r="AA137" s="247"/>
      <c r="AB137" s="247"/>
      <c r="AC137" s="247"/>
      <c r="AD137" s="247"/>
      <c r="AE137" s="247"/>
      <c r="AF137" s="248"/>
      <c r="AG137" s="247"/>
      <c r="AH137" s="247"/>
      <c r="AI137" s="247"/>
      <c r="AJ137" s="247"/>
      <c r="AK137" s="247"/>
      <c r="AL137" s="247"/>
      <c r="AM137" s="247"/>
      <c r="AN137" s="247"/>
      <c r="AO137" s="247"/>
      <c r="AP137" s="247"/>
      <c r="AQ137" s="247"/>
      <c r="AR137" s="247"/>
      <c r="AS137" s="247"/>
      <c r="AT137" s="247"/>
      <c r="AU137" s="247"/>
      <c r="AV137" s="247"/>
      <c r="AW137" s="247"/>
      <c r="AY137" s="31"/>
      <c r="AZ137" s="31"/>
      <c r="CD137" s="31"/>
      <c r="CE137" s="31"/>
      <c r="CF137" s="122"/>
      <c r="CG137" s="122"/>
      <c r="CH137" s="161"/>
    </row>
    <row r="138" spans="1:89">
      <c r="A138" s="14"/>
      <c r="B138" s="10"/>
      <c r="C138" s="14"/>
      <c r="D138" s="14"/>
      <c r="E138" s="15"/>
      <c r="F138" s="96"/>
      <c r="G138" s="97"/>
      <c r="H138" s="97"/>
      <c r="I138" s="97"/>
      <c r="J138" s="98"/>
      <c r="K138" s="98"/>
      <c r="L138" s="98"/>
      <c r="M138" s="98"/>
      <c r="N138" s="98"/>
      <c r="O138" s="98"/>
      <c r="P138" s="98"/>
      <c r="Q138" s="98"/>
      <c r="R138" s="98"/>
      <c r="S138" s="98"/>
      <c r="T138" s="98"/>
      <c r="U138" s="98"/>
      <c r="V138" s="171"/>
      <c r="W138" s="171"/>
      <c r="Z138" s="247"/>
      <c r="AA138" s="247"/>
      <c r="AB138" s="247"/>
      <c r="AC138" s="247"/>
      <c r="AD138" s="247"/>
      <c r="AE138" s="247"/>
      <c r="AF138" s="248"/>
      <c r="AG138" s="247"/>
      <c r="AH138" s="247"/>
      <c r="AI138" s="247"/>
      <c r="AJ138" s="247"/>
      <c r="AK138" s="247"/>
      <c r="AL138" s="247"/>
      <c r="AM138" s="247"/>
      <c r="AN138" s="247"/>
      <c r="AO138" s="247"/>
      <c r="AP138" s="247"/>
      <c r="AQ138" s="247"/>
      <c r="AR138" s="247"/>
      <c r="AS138" s="247"/>
      <c r="AT138" s="247"/>
      <c r="AU138" s="247"/>
      <c r="AV138" s="247"/>
      <c r="AW138" s="247"/>
      <c r="AY138" s="31"/>
      <c r="AZ138" s="31"/>
      <c r="CD138" s="31"/>
      <c r="CE138" s="31"/>
      <c r="CF138" s="122"/>
      <c r="CG138" s="122"/>
      <c r="CH138" s="161"/>
    </row>
    <row r="139" spans="1:89">
      <c r="A139" s="14"/>
      <c r="B139" s="10"/>
      <c r="C139" s="14"/>
      <c r="D139" s="14"/>
      <c r="E139" s="15"/>
      <c r="F139" s="96"/>
      <c r="G139" s="97"/>
      <c r="H139" s="97"/>
      <c r="I139" s="97"/>
      <c r="J139" s="98"/>
      <c r="K139" s="98"/>
      <c r="L139" s="98"/>
      <c r="M139" s="98"/>
      <c r="N139" s="98"/>
      <c r="O139" s="98"/>
      <c r="P139" s="98"/>
      <c r="Q139" s="98"/>
      <c r="R139" s="98"/>
      <c r="S139" s="98"/>
      <c r="T139" s="98"/>
      <c r="U139" s="98"/>
      <c r="V139" s="171"/>
      <c r="W139" s="171"/>
      <c r="Z139" s="247"/>
      <c r="AA139" s="247"/>
      <c r="AB139" s="247"/>
      <c r="AC139" s="247"/>
      <c r="AD139" s="247"/>
      <c r="AE139" s="247"/>
      <c r="AF139" s="248"/>
      <c r="AG139" s="247"/>
      <c r="AH139" s="247"/>
      <c r="AI139" s="247"/>
      <c r="AJ139" s="247"/>
      <c r="AK139" s="247"/>
      <c r="AL139" s="247"/>
      <c r="AM139" s="247"/>
      <c r="AN139" s="247"/>
      <c r="AO139" s="247"/>
      <c r="AP139" s="247"/>
      <c r="AQ139" s="247"/>
      <c r="AR139" s="247"/>
      <c r="AS139" s="247"/>
      <c r="AT139" s="247"/>
      <c r="AU139" s="247"/>
      <c r="AV139" s="247"/>
      <c r="AW139" s="247"/>
      <c r="AY139" s="31"/>
      <c r="AZ139" s="31"/>
      <c r="CD139" s="31"/>
      <c r="CE139" s="31"/>
      <c r="CF139" s="122"/>
      <c r="CG139" s="122"/>
      <c r="CH139" s="161"/>
    </row>
    <row r="140" spans="1:89">
      <c r="A140" s="14"/>
      <c r="B140" s="10"/>
      <c r="C140" s="14"/>
      <c r="D140" s="14"/>
      <c r="E140" s="15"/>
      <c r="F140" s="96"/>
      <c r="G140" s="97"/>
      <c r="H140" s="97"/>
      <c r="I140" s="97"/>
      <c r="J140" s="98"/>
      <c r="K140" s="98"/>
      <c r="L140" s="98"/>
      <c r="M140" s="98"/>
      <c r="N140" s="98"/>
      <c r="O140" s="98"/>
      <c r="P140" s="98"/>
      <c r="Q140" s="98"/>
      <c r="R140" s="98"/>
      <c r="S140" s="98"/>
      <c r="T140" s="98"/>
      <c r="U140" s="98"/>
      <c r="V140" s="137"/>
      <c r="W140" s="137"/>
      <c r="Z140" s="227"/>
      <c r="AA140" s="227"/>
      <c r="AB140" s="227"/>
      <c r="AC140" s="227"/>
      <c r="AD140" s="227"/>
      <c r="AE140" s="227"/>
      <c r="AF140" s="246"/>
      <c r="AG140" s="227"/>
      <c r="AH140" s="227"/>
      <c r="AI140" s="227"/>
      <c r="AJ140" s="227"/>
      <c r="AK140" s="227"/>
      <c r="AL140" s="227"/>
      <c r="AM140" s="227"/>
      <c r="AN140" s="227"/>
      <c r="AO140" s="227"/>
      <c r="AP140" s="227"/>
      <c r="AQ140" s="227"/>
      <c r="AR140" s="227"/>
      <c r="AS140" s="227"/>
      <c r="AT140" s="227"/>
      <c r="AU140" s="227"/>
      <c r="AV140" s="227"/>
      <c r="AW140" s="227"/>
      <c r="AY140" s="31"/>
      <c r="AZ140" s="31"/>
      <c r="CD140" s="31"/>
      <c r="CE140" s="31"/>
      <c r="CF140" s="122"/>
      <c r="CG140" s="122"/>
      <c r="CH140" s="161"/>
    </row>
    <row r="141" spans="1:89">
      <c r="A141" s="14"/>
      <c r="B141" s="10"/>
      <c r="C141" s="14"/>
      <c r="D141" s="14"/>
      <c r="E141" s="15"/>
      <c r="F141" s="96"/>
      <c r="G141" s="97"/>
      <c r="H141" s="97"/>
      <c r="I141" s="97"/>
      <c r="J141" s="98"/>
      <c r="K141" s="98"/>
      <c r="L141" s="98"/>
      <c r="M141" s="98"/>
      <c r="N141" s="98"/>
      <c r="O141" s="98"/>
      <c r="P141" s="98"/>
      <c r="Q141" s="98"/>
      <c r="R141" s="98"/>
      <c r="S141" s="98"/>
      <c r="T141" s="98"/>
      <c r="U141" s="98"/>
      <c r="V141" s="5"/>
      <c r="W141" s="5"/>
      <c r="Z141" s="249"/>
      <c r="AA141" s="249"/>
      <c r="AB141" s="249"/>
      <c r="AC141" s="250"/>
      <c r="AD141" s="249"/>
      <c r="AE141" s="249"/>
      <c r="AF141" s="251"/>
      <c r="AG141" s="249"/>
      <c r="AH141" s="243"/>
      <c r="AI141" s="243"/>
      <c r="AJ141" s="243"/>
      <c r="AK141" s="243"/>
      <c r="AL141" s="243"/>
      <c r="AM141" s="243"/>
      <c r="AN141" s="243"/>
      <c r="AO141" s="243"/>
      <c r="AP141" s="243"/>
      <c r="AQ141" s="243"/>
      <c r="AR141" s="243"/>
      <c r="AS141" s="243"/>
      <c r="AT141" s="243"/>
      <c r="AU141" s="243"/>
      <c r="AV141" s="243"/>
      <c r="AW141" s="243"/>
      <c r="AY141" s="31"/>
      <c r="AZ141" s="31"/>
      <c r="CD141" s="31"/>
      <c r="CE141" s="31"/>
      <c r="CF141" s="122"/>
      <c r="CG141" s="122"/>
      <c r="CH141" s="161"/>
    </row>
    <row r="142" spans="1:89" ht="27.75" customHeight="1">
      <c r="A142" s="16" t="s">
        <v>9</v>
      </c>
      <c r="B142" s="1002" t="s">
        <v>10</v>
      </c>
      <c r="C142" s="1002"/>
      <c r="D142" s="1002"/>
      <c r="E142" s="1002"/>
      <c r="F142" s="1002"/>
      <c r="G142" s="1002"/>
      <c r="H142" s="1002"/>
      <c r="I142" s="104"/>
      <c r="J142" s="105"/>
      <c r="K142" s="105"/>
      <c r="L142" s="105"/>
      <c r="M142" s="105"/>
      <c r="N142" s="105"/>
      <c r="O142" s="105"/>
      <c r="P142" s="105"/>
      <c r="Q142" s="105"/>
      <c r="R142" s="105"/>
      <c r="S142" s="105"/>
      <c r="T142" s="105"/>
      <c r="U142" s="105"/>
      <c r="Z142" s="243"/>
      <c r="AA142" s="243"/>
      <c r="AB142" s="243"/>
      <c r="AC142" s="243"/>
      <c r="AD142" s="243"/>
      <c r="AE142" s="243"/>
      <c r="AF142" s="245"/>
      <c r="AG142" s="243"/>
      <c r="AH142" s="243"/>
      <c r="AI142" s="243"/>
      <c r="AJ142" s="243"/>
      <c r="AK142" s="243"/>
      <c r="AL142" s="243"/>
      <c r="AM142" s="243"/>
      <c r="AN142" s="243"/>
      <c r="AO142" s="243"/>
      <c r="AP142" s="243"/>
      <c r="AQ142" s="243"/>
      <c r="AR142" s="243"/>
      <c r="AS142" s="243"/>
      <c r="AT142" s="243"/>
      <c r="AU142" s="243"/>
      <c r="AV142" s="243"/>
      <c r="AW142" s="243"/>
      <c r="AY142" s="31"/>
      <c r="AZ142" s="31"/>
      <c r="CD142" s="31"/>
      <c r="CE142" s="31"/>
      <c r="CF142" s="122"/>
      <c r="CG142" s="122"/>
      <c r="CH142" s="161"/>
    </row>
    <row r="143" spans="1:89" ht="27.75" customHeight="1">
      <c r="A143" s="14"/>
      <c r="B143" s="669" t="s">
        <v>147</v>
      </c>
      <c r="C143" s="1000" t="s">
        <v>148</v>
      </c>
      <c r="D143" s="1000"/>
      <c r="E143" s="1000"/>
      <c r="F143" s="1000"/>
      <c r="G143" s="1000"/>
      <c r="H143" s="1000"/>
      <c r="I143" s="99"/>
      <c r="J143" s="100"/>
      <c r="K143" s="100"/>
      <c r="L143" s="100"/>
      <c r="M143" s="100"/>
      <c r="N143" s="100"/>
      <c r="O143" s="100"/>
      <c r="P143" s="100"/>
      <c r="Q143" s="100"/>
      <c r="R143" s="100"/>
      <c r="S143" s="100"/>
      <c r="T143" s="100"/>
      <c r="U143" s="100"/>
      <c r="Z143" s="243"/>
      <c r="AA143" s="243"/>
      <c r="AB143" s="249"/>
      <c r="AC143" s="243"/>
      <c r="AD143" s="243"/>
      <c r="AE143" s="243"/>
      <c r="AF143" s="245"/>
      <c r="AG143" s="243"/>
      <c r="AH143" s="243"/>
      <c r="AI143" s="243"/>
      <c r="AJ143" s="243"/>
      <c r="AK143" s="243"/>
      <c r="AL143" s="243"/>
      <c r="AM143" s="243"/>
      <c r="AN143" s="243"/>
      <c r="AO143" s="243"/>
      <c r="AP143" s="243"/>
      <c r="AQ143" s="243"/>
      <c r="AR143" s="243"/>
      <c r="AS143" s="243"/>
      <c r="AT143" s="243"/>
      <c r="AU143" s="243"/>
      <c r="AV143" s="243"/>
      <c r="AW143" s="243"/>
      <c r="AY143" s="31"/>
      <c r="AZ143" s="31"/>
      <c r="CD143" s="31"/>
      <c r="CE143" s="31"/>
      <c r="CF143" s="122"/>
      <c r="CG143" s="122"/>
      <c r="CH143" s="161"/>
    </row>
    <row r="144" spans="1:89" ht="21.75" customHeight="1">
      <c r="A144" s="975" t="s">
        <v>13</v>
      </c>
      <c r="B144" s="981" t="s">
        <v>14</v>
      </c>
      <c r="C144" s="981" t="s">
        <v>15</v>
      </c>
      <c r="D144" s="997" t="s">
        <v>16</v>
      </c>
      <c r="E144" s="1001" t="s">
        <v>17</v>
      </c>
      <c r="F144" s="1077" t="s">
        <v>709</v>
      </c>
      <c r="G144" s="1037" t="s">
        <v>214</v>
      </c>
      <c r="H144" s="1068"/>
      <c r="I144" s="1068"/>
      <c r="J144" s="1057" t="s">
        <v>710</v>
      </c>
      <c r="K144" s="1057"/>
      <c r="L144" s="1057"/>
      <c r="M144" s="1057"/>
      <c r="N144" s="1057"/>
      <c r="O144" s="1057"/>
      <c r="P144" s="1057"/>
      <c r="Q144" s="1057"/>
      <c r="R144" s="1057"/>
      <c r="S144" s="1057"/>
      <c r="T144" s="1057"/>
      <c r="U144" s="1057"/>
      <c r="V144" s="1238" t="s">
        <v>712</v>
      </c>
      <c r="W144" s="1241" t="s">
        <v>577</v>
      </c>
      <c r="Z144" s="1022" t="s">
        <v>518</v>
      </c>
      <c r="AA144" s="1023"/>
      <c r="AB144" s="1022" t="s">
        <v>519</v>
      </c>
      <c r="AC144" s="1023"/>
      <c r="AD144" s="1022" t="s">
        <v>520</v>
      </c>
      <c r="AE144" s="1023"/>
      <c r="AF144" s="1022" t="s">
        <v>521</v>
      </c>
      <c r="AG144" s="1023"/>
      <c r="AH144" s="1022" t="s">
        <v>522</v>
      </c>
      <c r="AI144" s="1023"/>
      <c r="AJ144" s="1022" t="s">
        <v>523</v>
      </c>
      <c r="AK144" s="1023"/>
      <c r="AL144" s="1022" t="s">
        <v>524</v>
      </c>
      <c r="AM144" s="1023"/>
      <c r="AN144" s="1022" t="s">
        <v>525</v>
      </c>
      <c r="AO144" s="1023"/>
      <c r="AP144" s="1022" t="s">
        <v>526</v>
      </c>
      <c r="AQ144" s="1023"/>
      <c r="AR144" s="1022" t="s">
        <v>527</v>
      </c>
      <c r="AS144" s="1023"/>
      <c r="AT144" s="1022" t="s">
        <v>528</v>
      </c>
      <c r="AU144" s="1023"/>
      <c r="AV144" s="1022" t="s">
        <v>529</v>
      </c>
      <c r="AW144" s="1023"/>
      <c r="AY144" s="31"/>
      <c r="AZ144" s="31"/>
      <c r="BA144" s="1074" t="s">
        <v>763</v>
      </c>
      <c r="BB144" s="119"/>
      <c r="BC144" s="1074" t="s">
        <v>763</v>
      </c>
      <c r="BD144" s="1108" t="s">
        <v>530</v>
      </c>
      <c r="BE144" s="1112"/>
      <c r="BF144" s="1112"/>
      <c r="BG144" s="1112"/>
      <c r="BH144" s="1112"/>
      <c r="BI144" s="1112"/>
      <c r="BJ144" s="1112"/>
      <c r="BK144" s="1112"/>
      <c r="BL144" s="1112"/>
      <c r="BM144" s="1112"/>
      <c r="BN144" s="1112"/>
      <c r="BO144" s="1112"/>
      <c r="BP144" s="1112"/>
      <c r="BQ144" s="1112"/>
      <c r="BR144" s="1112"/>
      <c r="BS144" s="1112"/>
      <c r="BT144" s="1112"/>
      <c r="BU144" s="1112"/>
      <c r="BV144" s="1112"/>
      <c r="BW144" s="1112"/>
      <c r="BX144" s="1112"/>
      <c r="BY144" s="1112"/>
      <c r="BZ144" s="1109"/>
      <c r="CA144" s="120"/>
      <c r="CB144" s="121"/>
      <c r="CC144" s="121"/>
      <c r="CD144" s="31"/>
      <c r="CE144" s="31"/>
      <c r="CF144" s="122"/>
      <c r="CG144" s="122"/>
      <c r="CH144" s="161"/>
    </row>
    <row r="145" spans="1:88" ht="27.75" customHeight="1">
      <c r="A145" s="976"/>
      <c r="B145" s="982"/>
      <c r="C145" s="982"/>
      <c r="D145" s="998"/>
      <c r="E145" s="1002"/>
      <c r="F145" s="1078"/>
      <c r="G145" s="1036" t="s">
        <v>713</v>
      </c>
      <c r="H145" s="1036"/>
      <c r="I145" s="1037"/>
      <c r="J145" s="1057" t="s">
        <v>711</v>
      </c>
      <c r="K145" s="1057"/>
      <c r="L145" s="1057"/>
      <c r="M145" s="1057"/>
      <c r="N145" s="1057"/>
      <c r="O145" s="1057"/>
      <c r="P145" s="1057"/>
      <c r="Q145" s="1057"/>
      <c r="R145" s="1057"/>
      <c r="S145" s="1057"/>
      <c r="T145" s="1057"/>
      <c r="U145" s="1057"/>
      <c r="V145" s="1239"/>
      <c r="W145" s="1242"/>
      <c r="Z145" s="980" t="s">
        <v>578</v>
      </c>
      <c r="AA145" s="980" t="s">
        <v>579</v>
      </c>
      <c r="AB145" s="980" t="s">
        <v>580</v>
      </c>
      <c r="AC145" s="980" t="s">
        <v>581</v>
      </c>
      <c r="AD145" s="980" t="s">
        <v>582</v>
      </c>
      <c r="AE145" s="980" t="s">
        <v>583</v>
      </c>
      <c r="AF145" s="980" t="s">
        <v>584</v>
      </c>
      <c r="AG145" s="980" t="s">
        <v>585</v>
      </c>
      <c r="AH145" s="980" t="s">
        <v>586</v>
      </c>
      <c r="AI145" s="980" t="s">
        <v>587</v>
      </c>
      <c r="AJ145" s="980" t="s">
        <v>588</v>
      </c>
      <c r="AK145" s="980" t="s">
        <v>589</v>
      </c>
      <c r="AL145" s="980" t="s">
        <v>590</v>
      </c>
      <c r="AM145" s="980" t="s">
        <v>591</v>
      </c>
      <c r="AN145" s="980" t="s">
        <v>592</v>
      </c>
      <c r="AO145" s="980" t="s">
        <v>593</v>
      </c>
      <c r="AP145" s="980" t="s">
        <v>594</v>
      </c>
      <c r="AQ145" s="980" t="s">
        <v>595</v>
      </c>
      <c r="AR145" s="980" t="s">
        <v>596</v>
      </c>
      <c r="AS145" s="980" t="s">
        <v>597</v>
      </c>
      <c r="AT145" s="980" t="s">
        <v>598</v>
      </c>
      <c r="AU145" s="980" t="s">
        <v>599</v>
      </c>
      <c r="AV145" s="980" t="s">
        <v>600</v>
      </c>
      <c r="AW145" s="980" t="s">
        <v>601</v>
      </c>
      <c r="AY145" s="31"/>
      <c r="AZ145" s="31"/>
      <c r="BA145" s="1075"/>
      <c r="BB145" s="124"/>
      <c r="BC145" s="1075"/>
      <c r="BD145" s="1108" t="s">
        <v>518</v>
      </c>
      <c r="BE145" s="1109"/>
      <c r="BF145" s="1108" t="s">
        <v>519</v>
      </c>
      <c r="BG145" s="1109"/>
      <c r="BH145" s="1108" t="s">
        <v>520</v>
      </c>
      <c r="BI145" s="1109"/>
      <c r="BJ145" s="1108" t="s">
        <v>521</v>
      </c>
      <c r="BK145" s="1109"/>
      <c r="BL145" s="1108" t="s">
        <v>522</v>
      </c>
      <c r="BM145" s="1109"/>
      <c r="BN145" s="1108" t="s">
        <v>523</v>
      </c>
      <c r="BO145" s="1109"/>
      <c r="BP145" s="1108" t="s">
        <v>524</v>
      </c>
      <c r="BQ145" s="1109"/>
      <c r="BR145" s="1108" t="s">
        <v>525</v>
      </c>
      <c r="BS145" s="1109"/>
      <c r="BT145" s="1108" t="s">
        <v>526</v>
      </c>
      <c r="BU145" s="1109"/>
      <c r="BV145" s="1108" t="s">
        <v>527</v>
      </c>
      <c r="BW145" s="1109"/>
      <c r="BX145" s="1108" t="s">
        <v>528</v>
      </c>
      <c r="BY145" s="1109"/>
      <c r="BZ145" s="1108" t="s">
        <v>529</v>
      </c>
      <c r="CA145" s="1109"/>
      <c r="CB145" s="1105" t="s">
        <v>764</v>
      </c>
      <c r="CC145" s="1106" t="s">
        <v>765</v>
      </c>
      <c r="CD145" s="31"/>
      <c r="CE145" s="31"/>
      <c r="CF145" s="122"/>
      <c r="CG145" s="122"/>
      <c r="CH145" s="161"/>
    </row>
    <row r="146" spans="1:88" ht="27" customHeight="1">
      <c r="A146" s="976"/>
      <c r="B146" s="982"/>
      <c r="C146" s="982"/>
      <c r="D146" s="998"/>
      <c r="E146" s="1002"/>
      <c r="F146" s="1078"/>
      <c r="G146" s="1097">
        <v>2024</v>
      </c>
      <c r="H146" s="1097">
        <v>2025</v>
      </c>
      <c r="I146" s="1097">
        <v>2026</v>
      </c>
      <c r="J146" s="675"/>
      <c r="K146" s="675"/>
      <c r="L146" s="675"/>
      <c r="M146" s="675"/>
      <c r="N146" s="675"/>
      <c r="O146" s="675"/>
      <c r="P146" s="675"/>
      <c r="Q146" s="675"/>
      <c r="R146" s="675"/>
      <c r="S146" s="675"/>
      <c r="T146" s="675"/>
      <c r="U146" s="675"/>
      <c r="V146" s="1239"/>
      <c r="W146" s="1242"/>
      <c r="Z146" s="980"/>
      <c r="AA146" s="980"/>
      <c r="AB146" s="980"/>
      <c r="AC146" s="980"/>
      <c r="AD146" s="980"/>
      <c r="AE146" s="980"/>
      <c r="AF146" s="980"/>
      <c r="AG146" s="980"/>
      <c r="AH146" s="980"/>
      <c r="AI146" s="980"/>
      <c r="AJ146" s="980"/>
      <c r="AK146" s="980"/>
      <c r="AL146" s="980"/>
      <c r="AM146" s="980"/>
      <c r="AN146" s="980"/>
      <c r="AO146" s="980"/>
      <c r="AP146" s="980"/>
      <c r="AQ146" s="980"/>
      <c r="AR146" s="980"/>
      <c r="AS146" s="980"/>
      <c r="AT146" s="980"/>
      <c r="AU146" s="980"/>
      <c r="AV146" s="980"/>
      <c r="AW146" s="980"/>
      <c r="BA146" s="1075"/>
      <c r="BB146" s="124"/>
      <c r="BC146" s="1075"/>
      <c r="BD146" s="1110" t="s">
        <v>531</v>
      </c>
      <c r="BE146" s="1110" t="s">
        <v>532</v>
      </c>
      <c r="BF146" s="1110" t="s">
        <v>531</v>
      </c>
      <c r="BG146" s="1110" t="s">
        <v>532</v>
      </c>
      <c r="BH146" s="1110" t="s">
        <v>531</v>
      </c>
      <c r="BI146" s="1110" t="s">
        <v>532</v>
      </c>
      <c r="BJ146" s="1110" t="s">
        <v>531</v>
      </c>
      <c r="BK146" s="1110" t="s">
        <v>532</v>
      </c>
      <c r="BL146" s="1110" t="s">
        <v>531</v>
      </c>
      <c r="BM146" s="1110" t="s">
        <v>532</v>
      </c>
      <c r="BN146" s="1107" t="s">
        <v>531</v>
      </c>
      <c r="BO146" s="1110" t="s">
        <v>532</v>
      </c>
      <c r="BP146" s="1107" t="s">
        <v>531</v>
      </c>
      <c r="BQ146" s="1110" t="s">
        <v>532</v>
      </c>
      <c r="BR146" s="1107" t="s">
        <v>531</v>
      </c>
      <c r="BS146" s="1110" t="s">
        <v>532</v>
      </c>
      <c r="BT146" s="1107" t="s">
        <v>531</v>
      </c>
      <c r="BU146" s="1110" t="s">
        <v>532</v>
      </c>
      <c r="BV146" s="1107" t="s">
        <v>531</v>
      </c>
      <c r="BW146" s="1110" t="s">
        <v>532</v>
      </c>
      <c r="BX146" s="1107" t="s">
        <v>531</v>
      </c>
      <c r="BY146" s="1110" t="s">
        <v>532</v>
      </c>
      <c r="BZ146" s="1107" t="s">
        <v>531</v>
      </c>
      <c r="CA146" s="1110" t="s">
        <v>532</v>
      </c>
      <c r="CB146" s="1105"/>
      <c r="CC146" s="1106"/>
      <c r="CF146" s="122"/>
      <c r="CG146" s="122"/>
      <c r="CH146" s="161"/>
    </row>
    <row r="147" spans="1:88" ht="51" customHeight="1">
      <c r="A147" s="977"/>
      <c r="B147" s="983"/>
      <c r="C147" s="983"/>
      <c r="D147" s="999"/>
      <c r="E147" s="1003"/>
      <c r="F147" s="1079"/>
      <c r="G147" s="1098"/>
      <c r="H147" s="1098"/>
      <c r="I147" s="1098"/>
      <c r="J147" s="676" t="s">
        <v>399</v>
      </c>
      <c r="K147" s="676" t="s">
        <v>400</v>
      </c>
      <c r="L147" s="676" t="s">
        <v>401</v>
      </c>
      <c r="M147" s="676" t="s">
        <v>402</v>
      </c>
      <c r="N147" s="676" t="s">
        <v>403</v>
      </c>
      <c r="O147" s="676" t="s">
        <v>404</v>
      </c>
      <c r="P147" s="676" t="s">
        <v>405</v>
      </c>
      <c r="Q147" s="676" t="s">
        <v>406</v>
      </c>
      <c r="R147" s="676" t="s">
        <v>407</v>
      </c>
      <c r="S147" s="676" t="s">
        <v>408</v>
      </c>
      <c r="T147" s="676" t="s">
        <v>409</v>
      </c>
      <c r="U147" s="676" t="s">
        <v>410</v>
      </c>
      <c r="V147" s="1240"/>
      <c r="W147" s="1243"/>
      <c r="Z147" s="980"/>
      <c r="AA147" s="980"/>
      <c r="AB147" s="980"/>
      <c r="AC147" s="980"/>
      <c r="AD147" s="980"/>
      <c r="AE147" s="980"/>
      <c r="AF147" s="980"/>
      <c r="AG147" s="980"/>
      <c r="AH147" s="980"/>
      <c r="AI147" s="980"/>
      <c r="AJ147" s="980"/>
      <c r="AK147" s="980"/>
      <c r="AL147" s="980"/>
      <c r="AM147" s="980"/>
      <c r="AN147" s="980"/>
      <c r="AO147" s="980"/>
      <c r="AP147" s="980"/>
      <c r="AQ147" s="980"/>
      <c r="AR147" s="980"/>
      <c r="AS147" s="980"/>
      <c r="AT147" s="980"/>
      <c r="AU147" s="980"/>
      <c r="AV147" s="980"/>
      <c r="AW147" s="980"/>
      <c r="BA147" s="1076"/>
      <c r="BB147" s="127"/>
      <c r="BC147" s="1076"/>
      <c r="BD147" s="1111"/>
      <c r="BE147" s="1111"/>
      <c r="BF147" s="1111"/>
      <c r="BG147" s="1111"/>
      <c r="BH147" s="1111"/>
      <c r="BI147" s="1111"/>
      <c r="BJ147" s="1111"/>
      <c r="BK147" s="1111"/>
      <c r="BL147" s="1111"/>
      <c r="BM147" s="1111"/>
      <c r="BN147" s="1107"/>
      <c r="BO147" s="1111"/>
      <c r="BP147" s="1107"/>
      <c r="BQ147" s="1111"/>
      <c r="BR147" s="1107"/>
      <c r="BS147" s="1111"/>
      <c r="BT147" s="1107"/>
      <c r="BU147" s="1111"/>
      <c r="BV147" s="1107"/>
      <c r="BW147" s="1111"/>
      <c r="BX147" s="1107"/>
      <c r="BY147" s="1111"/>
      <c r="BZ147" s="1107"/>
      <c r="CA147" s="1111"/>
      <c r="CB147" s="1105"/>
      <c r="CC147" s="1106"/>
      <c r="CF147" s="122"/>
      <c r="CG147" s="122"/>
      <c r="CH147" s="161"/>
    </row>
    <row r="148" spans="1:88" ht="54.75" customHeight="1">
      <c r="A148" s="1002" t="s">
        <v>496</v>
      </c>
      <c r="B148" s="1039" t="s">
        <v>240</v>
      </c>
      <c r="C148" s="1051" t="s">
        <v>321</v>
      </c>
      <c r="D148" s="1149" t="s">
        <v>411</v>
      </c>
      <c r="E148" s="1150"/>
      <c r="F148" s="671">
        <f>+'[1]UE409 (2)'!F154</f>
        <v>7</v>
      </c>
      <c r="G148" s="671">
        <f>+'[1]UE409 (2)'!G154</f>
        <v>7</v>
      </c>
      <c r="H148" s="671">
        <f>+'[1]UE409 (2)'!H154</f>
        <v>7</v>
      </c>
      <c r="I148" s="671">
        <f>+'[1]UE409 (2)'!I154</f>
        <v>7</v>
      </c>
      <c r="J148" s="727">
        <v>1</v>
      </c>
      <c r="K148" s="671">
        <v>0</v>
      </c>
      <c r="L148" s="671">
        <v>0</v>
      </c>
      <c r="M148" s="671">
        <v>0</v>
      </c>
      <c r="N148" s="671">
        <f t="shared" ref="N148:U148" si="35">+N149+N150</f>
        <v>0</v>
      </c>
      <c r="O148" s="671">
        <f t="shared" si="35"/>
        <v>0</v>
      </c>
      <c r="P148" s="671">
        <f t="shared" si="35"/>
        <v>0</v>
      </c>
      <c r="Q148" s="671">
        <f t="shared" si="35"/>
        <v>0</v>
      </c>
      <c r="R148" s="671">
        <f t="shared" si="35"/>
        <v>0</v>
      </c>
      <c r="S148" s="671">
        <f t="shared" si="35"/>
        <v>0</v>
      </c>
      <c r="T148" s="671">
        <f t="shared" si="35"/>
        <v>0</v>
      </c>
      <c r="U148" s="671">
        <f t="shared" si="35"/>
        <v>0</v>
      </c>
      <c r="V148" s="77">
        <f>SUM(J148:U148)</f>
        <v>1</v>
      </c>
      <c r="W148" s="128">
        <f>+V148/F148*100</f>
        <v>14.285714285714285</v>
      </c>
      <c r="Z148" s="224"/>
      <c r="AA148" s="224"/>
      <c r="AB148" s="694"/>
      <c r="AC148" s="694"/>
      <c r="AD148" s="695"/>
      <c r="AE148" s="695"/>
      <c r="AF148" s="694"/>
      <c r="AG148" s="694"/>
      <c r="AH148" s="694"/>
      <c r="AI148" s="694"/>
      <c r="AJ148" s="701"/>
      <c r="AK148" s="701"/>
      <c r="AL148" s="694"/>
      <c r="AM148" s="694"/>
      <c r="AN148" s="224"/>
      <c r="AO148" s="224"/>
      <c r="AP148" s="694"/>
      <c r="AQ148" s="694"/>
      <c r="AR148" s="224"/>
      <c r="AS148" s="224"/>
      <c r="AT148" s="694"/>
      <c r="AU148" s="694"/>
      <c r="AV148" s="694"/>
      <c r="AW148" s="694"/>
      <c r="BA148" s="77">
        <f>+BC148+BD148+BF148+BH148+BJ148+BL148+BN148+BP148+BR148+BT148+BV148+BX148+BZ148</f>
        <v>30077</v>
      </c>
      <c r="BB148" s="130">
        <f>+BE148+BG148+BI148+BK148+BM148+BO148+BQ148+BS148+BU148+BW148+BY148+CA148</f>
        <v>8365.07</v>
      </c>
      <c r="BC148" s="129">
        <v>29428</v>
      </c>
      <c r="BD148" s="155">
        <v>0</v>
      </c>
      <c r="BE148" s="132">
        <v>1946.18</v>
      </c>
      <c r="BF148" s="158">
        <v>479</v>
      </c>
      <c r="BG148" s="132">
        <v>2123.5299999999997</v>
      </c>
      <c r="BH148" s="158">
        <v>170</v>
      </c>
      <c r="BI148" s="64">
        <v>2147.6799999999994</v>
      </c>
      <c r="BJ148" s="155">
        <v>0</v>
      </c>
      <c r="BK148" s="132">
        <v>2147.6800000000003</v>
      </c>
      <c r="BL148" s="158"/>
      <c r="BM148" s="159"/>
      <c r="BN148" s="158"/>
      <c r="BO148" s="159"/>
      <c r="BP148" s="158"/>
      <c r="BQ148" s="132"/>
      <c r="BR148" s="158"/>
      <c r="BS148" s="64"/>
      <c r="BT148" s="158"/>
      <c r="BU148" s="159"/>
      <c r="BV148" s="158"/>
      <c r="BW148" s="132"/>
      <c r="BX148" s="158"/>
      <c r="BY148" s="64"/>
      <c r="BZ148" s="158"/>
      <c r="CA148" s="64"/>
      <c r="CB148" s="156">
        <f>+BE148+BG148+BI148+BK148+BM148+BO148+BQ148+BS148+BU148+BW148+BY148+CA148</f>
        <v>8365.07</v>
      </c>
      <c r="CC148" s="128">
        <f>+CB148/BA148*100</f>
        <v>27.812182066030523</v>
      </c>
      <c r="CF148" s="133">
        <f>+CI148-BA148</f>
        <v>0</v>
      </c>
      <c r="CG148" s="133">
        <f>+CJ148-BB148</f>
        <v>0</v>
      </c>
      <c r="CH148" s="160"/>
      <c r="CI148" s="133">
        <v>30077</v>
      </c>
      <c r="CJ148" s="133">
        <v>8365.07</v>
      </c>
    </row>
    <row r="149" spans="1:88" ht="65.25" customHeight="1">
      <c r="A149" s="1002"/>
      <c r="B149" s="1040"/>
      <c r="C149" s="1052"/>
      <c r="D149" s="75" t="s">
        <v>385</v>
      </c>
      <c r="E149" s="9" t="s">
        <v>46</v>
      </c>
      <c r="F149" s="671">
        <f>+'[1]UE409 (2)'!F155</f>
        <v>5</v>
      </c>
      <c r="G149" s="671">
        <f>+'[1]UE409 (2)'!G155</f>
        <v>5</v>
      </c>
      <c r="H149" s="671">
        <f>+'[1]UE409 (2)'!H155</f>
        <v>5</v>
      </c>
      <c r="I149" s="671">
        <f>+'[1]UE409 (2)'!I155</f>
        <v>5</v>
      </c>
      <c r="J149" s="634">
        <v>0</v>
      </c>
      <c r="K149" s="80">
        <v>0</v>
      </c>
      <c r="L149" s="110">
        <v>0</v>
      </c>
      <c r="M149" s="80">
        <v>0</v>
      </c>
      <c r="N149" s="80"/>
      <c r="O149" s="430"/>
      <c r="P149" s="80"/>
      <c r="Q149" s="634"/>
      <c r="R149" s="80"/>
      <c r="S149" s="634"/>
      <c r="T149" s="80"/>
      <c r="U149" s="80"/>
      <c r="V149" s="77">
        <f t="shared" ref="V149:V192" si="36">SUM(J149:U149)</f>
        <v>0</v>
      </c>
      <c r="W149" s="128">
        <f t="shared" ref="W149:W192" si="37">+V149/F149*100</f>
        <v>0</v>
      </c>
      <c r="Z149" s="639" t="s">
        <v>777</v>
      </c>
      <c r="AA149" s="639" t="s">
        <v>778</v>
      </c>
      <c r="AB149" s="38" t="s">
        <v>889</v>
      </c>
      <c r="AC149" s="38" t="s">
        <v>890</v>
      </c>
      <c r="AD149" s="34" t="s">
        <v>891</v>
      </c>
      <c r="AE149" s="34" t="s">
        <v>892</v>
      </c>
      <c r="AF149" s="38" t="s">
        <v>893</v>
      </c>
      <c r="AG149" s="38" t="s">
        <v>894</v>
      </c>
      <c r="AH149" s="38"/>
      <c r="AI149" s="38"/>
      <c r="AJ149" s="702"/>
      <c r="AK149" s="702"/>
      <c r="AL149" s="38"/>
      <c r="AM149" s="38"/>
      <c r="AN149" s="639"/>
      <c r="AO149" s="639"/>
      <c r="AP149" s="226"/>
      <c r="AQ149" s="226"/>
      <c r="AR149" s="640"/>
      <c r="AS149" s="640"/>
      <c r="AT149" s="226"/>
      <c r="AU149" s="226"/>
      <c r="AV149" s="226"/>
      <c r="AW149" s="226"/>
      <c r="BA149" s="129"/>
      <c r="BB149" s="130"/>
      <c r="BC149" s="129"/>
      <c r="BD149" s="155"/>
      <c r="BE149" s="132"/>
      <c r="BF149" s="158"/>
      <c r="BG149" s="132"/>
      <c r="BH149" s="158"/>
      <c r="BI149" s="64"/>
      <c r="BJ149" s="155"/>
      <c r="BK149" s="132"/>
      <c r="BL149" s="158"/>
      <c r="BM149" s="132"/>
      <c r="BN149" s="158"/>
      <c r="BO149" s="159"/>
      <c r="BP149" s="158"/>
      <c r="BQ149" s="132"/>
      <c r="BR149" s="158"/>
      <c r="BS149" s="64"/>
      <c r="BT149" s="158"/>
      <c r="BU149" s="159"/>
      <c r="BV149" s="158"/>
      <c r="BW149" s="132"/>
      <c r="BX149" s="158"/>
      <c r="BY149" s="64"/>
      <c r="BZ149" s="158"/>
      <c r="CA149" s="64"/>
      <c r="CB149" s="156">
        <f t="shared" ref="CB149:CB192" si="38">+BE149+BG149+BI149+BK149+BM149+BO149+BQ149+BS149+BU149+BW149+BY149+CA149</f>
        <v>0</v>
      </c>
      <c r="CC149" s="128" t="e">
        <f t="shared" ref="CC149:CC192" si="39">+CB149/BA149*100</f>
        <v>#DIV/0!</v>
      </c>
      <c r="CF149" s="157"/>
      <c r="CG149" s="157"/>
    </row>
    <row r="150" spans="1:88" ht="65.25" customHeight="1">
      <c r="A150" s="1002"/>
      <c r="B150" s="1055"/>
      <c r="C150" s="1065"/>
      <c r="D150" s="76" t="s">
        <v>412</v>
      </c>
      <c r="E150" s="9" t="s">
        <v>46</v>
      </c>
      <c r="F150" s="671">
        <f>+'[1]UE409 (2)'!F156</f>
        <v>2</v>
      </c>
      <c r="G150" s="671">
        <f>+'[1]UE409 (2)'!G156</f>
        <v>2</v>
      </c>
      <c r="H150" s="671">
        <f>+'[1]UE409 (2)'!H156</f>
        <v>2</v>
      </c>
      <c r="I150" s="671">
        <f>+'[1]UE409 (2)'!I156</f>
        <v>2</v>
      </c>
      <c r="J150" s="634">
        <v>1</v>
      </c>
      <c r="K150" s="80">
        <v>0</v>
      </c>
      <c r="L150" s="110">
        <v>0</v>
      </c>
      <c r="M150" s="80">
        <v>0</v>
      </c>
      <c r="N150" s="80"/>
      <c r="O150" s="430"/>
      <c r="P150" s="80"/>
      <c r="Q150" s="634"/>
      <c r="R150" s="80"/>
      <c r="S150" s="634"/>
      <c r="T150" s="80"/>
      <c r="U150" s="80"/>
      <c r="V150" s="77">
        <f t="shared" si="36"/>
        <v>1</v>
      </c>
      <c r="W150" s="128">
        <f t="shared" si="37"/>
        <v>50</v>
      </c>
      <c r="Z150" s="639" t="s">
        <v>779</v>
      </c>
      <c r="AA150" s="639" t="s">
        <v>780</v>
      </c>
      <c r="AB150" s="38" t="s">
        <v>895</v>
      </c>
      <c r="AC150" s="38" t="s">
        <v>896</v>
      </c>
      <c r="AD150" s="34" t="s">
        <v>795</v>
      </c>
      <c r="AE150" s="34" t="s">
        <v>897</v>
      </c>
      <c r="AF150" s="38" t="s">
        <v>795</v>
      </c>
      <c r="AG150" s="38" t="s">
        <v>898</v>
      </c>
      <c r="AH150" s="38"/>
      <c r="AI150" s="38"/>
      <c r="AJ150" s="702"/>
      <c r="AK150" s="702"/>
      <c r="AL150" s="38"/>
      <c r="AM150" s="38"/>
      <c r="AN150" s="639"/>
      <c r="AO150" s="639"/>
      <c r="AP150" s="226"/>
      <c r="AQ150" s="226"/>
      <c r="AR150" s="640"/>
      <c r="AS150" s="640"/>
      <c r="AT150" s="226"/>
      <c r="AU150" s="226"/>
      <c r="AV150" s="226"/>
      <c r="AW150" s="226"/>
      <c r="BA150" s="129"/>
      <c r="BB150" s="130"/>
      <c r="BC150" s="129"/>
      <c r="BD150" s="155"/>
      <c r="BE150" s="132"/>
      <c r="BF150" s="158"/>
      <c r="BG150" s="132"/>
      <c r="BH150" s="158"/>
      <c r="BI150" s="64"/>
      <c r="BJ150" s="155"/>
      <c r="BK150" s="132"/>
      <c r="BL150" s="158"/>
      <c r="BM150" s="64"/>
      <c r="BN150" s="158"/>
      <c r="BO150" s="159"/>
      <c r="BP150" s="158"/>
      <c r="BQ150" s="132"/>
      <c r="BR150" s="158"/>
      <c r="BS150" s="64"/>
      <c r="BT150" s="158"/>
      <c r="BU150" s="159"/>
      <c r="BV150" s="158"/>
      <c r="BW150" s="132"/>
      <c r="BX150" s="158"/>
      <c r="BY150" s="64"/>
      <c r="BZ150" s="158"/>
      <c r="CA150" s="64"/>
      <c r="CB150" s="156">
        <f t="shared" si="38"/>
        <v>0</v>
      </c>
      <c r="CC150" s="128" t="e">
        <f t="shared" si="39"/>
        <v>#DIV/0!</v>
      </c>
      <c r="CF150" s="157"/>
      <c r="CG150" s="157"/>
    </row>
    <row r="151" spans="1:88" ht="55.5" customHeight="1">
      <c r="A151" s="1002"/>
      <c r="B151" s="1046" t="s">
        <v>322</v>
      </c>
      <c r="C151" s="1069" t="s">
        <v>334</v>
      </c>
      <c r="D151" s="677" t="s">
        <v>397</v>
      </c>
      <c r="E151" s="678"/>
      <c r="F151" s="671">
        <f>+'[1]UE409 (2)'!F157</f>
        <v>25830</v>
      </c>
      <c r="G151" s="671">
        <f>+'[1]UE409 (2)'!G157</f>
        <v>25830</v>
      </c>
      <c r="H151" s="671">
        <f>+'[1]UE409 (2)'!H157</f>
        <v>25830</v>
      </c>
      <c r="I151" s="671">
        <f>+'[1]UE409 (2)'!I157</f>
        <v>25830</v>
      </c>
      <c r="J151" s="727">
        <v>962</v>
      </c>
      <c r="K151" s="671">
        <v>972</v>
      </c>
      <c r="L151" s="671">
        <v>958</v>
      </c>
      <c r="M151" s="671">
        <v>1207</v>
      </c>
      <c r="N151" s="671">
        <f t="shared" ref="N151:U151" si="40">+N152</f>
        <v>0</v>
      </c>
      <c r="O151" s="671">
        <f t="shared" si="40"/>
        <v>0</v>
      </c>
      <c r="P151" s="671">
        <f t="shared" si="40"/>
        <v>0</v>
      </c>
      <c r="Q151" s="671">
        <f t="shared" si="40"/>
        <v>0</v>
      </c>
      <c r="R151" s="671">
        <f t="shared" si="40"/>
        <v>0</v>
      </c>
      <c r="S151" s="671">
        <f t="shared" si="40"/>
        <v>0</v>
      </c>
      <c r="T151" s="671">
        <f t="shared" si="40"/>
        <v>0</v>
      </c>
      <c r="U151" s="671">
        <f t="shared" si="40"/>
        <v>0</v>
      </c>
      <c r="V151" s="77">
        <f t="shared" si="36"/>
        <v>4099</v>
      </c>
      <c r="W151" s="128">
        <f t="shared" si="37"/>
        <v>15.86914440572977</v>
      </c>
      <c r="Z151" s="638"/>
      <c r="AA151" s="638"/>
      <c r="AB151" s="44"/>
      <c r="AC151" s="44"/>
      <c r="AD151" s="25"/>
      <c r="AE151" s="25"/>
      <c r="AF151" s="44"/>
      <c r="AG151" s="44"/>
      <c r="AH151" s="44"/>
      <c r="AI151" s="44"/>
      <c r="AJ151" s="703"/>
      <c r="AK151" s="703"/>
      <c r="AL151" s="223"/>
      <c r="AM151" s="223"/>
      <c r="AN151" s="224"/>
      <c r="AO151" s="224"/>
      <c r="AP151" s="223"/>
      <c r="AQ151" s="223"/>
      <c r="AR151" s="224"/>
      <c r="AS151" s="224"/>
      <c r="AT151" s="223"/>
      <c r="AU151" s="223"/>
      <c r="AV151" s="223"/>
      <c r="AW151" s="223"/>
      <c r="BA151" s="77">
        <f>+BC151+BD151+BF151+BH151+BJ151+BL151+BN151+BP151+BR151+BT151+BV151+BX151+BZ151</f>
        <v>2899360</v>
      </c>
      <c r="BB151" s="130">
        <f>+BE151+BG151+BI151+BK151+BM151+BO151+BQ151+BS151+BU151+BW151+BY151+CA151</f>
        <v>1016786.7599999999</v>
      </c>
      <c r="BC151" s="129">
        <v>2834905</v>
      </c>
      <c r="BD151" s="155">
        <f>4605</f>
        <v>4605</v>
      </c>
      <c r="BE151" s="132">
        <v>282931.87</v>
      </c>
      <c r="BF151" s="158">
        <v>54837</v>
      </c>
      <c r="BG151" s="132">
        <v>238837.64</v>
      </c>
      <c r="BH151" s="158">
        <v>5013</v>
      </c>
      <c r="BI151" s="64">
        <v>246481.91999999993</v>
      </c>
      <c r="BJ151" s="155">
        <v>0</v>
      </c>
      <c r="BK151" s="132">
        <v>248535.32999999996</v>
      </c>
      <c r="BL151" s="158"/>
      <c r="BM151" s="64"/>
      <c r="BN151" s="158"/>
      <c r="BO151" s="159"/>
      <c r="BP151" s="158"/>
      <c r="BQ151" s="132"/>
      <c r="BR151" s="158"/>
      <c r="BS151" s="64"/>
      <c r="BT151" s="158"/>
      <c r="BU151" s="159"/>
      <c r="BV151" s="158"/>
      <c r="BW151" s="132"/>
      <c r="BX151" s="158"/>
      <c r="BY151" s="64"/>
      <c r="BZ151" s="158"/>
      <c r="CA151" s="64"/>
      <c r="CB151" s="156">
        <f t="shared" si="38"/>
        <v>1016786.7599999999</v>
      </c>
      <c r="CC151" s="128">
        <f t="shared" si="39"/>
        <v>35.069351856961532</v>
      </c>
      <c r="CF151" s="133">
        <f>+CI151-BA151</f>
        <v>0</v>
      </c>
      <c r="CG151" s="133">
        <f>+CJ151-BB151</f>
        <v>0</v>
      </c>
      <c r="CH151" s="160"/>
      <c r="CI151" s="133">
        <v>2899360</v>
      </c>
      <c r="CJ151" s="133">
        <v>1016786.7599999999</v>
      </c>
    </row>
    <row r="152" spans="1:88" ht="69" customHeight="1">
      <c r="A152" s="1002"/>
      <c r="B152" s="1046"/>
      <c r="C152" s="1146"/>
      <c r="D152" s="38" t="s">
        <v>150</v>
      </c>
      <c r="E152" s="9" t="s">
        <v>60</v>
      </c>
      <c r="F152" s="671">
        <f>+'[1]UE409 (2)'!F158</f>
        <v>25830</v>
      </c>
      <c r="G152" s="671">
        <f>+'[1]UE409 (2)'!G158</f>
        <v>25830</v>
      </c>
      <c r="H152" s="671">
        <f>+'[1]UE409 (2)'!H158</f>
        <v>25830</v>
      </c>
      <c r="I152" s="671">
        <f>+'[1]UE409 (2)'!I158</f>
        <v>25830</v>
      </c>
      <c r="J152" s="634">
        <v>962</v>
      </c>
      <c r="K152" s="80">
        <v>972</v>
      </c>
      <c r="L152" s="110">
        <v>958</v>
      </c>
      <c r="M152" s="80">
        <v>1207</v>
      </c>
      <c r="N152" s="80"/>
      <c r="O152" s="430"/>
      <c r="P152" s="80"/>
      <c r="Q152" s="635"/>
      <c r="R152" s="80"/>
      <c r="S152" s="635"/>
      <c r="T152" s="80"/>
      <c r="U152" s="80"/>
      <c r="V152" s="77">
        <f t="shared" si="36"/>
        <v>4099</v>
      </c>
      <c r="W152" s="128">
        <f t="shared" si="37"/>
        <v>15.86914440572977</v>
      </c>
      <c r="Z152" s="639" t="s">
        <v>781</v>
      </c>
      <c r="AA152" s="639" t="s">
        <v>782</v>
      </c>
      <c r="AB152" s="38" t="s">
        <v>899</v>
      </c>
      <c r="AC152" s="38" t="s">
        <v>900</v>
      </c>
      <c r="AD152" s="34" t="s">
        <v>901</v>
      </c>
      <c r="AE152" s="34" t="s">
        <v>902</v>
      </c>
      <c r="AF152" s="38" t="s">
        <v>903</v>
      </c>
      <c r="AG152" s="38" t="s">
        <v>904</v>
      </c>
      <c r="AH152" s="38"/>
      <c r="AI152" s="38"/>
      <c r="AJ152" s="702"/>
      <c r="AK152" s="702"/>
      <c r="AL152" s="38"/>
      <c r="AM152" s="38"/>
      <c r="AN152" s="639"/>
      <c r="AO152" s="639"/>
      <c r="AP152" s="226"/>
      <c r="AQ152" s="51"/>
      <c r="AR152" s="640"/>
      <c r="AS152" s="640"/>
      <c r="AT152" s="226"/>
      <c r="AU152" s="226"/>
      <c r="AV152" s="226"/>
      <c r="AW152" s="226"/>
      <c r="BA152" s="129"/>
      <c r="BB152" s="130"/>
      <c r="BC152" s="129"/>
      <c r="BD152" s="155"/>
      <c r="BE152" s="132"/>
      <c r="BF152" s="158"/>
      <c r="BG152" s="132"/>
      <c r="BH152" s="158"/>
      <c r="BI152" s="64"/>
      <c r="BJ152" s="155"/>
      <c r="BK152" s="132"/>
      <c r="BL152" s="158"/>
      <c r="BM152" s="132"/>
      <c r="BN152" s="158"/>
      <c r="BO152" s="159"/>
      <c r="BP152" s="158"/>
      <c r="BQ152" s="132"/>
      <c r="BR152" s="158"/>
      <c r="BS152" s="64"/>
      <c r="BT152" s="158"/>
      <c r="BU152" s="159"/>
      <c r="BV152" s="158"/>
      <c r="BW152" s="132"/>
      <c r="BX152" s="158"/>
      <c r="BY152" s="64"/>
      <c r="BZ152" s="158"/>
      <c r="CA152" s="64"/>
      <c r="CB152" s="156">
        <f t="shared" si="38"/>
        <v>0</v>
      </c>
      <c r="CC152" s="128" t="e">
        <f t="shared" si="39"/>
        <v>#DIV/0!</v>
      </c>
      <c r="CF152" s="157"/>
      <c r="CG152" s="157"/>
    </row>
    <row r="153" spans="1:88" ht="51.75" customHeight="1">
      <c r="A153" s="1002"/>
      <c r="B153" s="1046"/>
      <c r="C153" s="1070"/>
      <c r="D153" s="23" t="s">
        <v>151</v>
      </c>
      <c r="E153" s="18" t="s">
        <v>60</v>
      </c>
      <c r="F153" s="671">
        <f>+'[1]UE409 (2)'!F159</f>
        <v>2583</v>
      </c>
      <c r="G153" s="671">
        <f>+'[1]UE409 (2)'!G159</f>
        <v>2583</v>
      </c>
      <c r="H153" s="671">
        <f>+'[1]UE409 (2)'!H159</f>
        <v>2583</v>
      </c>
      <c r="I153" s="671">
        <f>+'[1]UE409 (2)'!I159</f>
        <v>2583</v>
      </c>
      <c r="J153" s="636">
        <v>92</v>
      </c>
      <c r="K153" s="95">
        <v>97</v>
      </c>
      <c r="L153" s="409">
        <v>96</v>
      </c>
      <c r="M153" s="95">
        <v>120</v>
      </c>
      <c r="N153" s="95"/>
      <c r="O153" s="431"/>
      <c r="P153" s="95"/>
      <c r="Q153" s="636"/>
      <c r="R153" s="95"/>
      <c r="S153" s="636"/>
      <c r="T153" s="95"/>
      <c r="U153" s="95"/>
      <c r="V153" s="77">
        <f t="shared" si="36"/>
        <v>405</v>
      </c>
      <c r="W153" s="128">
        <f t="shared" si="37"/>
        <v>15.6794425087108</v>
      </c>
      <c r="Z153" s="639" t="s">
        <v>783</v>
      </c>
      <c r="AA153" s="639" t="s">
        <v>784</v>
      </c>
      <c r="AB153" s="38" t="s">
        <v>905</v>
      </c>
      <c r="AC153" s="38" t="s">
        <v>906</v>
      </c>
      <c r="AD153" s="34" t="s">
        <v>907</v>
      </c>
      <c r="AE153" s="34" t="s">
        <v>908</v>
      </c>
      <c r="AF153" s="38" t="s">
        <v>909</v>
      </c>
      <c r="AG153" s="38" t="s">
        <v>910</v>
      </c>
      <c r="AH153" s="38"/>
      <c r="AI153" s="38"/>
      <c r="AJ153" s="702"/>
      <c r="AK153" s="702"/>
      <c r="AL153" s="38"/>
      <c r="AM153" s="38"/>
      <c r="AN153" s="639"/>
      <c r="AO153" s="639"/>
      <c r="AP153" s="226"/>
      <c r="AQ153" s="51"/>
      <c r="AR153" s="640"/>
      <c r="AS153" s="640"/>
      <c r="AT153" s="226"/>
      <c r="AU153" s="226"/>
      <c r="AV153" s="226"/>
      <c r="AW153" s="226"/>
      <c r="BA153" s="129"/>
      <c r="BB153" s="130"/>
      <c r="BC153" s="129"/>
      <c r="BD153" s="155"/>
      <c r="BE153" s="132"/>
      <c r="BF153" s="158"/>
      <c r="BG153" s="132"/>
      <c r="BH153" s="158"/>
      <c r="BI153" s="64"/>
      <c r="BJ153" s="155"/>
      <c r="BK153" s="132"/>
      <c r="BL153" s="158"/>
      <c r="BM153" s="64"/>
      <c r="BN153" s="158"/>
      <c r="BO153" s="159"/>
      <c r="BP153" s="158"/>
      <c r="BQ153" s="132"/>
      <c r="BR153" s="158"/>
      <c r="BS153" s="64"/>
      <c r="BT153" s="158"/>
      <c r="BU153" s="159"/>
      <c r="BV153" s="158"/>
      <c r="BW153" s="132"/>
      <c r="BX153" s="158"/>
      <c r="BY153" s="64"/>
      <c r="BZ153" s="158"/>
      <c r="CA153" s="64"/>
      <c r="CB153" s="156">
        <f t="shared" si="38"/>
        <v>0</v>
      </c>
      <c r="CC153" s="128" t="e">
        <f t="shared" si="39"/>
        <v>#DIV/0!</v>
      </c>
      <c r="CF153" s="157"/>
      <c r="CG153" s="157"/>
    </row>
    <row r="154" spans="1:88" ht="51.75" customHeight="1">
      <c r="A154" s="1002"/>
      <c r="B154" s="1039" t="s">
        <v>323</v>
      </c>
      <c r="C154" s="984" t="s">
        <v>714</v>
      </c>
      <c r="D154" s="985"/>
      <c r="E154" s="986"/>
      <c r="F154" s="698">
        <f>+'[1]UE409 (2)'!F160</f>
        <v>3264</v>
      </c>
      <c r="G154" s="698">
        <f>+'[1]UE409 (2)'!G160</f>
        <v>3264</v>
      </c>
      <c r="H154" s="698">
        <f>+'[1]UE409 (2)'!H160</f>
        <v>3264</v>
      </c>
      <c r="I154" s="698">
        <f>+'[1]UE409 (2)'!I160</f>
        <v>3264</v>
      </c>
      <c r="J154" s="731">
        <v>116</v>
      </c>
      <c r="K154" s="699">
        <v>143</v>
      </c>
      <c r="L154" s="699">
        <v>95</v>
      </c>
      <c r="M154" s="699">
        <v>219</v>
      </c>
      <c r="N154" s="699">
        <f t="shared" ref="N154:U154" si="41">+N155+N157</f>
        <v>0</v>
      </c>
      <c r="O154" s="699">
        <f t="shared" si="41"/>
        <v>0</v>
      </c>
      <c r="P154" s="699">
        <f t="shared" si="41"/>
        <v>0</v>
      </c>
      <c r="Q154" s="699">
        <f t="shared" si="41"/>
        <v>0</v>
      </c>
      <c r="R154" s="699">
        <f t="shared" si="41"/>
        <v>0</v>
      </c>
      <c r="S154" s="699">
        <f t="shared" si="41"/>
        <v>0</v>
      </c>
      <c r="T154" s="699">
        <f t="shared" si="41"/>
        <v>0</v>
      </c>
      <c r="U154" s="699">
        <f t="shared" si="41"/>
        <v>0</v>
      </c>
      <c r="V154" s="77">
        <f t="shared" si="36"/>
        <v>573</v>
      </c>
      <c r="W154" s="128">
        <f t="shared" si="37"/>
        <v>17.555147058823529</v>
      </c>
      <c r="Z154" s="638"/>
      <c r="AA154" s="638"/>
      <c r="AB154" s="44"/>
      <c r="AC154" s="44"/>
      <c r="AD154" s="25"/>
      <c r="AE154" s="25"/>
      <c r="AF154" s="44"/>
      <c r="AG154" s="44"/>
      <c r="AH154" s="44"/>
      <c r="AI154" s="44"/>
      <c r="AJ154" s="702"/>
      <c r="AK154" s="702"/>
      <c r="AL154" s="44"/>
      <c r="AM154" s="44"/>
      <c r="AN154" s="638"/>
      <c r="AO154" s="638"/>
      <c r="AP154" s="223"/>
      <c r="AQ154" s="12"/>
      <c r="AR154" s="224"/>
      <c r="AS154" s="224"/>
      <c r="AT154" s="226"/>
      <c r="AU154" s="226"/>
      <c r="AV154" s="226"/>
      <c r="AW154" s="226"/>
      <c r="BA154" s="129"/>
      <c r="BB154" s="130"/>
      <c r="BC154" s="129"/>
      <c r="BD154" s="155"/>
      <c r="BE154" s="132"/>
      <c r="BF154" s="158"/>
      <c r="BG154" s="132"/>
      <c r="BH154" s="158"/>
      <c r="BI154" s="64"/>
      <c r="BJ154" s="155"/>
      <c r="BK154" s="132"/>
      <c r="BL154" s="158"/>
      <c r="BM154" s="64"/>
      <c r="BN154" s="158"/>
      <c r="BO154" s="159"/>
      <c r="BP154" s="158"/>
      <c r="BQ154" s="132"/>
      <c r="BR154" s="158"/>
      <c r="BS154" s="64"/>
      <c r="BT154" s="158"/>
      <c r="BU154" s="159"/>
      <c r="BV154" s="158"/>
      <c r="BW154" s="132"/>
      <c r="BX154" s="158"/>
      <c r="BY154" s="64"/>
      <c r="BZ154" s="158"/>
      <c r="CA154" s="64"/>
      <c r="CB154" s="156">
        <f t="shared" si="38"/>
        <v>0</v>
      </c>
      <c r="CC154" s="128" t="e">
        <f t="shared" si="39"/>
        <v>#DIV/0!</v>
      </c>
      <c r="CF154" s="157"/>
      <c r="CG154" s="157"/>
    </row>
    <row r="155" spans="1:88" ht="52.5" customHeight="1">
      <c r="A155" s="1002"/>
      <c r="B155" s="1040"/>
      <c r="C155" s="1103" t="s">
        <v>715</v>
      </c>
      <c r="D155" s="681" t="s">
        <v>221</v>
      </c>
      <c r="E155" s="682"/>
      <c r="F155" s="671">
        <f>+'[1]UE409 (2)'!F161</f>
        <v>3109</v>
      </c>
      <c r="G155" s="671">
        <f>+'[1]UE409 (2)'!G161</f>
        <v>3109</v>
      </c>
      <c r="H155" s="671">
        <f>+'[1]UE409 (2)'!H161</f>
        <v>3109</v>
      </c>
      <c r="I155" s="671">
        <f>+'[1]UE409 (2)'!I161</f>
        <v>3109</v>
      </c>
      <c r="J155" s="727">
        <v>115</v>
      </c>
      <c r="K155" s="671">
        <v>138</v>
      </c>
      <c r="L155" s="671">
        <v>91</v>
      </c>
      <c r="M155" s="671">
        <v>214</v>
      </c>
      <c r="N155" s="671">
        <f t="shared" ref="N155:U155" si="42">+N156</f>
        <v>0</v>
      </c>
      <c r="O155" s="671">
        <f t="shared" si="42"/>
        <v>0</v>
      </c>
      <c r="P155" s="671">
        <f t="shared" si="42"/>
        <v>0</v>
      </c>
      <c r="Q155" s="671">
        <f t="shared" si="42"/>
        <v>0</v>
      </c>
      <c r="R155" s="671">
        <f t="shared" si="42"/>
        <v>0</v>
      </c>
      <c r="S155" s="671">
        <f t="shared" si="42"/>
        <v>0</v>
      </c>
      <c r="T155" s="671">
        <f t="shared" si="42"/>
        <v>0</v>
      </c>
      <c r="U155" s="671">
        <f t="shared" si="42"/>
        <v>0</v>
      </c>
      <c r="V155" s="77">
        <f t="shared" si="36"/>
        <v>558</v>
      </c>
      <c r="W155" s="128">
        <f t="shared" si="37"/>
        <v>17.947893213251849</v>
      </c>
      <c r="Z155" s="638"/>
      <c r="AA155" s="638"/>
      <c r="AB155" s="44"/>
      <c r="AC155" s="44"/>
      <c r="AD155" s="25"/>
      <c r="AE155" s="25"/>
      <c r="AF155" s="44"/>
      <c r="AG155" s="44"/>
      <c r="AH155" s="44"/>
      <c r="AI155" s="44"/>
      <c r="AJ155" s="703"/>
      <c r="AK155" s="703"/>
      <c r="AL155" s="223"/>
      <c r="AM155" s="223"/>
      <c r="AN155" s="224"/>
      <c r="AO155" s="224"/>
      <c r="AP155" s="223"/>
      <c r="AQ155" s="223"/>
      <c r="AR155" s="224"/>
      <c r="AS155" s="224"/>
      <c r="AT155" s="223"/>
      <c r="AU155" s="223"/>
      <c r="AV155" s="223"/>
      <c r="AW155" s="223"/>
      <c r="AY155" s="125"/>
      <c r="AZ155" s="125"/>
      <c r="BA155" s="129">
        <f>+BC155+BD155+BF155+BH155+BJ155+BL155+BN155+BP155+BR155+BT155+BV155+BX155+BZ155</f>
        <v>244829</v>
      </c>
      <c r="BB155" s="130">
        <f>+BE155+BG155+BI155+BK155+BM155+BO155+BQ155+BS155+BU155+BW155+BY155+CA155</f>
        <v>64800.15</v>
      </c>
      <c r="BC155" s="77">
        <v>0</v>
      </c>
      <c r="BD155" s="155">
        <v>0</v>
      </c>
      <c r="BE155" s="132">
        <v>0</v>
      </c>
      <c r="BF155" s="158">
        <v>243070</v>
      </c>
      <c r="BG155" s="132">
        <v>21715.390000000003</v>
      </c>
      <c r="BH155" s="158">
        <v>1759</v>
      </c>
      <c r="BI155" s="64">
        <v>21212.789999999997</v>
      </c>
      <c r="BJ155" s="155">
        <v>0</v>
      </c>
      <c r="BK155" s="132">
        <v>21871.97</v>
      </c>
      <c r="BL155" s="158"/>
      <c r="BM155" s="64"/>
      <c r="BN155" s="158"/>
      <c r="BO155" s="159"/>
      <c r="BP155" s="158"/>
      <c r="BQ155" s="132"/>
      <c r="BR155" s="158"/>
      <c r="BS155" s="64"/>
      <c r="BT155" s="158"/>
      <c r="BU155" s="159"/>
      <c r="BV155" s="158"/>
      <c r="BW155" s="132"/>
      <c r="BX155" s="158"/>
      <c r="BY155" s="64"/>
      <c r="BZ155" s="158"/>
      <c r="CA155" s="64"/>
      <c r="CB155" s="156">
        <f t="shared" si="38"/>
        <v>64800.15</v>
      </c>
      <c r="CC155" s="128">
        <f t="shared" si="39"/>
        <v>26.467514060834297</v>
      </c>
      <c r="CD155" s="125"/>
      <c r="CE155" s="125"/>
      <c r="CF155" s="133">
        <f>+CI155-BA155</f>
        <v>0</v>
      </c>
      <c r="CG155" s="133">
        <f>+CJ155-BB155</f>
        <v>0</v>
      </c>
      <c r="CH155" s="160"/>
      <c r="CI155" s="133">
        <v>244829</v>
      </c>
      <c r="CJ155" s="133">
        <v>64800.15</v>
      </c>
    </row>
    <row r="156" spans="1:88" ht="39.75" customHeight="1">
      <c r="A156" s="1002"/>
      <c r="B156" s="1040"/>
      <c r="C156" s="1104"/>
      <c r="D156" s="38" t="s">
        <v>152</v>
      </c>
      <c r="E156" s="18" t="s">
        <v>60</v>
      </c>
      <c r="F156" s="671">
        <f>+'[1]UE409 (2)'!F162</f>
        <v>3109</v>
      </c>
      <c r="G156" s="671">
        <f>+'[1]UE409 (2)'!G162</f>
        <v>3109</v>
      </c>
      <c r="H156" s="671">
        <f>+'[1]UE409 (2)'!H162</f>
        <v>3109</v>
      </c>
      <c r="I156" s="671">
        <f>+'[1]UE409 (2)'!I162</f>
        <v>3109</v>
      </c>
      <c r="J156" s="634">
        <v>115</v>
      </c>
      <c r="K156" s="80">
        <v>138</v>
      </c>
      <c r="L156" s="110">
        <v>91</v>
      </c>
      <c r="M156" s="80">
        <v>214</v>
      </c>
      <c r="N156" s="80"/>
      <c r="O156" s="430"/>
      <c r="P156" s="80"/>
      <c r="Q156" s="634"/>
      <c r="R156" s="80"/>
      <c r="S156" s="634"/>
      <c r="T156" s="80"/>
      <c r="U156" s="80"/>
      <c r="V156" s="77">
        <f t="shared" si="36"/>
        <v>558</v>
      </c>
      <c r="W156" s="128">
        <f t="shared" si="37"/>
        <v>17.947893213251849</v>
      </c>
      <c r="Z156" s="639" t="s">
        <v>785</v>
      </c>
      <c r="AA156" s="639" t="s">
        <v>786</v>
      </c>
      <c r="AB156" s="38" t="s">
        <v>911</v>
      </c>
      <c r="AC156" s="38" t="s">
        <v>912</v>
      </c>
      <c r="AD156" s="34" t="s">
        <v>913</v>
      </c>
      <c r="AE156" s="34" t="s">
        <v>914</v>
      </c>
      <c r="AF156" s="38" t="s">
        <v>915</v>
      </c>
      <c r="AG156" s="38" t="s">
        <v>916</v>
      </c>
      <c r="AH156" s="38"/>
      <c r="AI156" s="38"/>
      <c r="AJ156" s="704"/>
      <c r="AK156" s="702"/>
      <c r="AL156" s="38"/>
      <c r="AM156" s="38"/>
      <c r="AN156" s="639"/>
      <c r="AO156" s="639"/>
      <c r="AP156" s="226"/>
      <c r="AQ156" s="226"/>
      <c r="AR156" s="640"/>
      <c r="AS156" s="640"/>
      <c r="AT156" s="51"/>
      <c r="AU156" s="226"/>
      <c r="AV156" s="226"/>
      <c r="AW156" s="226"/>
      <c r="BA156" s="129"/>
      <c r="BB156" s="130"/>
      <c r="BC156" s="129"/>
      <c r="BD156" s="155"/>
      <c r="BE156" s="132"/>
      <c r="BF156" s="158"/>
      <c r="BG156" s="132"/>
      <c r="BH156" s="158"/>
      <c r="BI156" s="64"/>
      <c r="BJ156" s="155"/>
      <c r="BK156" s="132"/>
      <c r="BL156" s="158"/>
      <c r="BM156" s="132"/>
      <c r="BN156" s="158"/>
      <c r="BO156" s="159"/>
      <c r="BP156" s="158"/>
      <c r="BQ156" s="132"/>
      <c r="BR156" s="158"/>
      <c r="BS156" s="64"/>
      <c r="BT156" s="158"/>
      <c r="BU156" s="159"/>
      <c r="BV156" s="158"/>
      <c r="BW156" s="132"/>
      <c r="BX156" s="158"/>
      <c r="BY156" s="64"/>
      <c r="BZ156" s="158"/>
      <c r="CA156" s="64"/>
      <c r="CB156" s="156">
        <f t="shared" si="38"/>
        <v>0</v>
      </c>
      <c r="CC156" s="128" t="e">
        <f t="shared" si="39"/>
        <v>#DIV/0!</v>
      </c>
      <c r="CF156" s="157"/>
      <c r="CG156" s="157"/>
    </row>
    <row r="157" spans="1:88" ht="39.75" customHeight="1">
      <c r="A157" s="1002"/>
      <c r="B157" s="1040"/>
      <c r="C157" s="1103" t="s">
        <v>716</v>
      </c>
      <c r="D157" s="681" t="s">
        <v>221</v>
      </c>
      <c r="E157" s="682"/>
      <c r="F157" s="671">
        <f>+'[1]UE409 (2)'!F163</f>
        <v>155</v>
      </c>
      <c r="G157" s="671">
        <f>+'[1]UE409 (2)'!G163</f>
        <v>155</v>
      </c>
      <c r="H157" s="671">
        <f>+'[1]UE409 (2)'!H163</f>
        <v>155</v>
      </c>
      <c r="I157" s="671">
        <f>+'[1]UE409 (2)'!I163</f>
        <v>155</v>
      </c>
      <c r="J157" s="727">
        <v>1</v>
      </c>
      <c r="K157" s="767">
        <v>5</v>
      </c>
      <c r="L157" s="767">
        <v>4</v>
      </c>
      <c r="M157" s="767">
        <v>5</v>
      </c>
      <c r="N157" s="767">
        <f t="shared" ref="N157:U157" si="43">+N158</f>
        <v>0</v>
      </c>
      <c r="O157" s="767">
        <f t="shared" si="43"/>
        <v>0</v>
      </c>
      <c r="P157" s="767">
        <f t="shared" si="43"/>
        <v>0</v>
      </c>
      <c r="Q157" s="767">
        <f t="shared" si="43"/>
        <v>0</v>
      </c>
      <c r="R157" s="767">
        <f t="shared" si="43"/>
        <v>0</v>
      </c>
      <c r="S157" s="767">
        <f t="shared" si="43"/>
        <v>0</v>
      </c>
      <c r="T157" s="767">
        <f t="shared" si="43"/>
        <v>0</v>
      </c>
      <c r="U157" s="767">
        <f t="shared" si="43"/>
        <v>0</v>
      </c>
      <c r="V157" s="77">
        <f t="shared" si="36"/>
        <v>15</v>
      </c>
      <c r="W157" s="128">
        <f t="shared" si="37"/>
        <v>9.67741935483871</v>
      </c>
      <c r="Z157" s="639"/>
      <c r="AA157" s="639"/>
      <c r="AB157" s="38"/>
      <c r="AC157" s="38"/>
      <c r="AD157" s="34"/>
      <c r="AE157" s="34"/>
      <c r="AF157" s="38"/>
      <c r="AG157" s="38"/>
      <c r="AH157" s="38"/>
      <c r="AI157" s="38"/>
      <c r="AJ157" s="702"/>
      <c r="AK157" s="702"/>
      <c r="AL157" s="38"/>
      <c r="AM157" s="38"/>
      <c r="AN157" s="639"/>
      <c r="AO157" s="639"/>
      <c r="AP157" s="226"/>
      <c r="AQ157" s="226"/>
      <c r="AR157" s="640"/>
      <c r="AS157" s="640"/>
      <c r="AT157" s="51"/>
      <c r="AU157" s="226"/>
      <c r="AV157" s="226"/>
      <c r="AW157" s="226"/>
      <c r="BA157" s="129">
        <f>+BC157+BD157+BF157+BH157+BJ157+BL157+BN157+BP157+BR157+BT157+BV157+BX157+BZ157</f>
        <v>0</v>
      </c>
      <c r="BB157" s="130">
        <f>+BE157+BG157+BI157+BK157+BM157+BO157+BQ157+BS157+BU157+BW157+BY157+CA157</f>
        <v>0</v>
      </c>
      <c r="BC157" s="77">
        <v>0</v>
      </c>
      <c r="BD157" s="155"/>
      <c r="BE157" s="132"/>
      <c r="BF157" s="158"/>
      <c r="BG157" s="132"/>
      <c r="BH157" s="158"/>
      <c r="BI157" s="64"/>
      <c r="BJ157" s="155"/>
      <c r="BK157" s="132"/>
      <c r="BL157" s="158"/>
      <c r="BM157" s="64"/>
      <c r="BN157" s="158"/>
      <c r="BO157" s="159"/>
      <c r="BP157" s="158"/>
      <c r="BQ157" s="132"/>
      <c r="BR157" s="158"/>
      <c r="BS157" s="64"/>
      <c r="BT157" s="158"/>
      <c r="BU157" s="159"/>
      <c r="BV157" s="158"/>
      <c r="BW157" s="132"/>
      <c r="BX157" s="158"/>
      <c r="BY157" s="64"/>
      <c r="BZ157" s="158"/>
      <c r="CA157" s="64"/>
      <c r="CB157" s="156">
        <f t="shared" si="38"/>
        <v>0</v>
      </c>
      <c r="CC157" s="128" t="e">
        <f t="shared" si="39"/>
        <v>#DIV/0!</v>
      </c>
      <c r="CF157" s="157"/>
      <c r="CG157" s="157"/>
    </row>
    <row r="158" spans="1:88" ht="39.75" customHeight="1">
      <c r="A158" s="1002"/>
      <c r="B158" s="1055"/>
      <c r="C158" s="1104"/>
      <c r="D158" s="38" t="s">
        <v>153</v>
      </c>
      <c r="E158" s="9" t="s">
        <v>101</v>
      </c>
      <c r="F158" s="671">
        <f>+'[1]UE409 (2)'!F164</f>
        <v>155</v>
      </c>
      <c r="G158" s="671">
        <f>+'[1]UE409 (2)'!G164</f>
        <v>155</v>
      </c>
      <c r="H158" s="671">
        <f>+'[1]UE409 (2)'!H164</f>
        <v>155</v>
      </c>
      <c r="I158" s="671">
        <f>+'[1]UE409 (2)'!I164</f>
        <v>155</v>
      </c>
      <c r="J158" s="732">
        <v>1</v>
      </c>
      <c r="K158" s="91">
        <v>5</v>
      </c>
      <c r="L158" s="118">
        <v>4</v>
      </c>
      <c r="M158" s="91">
        <v>5</v>
      </c>
      <c r="N158" s="91"/>
      <c r="O158" s="680"/>
      <c r="P158" s="91"/>
      <c r="Q158" s="634"/>
      <c r="R158" s="91"/>
      <c r="S158" s="634"/>
      <c r="T158" s="91"/>
      <c r="U158" s="91"/>
      <c r="V158" s="77">
        <f t="shared" si="36"/>
        <v>15</v>
      </c>
      <c r="W158" s="128">
        <f t="shared" si="37"/>
        <v>9.67741935483871</v>
      </c>
      <c r="Z158" s="638" t="s">
        <v>787</v>
      </c>
      <c r="AA158" s="638" t="s">
        <v>788</v>
      </c>
      <c r="AB158" s="44" t="s">
        <v>917</v>
      </c>
      <c r="AC158" s="44" t="s">
        <v>918</v>
      </c>
      <c r="AD158" s="25" t="s">
        <v>919</v>
      </c>
      <c r="AE158" s="25" t="s">
        <v>920</v>
      </c>
      <c r="AF158" s="44" t="s">
        <v>921</v>
      </c>
      <c r="AG158" s="44" t="s">
        <v>922</v>
      </c>
      <c r="AH158" s="44"/>
      <c r="AI158" s="44"/>
      <c r="AJ158" s="702"/>
      <c r="AK158" s="702"/>
      <c r="AL158" s="44"/>
      <c r="AM158" s="44"/>
      <c r="AN158" s="638"/>
      <c r="AO158" s="638"/>
      <c r="AP158" s="223"/>
      <c r="AQ158" s="223"/>
      <c r="AR158" s="224"/>
      <c r="AS158" s="224"/>
      <c r="AT158" s="51"/>
      <c r="AU158" s="226"/>
      <c r="AV158" s="226"/>
      <c r="AW158" s="226"/>
      <c r="BA158" s="129"/>
      <c r="BB158" s="130"/>
      <c r="BC158" s="129"/>
      <c r="BD158" s="155"/>
      <c r="BE158" s="132"/>
      <c r="BF158" s="158"/>
      <c r="BG158" s="132"/>
      <c r="BH158" s="158"/>
      <c r="BI158" s="64"/>
      <c r="BJ158" s="155"/>
      <c r="BK158" s="132"/>
      <c r="BL158" s="158"/>
      <c r="BM158" s="64"/>
      <c r="BN158" s="158"/>
      <c r="BO158" s="159"/>
      <c r="BP158" s="158"/>
      <c r="BQ158" s="132"/>
      <c r="BR158" s="158"/>
      <c r="BS158" s="64"/>
      <c r="BT158" s="158"/>
      <c r="BU158" s="159"/>
      <c r="BV158" s="158"/>
      <c r="BW158" s="132"/>
      <c r="BX158" s="158"/>
      <c r="BY158" s="64"/>
      <c r="BZ158" s="158"/>
      <c r="CA158" s="64"/>
      <c r="CB158" s="156"/>
      <c r="CC158" s="128"/>
      <c r="CF158" s="157"/>
      <c r="CG158" s="157"/>
    </row>
    <row r="159" spans="1:88" ht="58.5" customHeight="1">
      <c r="A159" s="1002"/>
      <c r="B159" s="1046" t="s">
        <v>324</v>
      </c>
      <c r="C159" s="1069" t="s">
        <v>336</v>
      </c>
      <c r="D159" s="677" t="s">
        <v>221</v>
      </c>
      <c r="E159" s="678"/>
      <c r="F159" s="671">
        <f>+'[1]UE409 (2)'!F165</f>
        <v>615</v>
      </c>
      <c r="G159" s="671">
        <f>+'[1]UE409 (2)'!G165</f>
        <v>615</v>
      </c>
      <c r="H159" s="671">
        <f>+'[1]UE409 (2)'!H165</f>
        <v>615</v>
      </c>
      <c r="I159" s="671">
        <f>+'[1]UE409 (2)'!I165</f>
        <v>615</v>
      </c>
      <c r="J159" s="727">
        <v>65</v>
      </c>
      <c r="K159" s="671">
        <v>59</v>
      </c>
      <c r="L159" s="671">
        <v>43</v>
      </c>
      <c r="M159" s="671">
        <v>58</v>
      </c>
      <c r="N159" s="671">
        <f t="shared" ref="N159:U159" si="44">+N160</f>
        <v>0</v>
      </c>
      <c r="O159" s="671">
        <f t="shared" si="44"/>
        <v>0</v>
      </c>
      <c r="P159" s="671">
        <f t="shared" si="44"/>
        <v>0</v>
      </c>
      <c r="Q159" s="671">
        <f t="shared" si="44"/>
        <v>0</v>
      </c>
      <c r="R159" s="671">
        <f t="shared" si="44"/>
        <v>0</v>
      </c>
      <c r="S159" s="671">
        <f t="shared" si="44"/>
        <v>0</v>
      </c>
      <c r="T159" s="671">
        <f t="shared" si="44"/>
        <v>0</v>
      </c>
      <c r="U159" s="671">
        <f t="shared" si="44"/>
        <v>0</v>
      </c>
      <c r="V159" s="77">
        <f t="shared" si="36"/>
        <v>225</v>
      </c>
      <c r="W159" s="128">
        <f t="shared" si="37"/>
        <v>36.585365853658537</v>
      </c>
      <c r="Z159" s="638"/>
      <c r="AA159" s="638"/>
      <c r="AB159" s="44"/>
      <c r="AC159" s="44"/>
      <c r="AD159" s="25"/>
      <c r="AE159" s="25"/>
      <c r="AF159" s="44"/>
      <c r="AG159" s="44"/>
      <c r="AH159" s="44"/>
      <c r="AI159" s="44"/>
      <c r="AJ159" s="703"/>
      <c r="AK159" s="703"/>
      <c r="AL159" s="223"/>
      <c r="AM159" s="223"/>
      <c r="AN159" s="224"/>
      <c r="AO159" s="224"/>
      <c r="AP159" s="223"/>
      <c r="AQ159" s="223"/>
      <c r="AR159" s="224"/>
      <c r="AS159" s="224"/>
      <c r="AT159" s="223"/>
      <c r="AU159" s="223"/>
      <c r="AV159" s="223"/>
      <c r="AW159" s="223"/>
      <c r="BA159" s="77">
        <f>+BC159+BD159+BF159+BH159+BJ159+BL159+BN159+BP159+BR159+BT159+BV159+BX159+BZ159</f>
        <v>340661</v>
      </c>
      <c r="BB159" s="130">
        <f>+BE159+BG159+BI159+BK159+BM159+BO159+BQ159+BS159+BU159+BW159+BY159+CA159</f>
        <v>82882.849999999991</v>
      </c>
      <c r="BC159" s="129">
        <v>78488</v>
      </c>
      <c r="BD159" s="155">
        <v>0</v>
      </c>
      <c r="BE159" s="132">
        <v>7471.3</v>
      </c>
      <c r="BF159" s="158">
        <v>250956</v>
      </c>
      <c r="BG159" s="132">
        <v>25138.850000000002</v>
      </c>
      <c r="BH159" s="158">
        <v>2092</v>
      </c>
      <c r="BI159" s="64">
        <v>24378.699999999997</v>
      </c>
      <c r="BJ159" s="155">
        <v>9125</v>
      </c>
      <c r="BK159" s="132">
        <v>25893.999999999993</v>
      </c>
      <c r="BL159" s="158"/>
      <c r="BM159" s="64"/>
      <c r="BN159" s="158"/>
      <c r="BO159" s="159"/>
      <c r="BP159" s="158"/>
      <c r="BQ159" s="132"/>
      <c r="BR159" s="158"/>
      <c r="BS159" s="64"/>
      <c r="BT159" s="158"/>
      <c r="BU159" s="159"/>
      <c r="BV159" s="158"/>
      <c r="BW159" s="132"/>
      <c r="BX159" s="158"/>
      <c r="BY159" s="64"/>
      <c r="BZ159" s="158"/>
      <c r="CA159" s="64"/>
      <c r="CB159" s="156">
        <f t="shared" si="38"/>
        <v>82882.849999999991</v>
      </c>
      <c r="CC159" s="128">
        <f t="shared" si="39"/>
        <v>24.330008424797668</v>
      </c>
      <c r="CF159" s="133">
        <f>+CI159-BA159</f>
        <v>0</v>
      </c>
      <c r="CG159" s="133">
        <f>+CJ159-BB159</f>
        <v>0</v>
      </c>
      <c r="CH159" s="160"/>
      <c r="CI159" s="133">
        <v>340661</v>
      </c>
      <c r="CJ159" s="133">
        <v>82882.849999999991</v>
      </c>
    </row>
    <row r="160" spans="1:88" ht="39.75" customHeight="1">
      <c r="A160" s="1002"/>
      <c r="B160" s="1046"/>
      <c r="C160" s="1146"/>
      <c r="D160" s="38" t="s">
        <v>154</v>
      </c>
      <c r="E160" s="9" t="s">
        <v>112</v>
      </c>
      <c r="F160" s="671">
        <f>+'[1]UE409 (2)'!F166</f>
        <v>615</v>
      </c>
      <c r="G160" s="671">
        <f>+'[1]UE409 (2)'!G166</f>
        <v>615</v>
      </c>
      <c r="H160" s="671">
        <f>+'[1]UE409 (2)'!H166</f>
        <v>615</v>
      </c>
      <c r="I160" s="671">
        <f>+'[1]UE409 (2)'!I166</f>
        <v>615</v>
      </c>
      <c r="J160" s="634">
        <v>65</v>
      </c>
      <c r="K160" s="91">
        <v>59</v>
      </c>
      <c r="L160" s="118">
        <v>43</v>
      </c>
      <c r="M160" s="91">
        <v>58</v>
      </c>
      <c r="N160" s="91"/>
      <c r="O160" s="424"/>
      <c r="P160" s="91"/>
      <c r="Q160" s="634"/>
      <c r="R160" s="91"/>
      <c r="S160" s="634"/>
      <c r="T160" s="91"/>
      <c r="U160" s="91"/>
      <c r="V160" s="77">
        <f t="shared" si="36"/>
        <v>225</v>
      </c>
      <c r="W160" s="128">
        <f t="shared" si="37"/>
        <v>36.585365853658537</v>
      </c>
      <c r="Z160" s="733" t="s">
        <v>789</v>
      </c>
      <c r="AA160" s="639" t="s">
        <v>790</v>
      </c>
      <c r="AB160" s="38" t="s">
        <v>795</v>
      </c>
      <c r="AC160" s="38" t="s">
        <v>923</v>
      </c>
      <c r="AD160" s="34" t="s">
        <v>924</v>
      </c>
      <c r="AE160" s="34" t="s">
        <v>925</v>
      </c>
      <c r="AF160" s="38" t="s">
        <v>926</v>
      </c>
      <c r="AG160" s="38" t="s">
        <v>927</v>
      </c>
      <c r="AH160" s="38"/>
      <c r="AI160" s="38"/>
      <c r="AJ160" s="702"/>
      <c r="AK160" s="703"/>
      <c r="AL160" s="12"/>
      <c r="AM160" s="12"/>
      <c r="AN160" s="638"/>
      <c r="AO160" s="638"/>
      <c r="AP160" s="223"/>
      <c r="AQ160" s="12"/>
      <c r="AR160" s="224"/>
      <c r="AS160" s="638"/>
      <c r="AT160" s="223"/>
      <c r="AU160" s="223"/>
      <c r="AV160" s="223"/>
      <c r="AW160" s="223"/>
      <c r="BA160" s="129"/>
      <c r="BB160" s="130"/>
      <c r="BC160" s="129"/>
      <c r="BD160" s="155"/>
      <c r="BE160" s="132"/>
      <c r="BF160" s="158"/>
      <c r="BG160" s="132"/>
      <c r="BH160" s="158"/>
      <c r="BI160" s="64"/>
      <c r="BJ160" s="155"/>
      <c r="BK160" s="132"/>
      <c r="BL160" s="158"/>
      <c r="BM160" s="132"/>
      <c r="BN160" s="158"/>
      <c r="BO160" s="159"/>
      <c r="BP160" s="158"/>
      <c r="BQ160" s="132"/>
      <c r="BR160" s="158"/>
      <c r="BS160" s="64"/>
      <c r="BT160" s="158"/>
      <c r="BU160" s="159"/>
      <c r="BV160" s="158"/>
      <c r="BW160" s="132"/>
      <c r="BX160" s="158"/>
      <c r="BY160" s="64"/>
      <c r="BZ160" s="158"/>
      <c r="CA160" s="64"/>
      <c r="CB160" s="156">
        <f t="shared" si="38"/>
        <v>0</v>
      </c>
      <c r="CC160" s="128" t="e">
        <f t="shared" si="39"/>
        <v>#DIV/0!</v>
      </c>
      <c r="CF160" s="157"/>
      <c r="CG160" s="157"/>
    </row>
    <row r="161" spans="1:88" ht="55.5" customHeight="1">
      <c r="A161" s="1002"/>
      <c r="B161" s="945" t="s">
        <v>329</v>
      </c>
      <c r="C161" s="1072" t="s">
        <v>325</v>
      </c>
      <c r="D161" s="677" t="s">
        <v>221</v>
      </c>
      <c r="E161" s="678"/>
      <c r="F161" s="671">
        <f>+'[1]UE409 (2)'!F167</f>
        <v>777</v>
      </c>
      <c r="G161" s="671">
        <f>+'[1]UE409 (2)'!G167</f>
        <v>777</v>
      </c>
      <c r="H161" s="671">
        <f>+'[1]UE409 (2)'!H167</f>
        <v>777</v>
      </c>
      <c r="I161" s="671">
        <f>+'[1]UE409 (2)'!I167</f>
        <v>777</v>
      </c>
      <c r="J161" s="727">
        <v>69</v>
      </c>
      <c r="K161" s="671">
        <v>60</v>
      </c>
      <c r="L161" s="671">
        <v>46</v>
      </c>
      <c r="M161" s="671">
        <v>75</v>
      </c>
      <c r="N161" s="671">
        <f t="shared" ref="N161:U161" si="45">+N162</f>
        <v>0</v>
      </c>
      <c r="O161" s="671">
        <f t="shared" si="45"/>
        <v>0</v>
      </c>
      <c r="P161" s="671">
        <f t="shared" si="45"/>
        <v>0</v>
      </c>
      <c r="Q161" s="671">
        <f t="shared" si="45"/>
        <v>0</v>
      </c>
      <c r="R161" s="671">
        <f t="shared" si="45"/>
        <v>0</v>
      </c>
      <c r="S161" s="671">
        <f t="shared" si="45"/>
        <v>0</v>
      </c>
      <c r="T161" s="671">
        <f t="shared" si="45"/>
        <v>0</v>
      </c>
      <c r="U161" s="671">
        <f t="shared" si="45"/>
        <v>0</v>
      </c>
      <c r="V161" s="77">
        <f t="shared" si="36"/>
        <v>250</v>
      </c>
      <c r="W161" s="128">
        <f t="shared" si="37"/>
        <v>32.175032175032179</v>
      </c>
      <c r="Z161" s="639"/>
      <c r="AA161" s="639"/>
      <c r="AB161" s="38"/>
      <c r="AC161" s="38"/>
      <c r="AD161" s="34"/>
      <c r="AE161" s="34"/>
      <c r="AF161" s="38"/>
      <c r="AG161" s="38"/>
      <c r="AH161" s="38"/>
      <c r="AI161" s="38"/>
      <c r="AJ161" s="702"/>
      <c r="AK161" s="703"/>
      <c r="AL161" s="223"/>
      <c r="AM161" s="223"/>
      <c r="AN161" s="224"/>
      <c r="AO161" s="224"/>
      <c r="AP161" s="223"/>
      <c r="AQ161" s="223"/>
      <c r="AR161" s="224"/>
      <c r="AS161" s="224"/>
      <c r="AT161" s="223"/>
      <c r="AU161" s="223"/>
      <c r="AV161" s="223"/>
      <c r="AW161" s="223"/>
      <c r="BA161" s="129">
        <f>+BC161+BD161+BF161+BH161+BJ161+BL161+BN161+BP161+BR161+BT161+BV161+BX161+BZ161</f>
        <v>0</v>
      </c>
      <c r="BB161" s="130">
        <f>+BE161+BG161+BI161+BK161+BM161+BO161+BQ161+BS161+BU161+BW161+BY161+CA161</f>
        <v>0</v>
      </c>
      <c r="BC161" s="129">
        <v>0</v>
      </c>
      <c r="BD161" s="155">
        <v>0</v>
      </c>
      <c r="BE161" s="132">
        <v>0</v>
      </c>
      <c r="BF161" s="158">
        <v>0</v>
      </c>
      <c r="BG161" s="132">
        <v>0</v>
      </c>
      <c r="BH161" s="158">
        <v>0</v>
      </c>
      <c r="BI161" s="64">
        <v>0</v>
      </c>
      <c r="BJ161" s="155">
        <v>0</v>
      </c>
      <c r="BK161" s="132">
        <v>0</v>
      </c>
      <c r="BL161" s="158"/>
      <c r="BM161" s="132"/>
      <c r="BN161" s="158"/>
      <c r="BO161" s="159"/>
      <c r="BP161" s="158"/>
      <c r="BQ161" s="132"/>
      <c r="BR161" s="158"/>
      <c r="BS161" s="64"/>
      <c r="BT161" s="158"/>
      <c r="BU161" s="159"/>
      <c r="BV161" s="158"/>
      <c r="BW161" s="132"/>
      <c r="BX161" s="158"/>
      <c r="BY161" s="64"/>
      <c r="BZ161" s="158"/>
      <c r="CA161" s="64"/>
      <c r="CB161" s="156">
        <f t="shared" si="38"/>
        <v>0</v>
      </c>
      <c r="CC161" s="128" t="e">
        <f t="shared" si="39"/>
        <v>#DIV/0!</v>
      </c>
      <c r="CF161" s="133">
        <f>+CI161-BA161</f>
        <v>0</v>
      </c>
      <c r="CG161" s="133">
        <f>+CJ161-BB161</f>
        <v>0</v>
      </c>
      <c r="CH161" s="160"/>
      <c r="CI161" s="133"/>
      <c r="CJ161" s="133"/>
    </row>
    <row r="162" spans="1:88" ht="38.25" customHeight="1">
      <c r="A162" s="1002"/>
      <c r="B162" s="945"/>
      <c r="C162" s="1073"/>
      <c r="D162" s="38" t="s">
        <v>448</v>
      </c>
      <c r="E162" s="18" t="s">
        <v>60</v>
      </c>
      <c r="F162" s="671">
        <f>+'[1]UE409 (2)'!F168</f>
        <v>777</v>
      </c>
      <c r="G162" s="671">
        <f>+'[1]UE409 (2)'!G168</f>
        <v>777</v>
      </c>
      <c r="H162" s="671">
        <f>+'[1]UE409 (2)'!H168</f>
        <v>777</v>
      </c>
      <c r="I162" s="671">
        <f>+'[1]UE409 (2)'!I168</f>
        <v>777</v>
      </c>
      <c r="J162" s="634">
        <v>69</v>
      </c>
      <c r="K162" s="91">
        <v>60</v>
      </c>
      <c r="L162" s="118">
        <v>46</v>
      </c>
      <c r="M162" s="91">
        <v>75</v>
      </c>
      <c r="N162" s="91"/>
      <c r="O162" s="424"/>
      <c r="P162" s="91"/>
      <c r="Q162" s="634"/>
      <c r="R162" s="91"/>
      <c r="S162" s="634"/>
      <c r="T162" s="91"/>
      <c r="U162" s="91"/>
      <c r="V162" s="77">
        <f t="shared" si="36"/>
        <v>250</v>
      </c>
      <c r="W162" s="128">
        <f t="shared" si="37"/>
        <v>32.175032175032179</v>
      </c>
      <c r="Z162" s="755" t="s">
        <v>791</v>
      </c>
      <c r="AA162" s="755" t="s">
        <v>792</v>
      </c>
      <c r="AB162" s="38" t="s">
        <v>795</v>
      </c>
      <c r="AC162" s="38" t="s">
        <v>928</v>
      </c>
      <c r="AD162" s="34" t="s">
        <v>795</v>
      </c>
      <c r="AE162" s="34" t="s">
        <v>929</v>
      </c>
      <c r="AF162" s="38" t="s">
        <v>795</v>
      </c>
      <c r="AG162" s="38" t="s">
        <v>929</v>
      </c>
      <c r="AH162" s="38"/>
      <c r="AI162" s="38"/>
      <c r="AJ162" s="703"/>
      <c r="AK162" s="703"/>
      <c r="AL162" s="38"/>
      <c r="AM162" s="38"/>
      <c r="AN162" s="639"/>
      <c r="AO162" s="639"/>
      <c r="AP162" s="226"/>
      <c r="AQ162" s="226"/>
      <c r="AR162" s="640"/>
      <c r="AS162" s="640"/>
      <c r="AT162" s="223"/>
      <c r="AU162" s="223"/>
      <c r="AV162" s="223"/>
      <c r="AW162" s="223"/>
      <c r="BA162" s="129"/>
      <c r="BB162" s="130"/>
      <c r="BC162" s="129"/>
      <c r="BD162" s="155"/>
      <c r="BE162" s="132"/>
      <c r="BF162" s="158"/>
      <c r="BG162" s="132"/>
      <c r="BH162" s="158"/>
      <c r="BI162" s="64"/>
      <c r="BJ162" s="155"/>
      <c r="BK162" s="132"/>
      <c r="BL162" s="158"/>
      <c r="BM162" s="64"/>
      <c r="BN162" s="158"/>
      <c r="BO162" s="159"/>
      <c r="BP162" s="158"/>
      <c r="BQ162" s="132"/>
      <c r="BR162" s="158"/>
      <c r="BS162" s="64"/>
      <c r="BT162" s="158"/>
      <c r="BU162" s="159"/>
      <c r="BV162" s="158"/>
      <c r="BW162" s="132"/>
      <c r="BX162" s="158"/>
      <c r="BY162" s="64"/>
      <c r="BZ162" s="158"/>
      <c r="CA162" s="64"/>
      <c r="CB162" s="156">
        <f t="shared" si="38"/>
        <v>0</v>
      </c>
      <c r="CC162" s="128" t="e">
        <f t="shared" si="39"/>
        <v>#DIV/0!</v>
      </c>
      <c r="CF162" s="157"/>
      <c r="CG162" s="157"/>
    </row>
    <row r="163" spans="1:88" ht="38.25" customHeight="1">
      <c r="A163" s="1002"/>
      <c r="B163" s="945"/>
      <c r="C163" s="1073"/>
      <c r="D163" s="11" t="s">
        <v>421</v>
      </c>
      <c r="E163" s="18" t="s">
        <v>60</v>
      </c>
      <c r="F163" s="671">
        <f>+'[1]UE409 (2)'!F169</f>
        <v>690</v>
      </c>
      <c r="G163" s="671">
        <f>+'[1]UE409 (2)'!G169</f>
        <v>690</v>
      </c>
      <c r="H163" s="671">
        <f>+'[1]UE409 (2)'!H169</f>
        <v>690</v>
      </c>
      <c r="I163" s="671">
        <f>+'[1]UE409 (2)'!I169</f>
        <v>690</v>
      </c>
      <c r="J163" s="634">
        <v>74</v>
      </c>
      <c r="K163" s="91">
        <v>59</v>
      </c>
      <c r="L163" s="118">
        <v>49</v>
      </c>
      <c r="M163" s="91">
        <v>73</v>
      </c>
      <c r="N163" s="91"/>
      <c r="O163" s="424"/>
      <c r="P163" s="91"/>
      <c r="Q163" s="634"/>
      <c r="R163" s="91"/>
      <c r="S163" s="634"/>
      <c r="T163" s="91"/>
      <c r="U163" s="91"/>
      <c r="V163" s="77">
        <f t="shared" si="36"/>
        <v>255</v>
      </c>
      <c r="W163" s="128">
        <f t="shared" si="37"/>
        <v>36.95652173913043</v>
      </c>
      <c r="Z163" s="756"/>
      <c r="AA163" s="756"/>
      <c r="AB163" s="38" t="s">
        <v>795</v>
      </c>
      <c r="AC163" s="38" t="s">
        <v>928</v>
      </c>
      <c r="AD163" s="34" t="s">
        <v>795</v>
      </c>
      <c r="AE163" s="34" t="s">
        <v>929</v>
      </c>
      <c r="AF163" s="38" t="s">
        <v>795</v>
      </c>
      <c r="AG163" s="38" t="s">
        <v>929</v>
      </c>
      <c r="AH163" s="38"/>
      <c r="AI163" s="38"/>
      <c r="AJ163" s="702"/>
      <c r="AK163" s="702"/>
      <c r="AL163" s="38"/>
      <c r="AM163" s="38"/>
      <c r="AN163" s="639"/>
      <c r="AO163" s="639"/>
      <c r="AP163" s="226"/>
      <c r="AQ163" s="226"/>
      <c r="AR163" s="640"/>
      <c r="AS163" s="640"/>
      <c r="AT163" s="226"/>
      <c r="AU163" s="226"/>
      <c r="AV163" s="226"/>
      <c r="AW163" s="226"/>
      <c r="BA163" s="129"/>
      <c r="BB163" s="130"/>
      <c r="BC163" s="129"/>
      <c r="BD163" s="155"/>
      <c r="BE163" s="132"/>
      <c r="BF163" s="158"/>
      <c r="BG163" s="132"/>
      <c r="BH163" s="158"/>
      <c r="BI163" s="64"/>
      <c r="BJ163" s="155"/>
      <c r="BK163" s="132"/>
      <c r="BL163" s="158"/>
      <c r="BM163" s="64"/>
      <c r="BN163" s="158"/>
      <c r="BO163" s="159"/>
      <c r="BP163" s="158"/>
      <c r="BQ163" s="132"/>
      <c r="BR163" s="158"/>
      <c r="BS163" s="64"/>
      <c r="BT163" s="158"/>
      <c r="BU163" s="159"/>
      <c r="BV163" s="158"/>
      <c r="BW163" s="132"/>
      <c r="BX163" s="158"/>
      <c r="BY163" s="64"/>
      <c r="BZ163" s="158"/>
      <c r="CA163" s="64"/>
      <c r="CB163" s="156">
        <f t="shared" si="38"/>
        <v>0</v>
      </c>
      <c r="CC163" s="128" t="e">
        <f t="shared" si="39"/>
        <v>#DIV/0!</v>
      </c>
      <c r="CF163" s="157"/>
      <c r="CG163" s="157"/>
    </row>
    <row r="164" spans="1:88" ht="51" customHeight="1">
      <c r="A164" s="1002"/>
      <c r="B164" s="1046" t="s">
        <v>331</v>
      </c>
      <c r="C164" s="984" t="s">
        <v>714</v>
      </c>
      <c r="D164" s="985"/>
      <c r="E164" s="986"/>
      <c r="F164" s="698">
        <f>+'[1]UE409 (2)'!F170</f>
        <v>989</v>
      </c>
      <c r="G164" s="698">
        <f>+'[1]UE409 (2)'!G170</f>
        <v>967</v>
      </c>
      <c r="H164" s="698">
        <f>+'[1]UE409 (2)'!H170</f>
        <v>967</v>
      </c>
      <c r="I164" s="698">
        <f>+'[1]UE409 (2)'!I170</f>
        <v>967</v>
      </c>
      <c r="J164" s="723">
        <v>74</v>
      </c>
      <c r="K164" s="698">
        <v>64</v>
      </c>
      <c r="L164" s="698">
        <v>48</v>
      </c>
      <c r="M164" s="698">
        <v>73</v>
      </c>
      <c r="N164" s="698">
        <f t="shared" ref="N164:U164" si="46">+N165+N170</f>
        <v>0</v>
      </c>
      <c r="O164" s="698">
        <f t="shared" si="46"/>
        <v>0</v>
      </c>
      <c r="P164" s="698">
        <f t="shared" si="46"/>
        <v>0</v>
      </c>
      <c r="Q164" s="698">
        <f t="shared" si="46"/>
        <v>0</v>
      </c>
      <c r="R164" s="698">
        <f t="shared" si="46"/>
        <v>0</v>
      </c>
      <c r="S164" s="698">
        <f t="shared" si="46"/>
        <v>0</v>
      </c>
      <c r="T164" s="698">
        <f t="shared" si="46"/>
        <v>0</v>
      </c>
      <c r="U164" s="698">
        <f t="shared" si="46"/>
        <v>0</v>
      </c>
      <c r="V164" s="77">
        <f t="shared" si="36"/>
        <v>259</v>
      </c>
      <c r="W164" s="128">
        <f t="shared" si="37"/>
        <v>26.188068756319517</v>
      </c>
      <c r="Z164" s="639"/>
      <c r="AA164" s="639"/>
      <c r="AB164" s="38"/>
      <c r="AC164" s="38"/>
      <c r="AD164" s="34"/>
      <c r="AE164" s="34"/>
      <c r="AF164" s="38"/>
      <c r="AG164" s="38"/>
      <c r="AH164" s="38"/>
      <c r="AI164" s="38"/>
      <c r="AJ164" s="702"/>
      <c r="AK164" s="702"/>
      <c r="AL164" s="51"/>
      <c r="AM164" s="51"/>
      <c r="AN164" s="639"/>
      <c r="AO164" s="639"/>
      <c r="AP164" s="51"/>
      <c r="AQ164" s="51"/>
      <c r="AR164" s="640"/>
      <c r="AS164" s="640"/>
      <c r="AT164" s="226"/>
      <c r="AU164" s="226"/>
      <c r="AV164" s="226"/>
      <c r="AW164" s="226"/>
      <c r="BA164" s="129"/>
      <c r="BB164" s="130"/>
      <c r="BC164" s="129"/>
      <c r="BD164" s="155"/>
      <c r="BE164" s="132"/>
      <c r="BF164" s="158"/>
      <c r="BG164" s="132"/>
      <c r="BH164" s="158"/>
      <c r="BI164" s="64"/>
      <c r="BJ164" s="155"/>
      <c r="BK164" s="132"/>
      <c r="BL164" s="158"/>
      <c r="BM164" s="64"/>
      <c r="BN164" s="158"/>
      <c r="BO164" s="159"/>
      <c r="BP164" s="158"/>
      <c r="BQ164" s="132"/>
      <c r="BR164" s="158"/>
      <c r="BS164" s="64"/>
      <c r="BT164" s="158"/>
      <c r="BU164" s="159"/>
      <c r="BV164" s="158"/>
      <c r="BW164" s="132"/>
      <c r="BX164" s="158"/>
      <c r="BY164" s="64"/>
      <c r="BZ164" s="158"/>
      <c r="CA164" s="64"/>
      <c r="CB164" s="156">
        <f t="shared" si="38"/>
        <v>0</v>
      </c>
      <c r="CC164" s="128" t="e">
        <f t="shared" si="39"/>
        <v>#DIV/0!</v>
      </c>
      <c r="CF164" s="133"/>
      <c r="CG164" s="133"/>
      <c r="CH164" s="160"/>
      <c r="CI164" s="133"/>
      <c r="CJ164" s="133"/>
    </row>
    <row r="165" spans="1:88" ht="51" customHeight="1">
      <c r="A165" s="1002"/>
      <c r="B165" s="1046"/>
      <c r="C165" s="1062" t="s">
        <v>717</v>
      </c>
      <c r="D165" s="681" t="s">
        <v>221</v>
      </c>
      <c r="E165" s="682"/>
      <c r="F165" s="671">
        <f>+'[1]UE409 (2)'!F171</f>
        <v>950</v>
      </c>
      <c r="G165" s="671">
        <f>+'[1]UE409 (2)'!G171</f>
        <v>928</v>
      </c>
      <c r="H165" s="671">
        <f>+'[1]UE409 (2)'!H171</f>
        <v>928</v>
      </c>
      <c r="I165" s="671">
        <f>+'[1]UE409 (2)'!I171</f>
        <v>928</v>
      </c>
      <c r="J165" s="727">
        <v>74</v>
      </c>
      <c r="K165" s="671">
        <v>62</v>
      </c>
      <c r="L165" s="671">
        <v>48</v>
      </c>
      <c r="M165" s="671">
        <v>72</v>
      </c>
      <c r="N165" s="671">
        <f t="shared" ref="N165:U165" si="47">SUM(N166:N169)</f>
        <v>0</v>
      </c>
      <c r="O165" s="671">
        <f t="shared" si="47"/>
        <v>0</v>
      </c>
      <c r="P165" s="671">
        <f t="shared" si="47"/>
        <v>0</v>
      </c>
      <c r="Q165" s="671">
        <f t="shared" si="47"/>
        <v>0</v>
      </c>
      <c r="R165" s="671">
        <f t="shared" si="47"/>
        <v>0</v>
      </c>
      <c r="S165" s="671">
        <f t="shared" si="47"/>
        <v>0</v>
      </c>
      <c r="T165" s="671">
        <f t="shared" si="47"/>
        <v>0</v>
      </c>
      <c r="U165" s="671">
        <f t="shared" si="47"/>
        <v>0</v>
      </c>
      <c r="V165" s="77">
        <f t="shared" si="36"/>
        <v>256</v>
      </c>
      <c r="W165" s="128">
        <f t="shared" si="37"/>
        <v>26.94736842105263</v>
      </c>
      <c r="Z165" s="639"/>
      <c r="AA165" s="639"/>
      <c r="AB165" s="38"/>
      <c r="AC165" s="38"/>
      <c r="AD165" s="34"/>
      <c r="AE165" s="34"/>
      <c r="AF165" s="38"/>
      <c r="AG165" s="38"/>
      <c r="AH165" s="38"/>
      <c r="AI165" s="38"/>
      <c r="AJ165" s="702"/>
      <c r="AK165" s="702"/>
      <c r="AL165" s="51"/>
      <c r="AM165" s="51"/>
      <c r="AN165" s="639"/>
      <c r="AO165" s="639"/>
      <c r="AP165" s="51"/>
      <c r="AQ165" s="51"/>
      <c r="AR165" s="640"/>
      <c r="AS165" s="640"/>
      <c r="AT165" s="226"/>
      <c r="AU165" s="226"/>
      <c r="AV165" s="226"/>
      <c r="AW165" s="226"/>
      <c r="BA165" s="77">
        <f>+BC165+BD165+BF165+BH165+BJ165+BL165+BN165+BP165+BR165+BT165+BV165+BX165+BZ165</f>
        <v>3632571</v>
      </c>
      <c r="BB165" s="130">
        <f>+BE165+BG165+BI165+BK165+BM165+BO165+BQ165+BS165+BU165+BW165+BY165+CA165</f>
        <v>1561939.86</v>
      </c>
      <c r="BC165" s="129">
        <v>2589644</v>
      </c>
      <c r="BD165" s="155">
        <v>27892</v>
      </c>
      <c r="BE165" s="132">
        <v>688742.14</v>
      </c>
      <c r="BF165" s="158">
        <v>1002116</v>
      </c>
      <c r="BG165" s="132">
        <v>284616.19000000006</v>
      </c>
      <c r="BH165" s="158">
        <v>5919</v>
      </c>
      <c r="BI165" s="64">
        <v>291832.5399999998</v>
      </c>
      <c r="BJ165" s="155">
        <v>7000</v>
      </c>
      <c r="BK165" s="132">
        <v>296748.99000000022</v>
      </c>
      <c r="BL165" s="158"/>
      <c r="BM165" s="64"/>
      <c r="BN165" s="158"/>
      <c r="BO165" s="159"/>
      <c r="BP165" s="158"/>
      <c r="BQ165" s="132"/>
      <c r="BR165" s="158"/>
      <c r="BS165" s="64"/>
      <c r="BT165" s="158"/>
      <c r="BU165" s="159"/>
      <c r="BV165" s="158"/>
      <c r="BW165" s="132"/>
      <c r="BX165" s="158"/>
      <c r="BY165" s="64"/>
      <c r="BZ165" s="158"/>
      <c r="CA165" s="64"/>
      <c r="CB165" s="156">
        <f t="shared" si="38"/>
        <v>1561939.86</v>
      </c>
      <c r="CC165" s="128">
        <f t="shared" si="39"/>
        <v>42.998192189498845</v>
      </c>
      <c r="CF165" s="133">
        <f>+CI165-BA165</f>
        <v>0</v>
      </c>
      <c r="CG165" s="133">
        <f>+CJ165-BB165</f>
        <v>0</v>
      </c>
      <c r="CH165" s="160"/>
      <c r="CI165" s="133">
        <v>3632571</v>
      </c>
      <c r="CJ165" s="133">
        <v>1561939.86</v>
      </c>
    </row>
    <row r="166" spans="1:88" ht="38.25" customHeight="1">
      <c r="A166" s="1002"/>
      <c r="B166" s="1046"/>
      <c r="C166" s="1062"/>
      <c r="D166" s="47" t="s">
        <v>435</v>
      </c>
      <c r="E166" s="9" t="s">
        <v>101</v>
      </c>
      <c r="F166" s="671">
        <f>+'[1]UE409 (2)'!F172</f>
        <v>777</v>
      </c>
      <c r="G166" s="671">
        <f>+'[1]UE409 (2)'!G172</f>
        <v>777</v>
      </c>
      <c r="H166" s="671">
        <f>+'[1]UE409 (2)'!H172</f>
        <v>777</v>
      </c>
      <c r="I166" s="671">
        <f>+'[1]UE409 (2)'!I172</f>
        <v>777</v>
      </c>
      <c r="J166" s="634">
        <v>60</v>
      </c>
      <c r="K166" s="91">
        <v>47</v>
      </c>
      <c r="L166" s="118">
        <v>36</v>
      </c>
      <c r="M166" s="91">
        <v>60</v>
      </c>
      <c r="N166" s="91"/>
      <c r="O166" s="424"/>
      <c r="P166" s="91"/>
      <c r="Q166" s="634"/>
      <c r="R166" s="91"/>
      <c r="S166" s="634"/>
      <c r="T166" s="91"/>
      <c r="U166" s="91"/>
      <c r="V166" s="77">
        <f t="shared" si="36"/>
        <v>203</v>
      </c>
      <c r="W166" s="128">
        <f t="shared" si="37"/>
        <v>26.126126126126124</v>
      </c>
      <c r="Z166" s="755" t="s">
        <v>793</v>
      </c>
      <c r="AA166" s="755" t="s">
        <v>794</v>
      </c>
      <c r="AB166" s="38" t="s">
        <v>930</v>
      </c>
      <c r="AC166" s="38" t="s">
        <v>931</v>
      </c>
      <c r="AD166" s="34" t="s">
        <v>932</v>
      </c>
      <c r="AE166" s="34" t="s">
        <v>933</v>
      </c>
      <c r="AF166" s="38" t="s">
        <v>934</v>
      </c>
      <c r="AG166" s="38" t="s">
        <v>933</v>
      </c>
      <c r="AH166" s="38"/>
      <c r="AI166" s="38"/>
      <c r="AJ166" s="705"/>
      <c r="AK166" s="703"/>
      <c r="AL166" s="38"/>
      <c r="AM166" s="38"/>
      <c r="AN166" s="639"/>
      <c r="AO166" s="639"/>
      <c r="AP166" s="226"/>
      <c r="AQ166" s="226"/>
      <c r="AR166" s="640"/>
      <c r="AS166" s="640"/>
      <c r="AT166" s="226"/>
      <c r="AU166" s="223"/>
      <c r="AV166" s="223"/>
      <c r="AW166" s="223"/>
      <c r="BA166" s="129"/>
      <c r="BB166" s="130"/>
      <c r="BC166" s="129"/>
      <c r="BD166" s="155"/>
      <c r="BE166" s="132"/>
      <c r="BF166" s="158"/>
      <c r="BG166" s="132"/>
      <c r="BH166" s="158"/>
      <c r="BI166" s="64"/>
      <c r="BJ166" s="155"/>
      <c r="BK166" s="132"/>
      <c r="BL166" s="158"/>
      <c r="BM166" s="64"/>
      <c r="BN166" s="158"/>
      <c r="BO166" s="159"/>
      <c r="BP166" s="158"/>
      <c r="BQ166" s="132"/>
      <c r="BR166" s="158"/>
      <c r="BS166" s="64"/>
      <c r="BT166" s="158"/>
      <c r="BU166" s="159"/>
      <c r="BV166" s="158"/>
      <c r="BW166" s="132"/>
      <c r="BX166" s="158"/>
      <c r="BY166" s="64"/>
      <c r="BZ166" s="158"/>
      <c r="CA166" s="64"/>
      <c r="CB166" s="156">
        <f t="shared" si="38"/>
        <v>0</v>
      </c>
      <c r="CC166" s="128" t="e">
        <f t="shared" si="39"/>
        <v>#DIV/0!</v>
      </c>
    </row>
    <row r="167" spans="1:88" ht="38.25" customHeight="1">
      <c r="A167" s="1002"/>
      <c r="B167" s="1046"/>
      <c r="C167" s="1062"/>
      <c r="D167" s="34" t="s">
        <v>155</v>
      </c>
      <c r="E167" s="18" t="s">
        <v>101</v>
      </c>
      <c r="F167" s="671">
        <f>+'[1]UE409 (2)'!F173</f>
        <v>120</v>
      </c>
      <c r="G167" s="671">
        <f>+'[1]UE409 (2)'!G173</f>
        <v>98</v>
      </c>
      <c r="H167" s="671">
        <f>+'[1]UE409 (2)'!H173</f>
        <v>98</v>
      </c>
      <c r="I167" s="671">
        <f>+'[1]UE409 (2)'!I173</f>
        <v>98</v>
      </c>
      <c r="J167" s="634">
        <v>10</v>
      </c>
      <c r="K167" s="91">
        <v>9</v>
      </c>
      <c r="L167" s="118">
        <v>4</v>
      </c>
      <c r="M167" s="91">
        <v>10</v>
      </c>
      <c r="N167" s="91"/>
      <c r="O167" s="424"/>
      <c r="P167" s="91"/>
      <c r="Q167" s="634"/>
      <c r="R167" s="91"/>
      <c r="S167" s="664"/>
      <c r="T167" s="91"/>
      <c r="U167" s="91"/>
      <c r="V167" s="77">
        <f t="shared" si="36"/>
        <v>33</v>
      </c>
      <c r="W167" s="128">
        <f t="shared" si="37"/>
        <v>27.500000000000004</v>
      </c>
      <c r="Z167" s="757"/>
      <c r="AA167" s="757"/>
      <c r="AB167" s="38" t="s">
        <v>935</v>
      </c>
      <c r="AC167" s="38" t="s">
        <v>936</v>
      </c>
      <c r="AD167" s="34" t="s">
        <v>937</v>
      </c>
      <c r="AE167" s="34" t="s">
        <v>938</v>
      </c>
      <c r="AF167" s="38" t="s">
        <v>937</v>
      </c>
      <c r="AG167" s="38" t="s">
        <v>938</v>
      </c>
      <c r="AH167" s="38"/>
      <c r="AI167" s="38"/>
      <c r="AJ167" s="702"/>
      <c r="AK167" s="706"/>
      <c r="AL167" s="38"/>
      <c r="AM167" s="38"/>
      <c r="AN167" s="639"/>
      <c r="AO167" s="639"/>
      <c r="AP167" s="226"/>
      <c r="AQ167" s="226"/>
      <c r="AR167" s="640"/>
      <c r="AS167" s="640"/>
      <c r="AT167" s="226"/>
      <c r="AU167" s="226"/>
      <c r="AV167" s="226"/>
      <c r="AW167" s="226"/>
      <c r="BA167" s="129"/>
      <c r="BB167" s="130"/>
      <c r="BC167" s="129"/>
      <c r="BD167" s="155"/>
      <c r="BE167" s="132"/>
      <c r="BF167" s="158"/>
      <c r="BG167" s="132"/>
      <c r="BH167" s="158"/>
      <c r="BI167" s="64"/>
      <c r="BJ167" s="155"/>
      <c r="BK167" s="132"/>
      <c r="BL167" s="158"/>
      <c r="BM167" s="132"/>
      <c r="BN167" s="158"/>
      <c r="BO167" s="159"/>
      <c r="BP167" s="158"/>
      <c r="BQ167" s="132"/>
      <c r="BR167" s="158"/>
      <c r="BS167" s="64"/>
      <c r="BT167" s="158"/>
      <c r="BU167" s="159"/>
      <c r="BV167" s="158"/>
      <c r="BW167" s="132"/>
      <c r="BX167" s="158"/>
      <c r="BY167" s="64"/>
      <c r="BZ167" s="158"/>
      <c r="CA167" s="64"/>
      <c r="CB167" s="156">
        <f t="shared" si="38"/>
        <v>0</v>
      </c>
      <c r="CC167" s="128" t="e">
        <f t="shared" si="39"/>
        <v>#DIV/0!</v>
      </c>
      <c r="CF167" s="157"/>
      <c r="CG167" s="157"/>
    </row>
    <row r="168" spans="1:88" ht="38.25" customHeight="1">
      <c r="A168" s="1002"/>
      <c r="B168" s="1046"/>
      <c r="C168" s="1062"/>
      <c r="D168" s="46" t="s">
        <v>157</v>
      </c>
      <c r="E168" s="18" t="s">
        <v>101</v>
      </c>
      <c r="F168" s="671">
        <f>+'[1]UE409 (2)'!F174</f>
        <v>16</v>
      </c>
      <c r="G168" s="671">
        <f>+'[1]UE409 (2)'!G174</f>
        <v>16</v>
      </c>
      <c r="H168" s="671">
        <f>+'[1]UE409 (2)'!H174</f>
        <v>16</v>
      </c>
      <c r="I168" s="671">
        <f>+'[1]UE409 (2)'!I174</f>
        <v>16</v>
      </c>
      <c r="J168" s="634">
        <v>2</v>
      </c>
      <c r="K168" s="91">
        <v>0</v>
      </c>
      <c r="L168" s="118">
        <v>3</v>
      </c>
      <c r="M168" s="91">
        <v>2</v>
      </c>
      <c r="N168" s="91"/>
      <c r="O168" s="424"/>
      <c r="P168" s="91"/>
      <c r="Q168" s="634"/>
      <c r="R168" s="91"/>
      <c r="S168" s="634"/>
      <c r="T168" s="91"/>
      <c r="U168" s="91"/>
      <c r="V168" s="77">
        <f t="shared" si="36"/>
        <v>7</v>
      </c>
      <c r="W168" s="128">
        <f t="shared" si="37"/>
        <v>43.75</v>
      </c>
      <c r="Z168" s="757"/>
      <c r="AA168" s="757"/>
      <c r="AB168" s="38" t="s">
        <v>939</v>
      </c>
      <c r="AC168" s="38" t="s">
        <v>940</v>
      </c>
      <c r="AD168" s="34" t="s">
        <v>941</v>
      </c>
      <c r="AE168" s="34" t="s">
        <v>942</v>
      </c>
      <c r="AF168" s="38" t="s">
        <v>941</v>
      </c>
      <c r="AG168" s="38" t="s">
        <v>942</v>
      </c>
      <c r="AH168" s="38"/>
      <c r="AI168" s="38"/>
      <c r="AJ168" s="702"/>
      <c r="AK168" s="706"/>
      <c r="AL168" s="38"/>
      <c r="AM168" s="38"/>
      <c r="AN168" s="639"/>
      <c r="AO168" s="639"/>
      <c r="AP168" s="226"/>
      <c r="AQ168" s="226"/>
      <c r="AR168" s="640"/>
      <c r="AS168" s="640"/>
      <c r="AT168" s="226"/>
      <c r="AU168" s="226"/>
      <c r="AV168" s="226"/>
      <c r="AW168" s="226"/>
      <c r="BA168" s="129"/>
      <c r="BB168" s="130"/>
      <c r="BC168" s="129"/>
      <c r="BD168" s="155"/>
      <c r="BE168" s="132"/>
      <c r="BF168" s="158"/>
      <c r="BG168" s="132"/>
      <c r="BH168" s="158"/>
      <c r="BI168" s="64"/>
      <c r="BJ168" s="155"/>
      <c r="BK168" s="132"/>
      <c r="BL168" s="158"/>
      <c r="BM168" s="132"/>
      <c r="BN168" s="158"/>
      <c r="BO168" s="159"/>
      <c r="BP168" s="158"/>
      <c r="BQ168" s="132"/>
      <c r="BR168" s="158"/>
      <c r="BS168" s="64"/>
      <c r="BT168" s="158"/>
      <c r="BU168" s="159"/>
      <c r="BV168" s="158"/>
      <c r="BW168" s="132"/>
      <c r="BX168" s="158"/>
      <c r="BY168" s="64"/>
      <c r="BZ168" s="158"/>
      <c r="CA168" s="64"/>
      <c r="CB168" s="156">
        <f t="shared" si="38"/>
        <v>0</v>
      </c>
      <c r="CC168" s="128" t="e">
        <f t="shared" si="39"/>
        <v>#DIV/0!</v>
      </c>
      <c r="CF168" s="157"/>
      <c r="CG168" s="157"/>
    </row>
    <row r="169" spans="1:88" ht="38.25" customHeight="1">
      <c r="A169" s="1002"/>
      <c r="B169" s="1046"/>
      <c r="C169" s="1062"/>
      <c r="D169" s="46" t="s">
        <v>158</v>
      </c>
      <c r="E169" s="18" t="s">
        <v>101</v>
      </c>
      <c r="F169" s="671">
        <f>+'[1]UE409 (2)'!F175</f>
        <v>37</v>
      </c>
      <c r="G169" s="671">
        <f>+'[1]UE409 (2)'!G175</f>
        <v>37</v>
      </c>
      <c r="H169" s="671">
        <f>+'[1]UE409 (2)'!H175</f>
        <v>37</v>
      </c>
      <c r="I169" s="671">
        <f>+'[1]UE409 (2)'!I175</f>
        <v>37</v>
      </c>
      <c r="J169" s="634">
        <v>2</v>
      </c>
      <c r="K169" s="91">
        <v>6</v>
      </c>
      <c r="L169" s="118">
        <v>5</v>
      </c>
      <c r="M169" s="91">
        <v>0</v>
      </c>
      <c r="N169" s="91"/>
      <c r="O169" s="424"/>
      <c r="P169" s="91"/>
      <c r="Q169" s="634"/>
      <c r="R169" s="91"/>
      <c r="S169" s="634"/>
      <c r="T169" s="91"/>
      <c r="U169" s="91"/>
      <c r="V169" s="77">
        <f t="shared" si="36"/>
        <v>13</v>
      </c>
      <c r="W169" s="128">
        <f t="shared" si="37"/>
        <v>35.135135135135137</v>
      </c>
      <c r="Z169" s="756"/>
      <c r="AA169" s="756"/>
      <c r="AB169" s="38" t="s">
        <v>795</v>
      </c>
      <c r="AC169" s="38" t="s">
        <v>943</v>
      </c>
      <c r="AD169" s="34" t="s">
        <v>944</v>
      </c>
      <c r="AE169" s="34" t="s">
        <v>945</v>
      </c>
      <c r="AF169" s="38" t="s">
        <v>795</v>
      </c>
      <c r="AG169" s="38" t="s">
        <v>946</v>
      </c>
      <c r="AH169" s="38"/>
      <c r="AI169" s="38"/>
      <c r="AJ169" s="702"/>
      <c r="AK169" s="706"/>
      <c r="AL169" s="38"/>
      <c r="AM169" s="38"/>
      <c r="AN169" s="639"/>
      <c r="AO169" s="639"/>
      <c r="AP169" s="226"/>
      <c r="AQ169" s="226"/>
      <c r="AR169" s="640"/>
      <c r="AS169" s="640"/>
      <c r="AT169" s="226"/>
      <c r="AU169" s="226"/>
      <c r="AV169" s="226"/>
      <c r="AW169" s="226"/>
      <c r="BA169" s="129"/>
      <c r="BB169" s="130"/>
      <c r="BC169" s="129"/>
      <c r="BD169" s="155"/>
      <c r="BE169" s="132"/>
      <c r="BF169" s="158"/>
      <c r="BG169" s="132"/>
      <c r="BH169" s="158"/>
      <c r="BI169" s="64"/>
      <c r="BJ169" s="155"/>
      <c r="BK169" s="132"/>
      <c r="BL169" s="158"/>
      <c r="BM169" s="132"/>
      <c r="BN169" s="158"/>
      <c r="BO169" s="159"/>
      <c r="BP169" s="158"/>
      <c r="BQ169" s="132"/>
      <c r="BR169" s="158"/>
      <c r="BS169" s="64"/>
      <c r="BT169" s="158"/>
      <c r="BU169" s="159"/>
      <c r="BV169" s="158"/>
      <c r="BW169" s="132"/>
      <c r="BX169" s="158"/>
      <c r="BY169" s="64"/>
      <c r="BZ169" s="158"/>
      <c r="CA169" s="64"/>
      <c r="CB169" s="156">
        <f t="shared" si="38"/>
        <v>0</v>
      </c>
      <c r="CC169" s="128" t="e">
        <f t="shared" si="39"/>
        <v>#DIV/0!</v>
      </c>
      <c r="CF169" s="157"/>
      <c r="CG169" s="157"/>
    </row>
    <row r="170" spans="1:88" ht="38.25" customHeight="1">
      <c r="A170" s="1002"/>
      <c r="B170" s="1046"/>
      <c r="C170" s="1063" t="s">
        <v>718</v>
      </c>
      <c r="D170" s="681" t="s">
        <v>221</v>
      </c>
      <c r="E170" s="682"/>
      <c r="F170" s="671">
        <f>+'[1]UE409 (2)'!F176</f>
        <v>39</v>
      </c>
      <c r="G170" s="671">
        <f>+'[1]UE409 (2)'!G176</f>
        <v>39</v>
      </c>
      <c r="H170" s="671">
        <f>+'[1]UE409 (2)'!H176</f>
        <v>39</v>
      </c>
      <c r="I170" s="671">
        <f>+'[1]UE409 (2)'!I176</f>
        <v>39</v>
      </c>
      <c r="J170" s="727">
        <v>0</v>
      </c>
      <c r="K170" s="767">
        <v>2</v>
      </c>
      <c r="L170" s="767">
        <v>0</v>
      </c>
      <c r="M170" s="767">
        <v>1</v>
      </c>
      <c r="N170" s="767">
        <f t="shared" ref="N170:U170" si="48">+N171</f>
        <v>0</v>
      </c>
      <c r="O170" s="767">
        <f t="shared" si="48"/>
        <v>0</v>
      </c>
      <c r="P170" s="767">
        <f t="shared" si="48"/>
        <v>0</v>
      </c>
      <c r="Q170" s="767">
        <f t="shared" si="48"/>
        <v>0</v>
      </c>
      <c r="R170" s="767">
        <f t="shared" si="48"/>
        <v>0</v>
      </c>
      <c r="S170" s="767">
        <f t="shared" si="48"/>
        <v>0</v>
      </c>
      <c r="T170" s="767">
        <f t="shared" si="48"/>
        <v>0</v>
      </c>
      <c r="U170" s="767">
        <f t="shared" si="48"/>
        <v>0</v>
      </c>
      <c r="V170" s="77">
        <f t="shared" si="36"/>
        <v>3</v>
      </c>
      <c r="W170" s="128">
        <f t="shared" si="37"/>
        <v>7.6923076923076925</v>
      </c>
      <c r="Z170" s="639"/>
      <c r="AA170" s="639"/>
      <c r="AB170" s="38"/>
      <c r="AC170" s="38"/>
      <c r="AD170" s="34"/>
      <c r="AE170" s="34"/>
      <c r="AF170" s="38"/>
      <c r="AG170" s="38"/>
      <c r="AH170" s="38"/>
      <c r="AI170" s="38"/>
      <c r="AJ170" s="702"/>
      <c r="AK170" s="706"/>
      <c r="AL170" s="38"/>
      <c r="AM170" s="38"/>
      <c r="AN170" s="639"/>
      <c r="AO170" s="639"/>
      <c r="AP170" s="226"/>
      <c r="AQ170" s="226"/>
      <c r="AR170" s="640"/>
      <c r="AS170" s="640"/>
      <c r="AT170" s="226"/>
      <c r="AU170" s="226"/>
      <c r="AV170" s="226"/>
      <c r="AW170" s="226"/>
      <c r="BA170" s="129">
        <f>+BC170+BD170+BF170+BH170+BJ170+BL170+BN170+BP170+BR170+BT170+BV170+BX170+BZ170</f>
        <v>0</v>
      </c>
      <c r="BB170" s="130">
        <f>+BE170+BG170+BI170+BK170+BM170+BO170+BQ170+BS170+BU170+BW170+BY170+CA170</f>
        <v>0</v>
      </c>
      <c r="BC170" s="77">
        <v>0</v>
      </c>
      <c r="BD170" s="155">
        <v>0</v>
      </c>
      <c r="BE170" s="132">
        <v>0</v>
      </c>
      <c r="BF170" s="158">
        <v>0</v>
      </c>
      <c r="BG170" s="132">
        <v>0</v>
      </c>
      <c r="BH170" s="158">
        <v>0</v>
      </c>
      <c r="BI170" s="64">
        <v>0</v>
      </c>
      <c r="BJ170" s="155">
        <v>0</v>
      </c>
      <c r="BK170" s="132">
        <v>0</v>
      </c>
      <c r="BL170" s="158"/>
      <c r="BM170" s="64"/>
      <c r="BN170" s="158"/>
      <c r="BO170" s="159"/>
      <c r="BP170" s="158"/>
      <c r="BQ170" s="132"/>
      <c r="BR170" s="158"/>
      <c r="BS170" s="64"/>
      <c r="BT170" s="158"/>
      <c r="BU170" s="159"/>
      <c r="BV170" s="158"/>
      <c r="BW170" s="132"/>
      <c r="BX170" s="158"/>
      <c r="BY170" s="64"/>
      <c r="BZ170" s="158"/>
      <c r="CA170" s="64"/>
      <c r="CB170" s="156">
        <f t="shared" si="38"/>
        <v>0</v>
      </c>
      <c r="CC170" s="128" t="e">
        <f t="shared" si="39"/>
        <v>#DIV/0!</v>
      </c>
      <c r="CF170" s="133">
        <f>+CI170-BA170</f>
        <v>0</v>
      </c>
      <c r="CG170" s="133">
        <f>+CJ170-BB170</f>
        <v>0</v>
      </c>
      <c r="CH170" s="160"/>
      <c r="CI170" s="133"/>
      <c r="CJ170" s="133"/>
    </row>
    <row r="171" spans="1:88" ht="38.25" customHeight="1">
      <c r="A171" s="1002"/>
      <c r="B171" s="1046"/>
      <c r="C171" s="1064"/>
      <c r="D171" s="683" t="s">
        <v>719</v>
      </c>
      <c r="E171" s="18" t="s">
        <v>60</v>
      </c>
      <c r="F171" s="671">
        <f>+'[1]UE409 (2)'!F177</f>
        <v>39</v>
      </c>
      <c r="G171" s="671">
        <f>+'[1]UE409 (2)'!G177</f>
        <v>39</v>
      </c>
      <c r="H171" s="671">
        <f>+'[1]UE409 (2)'!H177</f>
        <v>39</v>
      </c>
      <c r="I171" s="671">
        <f>+'[1]UE409 (2)'!I177</f>
        <v>39</v>
      </c>
      <c r="J171" s="634">
        <v>0</v>
      </c>
      <c r="K171" s="91">
        <v>2</v>
      </c>
      <c r="L171" s="118">
        <v>0</v>
      </c>
      <c r="M171" s="91">
        <v>1</v>
      </c>
      <c r="N171" s="91"/>
      <c r="O171" s="424"/>
      <c r="P171" s="91"/>
      <c r="Q171" s="634"/>
      <c r="R171" s="91"/>
      <c r="S171" s="634"/>
      <c r="T171" s="91"/>
      <c r="U171" s="91"/>
      <c r="V171" s="77">
        <f t="shared" si="36"/>
        <v>3</v>
      </c>
      <c r="W171" s="128">
        <f t="shared" si="37"/>
        <v>7.6923076923076925</v>
      </c>
      <c r="Z171" s="638" t="s">
        <v>795</v>
      </c>
      <c r="AA171" s="639" t="s">
        <v>796</v>
      </c>
      <c r="AB171" s="38" t="s">
        <v>947</v>
      </c>
      <c r="AC171" s="38" t="s">
        <v>948</v>
      </c>
      <c r="AD171" s="34" t="s">
        <v>947</v>
      </c>
      <c r="AE171" s="34" t="s">
        <v>948</v>
      </c>
      <c r="AF171" s="38" t="s">
        <v>947</v>
      </c>
      <c r="AG171" s="38" t="s">
        <v>948</v>
      </c>
      <c r="AH171" s="38"/>
      <c r="AI171" s="38"/>
      <c r="AJ171" s="702"/>
      <c r="AK171" s="706"/>
      <c r="AL171" s="38"/>
      <c r="AM171" s="38"/>
      <c r="AN171" s="639"/>
      <c r="AO171" s="639"/>
      <c r="AP171" s="226"/>
      <c r="AQ171" s="226"/>
      <c r="AR171" s="640"/>
      <c r="AS171" s="640"/>
      <c r="AT171" s="226"/>
      <c r="AU171" s="226"/>
      <c r="AV171" s="226"/>
      <c r="AW171" s="226"/>
      <c r="BA171" s="129"/>
      <c r="BB171" s="130"/>
      <c r="BC171" s="129"/>
      <c r="BD171" s="155"/>
      <c r="BE171" s="132"/>
      <c r="BF171" s="158"/>
      <c r="BG171" s="132"/>
      <c r="BH171" s="158"/>
      <c r="BI171" s="64"/>
      <c r="BJ171" s="155"/>
      <c r="BK171" s="132"/>
      <c r="BL171" s="158"/>
      <c r="BM171" s="64"/>
      <c r="BN171" s="158"/>
      <c r="BO171" s="159"/>
      <c r="BP171" s="158"/>
      <c r="BQ171" s="132"/>
      <c r="BR171" s="158"/>
      <c r="BS171" s="64"/>
      <c r="BT171" s="158"/>
      <c r="BU171" s="159"/>
      <c r="BV171" s="158"/>
      <c r="BW171" s="132"/>
      <c r="BX171" s="158"/>
      <c r="BY171" s="64"/>
      <c r="BZ171" s="158"/>
      <c r="CA171" s="64"/>
      <c r="CB171" s="156">
        <f t="shared" si="38"/>
        <v>0</v>
      </c>
      <c r="CC171" s="128" t="e">
        <f t="shared" si="39"/>
        <v>#DIV/0!</v>
      </c>
      <c r="CF171" s="157"/>
      <c r="CG171" s="157"/>
    </row>
    <row r="172" spans="1:88" ht="60.75" customHeight="1">
      <c r="A172" s="1002"/>
      <c r="B172" s="1046" t="s">
        <v>330</v>
      </c>
      <c r="C172" s="1069" t="s">
        <v>326</v>
      </c>
      <c r="D172" s="677" t="s">
        <v>221</v>
      </c>
      <c r="E172" s="678"/>
      <c r="F172" s="671">
        <f>+'[1]UE409 (2)'!F178</f>
        <v>1552</v>
      </c>
      <c r="G172" s="671">
        <f>+'[1]UE409 (2)'!G178</f>
        <v>1552</v>
      </c>
      <c r="H172" s="671">
        <f>+'[1]UE409 (2)'!H178</f>
        <v>1552</v>
      </c>
      <c r="I172" s="671">
        <f>+'[1]UE409 (2)'!I178</f>
        <v>1552</v>
      </c>
      <c r="J172" s="727">
        <v>0</v>
      </c>
      <c r="K172" s="671">
        <v>0</v>
      </c>
      <c r="L172" s="671">
        <v>0</v>
      </c>
      <c r="M172" s="671">
        <v>0</v>
      </c>
      <c r="N172" s="671">
        <f t="shared" ref="N172:U172" si="49">+N173</f>
        <v>0</v>
      </c>
      <c r="O172" s="671">
        <f t="shared" si="49"/>
        <v>0</v>
      </c>
      <c r="P172" s="671">
        <f t="shared" si="49"/>
        <v>0</v>
      </c>
      <c r="Q172" s="671">
        <f t="shared" si="49"/>
        <v>0</v>
      </c>
      <c r="R172" s="671">
        <f t="shared" si="49"/>
        <v>0</v>
      </c>
      <c r="S172" s="671">
        <f t="shared" si="49"/>
        <v>0</v>
      </c>
      <c r="T172" s="671">
        <f t="shared" si="49"/>
        <v>0</v>
      </c>
      <c r="U172" s="671">
        <f t="shared" si="49"/>
        <v>0</v>
      </c>
      <c r="V172" s="77">
        <f t="shared" si="36"/>
        <v>0</v>
      </c>
      <c r="W172" s="128">
        <f t="shared" si="37"/>
        <v>0</v>
      </c>
      <c r="Z172" s="639"/>
      <c r="AA172" s="639"/>
      <c r="AB172" s="38"/>
      <c r="AC172" s="38"/>
      <c r="AD172" s="34"/>
      <c r="AE172" s="34"/>
      <c r="AF172" s="38"/>
      <c r="AG172" s="38"/>
      <c r="AH172" s="38"/>
      <c r="AI172" s="38"/>
      <c r="AJ172" s="702"/>
      <c r="AK172" s="706"/>
      <c r="AL172" s="51"/>
      <c r="AM172" s="38"/>
      <c r="AN172" s="640"/>
      <c r="AO172" s="640"/>
      <c r="AP172" s="226"/>
      <c r="AQ172" s="226"/>
      <c r="AR172" s="640"/>
      <c r="AS172" s="640"/>
      <c r="AT172" s="226"/>
      <c r="AU172" s="226"/>
      <c r="AV172" s="226"/>
      <c r="AW172" s="226"/>
      <c r="BA172" s="77">
        <f>+BC172+BD172+BF172+BH172+BJ172+BL172+BN172+BP172+BR172+BT172+BV172+BX172+BZ172</f>
        <v>3200</v>
      </c>
      <c r="BB172" s="130">
        <f>+BE172+BG172+BI172+BK172+BM172+BO172+BQ172+BS172+BU172+BW172+BY172+CA172</f>
        <v>0</v>
      </c>
      <c r="BC172" s="129">
        <v>3200</v>
      </c>
      <c r="BD172" s="155">
        <v>0</v>
      </c>
      <c r="BE172" s="132">
        <v>0</v>
      </c>
      <c r="BF172" s="158">
        <v>0</v>
      </c>
      <c r="BG172" s="132">
        <v>0</v>
      </c>
      <c r="BH172" s="158">
        <v>0</v>
      </c>
      <c r="BI172" s="64">
        <v>0</v>
      </c>
      <c r="BJ172" s="155">
        <v>0</v>
      </c>
      <c r="BK172" s="132">
        <v>0</v>
      </c>
      <c r="BL172" s="158"/>
      <c r="BM172" s="64"/>
      <c r="BN172" s="158"/>
      <c r="BO172" s="159"/>
      <c r="BP172" s="158"/>
      <c r="BQ172" s="132"/>
      <c r="BR172" s="158"/>
      <c r="BS172" s="64"/>
      <c r="BT172" s="158"/>
      <c r="BU172" s="159"/>
      <c r="BV172" s="158"/>
      <c r="BW172" s="132"/>
      <c r="BX172" s="158"/>
      <c r="BY172" s="64"/>
      <c r="BZ172" s="158"/>
      <c r="CA172" s="64"/>
      <c r="CB172" s="156">
        <f t="shared" si="38"/>
        <v>0</v>
      </c>
      <c r="CC172" s="128">
        <f t="shared" si="39"/>
        <v>0</v>
      </c>
      <c r="CF172" s="133">
        <f>+CI172-BA172</f>
        <v>0</v>
      </c>
      <c r="CG172" s="133">
        <f>+CJ172-BB172</f>
        <v>0</v>
      </c>
      <c r="CH172" s="160"/>
      <c r="CI172" s="133">
        <v>3200</v>
      </c>
      <c r="CJ172" s="133">
        <v>0</v>
      </c>
    </row>
    <row r="173" spans="1:88" ht="51.75" customHeight="1">
      <c r="A173" s="1002"/>
      <c r="B173" s="1046"/>
      <c r="C173" s="1070"/>
      <c r="D173" s="38" t="s">
        <v>445</v>
      </c>
      <c r="E173" s="44" t="s">
        <v>497</v>
      </c>
      <c r="F173" s="671">
        <f>+'[1]UE409 (2)'!F179</f>
        <v>1552</v>
      </c>
      <c r="G173" s="671">
        <f>+'[1]UE409 (2)'!G179</f>
        <v>1552</v>
      </c>
      <c r="H173" s="671">
        <f>+'[1]UE409 (2)'!H179</f>
        <v>1552</v>
      </c>
      <c r="I173" s="671">
        <f>+'[1]UE409 (2)'!I179</f>
        <v>1552</v>
      </c>
      <c r="J173" s="634">
        <v>0</v>
      </c>
      <c r="K173" s="91">
        <v>0</v>
      </c>
      <c r="L173" s="118">
        <v>0</v>
      </c>
      <c r="M173" s="91">
        <v>0</v>
      </c>
      <c r="N173" s="91"/>
      <c r="O173" s="424"/>
      <c r="P173" s="91"/>
      <c r="Q173" s="634"/>
      <c r="R173" s="91"/>
      <c r="S173" s="634"/>
      <c r="T173" s="91"/>
      <c r="U173" s="91"/>
      <c r="V173" s="77">
        <f t="shared" si="36"/>
        <v>0</v>
      </c>
      <c r="W173" s="128">
        <f t="shared" si="37"/>
        <v>0</v>
      </c>
      <c r="Z173" s="755" t="s">
        <v>795</v>
      </c>
      <c r="AA173" s="755" t="s">
        <v>797</v>
      </c>
      <c r="AB173" s="44" t="s">
        <v>949</v>
      </c>
      <c r="AC173" s="44" t="s">
        <v>950</v>
      </c>
      <c r="AD173" s="25" t="s">
        <v>951</v>
      </c>
      <c r="AE173" s="25" t="s">
        <v>952</v>
      </c>
      <c r="AF173" s="44" t="s">
        <v>953</v>
      </c>
      <c r="AG173" s="44" t="s">
        <v>952</v>
      </c>
      <c r="AH173" s="44"/>
      <c r="AI173" s="44"/>
      <c r="AJ173" s="707"/>
      <c r="AK173" s="703"/>
      <c r="AL173" s="44"/>
      <c r="AM173" s="44"/>
      <c r="AN173" s="638"/>
      <c r="AO173" s="638"/>
      <c r="AP173" s="223"/>
      <c r="AQ173" s="223"/>
      <c r="AR173" s="224"/>
      <c r="AS173" s="224"/>
      <c r="AT173" s="223"/>
      <c r="AU173" s="223"/>
      <c r="AV173" s="223"/>
      <c r="AW173" s="223"/>
      <c r="BA173" s="129"/>
      <c r="BB173" s="130"/>
      <c r="BC173" s="129"/>
      <c r="BD173" s="155"/>
      <c r="BE173" s="132"/>
      <c r="BF173" s="158"/>
      <c r="BG173" s="132"/>
      <c r="BH173" s="158"/>
      <c r="BI173" s="64"/>
      <c r="BJ173" s="155"/>
      <c r="BK173" s="132"/>
      <c r="BL173" s="158"/>
      <c r="BM173" s="64"/>
      <c r="BN173" s="158"/>
      <c r="BO173" s="159"/>
      <c r="BP173" s="158"/>
      <c r="BQ173" s="132"/>
      <c r="BR173" s="158"/>
      <c r="BS173" s="64"/>
      <c r="BT173" s="158"/>
      <c r="BU173" s="159"/>
      <c r="BV173" s="158"/>
      <c r="BW173" s="132"/>
      <c r="BX173" s="158"/>
      <c r="BY173" s="64"/>
      <c r="BZ173" s="158"/>
      <c r="CA173" s="64"/>
      <c r="CB173" s="156">
        <f t="shared" si="38"/>
        <v>0</v>
      </c>
      <c r="CC173" s="128" t="e">
        <f t="shared" si="39"/>
        <v>#DIV/0!</v>
      </c>
      <c r="CD173" s="145"/>
      <c r="CF173" s="157"/>
      <c r="CG173" s="157"/>
    </row>
    <row r="174" spans="1:88" ht="51.75" customHeight="1">
      <c r="A174" s="1002"/>
      <c r="B174" s="945" t="s">
        <v>561</v>
      </c>
      <c r="C174" s="944" t="s">
        <v>562</v>
      </c>
      <c r="D174" s="670" t="s">
        <v>221</v>
      </c>
      <c r="E174" s="670"/>
      <c r="F174" s="671">
        <f>+'[1]UE409 (2)'!F180</f>
        <v>13200</v>
      </c>
      <c r="G174" s="671">
        <f>+'[1]UE409 (2)'!G180</f>
        <v>11802</v>
      </c>
      <c r="H174" s="671">
        <f>+'[1]UE409 (2)'!H180</f>
        <v>12038</v>
      </c>
      <c r="I174" s="671">
        <f>+'[1]UE409 (2)'!I180</f>
        <v>12278</v>
      </c>
      <c r="J174" s="729">
        <v>1611</v>
      </c>
      <c r="K174" s="671">
        <v>1671</v>
      </c>
      <c r="L174" s="671">
        <v>914</v>
      </c>
      <c r="M174" s="671">
        <v>844</v>
      </c>
      <c r="N174" s="671">
        <f t="shared" ref="N174:U174" si="50">+N175</f>
        <v>0</v>
      </c>
      <c r="O174" s="671">
        <f t="shared" si="50"/>
        <v>0</v>
      </c>
      <c r="P174" s="671">
        <f t="shared" si="50"/>
        <v>0</v>
      </c>
      <c r="Q174" s="671">
        <f t="shared" si="50"/>
        <v>0</v>
      </c>
      <c r="R174" s="671">
        <f t="shared" si="50"/>
        <v>0</v>
      </c>
      <c r="S174" s="671">
        <f t="shared" si="50"/>
        <v>0</v>
      </c>
      <c r="T174" s="671">
        <f t="shared" si="50"/>
        <v>0</v>
      </c>
      <c r="U174" s="671">
        <f t="shared" si="50"/>
        <v>0</v>
      </c>
      <c r="V174" s="77">
        <f t="shared" si="36"/>
        <v>5040</v>
      </c>
      <c r="W174" s="128">
        <f t="shared" si="37"/>
        <v>38.181818181818187</v>
      </c>
      <c r="Z174" s="758" t="s">
        <v>798</v>
      </c>
      <c r="AA174" s="760" t="s">
        <v>799</v>
      </c>
      <c r="AB174" s="38"/>
      <c r="AC174" s="38"/>
      <c r="AD174" s="34" t="s">
        <v>798</v>
      </c>
      <c r="AE174" s="34" t="s">
        <v>799</v>
      </c>
      <c r="AF174" s="38" t="s">
        <v>798</v>
      </c>
      <c r="AG174" s="38" t="s">
        <v>799</v>
      </c>
      <c r="AH174" s="38"/>
      <c r="AI174" s="38"/>
      <c r="AJ174" s="38"/>
      <c r="AK174" s="38"/>
      <c r="AL174" s="38"/>
      <c r="AM174" s="38"/>
      <c r="AN174" s="639"/>
      <c r="AO174" s="639"/>
      <c r="AP174" s="38"/>
      <c r="AQ174" s="38"/>
      <c r="AR174" s="639"/>
      <c r="AS174" s="639"/>
      <c r="AT174" s="223"/>
      <c r="AU174" s="231"/>
      <c r="AV174" s="223"/>
      <c r="AW174" s="223"/>
      <c r="BA174" s="129">
        <f>+BC174+BD174+BF174+BH174+BJ174+BL174+BN174+BP174+BR174+BT174+BV174+BX174+BZ174</f>
        <v>42001</v>
      </c>
      <c r="BB174" s="130">
        <f>+BE174+BG174+BI174+BK174+BM174+BO174+BQ174+BS174+BU174+BW174+BY174+CA174</f>
        <v>0</v>
      </c>
      <c r="BC174" s="129">
        <v>0</v>
      </c>
      <c r="BD174" s="155">
        <v>0</v>
      </c>
      <c r="BE174" s="132">
        <v>0</v>
      </c>
      <c r="BF174" s="158">
        <v>0</v>
      </c>
      <c r="BG174" s="132">
        <v>0</v>
      </c>
      <c r="BH174" s="158">
        <v>0</v>
      </c>
      <c r="BI174" s="64">
        <v>0</v>
      </c>
      <c r="BJ174" s="155">
        <v>42001</v>
      </c>
      <c r="BK174" s="132">
        <v>0</v>
      </c>
      <c r="BL174" s="158"/>
      <c r="BM174" s="64"/>
      <c r="BN174" s="158"/>
      <c r="BO174" s="159"/>
      <c r="BP174" s="158"/>
      <c r="BQ174" s="132"/>
      <c r="BR174" s="158"/>
      <c r="BS174" s="64"/>
      <c r="BT174" s="158"/>
      <c r="BU174" s="159"/>
      <c r="BV174" s="158"/>
      <c r="BW174" s="132"/>
      <c r="BX174" s="158"/>
      <c r="BY174" s="64"/>
      <c r="BZ174" s="158"/>
      <c r="CA174" s="64"/>
      <c r="CB174" s="156">
        <f t="shared" si="38"/>
        <v>0</v>
      </c>
      <c r="CC174" s="128">
        <f t="shared" si="39"/>
        <v>0</v>
      </c>
      <c r="CF174" s="133">
        <f>+CI174-BA174</f>
        <v>0</v>
      </c>
      <c r="CG174" s="133">
        <f>+CJ174-BB174</f>
        <v>0</v>
      </c>
      <c r="CH174" s="160"/>
      <c r="CI174" s="133">
        <v>42001</v>
      </c>
      <c r="CJ174" s="133">
        <v>0</v>
      </c>
    </row>
    <row r="175" spans="1:88" ht="51.75" customHeight="1">
      <c r="A175" s="1002"/>
      <c r="B175" s="945"/>
      <c r="C175" s="944"/>
      <c r="D175" s="44" t="s">
        <v>563</v>
      </c>
      <c r="E175" s="9" t="s">
        <v>245</v>
      </c>
      <c r="F175" s="671">
        <f>+'[1]UE409 (2)'!F181</f>
        <v>13200</v>
      </c>
      <c r="G175" s="671">
        <f>+'[1]UE409 (2)'!G181</f>
        <v>11802</v>
      </c>
      <c r="H175" s="671">
        <f>+'[1]UE409 (2)'!H181</f>
        <v>12038</v>
      </c>
      <c r="I175" s="671">
        <f>+'[1]UE409 (2)'!I181</f>
        <v>12278</v>
      </c>
      <c r="J175" s="634">
        <v>1611</v>
      </c>
      <c r="K175" s="91">
        <v>1671</v>
      </c>
      <c r="L175" s="118">
        <v>914</v>
      </c>
      <c r="M175" s="91">
        <v>844</v>
      </c>
      <c r="N175" s="91"/>
      <c r="O175" s="424"/>
      <c r="P175" s="91"/>
      <c r="Q175" s="664"/>
      <c r="R175" s="91"/>
      <c r="S175" s="664"/>
      <c r="T175" s="91"/>
      <c r="U175" s="91"/>
      <c r="V175" s="77">
        <f t="shared" si="36"/>
        <v>5040</v>
      </c>
      <c r="W175" s="128">
        <f t="shared" si="37"/>
        <v>38.181818181818187</v>
      </c>
      <c r="Z175" s="759"/>
      <c r="AA175" s="761"/>
      <c r="AB175" s="38" t="s">
        <v>798</v>
      </c>
      <c r="AC175" s="38" t="s">
        <v>799</v>
      </c>
      <c r="AD175" s="34"/>
      <c r="AE175" s="34"/>
      <c r="AF175" s="38"/>
      <c r="AG175" s="38"/>
      <c r="AH175" s="38"/>
      <c r="AI175" s="38"/>
      <c r="AJ175" s="38"/>
      <c r="AK175" s="38"/>
      <c r="AL175" s="38"/>
      <c r="AM175" s="38"/>
      <c r="AN175" s="639"/>
      <c r="AO175" s="639"/>
      <c r="AP175" s="38"/>
      <c r="AQ175" s="38"/>
      <c r="AR175" s="639"/>
      <c r="AS175" s="639"/>
      <c r="AT175" s="51"/>
      <c r="AU175" s="51"/>
      <c r="AV175" s="226"/>
      <c r="AW175" s="223"/>
      <c r="BA175" s="129"/>
      <c r="BB175" s="130"/>
      <c r="BC175" s="129"/>
      <c r="BD175" s="155"/>
      <c r="BE175" s="132"/>
      <c r="BF175" s="158"/>
      <c r="BG175" s="132"/>
      <c r="BH175" s="158"/>
      <c r="BI175" s="64"/>
      <c r="BJ175" s="155"/>
      <c r="BK175" s="132"/>
      <c r="BL175" s="158"/>
      <c r="BM175" s="64"/>
      <c r="BN175" s="158"/>
      <c r="BO175" s="159"/>
      <c r="BP175" s="158"/>
      <c r="BQ175" s="132"/>
      <c r="BR175" s="158"/>
      <c r="BS175" s="64"/>
      <c r="BT175" s="158"/>
      <c r="BU175" s="159"/>
      <c r="BV175" s="158"/>
      <c r="BW175" s="132"/>
      <c r="BX175" s="158"/>
      <c r="BY175" s="64"/>
      <c r="BZ175" s="158"/>
      <c r="CA175" s="64"/>
      <c r="CB175" s="156">
        <f t="shared" si="38"/>
        <v>0</v>
      </c>
      <c r="CC175" s="128" t="e">
        <f t="shared" si="39"/>
        <v>#DIV/0!</v>
      </c>
      <c r="CF175" s="157"/>
      <c r="CG175" s="157"/>
    </row>
    <row r="176" spans="1:88" ht="52.5" customHeight="1">
      <c r="A176" s="1002"/>
      <c r="B176" s="1046" t="s">
        <v>327</v>
      </c>
      <c r="C176" s="1095" t="s">
        <v>337</v>
      </c>
      <c r="D176" s="677" t="s">
        <v>221</v>
      </c>
      <c r="E176" s="678"/>
      <c r="F176" s="671">
        <f>+'[1]UE409 (2)'!F184</f>
        <v>19613</v>
      </c>
      <c r="G176" s="671">
        <f>+'[1]UE409 (2)'!G184</f>
        <v>17357</v>
      </c>
      <c r="H176" s="671">
        <f>+'[1]UE409 (2)'!H184</f>
        <v>17704</v>
      </c>
      <c r="I176" s="671">
        <f>+'[1]UE409 (2)'!I184</f>
        <v>18058</v>
      </c>
      <c r="J176" s="729">
        <v>1766</v>
      </c>
      <c r="K176" s="671">
        <v>1820</v>
      </c>
      <c r="L176" s="671">
        <v>1329</v>
      </c>
      <c r="M176" s="671">
        <v>2533</v>
      </c>
      <c r="N176" s="671">
        <f t="shared" ref="N176:U176" si="51">+N178</f>
        <v>0</v>
      </c>
      <c r="O176" s="671">
        <f t="shared" si="51"/>
        <v>0</v>
      </c>
      <c r="P176" s="671">
        <f t="shared" si="51"/>
        <v>0</v>
      </c>
      <c r="Q176" s="671">
        <f t="shared" si="51"/>
        <v>0</v>
      </c>
      <c r="R176" s="671">
        <f t="shared" si="51"/>
        <v>0</v>
      </c>
      <c r="S176" s="671">
        <f t="shared" si="51"/>
        <v>0</v>
      </c>
      <c r="T176" s="671">
        <f t="shared" si="51"/>
        <v>0</v>
      </c>
      <c r="U176" s="671">
        <f t="shared" si="51"/>
        <v>0</v>
      </c>
      <c r="V176" s="77">
        <f t="shared" si="36"/>
        <v>7448</v>
      </c>
      <c r="W176" s="128">
        <f t="shared" si="37"/>
        <v>37.974812624279814</v>
      </c>
      <c r="Z176" s="734"/>
      <c r="AA176" s="734"/>
      <c r="AB176" s="253"/>
      <c r="AC176" s="254"/>
      <c r="AD176" s="411"/>
      <c r="AE176" s="412"/>
      <c r="AF176" s="253"/>
      <c r="AG176" s="254"/>
      <c r="AH176" s="253"/>
      <c r="AI176" s="254"/>
      <c r="AJ176" s="253"/>
      <c r="AK176" s="254"/>
      <c r="AL176" s="253"/>
      <c r="AM176" s="254"/>
      <c r="AN176" s="641"/>
      <c r="AO176" s="642"/>
      <c r="AP176" s="253"/>
      <c r="AQ176" s="254"/>
      <c r="AR176" s="708"/>
      <c r="AS176" s="708"/>
      <c r="AT176" s="51"/>
      <c r="AU176" s="51"/>
      <c r="AV176" s="226"/>
      <c r="AW176" s="223"/>
      <c r="BA176" s="77">
        <f>+BC176+BD176+BF176+BH176+BJ176+BL176+BN176+BP176+BR176+BT176+BV176+BX176+BZ176</f>
        <v>3573514</v>
      </c>
      <c r="BB176" s="130">
        <f>+BE176+BG176+BI176+BK176+BM176+BO176+BQ176+BS176+BU176+BW176+BY176+CA176</f>
        <v>1060093.45</v>
      </c>
      <c r="BC176" s="129">
        <v>2922424</v>
      </c>
      <c r="BD176" s="155">
        <v>17144</v>
      </c>
      <c r="BE176" s="132">
        <v>181994.47</v>
      </c>
      <c r="BF176" s="158">
        <v>629415</v>
      </c>
      <c r="BG176" s="132">
        <v>278324.65000000002</v>
      </c>
      <c r="BH176" s="158">
        <v>4531</v>
      </c>
      <c r="BI176" s="64">
        <v>297854.36</v>
      </c>
      <c r="BJ176" s="155">
        <v>0</v>
      </c>
      <c r="BK176" s="132">
        <v>301919.96999999997</v>
      </c>
      <c r="BL176" s="158"/>
      <c r="BM176" s="132"/>
      <c r="BN176" s="158"/>
      <c r="BO176" s="159"/>
      <c r="BP176" s="158"/>
      <c r="BQ176" s="132"/>
      <c r="BR176" s="158"/>
      <c r="BS176" s="64"/>
      <c r="BT176" s="158"/>
      <c r="BU176" s="159"/>
      <c r="BV176" s="158"/>
      <c r="BW176" s="132"/>
      <c r="BX176" s="158"/>
      <c r="BY176" s="64"/>
      <c r="BZ176" s="158"/>
      <c r="CA176" s="64"/>
      <c r="CB176" s="156">
        <f t="shared" si="38"/>
        <v>1060093.45</v>
      </c>
      <c r="CC176" s="128">
        <f t="shared" si="39"/>
        <v>29.66529444126985</v>
      </c>
      <c r="CF176" s="133">
        <f>+CI176-BA176</f>
        <v>0</v>
      </c>
      <c r="CG176" s="133">
        <f>+CJ176-BB176</f>
        <v>0</v>
      </c>
      <c r="CH176" s="160"/>
      <c r="CI176" s="133">
        <v>3573514</v>
      </c>
      <c r="CJ176" s="133">
        <v>1060093.45</v>
      </c>
    </row>
    <row r="177" spans="1:88" ht="52.5" customHeight="1">
      <c r="A177" s="1002"/>
      <c r="B177" s="1046"/>
      <c r="C177" s="1096"/>
      <c r="D177" s="408" t="s">
        <v>559</v>
      </c>
      <c r="E177" s="138" t="s">
        <v>363</v>
      </c>
      <c r="F177" s="671">
        <f>+'[1]UE409 (2)'!F185</f>
        <v>29913</v>
      </c>
      <c r="G177" s="671">
        <f>+'[1]UE409 (2)'!G185</f>
        <v>29913</v>
      </c>
      <c r="H177" s="671">
        <f>+'[1]UE409 (2)'!H185</f>
        <v>30511</v>
      </c>
      <c r="I177" s="671">
        <f>+'[1]UE409 (2)'!I185</f>
        <v>31121</v>
      </c>
      <c r="J177" s="635">
        <v>2513</v>
      </c>
      <c r="K177" s="80">
        <v>2548</v>
      </c>
      <c r="L177" s="110">
        <v>3076</v>
      </c>
      <c r="M177" s="80">
        <v>3254</v>
      </c>
      <c r="N177" s="80"/>
      <c r="O177" s="430"/>
      <c r="P177" s="80"/>
      <c r="Q177" s="635"/>
      <c r="R177" s="80"/>
      <c r="S177" s="635"/>
      <c r="T177" s="80"/>
      <c r="U177" s="80"/>
      <c r="V177" s="77">
        <f t="shared" si="36"/>
        <v>11391</v>
      </c>
      <c r="W177" s="128">
        <f t="shared" si="37"/>
        <v>38.080433256443683</v>
      </c>
      <c r="Z177" s="734" t="s">
        <v>954</v>
      </c>
      <c r="AA177" s="734" t="s">
        <v>800</v>
      </c>
      <c r="AB177" s="51" t="s">
        <v>955</v>
      </c>
      <c r="AC177" s="51" t="s">
        <v>800</v>
      </c>
      <c r="AD177" s="709" t="s">
        <v>954</v>
      </c>
      <c r="AE177" s="709" t="s">
        <v>800</v>
      </c>
      <c r="AF177" s="51" t="s">
        <v>955</v>
      </c>
      <c r="AG177" s="51" t="s">
        <v>800</v>
      </c>
      <c r="AH177" s="51"/>
      <c r="AI177" s="51"/>
      <c r="AJ177" s="51"/>
      <c r="AK177" s="51"/>
      <c r="AL177" s="51"/>
      <c r="AM177" s="51"/>
      <c r="AN177" s="639"/>
      <c r="AO177" s="639"/>
      <c r="AP177" s="51"/>
      <c r="AQ177" s="51"/>
      <c r="AR177" s="708"/>
      <c r="AS177" s="708"/>
      <c r="AT177" s="51"/>
      <c r="AU177" s="51"/>
      <c r="AV177" s="226"/>
      <c r="AW177" s="223"/>
      <c r="BA177" s="129"/>
      <c r="BB177" s="130"/>
      <c r="BC177" s="129"/>
      <c r="BD177" s="155"/>
      <c r="BE177" s="132"/>
      <c r="BF177" s="158"/>
      <c r="BG177" s="132"/>
      <c r="BH177" s="158"/>
      <c r="BI177" s="64"/>
      <c r="BJ177" s="155"/>
      <c r="BK177" s="132"/>
      <c r="BL177" s="158"/>
      <c r="BM177" s="64"/>
      <c r="BN177" s="158"/>
      <c r="BO177" s="159"/>
      <c r="BP177" s="158"/>
      <c r="BQ177" s="132"/>
      <c r="BR177" s="158"/>
      <c r="BS177" s="64"/>
      <c r="BT177" s="158"/>
      <c r="BU177" s="159"/>
      <c r="BV177" s="158"/>
      <c r="BW177" s="132"/>
      <c r="BX177" s="158"/>
      <c r="BY177" s="64"/>
      <c r="BZ177" s="158"/>
      <c r="CA177" s="64"/>
      <c r="CB177" s="156">
        <f t="shared" si="38"/>
        <v>0</v>
      </c>
      <c r="CC177" s="128" t="e">
        <f t="shared" si="39"/>
        <v>#DIV/0!</v>
      </c>
      <c r="CF177" s="157"/>
      <c r="CG177" s="157"/>
    </row>
    <row r="178" spans="1:88" ht="37.5" customHeight="1">
      <c r="A178" s="1002"/>
      <c r="B178" s="1046"/>
      <c r="C178" s="1096"/>
      <c r="D178" s="34" t="s">
        <v>446</v>
      </c>
      <c r="E178" s="18" t="s">
        <v>33</v>
      </c>
      <c r="F178" s="671">
        <f>+'[1]UE409 (2)'!F186</f>
        <v>19613</v>
      </c>
      <c r="G178" s="671">
        <f>+'[1]UE409 (2)'!G186</f>
        <v>17357</v>
      </c>
      <c r="H178" s="671">
        <f>+'[1]UE409 (2)'!H186</f>
        <v>17704</v>
      </c>
      <c r="I178" s="671">
        <f>+'[1]UE409 (2)'!I186</f>
        <v>18058</v>
      </c>
      <c r="J178" s="635">
        <v>1766</v>
      </c>
      <c r="K178" s="80">
        <v>1820</v>
      </c>
      <c r="L178" s="110">
        <v>1329</v>
      </c>
      <c r="M178" s="80">
        <v>2533</v>
      </c>
      <c r="N178" s="80"/>
      <c r="O178" s="430"/>
      <c r="P178" s="80"/>
      <c r="Q178" s="635"/>
      <c r="R178" s="80"/>
      <c r="S178" s="634"/>
      <c r="T178" s="80"/>
      <c r="U178" s="80"/>
      <c r="V178" s="77">
        <f t="shared" si="36"/>
        <v>7448</v>
      </c>
      <c r="W178" s="128">
        <f t="shared" si="37"/>
        <v>37.974812624279814</v>
      </c>
      <c r="Z178" s="734" t="s">
        <v>801</v>
      </c>
      <c r="AA178" s="734" t="s">
        <v>799</v>
      </c>
      <c r="AB178" s="51" t="s">
        <v>798</v>
      </c>
      <c r="AC178" s="51" t="s">
        <v>956</v>
      </c>
      <c r="AD178" s="709" t="s">
        <v>801</v>
      </c>
      <c r="AE178" s="709" t="s">
        <v>799</v>
      </c>
      <c r="AF178" s="51" t="s">
        <v>798</v>
      </c>
      <c r="AG178" s="51" t="s">
        <v>956</v>
      </c>
      <c r="AH178" s="51"/>
      <c r="AI178" s="51"/>
      <c r="AJ178" s="51"/>
      <c r="AK178" s="51"/>
      <c r="AL178" s="51"/>
      <c r="AM178" s="51"/>
      <c r="AN178" s="639"/>
      <c r="AO178" s="639"/>
      <c r="AP178" s="255"/>
      <c r="AQ178" s="51"/>
      <c r="AR178" s="710"/>
      <c r="AS178" s="708"/>
      <c r="AT178" s="51"/>
      <c r="AU178" s="51"/>
      <c r="AV178" s="226"/>
      <c r="AW178" s="223"/>
      <c r="BA178" s="129"/>
      <c r="BB178" s="130"/>
      <c r="BC178" s="129"/>
      <c r="BD178" s="155"/>
      <c r="BE178" s="132"/>
      <c r="BF178" s="158"/>
      <c r="BG178" s="132"/>
      <c r="BH178" s="158"/>
      <c r="BI178" s="64"/>
      <c r="BJ178" s="155"/>
      <c r="BK178" s="132"/>
      <c r="BL178" s="158"/>
      <c r="BM178" s="64"/>
      <c r="BN178" s="158"/>
      <c r="BO178" s="159"/>
      <c r="BP178" s="158"/>
      <c r="BQ178" s="132"/>
      <c r="BR178" s="158"/>
      <c r="BS178" s="64"/>
      <c r="BT178" s="158"/>
      <c r="BU178" s="159"/>
      <c r="BV178" s="158"/>
      <c r="BW178" s="132"/>
      <c r="BX178" s="158"/>
      <c r="BY178" s="64"/>
      <c r="BZ178" s="158"/>
      <c r="CA178" s="64"/>
      <c r="CB178" s="156">
        <f t="shared" si="38"/>
        <v>0</v>
      </c>
      <c r="CC178" s="128" t="e">
        <f t="shared" si="39"/>
        <v>#DIV/0!</v>
      </c>
      <c r="CF178" s="157"/>
      <c r="CG178" s="157"/>
    </row>
    <row r="179" spans="1:88" ht="35.25" customHeight="1">
      <c r="A179" s="1002"/>
      <c r="B179" s="1151" t="s">
        <v>159</v>
      </c>
      <c r="C179" s="1082" t="s">
        <v>160</v>
      </c>
      <c r="D179" s="1101" t="s">
        <v>18</v>
      </c>
      <c r="E179" s="1102"/>
      <c r="F179" s="671">
        <f>+'[1]UE409 (2)'!F187</f>
        <v>871</v>
      </c>
      <c r="G179" s="671">
        <f>+'[1]UE409 (2)'!G187</f>
        <v>726</v>
      </c>
      <c r="H179" s="671">
        <f>+'[1]UE409 (2)'!H187</f>
        <v>740</v>
      </c>
      <c r="I179" s="671">
        <f>+'[1]UE409 (2)'!I187</f>
        <v>755</v>
      </c>
      <c r="J179" s="727">
        <v>55</v>
      </c>
      <c r="K179" s="671">
        <v>80</v>
      </c>
      <c r="L179" s="671">
        <v>62</v>
      </c>
      <c r="M179" s="671">
        <v>177</v>
      </c>
      <c r="N179" s="671">
        <f t="shared" ref="N179:U179" si="52">+N181</f>
        <v>0</v>
      </c>
      <c r="O179" s="671">
        <f t="shared" si="52"/>
        <v>0</v>
      </c>
      <c r="P179" s="671">
        <f t="shared" si="52"/>
        <v>0</v>
      </c>
      <c r="Q179" s="671">
        <f t="shared" si="52"/>
        <v>0</v>
      </c>
      <c r="R179" s="671">
        <f t="shared" si="52"/>
        <v>0</v>
      </c>
      <c r="S179" s="671">
        <f t="shared" si="52"/>
        <v>0</v>
      </c>
      <c r="T179" s="671">
        <f t="shared" si="52"/>
        <v>0</v>
      </c>
      <c r="U179" s="671">
        <f t="shared" si="52"/>
        <v>0</v>
      </c>
      <c r="V179" s="77">
        <f t="shared" si="36"/>
        <v>374</v>
      </c>
      <c r="W179" s="128">
        <f t="shared" si="37"/>
        <v>42.939150401836969</v>
      </c>
      <c r="X179" s="39"/>
      <c r="Y179" s="39"/>
      <c r="Z179" s="734"/>
      <c r="AA179" s="734"/>
      <c r="AB179" s="51"/>
      <c r="AC179" s="51"/>
      <c r="AD179" s="709"/>
      <c r="AE179" s="709"/>
      <c r="AF179" s="51"/>
      <c r="AG179" s="51"/>
      <c r="AH179" s="51"/>
      <c r="AI179" s="51"/>
      <c r="AJ179" s="51"/>
      <c r="AK179" s="51"/>
      <c r="AL179" s="51"/>
      <c r="AM179" s="51"/>
      <c r="AN179" s="639"/>
      <c r="AO179" s="639"/>
      <c r="AP179" s="51"/>
      <c r="AQ179" s="51"/>
      <c r="AR179" s="639"/>
      <c r="AS179" s="639"/>
      <c r="AT179" s="51"/>
      <c r="AU179" s="51"/>
      <c r="AV179" s="226"/>
      <c r="AW179" s="223"/>
      <c r="AX179" s="39"/>
      <c r="BA179" s="129">
        <f>+BC179+BD179+BF179+BH179+BJ179+BL179+BN179+BP179+BR179+BT179+BV179+BX179+BZ179</f>
        <v>0</v>
      </c>
      <c r="BB179" s="130">
        <f>+BE179+BG179+BI179+BK179+BM179+BO179+BQ179+BS179+BU179+BW179+BY179+CA179</f>
        <v>0</v>
      </c>
      <c r="BC179" s="129">
        <v>0</v>
      </c>
      <c r="BD179" s="155">
        <v>0</v>
      </c>
      <c r="BE179" s="132">
        <v>0</v>
      </c>
      <c r="BF179" s="158">
        <v>0</v>
      </c>
      <c r="BG179" s="132">
        <v>0</v>
      </c>
      <c r="BH179" s="158">
        <v>0</v>
      </c>
      <c r="BI179" s="64">
        <v>0</v>
      </c>
      <c r="BJ179" s="155">
        <v>0</v>
      </c>
      <c r="BK179" s="132">
        <v>0</v>
      </c>
      <c r="BL179" s="158"/>
      <c r="BM179" s="64"/>
      <c r="BN179" s="158"/>
      <c r="BO179" s="159"/>
      <c r="BP179" s="158"/>
      <c r="BQ179" s="132"/>
      <c r="BR179" s="158"/>
      <c r="BS179" s="64"/>
      <c r="BT179" s="158"/>
      <c r="BU179" s="159"/>
      <c r="BV179" s="158"/>
      <c r="BW179" s="132"/>
      <c r="BX179" s="158"/>
      <c r="BY179" s="64"/>
      <c r="BZ179" s="158"/>
      <c r="CA179" s="64"/>
      <c r="CB179" s="156">
        <f t="shared" si="38"/>
        <v>0</v>
      </c>
      <c r="CC179" s="128" t="e">
        <f t="shared" si="39"/>
        <v>#DIV/0!</v>
      </c>
      <c r="CF179" s="133">
        <f>+CI179-BA179</f>
        <v>0</v>
      </c>
      <c r="CG179" s="133">
        <f>+CJ179-BB179</f>
        <v>0</v>
      </c>
      <c r="CH179" s="160"/>
      <c r="CI179" s="133"/>
      <c r="CJ179" s="133"/>
    </row>
    <row r="180" spans="1:88" ht="35.25" customHeight="1">
      <c r="A180" s="1002"/>
      <c r="B180" s="1151"/>
      <c r="C180" s="1083"/>
      <c r="D180" s="44" t="s">
        <v>560</v>
      </c>
      <c r="E180" s="56" t="s">
        <v>363</v>
      </c>
      <c r="F180" s="671">
        <f>+'[1]UE409 (2)'!F188</f>
        <v>53790</v>
      </c>
      <c r="G180" s="671">
        <f>+'[1]UE409 (2)'!G188</f>
        <v>31260</v>
      </c>
      <c r="H180" s="671">
        <f>+'[1]UE409 (2)'!H188</f>
        <v>31264</v>
      </c>
      <c r="I180" s="671">
        <f>+'[1]UE409 (2)'!I188</f>
        <v>31264</v>
      </c>
      <c r="J180" s="637">
        <v>779</v>
      </c>
      <c r="K180" s="106">
        <v>1157</v>
      </c>
      <c r="L180" s="410">
        <v>1629</v>
      </c>
      <c r="M180" s="106">
        <v>5885</v>
      </c>
      <c r="N180" s="106"/>
      <c r="O180" s="432"/>
      <c r="P180" s="106"/>
      <c r="Q180" s="637"/>
      <c r="R180" s="106"/>
      <c r="S180" s="665"/>
      <c r="T180" s="106"/>
      <c r="U180" s="106"/>
      <c r="V180" s="77">
        <f t="shared" si="36"/>
        <v>9450</v>
      </c>
      <c r="W180" s="128">
        <f t="shared" si="37"/>
        <v>17.568321249302844</v>
      </c>
      <c r="X180" s="39"/>
      <c r="Y180" s="39"/>
      <c r="Z180" s="734" t="s">
        <v>957</v>
      </c>
      <c r="AA180" s="734" t="s">
        <v>958</v>
      </c>
      <c r="AB180" s="51" t="s">
        <v>959</v>
      </c>
      <c r="AC180" s="51" t="s">
        <v>960</v>
      </c>
      <c r="AD180" s="709" t="s">
        <v>957</v>
      </c>
      <c r="AE180" s="709" t="s">
        <v>958</v>
      </c>
      <c r="AF180" s="51" t="s">
        <v>961</v>
      </c>
      <c r="AG180" s="51" t="s">
        <v>962</v>
      </c>
      <c r="AH180" s="51"/>
      <c r="AI180" s="51"/>
      <c r="AJ180" s="51"/>
      <c r="AK180" s="51"/>
      <c r="AL180" s="51"/>
      <c r="AM180" s="51"/>
      <c r="AN180" s="639"/>
      <c r="AO180" s="639"/>
      <c r="AP180" s="51"/>
      <c r="AQ180" s="51"/>
      <c r="AR180" s="708"/>
      <c r="AS180" s="708"/>
      <c r="AT180" s="51"/>
      <c r="AU180" s="51"/>
      <c r="AV180" s="226"/>
      <c r="AW180" s="223"/>
      <c r="AX180" s="39"/>
      <c r="BA180" s="129"/>
      <c r="BB180" s="130"/>
      <c r="BC180" s="129"/>
      <c r="BD180" s="155"/>
      <c r="BE180" s="132"/>
      <c r="BF180" s="158"/>
      <c r="BG180" s="132"/>
      <c r="BH180" s="158"/>
      <c r="BI180" s="64"/>
      <c r="BJ180" s="155"/>
      <c r="BK180" s="132"/>
      <c r="BL180" s="158"/>
      <c r="BM180" s="64"/>
      <c r="BN180" s="158"/>
      <c r="BO180" s="159"/>
      <c r="BP180" s="158"/>
      <c r="BQ180" s="132"/>
      <c r="BR180" s="158"/>
      <c r="BS180" s="64"/>
      <c r="BT180" s="158"/>
      <c r="BU180" s="159"/>
      <c r="BV180" s="158"/>
      <c r="BW180" s="132"/>
      <c r="BX180" s="158"/>
      <c r="BY180" s="64"/>
      <c r="BZ180" s="158"/>
      <c r="CA180" s="64"/>
      <c r="CB180" s="156">
        <f t="shared" si="38"/>
        <v>0</v>
      </c>
      <c r="CC180" s="128" t="e">
        <f t="shared" si="39"/>
        <v>#DIV/0!</v>
      </c>
      <c r="CF180" s="157"/>
      <c r="CG180" s="157"/>
    </row>
    <row r="181" spans="1:88" ht="45" customHeight="1">
      <c r="A181" s="1002"/>
      <c r="B181" s="1151"/>
      <c r="C181" s="1100"/>
      <c r="D181" s="34" t="s">
        <v>161</v>
      </c>
      <c r="E181" s="44" t="s">
        <v>469</v>
      </c>
      <c r="F181" s="671">
        <f>+'[1]UE409 (2)'!F189</f>
        <v>871</v>
      </c>
      <c r="G181" s="671">
        <f>+'[1]UE409 (2)'!G189</f>
        <v>726</v>
      </c>
      <c r="H181" s="671">
        <f>+'[1]UE409 (2)'!H189</f>
        <v>740</v>
      </c>
      <c r="I181" s="671">
        <f>+'[1]UE409 (2)'!I189</f>
        <v>755</v>
      </c>
      <c r="J181" s="637">
        <v>55</v>
      </c>
      <c r="K181" s="106">
        <v>80</v>
      </c>
      <c r="L181" s="410">
        <v>62</v>
      </c>
      <c r="M181" s="106">
        <v>177</v>
      </c>
      <c r="N181" s="106"/>
      <c r="O181" s="432"/>
      <c r="P181" s="106"/>
      <c r="Q181" s="637"/>
      <c r="R181" s="106"/>
      <c r="S181" s="637"/>
      <c r="T181" s="106"/>
      <c r="U181" s="106"/>
      <c r="V181" s="77">
        <f t="shared" si="36"/>
        <v>374</v>
      </c>
      <c r="W181" s="128">
        <f t="shared" si="37"/>
        <v>42.939150401836969</v>
      </c>
      <c r="Y181" s="24"/>
      <c r="Z181" s="734" t="s">
        <v>802</v>
      </c>
      <c r="AA181" s="734" t="s">
        <v>803</v>
      </c>
      <c r="AB181" s="51" t="s">
        <v>963</v>
      </c>
      <c r="AC181" s="51" t="s">
        <v>803</v>
      </c>
      <c r="AD181" s="709" t="s">
        <v>802</v>
      </c>
      <c r="AE181" s="709" t="s">
        <v>803</v>
      </c>
      <c r="AF181" s="51" t="s">
        <v>963</v>
      </c>
      <c r="AG181" s="51" t="s">
        <v>803</v>
      </c>
      <c r="AH181" s="51"/>
      <c r="AI181" s="51"/>
      <c r="AJ181" s="51"/>
      <c r="AK181" s="51"/>
      <c r="AL181" s="51"/>
      <c r="AM181" s="51"/>
      <c r="AN181" s="639"/>
      <c r="AO181" s="639"/>
      <c r="AP181" s="51"/>
      <c r="AQ181" s="51"/>
      <c r="AR181" s="708"/>
      <c r="AS181" s="639"/>
      <c r="AT181" s="51"/>
      <c r="AU181" s="51"/>
      <c r="AV181" s="226"/>
      <c r="AW181" s="223"/>
      <c r="AX181" s="24"/>
      <c r="BA181" s="129"/>
      <c r="BB181" s="130"/>
      <c r="BC181" s="129"/>
      <c r="BD181" s="155"/>
      <c r="BE181" s="132"/>
      <c r="BF181" s="158"/>
      <c r="BG181" s="132"/>
      <c r="BH181" s="158"/>
      <c r="BI181" s="64"/>
      <c r="BJ181" s="155"/>
      <c r="BK181" s="132"/>
      <c r="BL181" s="158"/>
      <c r="BM181" s="64"/>
      <c r="BN181" s="158"/>
      <c r="BO181" s="159"/>
      <c r="BP181" s="158"/>
      <c r="BQ181" s="132"/>
      <c r="BR181" s="158"/>
      <c r="BS181" s="64"/>
      <c r="BT181" s="158"/>
      <c r="BU181" s="159"/>
      <c r="BV181" s="158"/>
      <c r="BW181" s="132"/>
      <c r="BX181" s="158"/>
      <c r="BY181" s="64"/>
      <c r="BZ181" s="158"/>
      <c r="CA181" s="64"/>
      <c r="CB181" s="156">
        <f t="shared" si="38"/>
        <v>0</v>
      </c>
      <c r="CC181" s="128" t="e">
        <f t="shared" si="39"/>
        <v>#DIV/0!</v>
      </c>
      <c r="CF181" s="157"/>
      <c r="CG181" s="157"/>
    </row>
    <row r="182" spans="1:88" ht="45" customHeight="1">
      <c r="A182" s="1002"/>
      <c r="B182" s="945" t="s">
        <v>564</v>
      </c>
      <c r="C182" s="945" t="s">
        <v>565</v>
      </c>
      <c r="D182" s="670" t="s">
        <v>221</v>
      </c>
      <c r="E182" s="679"/>
      <c r="F182" s="671">
        <f>+'[1]UE409 (2)'!F190</f>
        <v>1129</v>
      </c>
      <c r="G182" s="671">
        <f>+'[1]UE409 (2)'!G190</f>
        <v>1129</v>
      </c>
      <c r="H182" s="671">
        <f>+'[1]UE409 (2)'!H190</f>
        <v>1152</v>
      </c>
      <c r="I182" s="671">
        <f>+'[1]UE409 (2)'!I190</f>
        <v>1175</v>
      </c>
      <c r="J182" s="727">
        <v>0</v>
      </c>
      <c r="K182" s="671">
        <v>258</v>
      </c>
      <c r="L182" s="671">
        <v>0</v>
      </c>
      <c r="M182" s="671">
        <v>224</v>
      </c>
      <c r="N182" s="671">
        <f t="shared" ref="N182:U182" si="53">+N183</f>
        <v>0</v>
      </c>
      <c r="O182" s="671">
        <f t="shared" si="53"/>
        <v>0</v>
      </c>
      <c r="P182" s="671">
        <f t="shared" si="53"/>
        <v>0</v>
      </c>
      <c r="Q182" s="671">
        <f t="shared" si="53"/>
        <v>0</v>
      </c>
      <c r="R182" s="671">
        <f t="shared" si="53"/>
        <v>0</v>
      </c>
      <c r="S182" s="671">
        <f t="shared" si="53"/>
        <v>0</v>
      </c>
      <c r="T182" s="671">
        <f t="shared" si="53"/>
        <v>0</v>
      </c>
      <c r="U182" s="671">
        <f t="shared" si="53"/>
        <v>0</v>
      </c>
      <c r="V182" s="77">
        <f t="shared" si="36"/>
        <v>482</v>
      </c>
      <c r="W182" s="128">
        <f t="shared" si="37"/>
        <v>42.69264836138175</v>
      </c>
      <c r="X182" s="24"/>
      <c r="Y182" s="24"/>
      <c r="Z182" s="758" t="s">
        <v>804</v>
      </c>
      <c r="AA182" s="760" t="s">
        <v>805</v>
      </c>
      <c r="AB182" s="233"/>
      <c r="AC182" s="38"/>
      <c r="AD182" s="712"/>
      <c r="AE182" s="34"/>
      <c r="AF182" s="233"/>
      <c r="AG182" s="38"/>
      <c r="AH182" s="233"/>
      <c r="AI182" s="38"/>
      <c r="AJ182" s="233"/>
      <c r="AK182" s="38"/>
      <c r="AL182" s="233"/>
      <c r="AM182" s="38"/>
      <c r="AN182" s="640"/>
      <c r="AO182" s="639"/>
      <c r="AP182" s="233"/>
      <c r="AQ182" s="38"/>
      <c r="AR182" s="640"/>
      <c r="AS182" s="639"/>
      <c r="AT182" s="51"/>
      <c r="AU182" s="51"/>
      <c r="AV182" s="226"/>
      <c r="AW182" s="223"/>
      <c r="AX182" s="24"/>
      <c r="BA182" s="129">
        <f>+BC182+BD182+BF182+BH182+BJ182+BL182+BN182+BP182+BR182+BT182+BV182+BX182+BZ182</f>
        <v>0</v>
      </c>
      <c r="BB182" s="130">
        <f>+BE182+BG182+BI182+BK182+BM182+BO182+BQ182+BS182+BU182+BW182+BY182+CA182</f>
        <v>0</v>
      </c>
      <c r="BC182" s="129">
        <v>0</v>
      </c>
      <c r="BD182" s="155">
        <v>0</v>
      </c>
      <c r="BE182" s="132">
        <v>0</v>
      </c>
      <c r="BF182" s="158">
        <v>0</v>
      </c>
      <c r="BG182" s="132">
        <v>0</v>
      </c>
      <c r="BH182" s="158">
        <v>0</v>
      </c>
      <c r="BI182" s="64">
        <v>0</v>
      </c>
      <c r="BJ182" s="155">
        <v>0</v>
      </c>
      <c r="BK182" s="132">
        <v>0</v>
      </c>
      <c r="BL182" s="158"/>
      <c r="BM182" s="64"/>
      <c r="BN182" s="158"/>
      <c r="BO182" s="159"/>
      <c r="BP182" s="158"/>
      <c r="BQ182" s="132"/>
      <c r="BR182" s="158"/>
      <c r="BS182" s="64"/>
      <c r="BT182" s="158"/>
      <c r="BU182" s="159"/>
      <c r="BV182" s="158"/>
      <c r="BW182" s="132"/>
      <c r="BX182" s="158"/>
      <c r="BY182" s="64"/>
      <c r="BZ182" s="158"/>
      <c r="CA182" s="64"/>
      <c r="CB182" s="156">
        <f t="shared" si="38"/>
        <v>0</v>
      </c>
      <c r="CC182" s="128" t="e">
        <f t="shared" si="39"/>
        <v>#DIV/0!</v>
      </c>
      <c r="CF182" s="133">
        <f>+CI182-BA182</f>
        <v>0</v>
      </c>
      <c r="CG182" s="133">
        <f>+CJ182-BB182</f>
        <v>0</v>
      </c>
      <c r="CH182" s="160"/>
      <c r="CI182" s="133"/>
      <c r="CJ182" s="133"/>
    </row>
    <row r="183" spans="1:88" ht="66.75" customHeight="1">
      <c r="A183" s="1002"/>
      <c r="B183" s="945"/>
      <c r="C183" s="945"/>
      <c r="D183" s="668" t="s">
        <v>566</v>
      </c>
      <c r="E183" s="9" t="s">
        <v>245</v>
      </c>
      <c r="F183" s="671">
        <f>+'[1]UE409 (2)'!F191</f>
        <v>1129</v>
      </c>
      <c r="G183" s="671">
        <f>+'[1]UE409 (2)'!G191</f>
        <v>1129</v>
      </c>
      <c r="H183" s="671">
        <f>+'[1]UE409 (2)'!H191</f>
        <v>1152</v>
      </c>
      <c r="I183" s="671">
        <f>+'[1]UE409 (2)'!I191</f>
        <v>1175</v>
      </c>
      <c r="J183" s="634">
        <v>0</v>
      </c>
      <c r="K183" s="91">
        <v>258</v>
      </c>
      <c r="L183" s="118">
        <v>0</v>
      </c>
      <c r="M183" s="91">
        <v>224</v>
      </c>
      <c r="N183" s="91"/>
      <c r="O183" s="424"/>
      <c r="P183" s="91"/>
      <c r="Q183" s="634"/>
      <c r="R183" s="91"/>
      <c r="S183" s="634"/>
      <c r="T183" s="91"/>
      <c r="U183" s="91"/>
      <c r="V183" s="77">
        <f t="shared" si="36"/>
        <v>482</v>
      </c>
      <c r="W183" s="128">
        <f t="shared" si="37"/>
        <v>42.69264836138175</v>
      </c>
      <c r="Y183" s="24"/>
      <c r="Z183" s="759"/>
      <c r="AA183" s="761"/>
      <c r="AB183" s="233" t="s">
        <v>964</v>
      </c>
      <c r="AC183" s="38" t="s">
        <v>805</v>
      </c>
      <c r="AD183" s="712" t="s">
        <v>804</v>
      </c>
      <c r="AE183" s="34" t="s">
        <v>805</v>
      </c>
      <c r="AF183" s="233" t="s">
        <v>964</v>
      </c>
      <c r="AG183" s="38" t="s">
        <v>805</v>
      </c>
      <c r="AH183" s="233"/>
      <c r="AI183" s="38"/>
      <c r="AJ183" s="233"/>
      <c r="AK183" s="38"/>
      <c r="AL183" s="233"/>
      <c r="AM183" s="38"/>
      <c r="AN183" s="640"/>
      <c r="AO183" s="639"/>
      <c r="AP183" s="233"/>
      <c r="AQ183" s="38"/>
      <c r="AR183" s="640"/>
      <c r="AS183" s="639"/>
      <c r="AT183" s="51"/>
      <c r="AU183" s="51"/>
      <c r="AV183" s="226"/>
      <c r="AW183" s="223"/>
      <c r="AX183" s="24"/>
      <c r="BA183" s="129"/>
      <c r="BB183" s="130"/>
      <c r="BC183" s="129"/>
      <c r="BD183" s="155"/>
      <c r="BE183" s="132"/>
      <c r="BF183" s="158"/>
      <c r="BG183" s="132"/>
      <c r="BH183" s="158"/>
      <c r="BI183" s="64"/>
      <c r="BJ183" s="155"/>
      <c r="BK183" s="132"/>
      <c r="BL183" s="158"/>
      <c r="BM183" s="64"/>
      <c r="BN183" s="158"/>
      <c r="BO183" s="159"/>
      <c r="BP183" s="158"/>
      <c r="BQ183" s="132"/>
      <c r="BR183" s="158"/>
      <c r="BS183" s="64"/>
      <c r="BT183" s="158"/>
      <c r="BU183" s="159"/>
      <c r="BV183" s="158"/>
      <c r="BW183" s="132"/>
      <c r="BX183" s="158"/>
      <c r="BY183" s="64"/>
      <c r="BZ183" s="158"/>
      <c r="CA183" s="64"/>
      <c r="CB183" s="156">
        <f t="shared" si="38"/>
        <v>0</v>
      </c>
      <c r="CC183" s="128" t="e">
        <f t="shared" si="39"/>
        <v>#DIV/0!</v>
      </c>
      <c r="CF183" s="157"/>
      <c r="CG183" s="157"/>
    </row>
    <row r="184" spans="1:88" ht="44.25" customHeight="1">
      <c r="A184" s="1002"/>
      <c r="B184" s="1046" t="s">
        <v>333</v>
      </c>
      <c r="C184" s="1069" t="s">
        <v>338</v>
      </c>
      <c r="D184" s="677" t="s">
        <v>221</v>
      </c>
      <c r="E184" s="678"/>
      <c r="F184" s="671">
        <f>+'[1]UE409 (2)'!F192</f>
        <v>9586</v>
      </c>
      <c r="G184" s="671">
        <f>+'[1]UE409 (2)'!G192</f>
        <v>9586</v>
      </c>
      <c r="H184" s="671">
        <f>+'[1]UE409 (2)'!H192</f>
        <v>9778</v>
      </c>
      <c r="I184" s="671">
        <f>+'[1]UE409 (2)'!I192</f>
        <v>9974</v>
      </c>
      <c r="J184" s="727">
        <v>691</v>
      </c>
      <c r="K184" s="671">
        <v>858</v>
      </c>
      <c r="L184" s="671">
        <v>1134</v>
      </c>
      <c r="M184" s="671">
        <v>1179</v>
      </c>
      <c r="N184" s="671">
        <f t="shared" ref="N184:U184" si="54">+N185</f>
        <v>0</v>
      </c>
      <c r="O184" s="671">
        <f t="shared" si="54"/>
        <v>0</v>
      </c>
      <c r="P184" s="671">
        <f t="shared" si="54"/>
        <v>0</v>
      </c>
      <c r="Q184" s="671">
        <f t="shared" si="54"/>
        <v>0</v>
      </c>
      <c r="R184" s="671">
        <f t="shared" si="54"/>
        <v>0</v>
      </c>
      <c r="S184" s="671">
        <f t="shared" si="54"/>
        <v>0</v>
      </c>
      <c r="T184" s="671">
        <f t="shared" si="54"/>
        <v>0</v>
      </c>
      <c r="U184" s="671">
        <f t="shared" si="54"/>
        <v>0</v>
      </c>
      <c r="V184" s="77">
        <f t="shared" si="36"/>
        <v>3862</v>
      </c>
      <c r="W184" s="128">
        <f t="shared" si="37"/>
        <v>40.287919883162949</v>
      </c>
      <c r="Z184" s="758" t="s">
        <v>806</v>
      </c>
      <c r="AA184" s="760" t="s">
        <v>807</v>
      </c>
      <c r="AB184" s="51"/>
      <c r="AC184" s="51"/>
      <c r="AD184" s="709"/>
      <c r="AE184" s="709"/>
      <c r="AF184" s="51"/>
      <c r="AG184" s="51"/>
      <c r="AH184" s="51"/>
      <c r="AI184" s="51"/>
      <c r="AJ184" s="51"/>
      <c r="AK184" s="51"/>
      <c r="AL184" s="51"/>
      <c r="AM184" s="51"/>
      <c r="AN184" s="639"/>
      <c r="AO184" s="639"/>
      <c r="AP184" s="51"/>
      <c r="AQ184" s="51"/>
      <c r="AR184" s="639"/>
      <c r="AS184" s="639"/>
      <c r="AT184" s="51"/>
      <c r="AU184" s="51"/>
      <c r="AV184" s="226"/>
      <c r="AW184" s="223"/>
      <c r="BA184" s="129">
        <f>+BC184+BD184+BF184+BH184+BJ184+BL184+BN184+BP184+BR184+BT184+BV184+BX184+BZ184</f>
        <v>0</v>
      </c>
      <c r="BB184" s="130">
        <f>+BE184+BG184+BI184+BK184+BM184+BO184+BQ184+BS184+BU184+BW184+BY184+CA184</f>
        <v>0</v>
      </c>
      <c r="BC184" s="129">
        <v>0</v>
      </c>
      <c r="BD184" s="155">
        <v>0</v>
      </c>
      <c r="BE184" s="132">
        <v>0</v>
      </c>
      <c r="BF184" s="158">
        <v>0</v>
      </c>
      <c r="BG184" s="132">
        <v>0</v>
      </c>
      <c r="BH184" s="158">
        <v>0</v>
      </c>
      <c r="BI184" s="64">
        <v>0</v>
      </c>
      <c r="BJ184" s="155">
        <v>0</v>
      </c>
      <c r="BK184" s="132">
        <v>0</v>
      </c>
      <c r="BL184" s="158"/>
      <c r="BM184" s="64"/>
      <c r="BN184" s="158"/>
      <c r="BO184" s="159"/>
      <c r="BP184" s="158"/>
      <c r="BQ184" s="132"/>
      <c r="BR184" s="158"/>
      <c r="BS184" s="64"/>
      <c r="BT184" s="158"/>
      <c r="BU184" s="159"/>
      <c r="BV184" s="158"/>
      <c r="BW184" s="132"/>
      <c r="BX184" s="158"/>
      <c r="BY184" s="64"/>
      <c r="BZ184" s="158"/>
      <c r="CA184" s="64"/>
      <c r="CB184" s="156">
        <f t="shared" si="38"/>
        <v>0</v>
      </c>
      <c r="CC184" s="128" t="e">
        <f t="shared" si="39"/>
        <v>#DIV/0!</v>
      </c>
      <c r="CF184" s="133">
        <f>+CI184-BA184</f>
        <v>0</v>
      </c>
      <c r="CG184" s="133">
        <f>+CJ184-BB184</f>
        <v>0</v>
      </c>
      <c r="CH184" s="160"/>
      <c r="CI184" s="133"/>
      <c r="CJ184" s="133"/>
    </row>
    <row r="185" spans="1:88" ht="51.75" customHeight="1">
      <c r="A185" s="1002"/>
      <c r="B185" s="1046"/>
      <c r="C185" s="1146"/>
      <c r="D185" s="11" t="s">
        <v>447</v>
      </c>
      <c r="E185" s="44" t="s">
        <v>471</v>
      </c>
      <c r="F185" s="671">
        <f>+'[1]UE409 (2)'!F193</f>
        <v>9586</v>
      </c>
      <c r="G185" s="671">
        <f>+'[1]UE409 (2)'!G193</f>
        <v>9586</v>
      </c>
      <c r="H185" s="671">
        <f>+'[1]UE409 (2)'!H193</f>
        <v>9778</v>
      </c>
      <c r="I185" s="671">
        <f>+'[1]UE409 (2)'!I193</f>
        <v>9974</v>
      </c>
      <c r="J185" s="634">
        <v>691</v>
      </c>
      <c r="K185" s="80">
        <v>858</v>
      </c>
      <c r="L185" s="110">
        <v>1134</v>
      </c>
      <c r="M185" s="80">
        <v>1179</v>
      </c>
      <c r="N185" s="80"/>
      <c r="O185" s="693"/>
      <c r="P185" s="80"/>
      <c r="Q185" s="634"/>
      <c r="R185" s="80"/>
      <c r="S185" s="664"/>
      <c r="T185" s="80"/>
      <c r="U185" s="80"/>
      <c r="V185" s="77">
        <f t="shared" si="36"/>
        <v>3862</v>
      </c>
      <c r="W185" s="128">
        <f t="shared" si="37"/>
        <v>40.287919883162949</v>
      </c>
      <c r="Z185" s="759"/>
      <c r="AA185" s="761"/>
      <c r="AB185" s="51" t="s">
        <v>806</v>
      </c>
      <c r="AC185" s="51" t="s">
        <v>807</v>
      </c>
      <c r="AD185" s="709" t="s">
        <v>806</v>
      </c>
      <c r="AE185" s="709" t="s">
        <v>807</v>
      </c>
      <c r="AF185" s="51" t="s">
        <v>806</v>
      </c>
      <c r="AG185" s="51" t="s">
        <v>807</v>
      </c>
      <c r="AH185" s="51"/>
      <c r="AI185" s="51"/>
      <c r="AJ185" s="51"/>
      <c r="AK185" s="51"/>
      <c r="AL185" s="51"/>
      <c r="AM185" s="51"/>
      <c r="AN185" s="639"/>
      <c r="AO185" s="639"/>
      <c r="AP185" s="51"/>
      <c r="AQ185" s="51"/>
      <c r="AR185" s="639"/>
      <c r="AS185" s="639"/>
      <c r="AT185" s="51"/>
      <c r="AU185" s="51"/>
      <c r="AV185" s="226"/>
      <c r="AW185" s="223"/>
      <c r="BA185" s="129"/>
      <c r="BB185" s="130"/>
      <c r="BC185" s="129"/>
      <c r="BD185" s="155"/>
      <c r="BE185" s="132"/>
      <c r="BF185" s="158"/>
      <c r="BG185" s="132"/>
      <c r="BH185" s="158"/>
      <c r="BI185" s="64"/>
      <c r="BJ185" s="155"/>
      <c r="BK185" s="132"/>
      <c r="BL185" s="158"/>
      <c r="BM185" s="64"/>
      <c r="BN185" s="158"/>
      <c r="BO185" s="159"/>
      <c r="BP185" s="158"/>
      <c r="BQ185" s="132"/>
      <c r="BR185" s="158"/>
      <c r="BS185" s="64"/>
      <c r="BT185" s="158"/>
      <c r="BU185" s="159"/>
      <c r="BV185" s="158"/>
      <c r="BW185" s="132"/>
      <c r="BX185" s="158"/>
      <c r="BY185" s="64"/>
      <c r="BZ185" s="158"/>
      <c r="CA185" s="64"/>
      <c r="CB185" s="156">
        <f t="shared" si="38"/>
        <v>0</v>
      </c>
      <c r="CC185" s="128" t="e">
        <f t="shared" si="39"/>
        <v>#DIV/0!</v>
      </c>
      <c r="CF185" s="157"/>
      <c r="CG185" s="157"/>
    </row>
    <row r="186" spans="1:88" ht="51.75" customHeight="1">
      <c r="A186" s="1002"/>
      <c r="B186" s="1041" t="s">
        <v>720</v>
      </c>
      <c r="C186" s="1099" t="s">
        <v>721</v>
      </c>
      <c r="D186" s="681" t="s">
        <v>221</v>
      </c>
      <c r="E186" s="682"/>
      <c r="F186" s="671">
        <f>+'[1]UE409 (2)'!F194</f>
        <v>313</v>
      </c>
      <c r="G186" s="671">
        <f>+'[1]UE409 (2)'!G194</f>
        <v>313</v>
      </c>
      <c r="H186" s="671">
        <f>+'[1]UE409 (2)'!H194</f>
        <v>393</v>
      </c>
      <c r="I186" s="671">
        <f>+'[1]UE409 (2)'!I194</f>
        <v>493</v>
      </c>
      <c r="J186" s="727">
        <v>31</v>
      </c>
      <c r="K186" s="671">
        <v>21</v>
      </c>
      <c r="L186" s="671">
        <v>9</v>
      </c>
      <c r="M186" s="671">
        <v>19</v>
      </c>
      <c r="N186" s="671">
        <f t="shared" ref="N186:U186" si="55">+N187</f>
        <v>0</v>
      </c>
      <c r="O186" s="671">
        <f t="shared" si="55"/>
        <v>0</v>
      </c>
      <c r="P186" s="671">
        <f t="shared" si="55"/>
        <v>0</v>
      </c>
      <c r="Q186" s="671">
        <f t="shared" si="55"/>
        <v>0</v>
      </c>
      <c r="R186" s="671">
        <f t="shared" si="55"/>
        <v>0</v>
      </c>
      <c r="S186" s="671">
        <f t="shared" si="55"/>
        <v>0</v>
      </c>
      <c r="T186" s="671">
        <f t="shared" si="55"/>
        <v>0</v>
      </c>
      <c r="U186" s="671">
        <f t="shared" si="55"/>
        <v>0</v>
      </c>
      <c r="V186" s="77">
        <f t="shared" si="36"/>
        <v>80</v>
      </c>
      <c r="W186" s="128">
        <f t="shared" si="37"/>
        <v>25.559105431309902</v>
      </c>
      <c r="Z186" s="734"/>
      <c r="AA186" s="734"/>
      <c r="AB186" s="12"/>
      <c r="AC186" s="12"/>
      <c r="AD186" s="711"/>
      <c r="AE186" s="711"/>
      <c r="AF186" s="12"/>
      <c r="AG186" s="12"/>
      <c r="AH186" s="12"/>
      <c r="AI186" s="12"/>
      <c r="AJ186" s="12"/>
      <c r="AK186" s="12"/>
      <c r="AL186" s="12"/>
      <c r="AM186" s="12"/>
      <c r="AN186" s="638"/>
      <c r="AO186" s="638"/>
      <c r="AP186" s="12"/>
      <c r="AQ186" s="12"/>
      <c r="AR186" s="639"/>
      <c r="AS186" s="639"/>
      <c r="AT186" s="51"/>
      <c r="AU186" s="51"/>
      <c r="AV186" s="226"/>
      <c r="AW186" s="223"/>
      <c r="BA186" s="129">
        <f>+BC186+BD186+BF186+BH186+BJ186+BL186+BN186+BP186+BR186+BT186+BV186+BX186+BZ186</f>
        <v>540</v>
      </c>
      <c r="BB186" s="130">
        <f>+BE186+BG186+BI186+BK186+BM186+BO186+BQ186+BS186+BU186+BW186+BY186+CA186</f>
        <v>0</v>
      </c>
      <c r="BC186" s="129">
        <v>0</v>
      </c>
      <c r="BD186" s="155">
        <v>0</v>
      </c>
      <c r="BE186" s="132">
        <v>0</v>
      </c>
      <c r="BF186" s="158">
        <v>0</v>
      </c>
      <c r="BG186" s="132">
        <v>0</v>
      </c>
      <c r="BH186" s="158">
        <v>0</v>
      </c>
      <c r="BI186" s="64">
        <v>0</v>
      </c>
      <c r="BJ186" s="155">
        <v>540</v>
      </c>
      <c r="BK186" s="132">
        <v>0</v>
      </c>
      <c r="BL186" s="158"/>
      <c r="BM186" s="64"/>
      <c r="BN186" s="158"/>
      <c r="BO186" s="159"/>
      <c r="BP186" s="158"/>
      <c r="BQ186" s="132"/>
      <c r="BR186" s="158"/>
      <c r="BS186" s="64"/>
      <c r="BT186" s="158"/>
      <c r="BU186" s="159"/>
      <c r="BV186" s="158"/>
      <c r="BW186" s="132"/>
      <c r="BX186" s="158"/>
      <c r="BY186" s="64"/>
      <c r="BZ186" s="158"/>
      <c r="CA186" s="64"/>
      <c r="CB186" s="156">
        <f t="shared" si="38"/>
        <v>0</v>
      </c>
      <c r="CC186" s="128">
        <f t="shared" si="39"/>
        <v>0</v>
      </c>
      <c r="CF186" s="133">
        <f>+CI186-BA186</f>
        <v>0</v>
      </c>
      <c r="CG186" s="133">
        <f>+CJ186-BB186</f>
        <v>0</v>
      </c>
      <c r="CH186" s="160"/>
      <c r="CI186" s="133">
        <v>540</v>
      </c>
      <c r="CJ186" s="133">
        <v>0</v>
      </c>
    </row>
    <row r="187" spans="1:88" ht="51.75" customHeight="1">
      <c r="A187" s="1002"/>
      <c r="B187" s="1042"/>
      <c r="C187" s="1099"/>
      <c r="D187" s="48" t="s">
        <v>722</v>
      </c>
      <c r="E187" s="18" t="s">
        <v>60</v>
      </c>
      <c r="F187" s="671">
        <f>+'[1]UE409 (2)'!F195</f>
        <v>313</v>
      </c>
      <c r="G187" s="671">
        <f>+'[1]UE409 (2)'!G195</f>
        <v>313</v>
      </c>
      <c r="H187" s="671">
        <f>+'[1]UE409 (2)'!H195</f>
        <v>393</v>
      </c>
      <c r="I187" s="671">
        <f>+'[1]UE409 (2)'!I195</f>
        <v>493</v>
      </c>
      <c r="J187" s="634">
        <v>31</v>
      </c>
      <c r="K187" s="80">
        <v>21</v>
      </c>
      <c r="L187" s="110">
        <v>9</v>
      </c>
      <c r="M187" s="80">
        <v>19</v>
      </c>
      <c r="N187" s="80"/>
      <c r="O187" s="693"/>
      <c r="P187" s="80"/>
      <c r="Q187" s="634"/>
      <c r="R187" s="80"/>
      <c r="S187" s="664"/>
      <c r="T187" s="80"/>
      <c r="U187" s="80"/>
      <c r="V187" s="77">
        <f t="shared" si="36"/>
        <v>80</v>
      </c>
      <c r="W187" s="128">
        <f t="shared" si="37"/>
        <v>25.559105431309902</v>
      </c>
      <c r="Z187" s="734" t="s">
        <v>965</v>
      </c>
      <c r="AA187" s="734" t="s">
        <v>808</v>
      </c>
      <c r="AB187" s="12" t="s">
        <v>966</v>
      </c>
      <c r="AC187" s="12" t="s">
        <v>967</v>
      </c>
      <c r="AD187" s="711" t="s">
        <v>965</v>
      </c>
      <c r="AE187" s="711" t="s">
        <v>808</v>
      </c>
      <c r="AF187" s="12" t="s">
        <v>966</v>
      </c>
      <c r="AG187" s="12" t="s">
        <v>967</v>
      </c>
      <c r="AH187" s="12"/>
      <c r="AI187" s="12"/>
      <c r="AJ187" s="12"/>
      <c r="AK187" s="12"/>
      <c r="AL187" s="12"/>
      <c r="AM187" s="12"/>
      <c r="AN187" s="638"/>
      <c r="AO187" s="638"/>
      <c r="AP187" s="12"/>
      <c r="AQ187" s="12"/>
      <c r="AR187" s="639"/>
      <c r="AS187" s="639"/>
      <c r="AT187" s="51"/>
      <c r="AU187" s="51"/>
      <c r="AV187" s="226"/>
      <c r="AW187" s="223"/>
      <c r="BA187" s="129"/>
      <c r="BB187" s="130"/>
      <c r="BC187" s="129"/>
      <c r="BD187" s="155"/>
      <c r="BE187" s="132"/>
      <c r="BF187" s="158"/>
      <c r="BG187" s="132"/>
      <c r="BH187" s="158"/>
      <c r="BI187" s="64"/>
      <c r="BJ187" s="155"/>
      <c r="BK187" s="132"/>
      <c r="BL187" s="158"/>
      <c r="BM187" s="64"/>
      <c r="BN187" s="158"/>
      <c r="BO187" s="159"/>
      <c r="BP187" s="158"/>
      <c r="BQ187" s="132"/>
      <c r="BR187" s="158"/>
      <c r="BS187" s="64"/>
      <c r="BT187" s="158"/>
      <c r="BU187" s="159"/>
      <c r="BV187" s="158"/>
      <c r="BW187" s="132"/>
      <c r="BX187" s="158"/>
      <c r="BY187" s="64"/>
      <c r="BZ187" s="158"/>
      <c r="CA187" s="64"/>
      <c r="CB187" s="156">
        <f t="shared" si="38"/>
        <v>0</v>
      </c>
      <c r="CC187" s="128" t="e">
        <f t="shared" si="39"/>
        <v>#DIV/0!</v>
      </c>
      <c r="CF187" s="157"/>
      <c r="CG187" s="157"/>
    </row>
    <row r="188" spans="1:88" ht="51.75" customHeight="1">
      <c r="A188" s="1002"/>
      <c r="B188" s="1041" t="s">
        <v>723</v>
      </c>
      <c r="C188" s="1063" t="s">
        <v>724</v>
      </c>
      <c r="D188" s="681" t="s">
        <v>221</v>
      </c>
      <c r="E188" s="682"/>
      <c r="F188" s="671">
        <f>+'[1]UE409 (2)'!F196</f>
        <v>5</v>
      </c>
      <c r="G188" s="671">
        <f>+'[1]UE409 (2)'!G196</f>
        <v>4</v>
      </c>
      <c r="H188" s="671">
        <f>+'[1]UE409 (2)'!H196</f>
        <v>4</v>
      </c>
      <c r="I188" s="671">
        <f>+'[1]UE409 (2)'!I196</f>
        <v>4</v>
      </c>
      <c r="J188" s="727">
        <v>2</v>
      </c>
      <c r="K188" s="671">
        <v>0</v>
      </c>
      <c r="L188" s="671">
        <v>0</v>
      </c>
      <c r="M188" s="671">
        <v>1</v>
      </c>
      <c r="N188" s="671">
        <f t="shared" ref="N188:U188" si="56">+N189</f>
        <v>0</v>
      </c>
      <c r="O188" s="671">
        <f t="shared" si="56"/>
        <v>0</v>
      </c>
      <c r="P188" s="671">
        <f t="shared" si="56"/>
        <v>0</v>
      </c>
      <c r="Q188" s="671">
        <f t="shared" si="56"/>
        <v>0</v>
      </c>
      <c r="R188" s="671">
        <f t="shared" si="56"/>
        <v>0</v>
      </c>
      <c r="S188" s="671">
        <f t="shared" si="56"/>
        <v>0</v>
      </c>
      <c r="T188" s="671">
        <f t="shared" si="56"/>
        <v>0</v>
      </c>
      <c r="U188" s="671">
        <f t="shared" si="56"/>
        <v>0</v>
      </c>
      <c r="V188" s="77">
        <f t="shared" si="36"/>
        <v>3</v>
      </c>
      <c r="W188" s="128">
        <f t="shared" si="37"/>
        <v>60</v>
      </c>
      <c r="Z188" s="734"/>
      <c r="AA188" s="734"/>
      <c r="AB188" s="12"/>
      <c r="AC188" s="12"/>
      <c r="AD188" s="711"/>
      <c r="AE188" s="711"/>
      <c r="AF188" s="12"/>
      <c r="AG188" s="12"/>
      <c r="AH188" s="12"/>
      <c r="AI188" s="12"/>
      <c r="AJ188" s="12"/>
      <c r="AK188" s="12"/>
      <c r="AL188" s="12"/>
      <c r="AM188" s="12"/>
      <c r="AN188" s="638"/>
      <c r="AO188" s="638"/>
      <c r="AP188" s="12"/>
      <c r="AQ188" s="12"/>
      <c r="AR188" s="639"/>
      <c r="AS188" s="639"/>
      <c r="AT188" s="51"/>
      <c r="AU188" s="51"/>
      <c r="AV188" s="226"/>
      <c r="AW188" s="223"/>
      <c r="BA188" s="129">
        <f>+BC188+BD188+BF188+BH188+BJ188+BL188+BN188+BP188+BR188+BT188+BV188+BX188+BZ188</f>
        <v>0</v>
      </c>
      <c r="BB188" s="130">
        <f>+BE188+BG188+BI188+BK188+BM188+BO188+BQ188+BS188+BU188+BW188+BY188+CA188</f>
        <v>0</v>
      </c>
      <c r="BC188" s="129">
        <v>0</v>
      </c>
      <c r="BD188" s="155">
        <v>0</v>
      </c>
      <c r="BE188" s="132">
        <v>0</v>
      </c>
      <c r="BF188" s="158">
        <v>0</v>
      </c>
      <c r="BG188" s="132">
        <v>0</v>
      </c>
      <c r="BH188" s="158">
        <v>0</v>
      </c>
      <c r="BI188" s="64">
        <v>0</v>
      </c>
      <c r="BJ188" s="155">
        <v>0</v>
      </c>
      <c r="BK188" s="132">
        <v>0</v>
      </c>
      <c r="BL188" s="158"/>
      <c r="BM188" s="64"/>
      <c r="BN188" s="158"/>
      <c r="BO188" s="159"/>
      <c r="BP188" s="158"/>
      <c r="BQ188" s="132"/>
      <c r="BR188" s="158"/>
      <c r="BS188" s="64"/>
      <c r="BT188" s="158"/>
      <c r="BU188" s="159"/>
      <c r="BV188" s="158"/>
      <c r="BW188" s="132"/>
      <c r="BX188" s="158"/>
      <c r="BY188" s="64"/>
      <c r="BZ188" s="158"/>
      <c r="CA188" s="64"/>
      <c r="CB188" s="156">
        <f t="shared" si="38"/>
        <v>0</v>
      </c>
      <c r="CC188" s="128" t="e">
        <f t="shared" si="39"/>
        <v>#DIV/0!</v>
      </c>
      <c r="CF188" s="133">
        <f>+CI188-BA188</f>
        <v>0</v>
      </c>
      <c r="CG188" s="133">
        <f>+CJ188-BB188</f>
        <v>0</v>
      </c>
      <c r="CH188" s="160"/>
      <c r="CI188" s="133"/>
      <c r="CJ188" s="133"/>
    </row>
    <row r="189" spans="1:88" ht="51.75" customHeight="1">
      <c r="A189" s="1002"/>
      <c r="B189" s="1080"/>
      <c r="C189" s="1081"/>
      <c r="D189" s="38" t="s">
        <v>725</v>
      </c>
      <c r="E189" s="18" t="s">
        <v>726</v>
      </c>
      <c r="F189" s="671">
        <f>+'[1]UE409 (2)'!F197</f>
        <v>5</v>
      </c>
      <c r="G189" s="671">
        <f>+'[1]UE409 (2)'!G197</f>
        <v>4</v>
      </c>
      <c r="H189" s="671">
        <f>+'[1]UE409 (2)'!H197</f>
        <v>4</v>
      </c>
      <c r="I189" s="671">
        <f>+'[1]UE409 (2)'!I197</f>
        <v>4</v>
      </c>
      <c r="J189" s="634">
        <v>2</v>
      </c>
      <c r="K189" s="80">
        <v>0</v>
      </c>
      <c r="L189" s="110">
        <v>0</v>
      </c>
      <c r="M189" s="80">
        <v>1</v>
      </c>
      <c r="N189" s="80"/>
      <c r="O189" s="693"/>
      <c r="P189" s="80"/>
      <c r="Q189" s="634"/>
      <c r="R189" s="80"/>
      <c r="S189" s="664"/>
      <c r="T189" s="80"/>
      <c r="U189" s="80"/>
      <c r="V189" s="77">
        <f t="shared" si="36"/>
        <v>3</v>
      </c>
      <c r="W189" s="128">
        <f t="shared" si="37"/>
        <v>60</v>
      </c>
      <c r="Z189" s="758" t="s">
        <v>809</v>
      </c>
      <c r="AA189" s="760" t="s">
        <v>810</v>
      </c>
      <c r="AB189" s="12" t="s">
        <v>968</v>
      </c>
      <c r="AC189" s="12" t="s">
        <v>810</v>
      </c>
      <c r="AD189" s="711" t="s">
        <v>809</v>
      </c>
      <c r="AE189" s="711" t="s">
        <v>810</v>
      </c>
      <c r="AF189" s="12" t="s">
        <v>968</v>
      </c>
      <c r="AG189" s="12" t="s">
        <v>810</v>
      </c>
      <c r="AH189" s="12"/>
      <c r="AI189" s="12"/>
      <c r="AJ189" s="12"/>
      <c r="AK189" s="12"/>
      <c r="AL189" s="12"/>
      <c r="AM189" s="12"/>
      <c r="AN189" s="638"/>
      <c r="AO189" s="638"/>
      <c r="AP189" s="12"/>
      <c r="AQ189" s="12"/>
      <c r="AR189" s="639"/>
      <c r="AS189" s="639"/>
      <c r="AT189" s="51"/>
      <c r="AU189" s="51"/>
      <c r="AV189" s="226"/>
      <c r="AW189" s="223"/>
      <c r="BA189" s="129"/>
      <c r="BB189" s="130"/>
      <c r="BC189" s="129"/>
      <c r="BD189" s="155"/>
      <c r="BE189" s="132"/>
      <c r="BF189" s="158"/>
      <c r="BG189" s="132"/>
      <c r="BH189" s="158"/>
      <c r="BI189" s="64"/>
      <c r="BJ189" s="155"/>
      <c r="BK189" s="132"/>
      <c r="BL189" s="158"/>
      <c r="BM189" s="64"/>
      <c r="BN189" s="158"/>
      <c r="BO189" s="159"/>
      <c r="BP189" s="158"/>
      <c r="BQ189" s="132"/>
      <c r="BR189" s="158"/>
      <c r="BS189" s="64"/>
      <c r="BT189" s="158"/>
      <c r="BU189" s="159"/>
      <c r="BV189" s="158"/>
      <c r="BW189" s="132"/>
      <c r="BX189" s="158"/>
      <c r="BY189" s="64"/>
      <c r="BZ189" s="158"/>
      <c r="CA189" s="64"/>
      <c r="CB189" s="156">
        <f t="shared" si="38"/>
        <v>0</v>
      </c>
      <c r="CC189" s="128" t="e">
        <f t="shared" si="39"/>
        <v>#DIV/0!</v>
      </c>
      <c r="CF189" s="157"/>
      <c r="CG189" s="157"/>
    </row>
    <row r="190" spans="1:88" ht="51.75" customHeight="1">
      <c r="A190" s="1002"/>
      <c r="B190" s="1042"/>
      <c r="C190" s="1064"/>
      <c r="D190" s="38" t="s">
        <v>727</v>
      </c>
      <c r="E190" s="18" t="s">
        <v>728</v>
      </c>
      <c r="F190" s="671">
        <f>+'[1]UE409 (2)'!F198</f>
        <v>4</v>
      </c>
      <c r="G190" s="671">
        <f>+'[1]UE409 (2)'!G198</f>
        <v>4</v>
      </c>
      <c r="H190" s="671">
        <f>+'[1]UE409 (2)'!H198</f>
        <v>4</v>
      </c>
      <c r="I190" s="671">
        <f>+'[1]UE409 (2)'!I198</f>
        <v>4</v>
      </c>
      <c r="J190" s="634">
        <v>0</v>
      </c>
      <c r="K190" s="80">
        <v>0</v>
      </c>
      <c r="L190" s="110">
        <v>0</v>
      </c>
      <c r="M190" s="80">
        <v>0</v>
      </c>
      <c r="N190" s="80"/>
      <c r="O190" s="693"/>
      <c r="P190" s="80"/>
      <c r="Q190" s="634"/>
      <c r="R190" s="80"/>
      <c r="S190" s="664"/>
      <c r="T190" s="80"/>
      <c r="U190" s="80"/>
      <c r="V190" s="77">
        <f t="shared" si="36"/>
        <v>0</v>
      </c>
      <c r="W190" s="128">
        <f t="shared" si="37"/>
        <v>0</v>
      </c>
      <c r="X190" s="29" t="s">
        <v>1029</v>
      </c>
      <c r="Z190" s="759"/>
      <c r="AA190" s="761"/>
      <c r="AB190" s="12"/>
      <c r="AC190" s="12"/>
      <c r="AD190" s="711"/>
      <c r="AE190" s="711"/>
      <c r="AF190" s="12"/>
      <c r="AG190" s="12"/>
      <c r="AH190" s="12"/>
      <c r="AI190" s="12"/>
      <c r="AJ190" s="12"/>
      <c r="AK190" s="12"/>
      <c r="AL190" s="12"/>
      <c r="AM190" s="12"/>
      <c r="AN190" s="638"/>
      <c r="AO190" s="638"/>
      <c r="AP190" s="12"/>
      <c r="AQ190" s="12"/>
      <c r="AR190" s="639"/>
      <c r="AS190" s="639"/>
      <c r="AT190" s="51"/>
      <c r="AU190" s="51"/>
      <c r="AV190" s="226"/>
      <c r="AW190" s="223"/>
      <c r="BA190" s="129"/>
      <c r="BB190" s="130"/>
      <c r="BC190" s="129"/>
      <c r="BD190" s="155"/>
      <c r="BE190" s="132"/>
      <c r="BF190" s="158"/>
      <c r="BG190" s="132"/>
      <c r="BH190" s="158"/>
      <c r="BI190" s="64"/>
      <c r="BJ190" s="155"/>
      <c r="BK190" s="132"/>
      <c r="BL190" s="158"/>
      <c r="BM190" s="64"/>
      <c r="BN190" s="158"/>
      <c r="BO190" s="159"/>
      <c r="BP190" s="158"/>
      <c r="BQ190" s="132"/>
      <c r="BR190" s="158"/>
      <c r="BS190" s="64"/>
      <c r="BT190" s="158"/>
      <c r="BU190" s="159"/>
      <c r="BV190" s="158"/>
      <c r="BW190" s="132"/>
      <c r="BX190" s="158"/>
      <c r="BY190" s="64"/>
      <c r="BZ190" s="158"/>
      <c r="CA190" s="64"/>
      <c r="CB190" s="156">
        <f t="shared" si="38"/>
        <v>0</v>
      </c>
      <c r="CC190" s="128" t="e">
        <f t="shared" si="39"/>
        <v>#DIV/0!</v>
      </c>
      <c r="CF190" s="157"/>
      <c r="CG190" s="157"/>
    </row>
    <row r="191" spans="1:88" ht="54.75" customHeight="1">
      <c r="A191" s="1002"/>
      <c r="B191" s="945" t="s">
        <v>332</v>
      </c>
      <c r="C191" s="1082" t="s">
        <v>339</v>
      </c>
      <c r="D191" s="677" t="s">
        <v>221</v>
      </c>
      <c r="E191" s="678"/>
      <c r="F191" s="671">
        <f>+'[1]UE409 (2)'!F201</f>
        <v>72</v>
      </c>
      <c r="G191" s="671">
        <f>+'[1]UE409 (2)'!G201</f>
        <v>72</v>
      </c>
      <c r="H191" s="671">
        <f>+'[1]UE409 (2)'!H201</f>
        <v>73</v>
      </c>
      <c r="I191" s="671">
        <f>+'[1]UE409 (2)'!I201</f>
        <v>75</v>
      </c>
      <c r="J191" s="727">
        <v>4</v>
      </c>
      <c r="K191" s="671">
        <v>2</v>
      </c>
      <c r="L191" s="671">
        <v>4</v>
      </c>
      <c r="M191" s="671">
        <v>3</v>
      </c>
      <c r="N191" s="671">
        <f t="shared" ref="N191:U191" si="57">+N192</f>
        <v>0</v>
      </c>
      <c r="O191" s="671">
        <f t="shared" si="57"/>
        <v>0</v>
      </c>
      <c r="P191" s="671">
        <f t="shared" si="57"/>
        <v>0</v>
      </c>
      <c r="Q191" s="671">
        <f t="shared" si="57"/>
        <v>0</v>
      </c>
      <c r="R191" s="671">
        <f t="shared" si="57"/>
        <v>0</v>
      </c>
      <c r="S191" s="671">
        <f t="shared" si="57"/>
        <v>0</v>
      </c>
      <c r="T191" s="671">
        <f t="shared" si="57"/>
        <v>0</v>
      </c>
      <c r="U191" s="671">
        <f t="shared" si="57"/>
        <v>0</v>
      </c>
      <c r="V191" s="77">
        <f t="shared" si="36"/>
        <v>13</v>
      </c>
      <c r="W191" s="128">
        <f t="shared" si="37"/>
        <v>18.055555555555554</v>
      </c>
      <c r="Z191" s="758" t="s">
        <v>969</v>
      </c>
      <c r="AA191" s="760" t="s">
        <v>811</v>
      </c>
      <c r="AB191" s="51"/>
      <c r="AC191" s="51"/>
      <c r="AD191" s="709"/>
      <c r="AE191" s="709"/>
      <c r="AF191" s="51"/>
      <c r="AG191" s="51"/>
      <c r="AH191" s="51"/>
      <c r="AI191" s="51"/>
      <c r="AJ191" s="51"/>
      <c r="AK191" s="51"/>
      <c r="AL191" s="51"/>
      <c r="AM191" s="51"/>
      <c r="AN191" s="639"/>
      <c r="AO191" s="639"/>
      <c r="AP191" s="51"/>
      <c r="AQ191" s="51"/>
      <c r="AR191" s="639"/>
      <c r="AS191" s="639"/>
      <c r="AT191" s="51"/>
      <c r="AU191" s="51"/>
      <c r="AV191" s="226"/>
      <c r="AW191" s="223"/>
      <c r="AY191" s="135" t="s">
        <v>18</v>
      </c>
      <c r="AZ191" s="136">
        <f>SUM(BA148:BA191)</f>
        <v>10766753</v>
      </c>
      <c r="BA191" s="129">
        <f>+BC191+BD191+BF191+BH191+BJ191+BL191+BN191+BP191+BR191+BT191+BV191+BX191+BZ191</f>
        <v>0</v>
      </c>
      <c r="BB191" s="130">
        <f>+BE191+BG191+BI191+BK191+BM191+BO191+BQ191+BS191+BU191+BW191+BY191+CA191</f>
        <v>0</v>
      </c>
      <c r="BC191" s="129">
        <v>0</v>
      </c>
      <c r="BD191" s="155">
        <v>0</v>
      </c>
      <c r="BE191" s="132">
        <v>0</v>
      </c>
      <c r="BF191" s="158">
        <v>0</v>
      </c>
      <c r="BG191" s="132">
        <v>0</v>
      </c>
      <c r="BH191" s="158">
        <v>0</v>
      </c>
      <c r="BI191" s="64">
        <v>0</v>
      </c>
      <c r="BJ191" s="155">
        <v>0</v>
      </c>
      <c r="BK191" s="132">
        <v>0</v>
      </c>
      <c r="BL191" s="158"/>
      <c r="BM191" s="64"/>
      <c r="BN191" s="158"/>
      <c r="BO191" s="159"/>
      <c r="BP191" s="158"/>
      <c r="BQ191" s="132"/>
      <c r="BR191" s="158"/>
      <c r="BS191" s="64"/>
      <c r="BT191" s="158"/>
      <c r="BU191" s="159"/>
      <c r="BV191" s="158"/>
      <c r="BW191" s="132"/>
      <c r="BX191" s="158"/>
      <c r="BY191" s="64"/>
      <c r="BZ191" s="158"/>
      <c r="CA191" s="64"/>
      <c r="CB191" s="156">
        <f t="shared" si="38"/>
        <v>0</v>
      </c>
      <c r="CC191" s="128" t="e">
        <f t="shared" si="39"/>
        <v>#DIV/0!</v>
      </c>
      <c r="CF191" s="133">
        <f>+CI191-BA191</f>
        <v>0</v>
      </c>
      <c r="CG191" s="133">
        <f>+CJ191-BB191</f>
        <v>0</v>
      </c>
      <c r="CH191" s="160"/>
      <c r="CI191" s="133"/>
      <c r="CJ191" s="133"/>
    </row>
    <row r="192" spans="1:88" ht="54" customHeight="1">
      <c r="A192" s="1002"/>
      <c r="B192" s="945"/>
      <c r="C192" s="1083"/>
      <c r="D192" s="38" t="s">
        <v>449</v>
      </c>
      <c r="E192" s="9" t="s">
        <v>328</v>
      </c>
      <c r="F192" s="671">
        <f>+'[1]UE409 (2)'!F202</f>
        <v>72</v>
      </c>
      <c r="G192" s="671">
        <f>+'[1]UE409 (2)'!G202</f>
        <v>72</v>
      </c>
      <c r="H192" s="671">
        <f>+'[1]UE409 (2)'!H202</f>
        <v>73</v>
      </c>
      <c r="I192" s="671">
        <f>+'[1]UE409 (2)'!I202</f>
        <v>75</v>
      </c>
      <c r="J192" s="634">
        <v>4</v>
      </c>
      <c r="K192" s="91">
        <v>2</v>
      </c>
      <c r="L192" s="118">
        <v>4</v>
      </c>
      <c r="M192" s="91">
        <v>3</v>
      </c>
      <c r="N192" s="91"/>
      <c r="O192" s="424"/>
      <c r="P192" s="91"/>
      <c r="Q192" s="634"/>
      <c r="R192" s="91"/>
      <c r="S192" s="634"/>
      <c r="T192" s="91"/>
      <c r="U192" s="91"/>
      <c r="V192" s="77">
        <f t="shared" si="36"/>
        <v>13</v>
      </c>
      <c r="W192" s="128">
        <f t="shared" si="37"/>
        <v>18.055555555555554</v>
      </c>
      <c r="Z192" s="759"/>
      <c r="AA192" s="761"/>
      <c r="AB192" s="51" t="s">
        <v>969</v>
      </c>
      <c r="AC192" s="51" t="s">
        <v>811</v>
      </c>
      <c r="AD192" s="709" t="s">
        <v>969</v>
      </c>
      <c r="AE192" s="709" t="s">
        <v>811</v>
      </c>
      <c r="AF192" s="51" t="s">
        <v>969</v>
      </c>
      <c r="AG192" s="51" t="s">
        <v>811</v>
      </c>
      <c r="AH192" s="51"/>
      <c r="AI192" s="51"/>
      <c r="AJ192" s="51"/>
      <c r="AK192" s="51"/>
      <c r="AL192" s="51"/>
      <c r="AM192" s="51"/>
      <c r="AN192" s="639"/>
      <c r="AO192" s="639"/>
      <c r="AP192" s="51"/>
      <c r="AQ192" s="51"/>
      <c r="AR192" s="639"/>
      <c r="AS192" s="639"/>
      <c r="AT192" s="51"/>
      <c r="AU192" s="51"/>
      <c r="AV192" s="226"/>
      <c r="AW192" s="223"/>
      <c r="AY192" s="177" t="s">
        <v>573</v>
      </c>
      <c r="AZ192" s="176">
        <f>SUM(BB148:BB191)</f>
        <v>3794868.1399999997</v>
      </c>
      <c r="BA192" s="129"/>
      <c r="BB192" s="130"/>
      <c r="BC192" s="129"/>
      <c r="BD192" s="155"/>
      <c r="BE192" s="132"/>
      <c r="BF192" s="158"/>
      <c r="BG192" s="132"/>
      <c r="BH192" s="158"/>
      <c r="BI192" s="64"/>
      <c r="BJ192" s="155"/>
      <c r="BK192" s="132"/>
      <c r="BL192" s="158"/>
      <c r="BM192" s="64"/>
      <c r="BN192" s="158"/>
      <c r="BO192" s="159"/>
      <c r="BP192" s="158"/>
      <c r="BQ192" s="64"/>
      <c r="BR192" s="158"/>
      <c r="BS192" s="64"/>
      <c r="BT192" s="158"/>
      <c r="BU192" s="159"/>
      <c r="BV192" s="158"/>
      <c r="BW192" s="132"/>
      <c r="BX192" s="158"/>
      <c r="BY192" s="64"/>
      <c r="BZ192" s="158"/>
      <c r="CA192" s="64"/>
      <c r="CB192" s="156">
        <f t="shared" si="38"/>
        <v>0</v>
      </c>
      <c r="CC192" s="128" t="e">
        <f t="shared" si="39"/>
        <v>#DIV/0!</v>
      </c>
      <c r="CF192" s="157"/>
      <c r="CG192" s="157"/>
    </row>
    <row r="193" spans="1:88" ht="40.5" customHeight="1">
      <c r="A193" s="1007" t="s">
        <v>509</v>
      </c>
      <c r="B193" s="1008"/>
      <c r="C193" s="1008"/>
      <c r="D193" s="1008"/>
      <c r="E193" s="1008"/>
      <c r="F193" s="1009"/>
      <c r="G193" s="107"/>
      <c r="H193" s="108"/>
      <c r="I193" s="108"/>
      <c r="J193" s="109"/>
      <c r="K193" s="109"/>
      <c r="L193" s="109"/>
      <c r="M193" s="109"/>
      <c r="N193" s="109"/>
      <c r="O193" s="109"/>
      <c r="P193" s="109"/>
      <c r="Q193" s="109"/>
      <c r="R193" s="109"/>
      <c r="S193" s="109"/>
      <c r="T193" s="109"/>
      <c r="U193" s="109"/>
      <c r="Z193" s="73"/>
      <c r="AA193" s="256"/>
      <c r="AB193" s="73"/>
      <c r="AC193" s="73"/>
      <c r="AD193" s="257"/>
      <c r="AE193" s="257"/>
      <c r="AF193" s="257"/>
      <c r="AG193" s="257"/>
      <c r="AH193" s="258"/>
      <c r="AI193" s="227"/>
      <c r="AJ193" s="227"/>
      <c r="AK193" s="227"/>
      <c r="AL193" s="259"/>
      <c r="AM193" s="259"/>
      <c r="AN193" s="258"/>
      <c r="AO193" s="258"/>
      <c r="AP193" s="260"/>
      <c r="AQ193" s="260"/>
      <c r="AR193" s="260"/>
      <c r="AS193" s="260"/>
      <c r="AT193" s="260"/>
      <c r="AU193" s="260"/>
      <c r="AV193" s="258"/>
      <c r="AW193" s="227"/>
      <c r="CF193" s="157"/>
      <c r="CG193" s="157"/>
    </row>
    <row r="194" spans="1:88">
      <c r="A194" s="14"/>
      <c r="B194" s="10"/>
      <c r="C194" s="14"/>
      <c r="D194" s="14"/>
      <c r="E194" s="15"/>
      <c r="F194" s="96"/>
      <c r="G194" s="97"/>
      <c r="H194" s="97"/>
      <c r="I194" s="97"/>
      <c r="J194" s="98"/>
      <c r="K194" s="98"/>
      <c r="L194" s="98"/>
      <c r="M194" s="98"/>
      <c r="N194" s="98"/>
      <c r="O194" s="98"/>
      <c r="P194" s="98"/>
      <c r="Q194" s="98"/>
      <c r="R194" s="98"/>
      <c r="S194" s="98"/>
      <c r="T194" s="98"/>
      <c r="U194" s="98"/>
      <c r="Z194" s="73"/>
      <c r="AA194" s="256"/>
      <c r="AB194" s="73"/>
      <c r="AC194" s="73"/>
      <c r="AD194" s="257"/>
      <c r="AE194" s="257"/>
      <c r="AF194" s="257"/>
      <c r="AG194" s="257"/>
      <c r="AH194" s="258"/>
      <c r="AI194" s="227"/>
      <c r="AJ194" s="227"/>
      <c r="AK194" s="227"/>
      <c r="AL194" s="259"/>
      <c r="AM194" s="259"/>
      <c r="AN194" s="258"/>
      <c r="AO194" s="258"/>
      <c r="AP194" s="260"/>
      <c r="AQ194" s="260"/>
      <c r="AR194" s="260"/>
      <c r="AS194" s="260"/>
      <c r="AT194" s="260"/>
      <c r="AU194" s="260"/>
      <c r="AV194" s="258"/>
      <c r="AW194" s="227"/>
      <c r="CF194" s="157"/>
      <c r="CG194" s="157"/>
    </row>
    <row r="195" spans="1:88" ht="18.75" customHeight="1">
      <c r="A195" s="14"/>
      <c r="B195" s="10"/>
      <c r="C195" s="14"/>
      <c r="D195" s="14"/>
      <c r="E195" s="15"/>
      <c r="F195" s="96"/>
      <c r="G195" s="97"/>
      <c r="H195" s="97"/>
      <c r="I195" s="97"/>
      <c r="J195" s="98"/>
      <c r="K195" s="98"/>
      <c r="L195" s="98"/>
      <c r="M195" s="98"/>
      <c r="N195" s="98"/>
      <c r="O195" s="98"/>
      <c r="P195" s="98"/>
      <c r="Q195" s="98"/>
      <c r="R195" s="98"/>
      <c r="S195" s="98"/>
      <c r="T195" s="98"/>
      <c r="U195" s="98"/>
      <c r="CF195" s="157"/>
      <c r="CG195" s="157"/>
    </row>
    <row r="196" spans="1:88">
      <c r="A196" s="14"/>
      <c r="B196" s="10"/>
      <c r="C196" s="14"/>
      <c r="D196" s="14"/>
      <c r="E196" s="15"/>
      <c r="F196" s="96"/>
      <c r="G196" s="97"/>
      <c r="H196" s="97"/>
      <c r="I196" s="97"/>
      <c r="J196" s="98"/>
      <c r="K196" s="98"/>
      <c r="L196" s="98"/>
      <c r="M196" s="98"/>
      <c r="N196" s="98"/>
      <c r="O196" s="98"/>
      <c r="P196" s="98"/>
      <c r="Q196" s="98"/>
      <c r="R196" s="98"/>
      <c r="S196" s="98"/>
      <c r="T196" s="98"/>
      <c r="U196" s="98"/>
      <c r="CF196" s="157"/>
      <c r="CG196" s="157"/>
    </row>
    <row r="197" spans="1:88">
      <c r="A197" s="14"/>
      <c r="B197" s="10"/>
      <c r="C197" s="14"/>
      <c r="D197" s="14"/>
      <c r="E197" s="15"/>
      <c r="F197" s="96"/>
      <c r="G197" s="97"/>
      <c r="H197" s="97"/>
      <c r="I197" s="97"/>
      <c r="J197" s="98"/>
      <c r="K197" s="98"/>
      <c r="L197" s="98"/>
      <c r="M197" s="98"/>
      <c r="N197" s="98"/>
      <c r="O197" s="98"/>
      <c r="P197" s="98"/>
      <c r="Q197" s="98"/>
      <c r="R197" s="98"/>
      <c r="S197" s="98"/>
      <c r="T197" s="98"/>
      <c r="U197" s="98"/>
      <c r="Z197" s="70"/>
      <c r="AA197" s="70"/>
      <c r="AB197" s="70"/>
      <c r="AC197" s="70"/>
      <c r="AD197" s="70"/>
      <c r="AE197" s="70"/>
      <c r="AF197" s="70"/>
      <c r="AG197" s="70"/>
      <c r="AH197" s="70"/>
      <c r="AI197" s="70"/>
      <c r="AJ197" s="70"/>
      <c r="AK197" s="70"/>
      <c r="AL197" s="70"/>
      <c r="AM197" s="70"/>
      <c r="AN197" s="70"/>
      <c r="AO197" s="70"/>
      <c r="AP197" s="70"/>
      <c r="AQ197" s="70"/>
      <c r="AR197" s="70"/>
      <c r="AS197" s="70"/>
      <c r="AT197" s="227"/>
      <c r="AU197" s="227"/>
      <c r="AV197" s="227"/>
      <c r="AW197" s="227"/>
      <c r="CF197" s="157"/>
      <c r="CG197" s="157"/>
    </row>
    <row r="198" spans="1:88">
      <c r="A198" s="14"/>
      <c r="B198" s="10"/>
      <c r="C198" s="14"/>
      <c r="D198" s="14"/>
      <c r="E198" s="15"/>
      <c r="F198" s="96"/>
      <c r="G198" s="97"/>
      <c r="H198" s="97"/>
      <c r="I198" s="97"/>
      <c r="J198" s="98"/>
      <c r="K198" s="98"/>
      <c r="L198" s="98"/>
      <c r="M198" s="98"/>
      <c r="N198" s="98"/>
      <c r="O198" s="98"/>
      <c r="P198" s="98"/>
      <c r="Q198" s="98"/>
      <c r="R198" s="98"/>
      <c r="S198" s="98"/>
      <c r="T198" s="98"/>
      <c r="U198" s="98"/>
      <c r="Z198" s="70"/>
      <c r="AA198" s="70"/>
      <c r="AB198" s="70"/>
      <c r="AC198" s="70"/>
      <c r="AD198" s="70"/>
      <c r="AE198" s="70"/>
      <c r="AF198" s="70"/>
      <c r="AG198" s="70"/>
      <c r="AH198" s="70"/>
      <c r="AI198" s="70"/>
      <c r="AJ198" s="70"/>
      <c r="AK198" s="70"/>
      <c r="AL198" s="70"/>
      <c r="AM198" s="70"/>
      <c r="AN198" s="70"/>
      <c r="AO198" s="70"/>
      <c r="AP198" s="70"/>
      <c r="AQ198" s="70"/>
      <c r="AR198" s="70"/>
      <c r="AS198" s="70"/>
      <c r="AT198" s="227"/>
      <c r="AU198" s="227"/>
      <c r="AV198" s="227"/>
      <c r="AW198" s="227"/>
      <c r="CF198" s="157"/>
      <c r="CG198" s="157"/>
    </row>
    <row r="199" spans="1:88" ht="27.75" customHeight="1">
      <c r="A199" s="16" t="s">
        <v>9</v>
      </c>
      <c r="B199" s="1002" t="s">
        <v>10</v>
      </c>
      <c r="C199" s="1002"/>
      <c r="D199" s="1002"/>
      <c r="E199" s="1002"/>
      <c r="F199" s="1002"/>
      <c r="G199" s="1002"/>
      <c r="H199" s="1002"/>
      <c r="I199" s="104"/>
      <c r="J199" s="105"/>
      <c r="K199" s="105"/>
      <c r="L199" s="105"/>
      <c r="M199" s="105"/>
      <c r="N199" s="105"/>
      <c r="O199" s="105"/>
      <c r="P199" s="105"/>
      <c r="Q199" s="105"/>
      <c r="R199" s="105"/>
      <c r="S199" s="105"/>
      <c r="T199" s="105"/>
      <c r="U199" s="105"/>
      <c r="Z199" s="70"/>
      <c r="AA199" s="70"/>
      <c r="AB199" s="70"/>
      <c r="AC199" s="70"/>
      <c r="AD199" s="70"/>
      <c r="AE199" s="70"/>
      <c r="AF199" s="70"/>
      <c r="AG199" s="70"/>
      <c r="AH199" s="70"/>
      <c r="AI199" s="70"/>
      <c r="AJ199" s="70"/>
      <c r="AK199" s="70"/>
      <c r="AL199" s="70"/>
      <c r="AM199" s="70"/>
      <c r="AN199" s="70"/>
      <c r="AO199" s="70"/>
      <c r="AP199" s="70"/>
      <c r="AQ199" s="70"/>
      <c r="AR199" s="70"/>
      <c r="AS199" s="70"/>
      <c r="AT199" s="227"/>
      <c r="AU199" s="227"/>
      <c r="AV199" s="227"/>
      <c r="AW199" s="227"/>
      <c r="BA199" s="204"/>
      <c r="BB199" s="205"/>
      <c r="BC199" s="204"/>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F199" s="157"/>
      <c r="CG199" s="157"/>
    </row>
    <row r="200" spans="1:88" ht="27.75" customHeight="1">
      <c r="A200" s="14"/>
      <c r="B200" s="669" t="s">
        <v>147</v>
      </c>
      <c r="C200" s="1000" t="s">
        <v>148</v>
      </c>
      <c r="D200" s="1000"/>
      <c r="E200" s="1000"/>
      <c r="F200" s="1000"/>
      <c r="G200" s="1000"/>
      <c r="H200" s="1000"/>
      <c r="I200" s="99"/>
      <c r="J200" s="100"/>
      <c r="K200" s="100"/>
      <c r="L200" s="100"/>
      <c r="M200" s="100"/>
      <c r="N200" s="100"/>
      <c r="O200" s="100"/>
      <c r="P200" s="100"/>
      <c r="Q200" s="100"/>
      <c r="R200" s="100"/>
      <c r="S200" s="100"/>
      <c r="T200" s="100"/>
      <c r="U200" s="100"/>
      <c r="V200" s="70"/>
      <c r="W200" s="70"/>
      <c r="Z200" s="70"/>
      <c r="AA200" s="70"/>
      <c r="AB200" s="70"/>
      <c r="AC200" s="70"/>
      <c r="AD200" s="70"/>
      <c r="AE200" s="70"/>
      <c r="AF200" s="70"/>
      <c r="AG200" s="70"/>
      <c r="AH200" s="70"/>
      <c r="AI200" s="70"/>
      <c r="AJ200" s="70"/>
      <c r="AK200" s="70"/>
      <c r="AL200" s="70"/>
      <c r="AM200" s="70"/>
      <c r="AN200" s="70"/>
      <c r="AO200" s="70"/>
      <c r="AP200" s="70"/>
      <c r="AQ200" s="70"/>
      <c r="AR200" s="70"/>
      <c r="AS200" s="70"/>
      <c r="AT200" s="227"/>
      <c r="AU200" s="227"/>
      <c r="AV200" s="227"/>
      <c r="AW200" s="227"/>
      <c r="BA200" s="62"/>
      <c r="BB200" s="206"/>
      <c r="BC200" s="62"/>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F200" s="157"/>
      <c r="CG200" s="157"/>
    </row>
    <row r="201" spans="1:88" ht="21.75" customHeight="1">
      <c r="A201" s="975" t="s">
        <v>13</v>
      </c>
      <c r="B201" s="981" t="s">
        <v>14</v>
      </c>
      <c r="C201" s="981" t="s">
        <v>15</v>
      </c>
      <c r="D201" s="997" t="s">
        <v>16</v>
      </c>
      <c r="E201" s="1001" t="s">
        <v>17</v>
      </c>
      <c r="F201" s="1011" t="s">
        <v>709</v>
      </c>
      <c r="G201" s="994" t="s">
        <v>214</v>
      </c>
      <c r="H201" s="1005"/>
      <c r="I201" s="1005"/>
      <c r="J201" s="996" t="s">
        <v>710</v>
      </c>
      <c r="K201" s="996"/>
      <c r="L201" s="996"/>
      <c r="M201" s="996"/>
      <c r="N201" s="996"/>
      <c r="O201" s="996"/>
      <c r="P201" s="996"/>
      <c r="Q201" s="996"/>
      <c r="R201" s="996"/>
      <c r="S201" s="996"/>
      <c r="T201" s="996"/>
      <c r="U201" s="996"/>
      <c r="V201" s="1238" t="s">
        <v>712</v>
      </c>
      <c r="W201" s="1241" t="s">
        <v>577</v>
      </c>
      <c r="Z201" s="221"/>
      <c r="AA201" s="222"/>
      <c r="AB201" s="221"/>
      <c r="AC201" s="222"/>
      <c r="AD201" s="221"/>
      <c r="AE201" s="222"/>
      <c r="AF201" s="221"/>
      <c r="AG201" s="222"/>
      <c r="AH201" s="221"/>
      <c r="AI201" s="222"/>
      <c r="AJ201" s="221"/>
      <c r="AK201" s="222"/>
      <c r="AL201" s="221"/>
      <c r="AM201" s="222"/>
      <c r="AN201" s="221"/>
      <c r="AO201" s="222"/>
      <c r="AP201" s="221"/>
      <c r="AQ201" s="222"/>
      <c r="AR201" s="221"/>
      <c r="AS201" s="222"/>
      <c r="AT201" s="221"/>
      <c r="AU201" s="222"/>
      <c r="AV201" s="221"/>
      <c r="AW201" s="222"/>
      <c r="BA201" s="1074" t="s">
        <v>763</v>
      </c>
      <c r="BB201" s="119"/>
      <c r="BC201" s="1074" t="s">
        <v>763</v>
      </c>
      <c r="BD201" s="1108" t="s">
        <v>530</v>
      </c>
      <c r="BE201" s="1112"/>
      <c r="BF201" s="1112"/>
      <c r="BG201" s="1112"/>
      <c r="BH201" s="1112"/>
      <c r="BI201" s="1112"/>
      <c r="BJ201" s="1112"/>
      <c r="BK201" s="1112"/>
      <c r="BL201" s="1112"/>
      <c r="BM201" s="1112"/>
      <c r="BN201" s="1112"/>
      <c r="BO201" s="1112"/>
      <c r="BP201" s="1112"/>
      <c r="BQ201" s="1112"/>
      <c r="BR201" s="1112"/>
      <c r="BS201" s="1112"/>
      <c r="BT201" s="1112"/>
      <c r="BU201" s="1112"/>
      <c r="BV201" s="1112"/>
      <c r="BW201" s="1112"/>
      <c r="BX201" s="1112"/>
      <c r="BY201" s="1112"/>
      <c r="BZ201" s="1109"/>
      <c r="CA201" s="120"/>
      <c r="CB201" s="121"/>
      <c r="CC201" s="121"/>
      <c r="CF201" s="157"/>
      <c r="CG201" s="157"/>
    </row>
    <row r="202" spans="1:88" ht="27.75" customHeight="1">
      <c r="A202" s="976"/>
      <c r="B202" s="982"/>
      <c r="C202" s="982"/>
      <c r="D202" s="998"/>
      <c r="E202" s="1002"/>
      <c r="F202" s="1012"/>
      <c r="G202" s="993" t="s">
        <v>713</v>
      </c>
      <c r="H202" s="993"/>
      <c r="I202" s="994"/>
      <c r="J202" s="996" t="s">
        <v>711</v>
      </c>
      <c r="K202" s="996"/>
      <c r="L202" s="996"/>
      <c r="M202" s="996"/>
      <c r="N202" s="996"/>
      <c r="O202" s="996"/>
      <c r="P202" s="996"/>
      <c r="Q202" s="996"/>
      <c r="R202" s="996"/>
      <c r="S202" s="996"/>
      <c r="T202" s="996"/>
      <c r="U202" s="996"/>
      <c r="V202" s="1239"/>
      <c r="W202" s="1242"/>
      <c r="Z202" s="1026"/>
      <c r="AA202" s="1026"/>
      <c r="AB202" s="1026"/>
      <c r="AC202" s="1026"/>
      <c r="AD202" s="1026"/>
      <c r="AE202" s="1026"/>
      <c r="AF202" s="1026"/>
      <c r="AG202" s="1026"/>
      <c r="AH202" s="1026"/>
      <c r="AI202" s="1026"/>
      <c r="AJ202" s="1026"/>
      <c r="AK202" s="1026"/>
      <c r="AL202" s="1026"/>
      <c r="AM202" s="1026"/>
      <c r="AN202" s="1026"/>
      <c r="AO202" s="1026"/>
      <c r="AP202" s="1026"/>
      <c r="AQ202" s="1026"/>
      <c r="AR202" s="1026"/>
      <c r="AS202" s="1026"/>
      <c r="AT202" s="1026"/>
      <c r="AU202" s="1026"/>
      <c r="AV202" s="1026"/>
      <c r="AW202" s="1026"/>
      <c r="BA202" s="1075"/>
      <c r="BB202" s="124"/>
      <c r="BC202" s="1075"/>
      <c r="BD202" s="1108" t="s">
        <v>518</v>
      </c>
      <c r="BE202" s="1109"/>
      <c r="BF202" s="1108" t="s">
        <v>519</v>
      </c>
      <c r="BG202" s="1109"/>
      <c r="BH202" s="1108" t="s">
        <v>520</v>
      </c>
      <c r="BI202" s="1109"/>
      <c r="BJ202" s="1108" t="s">
        <v>521</v>
      </c>
      <c r="BK202" s="1109"/>
      <c r="BL202" s="1108" t="s">
        <v>522</v>
      </c>
      <c r="BM202" s="1109"/>
      <c r="BN202" s="1108" t="s">
        <v>523</v>
      </c>
      <c r="BO202" s="1109"/>
      <c r="BP202" s="1108" t="s">
        <v>524</v>
      </c>
      <c r="BQ202" s="1109"/>
      <c r="BR202" s="1108" t="s">
        <v>525</v>
      </c>
      <c r="BS202" s="1109"/>
      <c r="BT202" s="1108" t="s">
        <v>526</v>
      </c>
      <c r="BU202" s="1109"/>
      <c r="BV202" s="1108" t="s">
        <v>527</v>
      </c>
      <c r="BW202" s="1109"/>
      <c r="BX202" s="1108" t="s">
        <v>528</v>
      </c>
      <c r="BY202" s="1109"/>
      <c r="BZ202" s="1108" t="s">
        <v>529</v>
      </c>
      <c r="CA202" s="1109"/>
      <c r="CB202" s="1105" t="s">
        <v>764</v>
      </c>
      <c r="CC202" s="1106" t="s">
        <v>765</v>
      </c>
      <c r="CF202" s="157"/>
      <c r="CG202" s="157"/>
    </row>
    <row r="203" spans="1:88" ht="27" customHeight="1">
      <c r="A203" s="976"/>
      <c r="B203" s="982"/>
      <c r="C203" s="982"/>
      <c r="D203" s="998"/>
      <c r="E203" s="1002"/>
      <c r="F203" s="1012"/>
      <c r="G203" s="978">
        <v>2024</v>
      </c>
      <c r="H203" s="978">
        <v>2025</v>
      </c>
      <c r="I203" s="978">
        <v>2026</v>
      </c>
      <c r="J203" s="660"/>
      <c r="K203" s="660"/>
      <c r="L203" s="660"/>
      <c r="M203" s="660"/>
      <c r="N203" s="660"/>
      <c r="O203" s="660"/>
      <c r="P203" s="660"/>
      <c r="Q203" s="660"/>
      <c r="R203" s="660"/>
      <c r="S203" s="660"/>
      <c r="T203" s="660"/>
      <c r="U203" s="660"/>
      <c r="V203" s="1239"/>
      <c r="W203" s="1242"/>
      <c r="Z203" s="1032"/>
      <c r="AA203" s="1032"/>
      <c r="AB203" s="1032"/>
      <c r="AC203" s="1032"/>
      <c r="AD203" s="1032"/>
      <c r="AE203" s="1032"/>
      <c r="AF203" s="1032"/>
      <c r="AG203" s="1032"/>
      <c r="AH203" s="1032"/>
      <c r="AI203" s="1032"/>
      <c r="AJ203" s="1032"/>
      <c r="AK203" s="1032"/>
      <c r="AL203" s="1032"/>
      <c r="AM203" s="1032"/>
      <c r="AN203" s="1032"/>
      <c r="AO203" s="1032"/>
      <c r="AP203" s="1032"/>
      <c r="AQ203" s="1032"/>
      <c r="AR203" s="1032"/>
      <c r="AS203" s="1032"/>
      <c r="AT203" s="1032"/>
      <c r="AU203" s="1032"/>
      <c r="AV203" s="1032"/>
      <c r="AW203" s="1032"/>
      <c r="BA203" s="1075"/>
      <c r="BB203" s="124"/>
      <c r="BC203" s="1075"/>
      <c r="BD203" s="1110" t="s">
        <v>531</v>
      </c>
      <c r="BE203" s="1110" t="s">
        <v>532</v>
      </c>
      <c r="BF203" s="1110" t="s">
        <v>531</v>
      </c>
      <c r="BG203" s="1110" t="s">
        <v>532</v>
      </c>
      <c r="BH203" s="1110" t="s">
        <v>531</v>
      </c>
      <c r="BI203" s="1110" t="s">
        <v>532</v>
      </c>
      <c r="BJ203" s="1110" t="s">
        <v>531</v>
      </c>
      <c r="BK203" s="1110" t="s">
        <v>532</v>
      </c>
      <c r="BL203" s="1110" t="s">
        <v>531</v>
      </c>
      <c r="BM203" s="1110" t="s">
        <v>532</v>
      </c>
      <c r="BN203" s="1107" t="s">
        <v>531</v>
      </c>
      <c r="BO203" s="1110" t="s">
        <v>532</v>
      </c>
      <c r="BP203" s="1107" t="s">
        <v>531</v>
      </c>
      <c r="BQ203" s="1110" t="s">
        <v>532</v>
      </c>
      <c r="BR203" s="1107" t="s">
        <v>531</v>
      </c>
      <c r="BS203" s="1110" t="s">
        <v>532</v>
      </c>
      <c r="BT203" s="1107" t="s">
        <v>531</v>
      </c>
      <c r="BU203" s="1110" t="s">
        <v>532</v>
      </c>
      <c r="BV203" s="1107" t="s">
        <v>531</v>
      </c>
      <c r="BW203" s="1110" t="s">
        <v>532</v>
      </c>
      <c r="BX203" s="1107" t="s">
        <v>531</v>
      </c>
      <c r="BY203" s="1110" t="s">
        <v>532</v>
      </c>
      <c r="BZ203" s="1107" t="s">
        <v>531</v>
      </c>
      <c r="CA203" s="1110" t="s">
        <v>532</v>
      </c>
      <c r="CB203" s="1105"/>
      <c r="CC203" s="1106"/>
      <c r="CF203" s="157"/>
      <c r="CG203" s="157"/>
    </row>
    <row r="204" spans="1:88" ht="51" customHeight="1">
      <c r="A204" s="977"/>
      <c r="B204" s="983"/>
      <c r="C204" s="983"/>
      <c r="D204" s="999"/>
      <c r="E204" s="1003"/>
      <c r="F204" s="1013"/>
      <c r="G204" s="979"/>
      <c r="H204" s="979"/>
      <c r="I204" s="979"/>
      <c r="J204" s="661" t="s">
        <v>399</v>
      </c>
      <c r="K204" s="661" t="s">
        <v>400</v>
      </c>
      <c r="L204" s="661" t="s">
        <v>401</v>
      </c>
      <c r="M204" s="661" t="s">
        <v>402</v>
      </c>
      <c r="N204" s="661" t="s">
        <v>403</v>
      </c>
      <c r="O204" s="661" t="s">
        <v>404</v>
      </c>
      <c r="P204" s="661" t="s">
        <v>405</v>
      </c>
      <c r="Q204" s="661" t="s">
        <v>406</v>
      </c>
      <c r="R204" s="661" t="s">
        <v>407</v>
      </c>
      <c r="S204" s="661" t="s">
        <v>408</v>
      </c>
      <c r="T204" s="661" t="s">
        <v>409</v>
      </c>
      <c r="U204" s="661" t="s">
        <v>410</v>
      </c>
      <c r="V204" s="1240"/>
      <c r="W204" s="1243"/>
      <c r="Z204" s="1033"/>
      <c r="AA204" s="1033"/>
      <c r="AB204" s="1033"/>
      <c r="AC204" s="1033"/>
      <c r="AD204" s="1033"/>
      <c r="AE204" s="1033"/>
      <c r="AF204" s="1033"/>
      <c r="AG204" s="1033"/>
      <c r="AH204" s="1033"/>
      <c r="AI204" s="1033"/>
      <c r="AJ204" s="1033"/>
      <c r="AK204" s="1033"/>
      <c r="AL204" s="1033"/>
      <c r="AM204" s="1033"/>
      <c r="AN204" s="1033"/>
      <c r="AO204" s="1033"/>
      <c r="AP204" s="1033"/>
      <c r="AQ204" s="1033"/>
      <c r="AR204" s="1033"/>
      <c r="AS204" s="1033"/>
      <c r="AT204" s="1033"/>
      <c r="AU204" s="1033"/>
      <c r="AV204" s="1033"/>
      <c r="AW204" s="1033"/>
      <c r="BA204" s="1076"/>
      <c r="BB204" s="127"/>
      <c r="BC204" s="1076"/>
      <c r="BD204" s="1111"/>
      <c r="BE204" s="1111"/>
      <c r="BF204" s="1111"/>
      <c r="BG204" s="1111"/>
      <c r="BH204" s="1111"/>
      <c r="BI204" s="1111"/>
      <c r="BJ204" s="1111"/>
      <c r="BK204" s="1111"/>
      <c r="BL204" s="1111"/>
      <c r="BM204" s="1111"/>
      <c r="BN204" s="1107"/>
      <c r="BO204" s="1111"/>
      <c r="BP204" s="1107"/>
      <c r="BQ204" s="1111"/>
      <c r="BR204" s="1107"/>
      <c r="BS204" s="1111"/>
      <c r="BT204" s="1107"/>
      <c r="BU204" s="1111"/>
      <c r="BV204" s="1107"/>
      <c r="BW204" s="1111"/>
      <c r="BX204" s="1107"/>
      <c r="BY204" s="1111"/>
      <c r="BZ204" s="1107"/>
      <c r="CA204" s="1111"/>
      <c r="CB204" s="1105"/>
      <c r="CC204" s="1106"/>
      <c r="CF204" s="157"/>
      <c r="CG204" s="157"/>
    </row>
    <row r="205" spans="1:88" ht="54" customHeight="1">
      <c r="A205" s="975" t="s">
        <v>498</v>
      </c>
      <c r="B205" s="1039" t="s">
        <v>240</v>
      </c>
      <c r="C205" s="1084" t="s">
        <v>342</v>
      </c>
      <c r="D205" s="677" t="s">
        <v>221</v>
      </c>
      <c r="E205" s="678"/>
      <c r="F205" s="671">
        <f>+'[1]UE409 (2)'!F215</f>
        <v>4</v>
      </c>
      <c r="G205" s="671">
        <f>+'[1]UE409 (2)'!G215</f>
        <v>4</v>
      </c>
      <c r="H205" s="671">
        <f>+'[1]UE409 (2)'!H215</f>
        <v>4</v>
      </c>
      <c r="I205" s="671">
        <f>+'[1]UE409 (2)'!I215</f>
        <v>4</v>
      </c>
      <c r="J205" s="727">
        <v>1</v>
      </c>
      <c r="K205" s="671">
        <v>0</v>
      </c>
      <c r="L205" s="671">
        <v>0</v>
      </c>
      <c r="M205" s="671">
        <v>1</v>
      </c>
      <c r="N205" s="671">
        <f t="shared" ref="N205:U205" si="58">+N206</f>
        <v>0</v>
      </c>
      <c r="O205" s="671">
        <f t="shared" si="58"/>
        <v>0</v>
      </c>
      <c r="P205" s="671">
        <f t="shared" si="58"/>
        <v>0</v>
      </c>
      <c r="Q205" s="671">
        <f t="shared" si="58"/>
        <v>0</v>
      </c>
      <c r="R205" s="671">
        <f t="shared" si="58"/>
        <v>0</v>
      </c>
      <c r="S205" s="671">
        <f t="shared" si="58"/>
        <v>0</v>
      </c>
      <c r="T205" s="671">
        <f t="shared" si="58"/>
        <v>0</v>
      </c>
      <c r="U205" s="671">
        <f t="shared" si="58"/>
        <v>0</v>
      </c>
      <c r="V205" s="77">
        <f>SUM(J205:U205)</f>
        <v>2</v>
      </c>
      <c r="W205" s="128">
        <f>+V205/F205*100</f>
        <v>50</v>
      </c>
      <c r="Z205" s="224"/>
      <c r="AA205" s="224"/>
      <c r="AB205" s="223"/>
      <c r="AC205" s="223"/>
      <c r="AD205" s="223"/>
      <c r="AE205" s="223"/>
      <c r="AF205" s="68"/>
      <c r="AG205" s="68"/>
      <c r="AH205" s="226"/>
      <c r="AI205" s="223"/>
      <c r="AJ205" s="223"/>
      <c r="AK205" s="223"/>
      <c r="AL205" s="223"/>
      <c r="AM205" s="223"/>
      <c r="AN205" s="223"/>
      <c r="AO205" s="223"/>
      <c r="AP205" s="223"/>
      <c r="AQ205" s="223"/>
      <c r="AR205" s="713"/>
      <c r="AS205" s="714"/>
      <c r="AT205" s="223"/>
      <c r="AU205" s="223"/>
      <c r="AV205" s="223"/>
      <c r="AW205" s="223"/>
      <c r="BA205" s="129">
        <f>+BC205+BD205+BF205+BH205+BJ205+BL205+BN205+BP205+BR205+BT205+BV205+BX205+BZ205</f>
        <v>23200</v>
      </c>
      <c r="BB205" s="130">
        <f>+BE205+BG205+BI205+BK205+BM205+BO205+BQ205+BS205+BU205+BW205+BY205+CA205</f>
        <v>0</v>
      </c>
      <c r="BC205" s="129">
        <v>0</v>
      </c>
      <c r="BD205" s="155">
        <v>0</v>
      </c>
      <c r="BE205" s="132">
        <v>0</v>
      </c>
      <c r="BF205" s="131">
        <v>0</v>
      </c>
      <c r="BG205" s="132">
        <v>0</v>
      </c>
      <c r="BH205" s="131">
        <v>0</v>
      </c>
      <c r="BI205" s="132">
        <v>0</v>
      </c>
      <c r="BJ205" s="131">
        <v>23200</v>
      </c>
      <c r="BK205" s="132">
        <v>0</v>
      </c>
      <c r="BL205" s="131"/>
      <c r="BM205" s="65"/>
      <c r="BN205" s="131"/>
      <c r="BO205" s="132"/>
      <c r="BP205" s="131"/>
      <c r="BQ205" s="132"/>
      <c r="BR205" s="131"/>
      <c r="BS205" s="65"/>
      <c r="BT205" s="131"/>
      <c r="BU205" s="132"/>
      <c r="BV205" s="131"/>
      <c r="BW205" s="65"/>
      <c r="BX205" s="131"/>
      <c r="BY205" s="65"/>
      <c r="BZ205" s="131"/>
      <c r="CA205" s="65"/>
      <c r="CB205" s="156">
        <f>+BE205+BG205+BI205+BK205+BM205+BO205+BQ205+BS205+BU205+BW205+BY205+CA205</f>
        <v>0</v>
      </c>
      <c r="CC205" s="128">
        <f>+CB205/BA205*100</f>
        <v>0</v>
      </c>
      <c r="CF205" s="133">
        <f>+CI205-BA205</f>
        <v>0</v>
      </c>
      <c r="CG205" s="133">
        <f>+CJ205-BB205</f>
        <v>0</v>
      </c>
      <c r="CH205" s="160"/>
      <c r="CI205" s="133">
        <v>23200</v>
      </c>
      <c r="CJ205" s="133">
        <v>0</v>
      </c>
    </row>
    <row r="206" spans="1:88" ht="40.5" customHeight="1">
      <c r="A206" s="976"/>
      <c r="B206" s="1040"/>
      <c r="C206" s="1085"/>
      <c r="D206" s="11" t="s">
        <v>163</v>
      </c>
      <c r="E206" s="9" t="s">
        <v>46</v>
      </c>
      <c r="F206" s="671">
        <f>+'[1]UE409 (2)'!F216</f>
        <v>4</v>
      </c>
      <c r="G206" s="671">
        <f>+'[1]UE409 (2)'!G216</f>
        <v>4</v>
      </c>
      <c r="H206" s="671">
        <f>+'[1]UE409 (2)'!H216</f>
        <v>4</v>
      </c>
      <c r="I206" s="671">
        <f>+'[1]UE409 (2)'!I216</f>
        <v>4</v>
      </c>
      <c r="J206" s="634">
        <v>1</v>
      </c>
      <c r="K206" s="91">
        <v>0</v>
      </c>
      <c r="L206" s="91">
        <v>0</v>
      </c>
      <c r="M206" s="91">
        <v>1</v>
      </c>
      <c r="N206" s="91"/>
      <c r="O206" s="91"/>
      <c r="P206" s="91"/>
      <c r="Q206" s="91"/>
      <c r="R206" s="91"/>
      <c r="S206" s="634"/>
      <c r="T206" s="91"/>
      <c r="U206" s="91"/>
      <c r="V206" s="77">
        <f t="shared" ref="V206:V224" si="59">SUM(J206:U206)</f>
        <v>2</v>
      </c>
      <c r="W206" s="128">
        <f t="shared" ref="W206:W224" si="60">+V206/F206*100</f>
        <v>50</v>
      </c>
      <c r="Z206" s="224"/>
      <c r="AA206" s="735" t="s">
        <v>812</v>
      </c>
      <c r="AB206" s="223" t="s">
        <v>970</v>
      </c>
      <c r="AC206" s="223" t="s">
        <v>971</v>
      </c>
      <c r="AD206" s="223"/>
      <c r="AE206" s="12" t="s">
        <v>972</v>
      </c>
      <c r="AF206" s="715"/>
      <c r="AG206" s="715"/>
      <c r="AH206" s="226"/>
      <c r="AI206" s="223"/>
      <c r="AJ206" s="223"/>
      <c r="AK206" s="223"/>
      <c r="AL206" s="223"/>
      <c r="AM206" s="223"/>
      <c r="AN206" s="231"/>
      <c r="AO206" s="223"/>
      <c r="AP206" s="223"/>
      <c r="AQ206" s="223"/>
      <c r="AR206" s="713"/>
      <c r="AS206" s="714"/>
      <c r="AT206" s="223"/>
      <c r="AU206" s="223"/>
      <c r="AV206" s="223"/>
      <c r="AW206" s="223"/>
      <c r="BA206" s="129"/>
      <c r="BB206" s="130"/>
      <c r="BC206" s="129"/>
      <c r="BD206" s="155"/>
      <c r="BE206" s="132"/>
      <c r="BF206" s="131"/>
      <c r="BG206" s="132"/>
      <c r="BH206" s="131"/>
      <c r="BI206" s="132"/>
      <c r="BJ206" s="131"/>
      <c r="BK206" s="132"/>
      <c r="BL206" s="131"/>
      <c r="BM206" s="65"/>
      <c r="BN206" s="131"/>
      <c r="BO206" s="132"/>
      <c r="BP206" s="131"/>
      <c r="BQ206" s="132"/>
      <c r="BR206" s="131"/>
      <c r="BS206" s="65"/>
      <c r="BT206" s="131"/>
      <c r="BU206" s="132"/>
      <c r="BV206" s="131"/>
      <c r="BW206" s="65"/>
      <c r="BX206" s="131"/>
      <c r="BY206" s="65"/>
      <c r="BZ206" s="131"/>
      <c r="CA206" s="65"/>
      <c r="CB206" s="156">
        <f t="shared" ref="CB206:CB224" si="61">+BE206+BG206+BI206+BK206+BM206+BO206+BQ206+BS206+BU206+BW206+BY206+CA206</f>
        <v>0</v>
      </c>
      <c r="CC206" s="128" t="e">
        <f t="shared" ref="CC206:CC224" si="62">+CB206/BA206*100</f>
        <v>#DIV/0!</v>
      </c>
      <c r="CF206" s="157"/>
      <c r="CG206" s="157"/>
    </row>
    <row r="207" spans="1:88" ht="48" customHeight="1">
      <c r="A207" s="976"/>
      <c r="B207" s="1039" t="s">
        <v>706</v>
      </c>
      <c r="C207" s="1035" t="s">
        <v>411</v>
      </c>
      <c r="D207" s="1036"/>
      <c r="E207" s="1037"/>
      <c r="F207" s="671">
        <f>+'[1]UE409 (2)'!F219</f>
        <v>40206</v>
      </c>
      <c r="G207" s="671">
        <f>+'[1]UE409 (2)'!G219</f>
        <v>22378</v>
      </c>
      <c r="H207" s="671">
        <f>+'[1]UE409 (2)'!H219</f>
        <v>22378</v>
      </c>
      <c r="I207" s="671">
        <f>+'[1]UE409 (2)'!I219</f>
        <v>22378</v>
      </c>
      <c r="J207" s="727">
        <v>776</v>
      </c>
      <c r="K207" s="671">
        <v>2907</v>
      </c>
      <c r="L207" s="671">
        <v>5843</v>
      </c>
      <c r="M207" s="671">
        <v>8922</v>
      </c>
      <c r="N207" s="671">
        <f t="shared" ref="N207:U207" si="63">+N208+N210+N213+N215</f>
        <v>0</v>
      </c>
      <c r="O207" s="671">
        <f t="shared" si="63"/>
        <v>0</v>
      </c>
      <c r="P207" s="671">
        <f t="shared" si="63"/>
        <v>0</v>
      </c>
      <c r="Q207" s="671">
        <f t="shared" si="63"/>
        <v>0</v>
      </c>
      <c r="R207" s="671">
        <f t="shared" si="63"/>
        <v>0</v>
      </c>
      <c r="S207" s="671">
        <f t="shared" si="63"/>
        <v>0</v>
      </c>
      <c r="T207" s="671">
        <f t="shared" si="63"/>
        <v>0</v>
      </c>
      <c r="U207" s="671">
        <f t="shared" si="63"/>
        <v>0</v>
      </c>
      <c r="V207" s="77">
        <f t="shared" si="59"/>
        <v>18448</v>
      </c>
      <c r="W207" s="128">
        <f t="shared" si="60"/>
        <v>45.88369895040541</v>
      </c>
      <c r="Z207" s="224"/>
      <c r="AA207" s="224"/>
      <c r="AB207" s="223"/>
      <c r="AC207" s="223"/>
      <c r="AD207" s="223"/>
      <c r="AE207" s="223"/>
      <c r="AF207" s="68"/>
      <c r="AG207" s="68"/>
      <c r="AH207" s="226"/>
      <c r="AI207" s="223"/>
      <c r="AJ207" s="223"/>
      <c r="AK207" s="223"/>
      <c r="AL207" s="223"/>
      <c r="AM207" s="223"/>
      <c r="AN207" s="223"/>
      <c r="AO207" s="223"/>
      <c r="AP207" s="223"/>
      <c r="AQ207" s="223"/>
      <c r="AR207" s="713"/>
      <c r="AS207" s="713"/>
      <c r="AT207" s="223"/>
      <c r="AU207" s="223"/>
      <c r="AV207" s="223"/>
      <c r="AW207" s="223"/>
      <c r="BA207" s="77">
        <f>+BC207+BD207+BF207+BH207+BJ207+BL207+BN207+BP207+BR207+BT207+BV207+BX207+BZ207</f>
        <v>3788003</v>
      </c>
      <c r="BB207" s="130">
        <f>+BE207+BG207+BI207+BK207+BM207+BO207+BQ207+BS207+BU207+BW207+BY207+CA207</f>
        <v>608383.91</v>
      </c>
      <c r="BC207" s="129">
        <v>1068932</v>
      </c>
      <c r="BD207" s="155">
        <v>4871</v>
      </c>
      <c r="BE207" s="132">
        <v>83586.3</v>
      </c>
      <c r="BF207" s="131">
        <v>867844</v>
      </c>
      <c r="BG207" s="132">
        <v>177641.58000000002</v>
      </c>
      <c r="BH207" s="131">
        <v>6288</v>
      </c>
      <c r="BI207" s="132">
        <v>172105.34000000003</v>
      </c>
      <c r="BJ207" s="131">
        <v>1840068</v>
      </c>
      <c r="BK207" s="132">
        <v>175050.69</v>
      </c>
      <c r="BL207" s="131"/>
      <c r="BM207" s="132"/>
      <c r="BN207" s="131"/>
      <c r="BO207" s="132"/>
      <c r="BP207" s="131"/>
      <c r="BQ207" s="132"/>
      <c r="BR207" s="131"/>
      <c r="BS207" s="65"/>
      <c r="BT207" s="131"/>
      <c r="BU207" s="132"/>
      <c r="BV207" s="131"/>
      <c r="BW207" s="65"/>
      <c r="BX207" s="131"/>
      <c r="BY207" s="65"/>
      <c r="BZ207" s="131"/>
      <c r="CA207" s="65"/>
      <c r="CB207" s="156">
        <f t="shared" si="61"/>
        <v>608383.91</v>
      </c>
      <c r="CC207" s="128">
        <f t="shared" si="62"/>
        <v>16.060808557965768</v>
      </c>
      <c r="CF207" s="133">
        <f>+CI207-BA207</f>
        <v>0</v>
      </c>
      <c r="CG207" s="133">
        <f>+CJ207-BB207</f>
        <v>0</v>
      </c>
      <c r="CH207" s="160"/>
      <c r="CI207" s="133">
        <v>3788003</v>
      </c>
      <c r="CJ207" s="133">
        <v>608383.91</v>
      </c>
    </row>
    <row r="208" spans="1:88" ht="39" customHeight="1">
      <c r="A208" s="976"/>
      <c r="B208" s="1040"/>
      <c r="C208" s="1051" t="s">
        <v>499</v>
      </c>
      <c r="D208" s="38" t="s">
        <v>164</v>
      </c>
      <c r="E208" s="44" t="s">
        <v>112</v>
      </c>
      <c r="F208" s="671">
        <f>+'[1]UE409 (2)'!F220</f>
        <v>11</v>
      </c>
      <c r="G208" s="671">
        <f>+'[1]UE409 (2)'!G220</f>
        <v>11</v>
      </c>
      <c r="H208" s="671">
        <f>+'[1]UE409 (2)'!H220</f>
        <v>11</v>
      </c>
      <c r="I208" s="671">
        <f>+'[1]UE409 (2)'!I220</f>
        <v>11</v>
      </c>
      <c r="J208" s="634">
        <v>1</v>
      </c>
      <c r="K208" s="80">
        <v>2</v>
      </c>
      <c r="L208" s="80">
        <v>0</v>
      </c>
      <c r="M208" s="80">
        <v>0</v>
      </c>
      <c r="N208" s="80"/>
      <c r="O208" s="80"/>
      <c r="P208" s="80"/>
      <c r="Q208" s="80"/>
      <c r="R208" s="80"/>
      <c r="S208" s="634"/>
      <c r="T208" s="80"/>
      <c r="U208" s="80"/>
      <c r="V208" s="77">
        <f t="shared" si="59"/>
        <v>3</v>
      </c>
      <c r="W208" s="128">
        <f t="shared" si="60"/>
        <v>27.27272727272727</v>
      </c>
      <c r="Z208" s="736" t="s">
        <v>813</v>
      </c>
      <c r="AA208" s="736"/>
      <c r="AB208" s="223" t="s">
        <v>973</v>
      </c>
      <c r="AC208" s="223"/>
      <c r="AD208" s="12" t="s">
        <v>974</v>
      </c>
      <c r="AE208" s="12"/>
      <c r="AF208" s="715"/>
      <c r="AG208" s="68"/>
      <c r="AH208" s="226"/>
      <c r="AI208" s="223"/>
      <c r="AJ208" s="223"/>
      <c r="AK208" s="223"/>
      <c r="AL208" s="223"/>
      <c r="AM208" s="223"/>
      <c r="AN208" s="231"/>
      <c r="AO208" s="223"/>
      <c r="AP208" s="223"/>
      <c r="AQ208" s="223"/>
      <c r="AR208" s="713"/>
      <c r="AS208" s="713"/>
      <c r="AT208" s="223"/>
      <c r="AU208" s="223"/>
      <c r="AV208" s="223"/>
      <c r="AW208" s="223"/>
      <c r="BA208" s="129"/>
      <c r="BB208" s="130"/>
      <c r="BC208" s="129"/>
      <c r="BD208" s="155"/>
      <c r="BE208" s="132"/>
      <c r="BF208" s="131"/>
      <c r="BG208" s="132"/>
      <c r="BH208" s="131"/>
      <c r="BI208" s="132"/>
      <c r="BJ208" s="131"/>
      <c r="BK208" s="132"/>
      <c r="BL208" s="131"/>
      <c r="BM208" s="132"/>
      <c r="BN208" s="131"/>
      <c r="BO208" s="132"/>
      <c r="BP208" s="131"/>
      <c r="BQ208" s="132"/>
      <c r="BR208" s="131"/>
      <c r="BS208" s="65"/>
      <c r="BT208" s="131"/>
      <c r="BU208" s="132"/>
      <c r="BV208" s="131"/>
      <c r="BW208" s="65"/>
      <c r="BX208" s="131"/>
      <c r="BY208" s="65"/>
      <c r="BZ208" s="131"/>
      <c r="CA208" s="65"/>
      <c r="CB208" s="156">
        <f t="shared" si="61"/>
        <v>0</v>
      </c>
      <c r="CC208" s="128" t="e">
        <f t="shared" si="62"/>
        <v>#DIV/0!</v>
      </c>
      <c r="CF208" s="157"/>
      <c r="CG208" s="157"/>
    </row>
    <row r="209" spans="1:88" ht="42" customHeight="1">
      <c r="A209" s="976"/>
      <c r="B209" s="1040"/>
      <c r="C209" s="1052"/>
      <c r="D209" s="38" t="s">
        <v>165</v>
      </c>
      <c r="E209" s="44" t="s">
        <v>242</v>
      </c>
      <c r="F209" s="671">
        <f>+'[1]UE409 (2)'!F221</f>
        <v>11</v>
      </c>
      <c r="G209" s="671">
        <f>+'[1]UE409 (2)'!G221</f>
        <v>11</v>
      </c>
      <c r="H209" s="671">
        <f>+'[1]UE409 (2)'!H221</f>
        <v>11</v>
      </c>
      <c r="I209" s="671">
        <f>+'[1]UE409 (2)'!I221</f>
        <v>11</v>
      </c>
      <c r="J209" s="634">
        <v>1</v>
      </c>
      <c r="K209" s="91">
        <v>0</v>
      </c>
      <c r="L209" s="91">
        <v>0</v>
      </c>
      <c r="M209" s="91">
        <v>0</v>
      </c>
      <c r="N209" s="91"/>
      <c r="O209" s="91"/>
      <c r="P209" s="91"/>
      <c r="Q209" s="91"/>
      <c r="R209" s="91"/>
      <c r="S209" s="634"/>
      <c r="T209" s="91"/>
      <c r="U209" s="91"/>
      <c r="V209" s="77">
        <f t="shared" si="59"/>
        <v>1</v>
      </c>
      <c r="W209" s="128">
        <f t="shared" si="60"/>
        <v>9.0909090909090917</v>
      </c>
      <c r="Z209" s="736"/>
      <c r="AA209" s="736" t="s">
        <v>814</v>
      </c>
      <c r="AB209" s="223" t="s">
        <v>975</v>
      </c>
      <c r="AC209" s="223"/>
      <c r="AD209" s="223" t="s">
        <v>976</v>
      </c>
      <c r="AE209" s="223"/>
      <c r="AF209" s="715"/>
      <c r="AG209" s="68"/>
      <c r="AH209" s="226"/>
      <c r="AI209" s="223"/>
      <c r="AJ209" s="223"/>
      <c r="AK209" s="223"/>
      <c r="AL209" s="223"/>
      <c r="AM209" s="223"/>
      <c r="AN209" s="231"/>
      <c r="AO209" s="223"/>
      <c r="AP209" s="223"/>
      <c r="AQ209" s="223"/>
      <c r="AR209" s="713"/>
      <c r="AS209" s="713"/>
      <c r="AT209" s="223"/>
      <c r="AU209" s="223"/>
      <c r="AV209" s="223"/>
      <c r="AW209" s="223"/>
      <c r="BA209" s="129"/>
      <c r="BB209" s="130"/>
      <c r="BC209" s="129"/>
      <c r="BD209" s="155"/>
      <c r="BE209" s="132"/>
      <c r="BF209" s="131"/>
      <c r="BG209" s="132"/>
      <c r="BH209" s="131"/>
      <c r="BI209" s="132"/>
      <c r="BJ209" s="131"/>
      <c r="BK209" s="132"/>
      <c r="BL209" s="131"/>
      <c r="BM209" s="65"/>
      <c r="BN209" s="131"/>
      <c r="BO209" s="132"/>
      <c r="BP209" s="131"/>
      <c r="BQ209" s="132"/>
      <c r="BR209" s="131"/>
      <c r="BS209" s="65"/>
      <c r="BT209" s="131"/>
      <c r="BU209" s="132"/>
      <c r="BV209" s="131"/>
      <c r="BW209" s="65"/>
      <c r="BX209" s="131"/>
      <c r="BY209" s="65"/>
      <c r="BZ209" s="131"/>
      <c r="CA209" s="65"/>
      <c r="CB209" s="156">
        <f t="shared" si="61"/>
        <v>0</v>
      </c>
      <c r="CC209" s="128" t="e">
        <f t="shared" si="62"/>
        <v>#DIV/0!</v>
      </c>
      <c r="CF209" s="157"/>
      <c r="CG209" s="157"/>
    </row>
    <row r="210" spans="1:88" ht="35.25" customHeight="1">
      <c r="A210" s="976"/>
      <c r="B210" s="1040"/>
      <c r="C210" s="1052"/>
      <c r="D210" s="38" t="s">
        <v>166</v>
      </c>
      <c r="E210" s="44" t="s">
        <v>112</v>
      </c>
      <c r="F210" s="671">
        <f>+'[1]UE409 (2)'!F222</f>
        <v>40000</v>
      </c>
      <c r="G210" s="671">
        <f>+'[1]UE409 (2)'!G222</f>
        <v>22172</v>
      </c>
      <c r="H210" s="671">
        <f>+'[1]UE409 (2)'!H222</f>
        <v>22172</v>
      </c>
      <c r="I210" s="671">
        <f>+'[1]UE409 (2)'!I222</f>
        <v>22172</v>
      </c>
      <c r="J210" s="634">
        <v>771</v>
      </c>
      <c r="K210" s="91">
        <v>2903</v>
      </c>
      <c r="L210" s="91">
        <v>5838</v>
      </c>
      <c r="M210" s="91">
        <v>8917</v>
      </c>
      <c r="N210" s="91"/>
      <c r="O210" s="91"/>
      <c r="P210" s="91"/>
      <c r="Q210" s="91"/>
      <c r="R210" s="91"/>
      <c r="S210" s="634"/>
      <c r="T210" s="91"/>
      <c r="U210" s="91"/>
      <c r="V210" s="77">
        <f t="shared" si="59"/>
        <v>18429</v>
      </c>
      <c r="W210" s="128">
        <f t="shared" si="60"/>
        <v>46.072499999999998</v>
      </c>
      <c r="Z210" s="736" t="s">
        <v>815</v>
      </c>
      <c r="AA210" s="736" t="s">
        <v>816</v>
      </c>
      <c r="AB210" s="223" t="s">
        <v>977</v>
      </c>
      <c r="AC210" s="223" t="s">
        <v>978</v>
      </c>
      <c r="AD210" s="12" t="s">
        <v>979</v>
      </c>
      <c r="AE210" s="12" t="s">
        <v>980</v>
      </c>
      <c r="AF210" s="715"/>
      <c r="AG210" s="715"/>
      <c r="AH210" s="226"/>
      <c r="AI210" s="12"/>
      <c r="AJ210" s="223"/>
      <c r="AK210" s="223"/>
      <c r="AL210" s="223"/>
      <c r="AM210" s="223"/>
      <c r="AN210" s="231"/>
      <c r="AO210" s="231"/>
      <c r="AP210" s="223"/>
      <c r="AQ210" s="223"/>
      <c r="AR210" s="713"/>
      <c r="AS210" s="714"/>
      <c r="AT210" s="223"/>
      <c r="AU210" s="223"/>
      <c r="AV210" s="223"/>
      <c r="AW210" s="223"/>
      <c r="BA210" s="129"/>
      <c r="BB210" s="130"/>
      <c r="BC210" s="129"/>
      <c r="BD210" s="155"/>
      <c r="BE210" s="132"/>
      <c r="BF210" s="131"/>
      <c r="BG210" s="132"/>
      <c r="BH210" s="131"/>
      <c r="BI210" s="132"/>
      <c r="BJ210" s="131"/>
      <c r="BK210" s="132"/>
      <c r="BL210" s="131"/>
      <c r="BM210" s="65"/>
      <c r="BN210" s="131"/>
      <c r="BO210" s="132"/>
      <c r="BP210" s="131"/>
      <c r="BQ210" s="132"/>
      <c r="BR210" s="131"/>
      <c r="BS210" s="65"/>
      <c r="BT210" s="131"/>
      <c r="BU210" s="132"/>
      <c r="BV210" s="131"/>
      <c r="BW210" s="65"/>
      <c r="BX210" s="131"/>
      <c r="BY210" s="65"/>
      <c r="BZ210" s="131"/>
      <c r="CA210" s="65"/>
      <c r="CB210" s="156">
        <f t="shared" si="61"/>
        <v>0</v>
      </c>
      <c r="CC210" s="128" t="e">
        <f t="shared" si="62"/>
        <v>#DIV/0!</v>
      </c>
      <c r="CF210" s="157"/>
      <c r="CG210" s="157"/>
    </row>
    <row r="211" spans="1:88" ht="39.75" customHeight="1">
      <c r="A211" s="976"/>
      <c r="B211" s="1040"/>
      <c r="C211" s="1052"/>
      <c r="D211" s="38" t="s">
        <v>167</v>
      </c>
      <c r="E211" s="44" t="s">
        <v>60</v>
      </c>
      <c r="F211" s="671">
        <f>+'[1]UE409 (2)'!F223</f>
        <v>34000</v>
      </c>
      <c r="G211" s="671">
        <f>+'[1]UE409 (2)'!G223</f>
        <v>18846</v>
      </c>
      <c r="H211" s="671">
        <f>+'[1]UE409 (2)'!H223</f>
        <v>18846</v>
      </c>
      <c r="I211" s="671">
        <f>+'[1]UE409 (2)'!I223</f>
        <v>18846</v>
      </c>
      <c r="J211" s="634">
        <v>741</v>
      </c>
      <c r="K211" s="91">
        <v>2657</v>
      </c>
      <c r="L211" s="91">
        <v>5592</v>
      </c>
      <c r="M211" s="91">
        <v>8417</v>
      </c>
      <c r="N211" s="91"/>
      <c r="O211" s="91"/>
      <c r="P211" s="91"/>
      <c r="Q211" s="91"/>
      <c r="R211" s="91"/>
      <c r="S211" s="634"/>
      <c r="T211" s="91"/>
      <c r="U211" s="91"/>
      <c r="V211" s="77">
        <f t="shared" si="59"/>
        <v>17407</v>
      </c>
      <c r="W211" s="128">
        <f t="shared" si="60"/>
        <v>51.197058823529403</v>
      </c>
      <c r="Z211" s="736" t="s">
        <v>817</v>
      </c>
      <c r="AA211" s="736" t="s">
        <v>818</v>
      </c>
      <c r="AB211" s="223" t="s">
        <v>981</v>
      </c>
      <c r="AC211" s="223" t="s">
        <v>982</v>
      </c>
      <c r="AD211" s="12" t="s">
        <v>983</v>
      </c>
      <c r="AE211" s="12" t="s">
        <v>984</v>
      </c>
      <c r="AF211" s="715"/>
      <c r="AG211" s="715"/>
      <c r="AH211" s="226"/>
      <c r="AI211" s="223"/>
      <c r="AJ211" s="223"/>
      <c r="AK211" s="223"/>
      <c r="AL211" s="223"/>
      <c r="AM211" s="223"/>
      <c r="AN211" s="231"/>
      <c r="AO211" s="231"/>
      <c r="AP211" s="223"/>
      <c r="AQ211" s="223"/>
      <c r="AR211" s="714"/>
      <c r="AS211" s="714"/>
      <c r="AT211" s="223"/>
      <c r="AU211" s="223"/>
      <c r="AV211" s="223"/>
      <c r="AW211" s="223"/>
      <c r="BA211" s="129"/>
      <c r="BB211" s="130"/>
      <c r="BC211" s="129"/>
      <c r="BD211" s="155"/>
      <c r="BE211" s="132"/>
      <c r="BF211" s="131"/>
      <c r="BG211" s="132"/>
      <c r="BH211" s="131"/>
      <c r="BI211" s="132"/>
      <c r="BJ211" s="131"/>
      <c r="BK211" s="132"/>
      <c r="BL211" s="131"/>
      <c r="BM211" s="65"/>
      <c r="BN211" s="131"/>
      <c r="BO211" s="132"/>
      <c r="BP211" s="131"/>
      <c r="BQ211" s="132"/>
      <c r="BR211" s="131"/>
      <c r="BS211" s="65"/>
      <c r="BT211" s="131"/>
      <c r="BU211" s="132"/>
      <c r="BV211" s="131"/>
      <c r="BW211" s="65"/>
      <c r="BX211" s="131"/>
      <c r="BY211" s="65"/>
      <c r="BZ211" s="131"/>
      <c r="CA211" s="65"/>
      <c r="CB211" s="156">
        <f t="shared" si="61"/>
        <v>0</v>
      </c>
      <c r="CC211" s="128" t="e">
        <f t="shared" si="62"/>
        <v>#DIV/0!</v>
      </c>
      <c r="CF211" s="157"/>
      <c r="CG211" s="157"/>
    </row>
    <row r="212" spans="1:88" ht="38.25" customHeight="1">
      <c r="A212" s="976"/>
      <c r="B212" s="1040"/>
      <c r="C212" s="1052"/>
      <c r="D212" s="38" t="s">
        <v>168</v>
      </c>
      <c r="E212" s="44" t="s">
        <v>60</v>
      </c>
      <c r="F212" s="671">
        <f>+'[1]UE409 (2)'!F224</f>
        <v>6000</v>
      </c>
      <c r="G212" s="671">
        <f>+'[1]UE409 (2)'!G224</f>
        <v>3326</v>
      </c>
      <c r="H212" s="671">
        <f>+'[1]UE409 (2)'!H224</f>
        <v>3326</v>
      </c>
      <c r="I212" s="671">
        <f>+'[1]UE409 (2)'!I224</f>
        <v>3326</v>
      </c>
      <c r="J212" s="634">
        <v>23</v>
      </c>
      <c r="K212" s="91">
        <v>246</v>
      </c>
      <c r="L212" s="91">
        <v>246</v>
      </c>
      <c r="M212" s="91">
        <v>500</v>
      </c>
      <c r="N212" s="91"/>
      <c r="O212" s="91"/>
      <c r="P212" s="91"/>
      <c r="Q212" s="91"/>
      <c r="R212" s="91"/>
      <c r="S212" s="634"/>
      <c r="T212" s="91"/>
      <c r="U212" s="91"/>
      <c r="V212" s="77">
        <f t="shared" si="59"/>
        <v>1015</v>
      </c>
      <c r="W212" s="128">
        <f t="shared" si="60"/>
        <v>16.916666666666664</v>
      </c>
      <c r="Z212" s="736" t="s">
        <v>819</v>
      </c>
      <c r="AA212" s="736" t="s">
        <v>818</v>
      </c>
      <c r="AB212" s="223" t="s">
        <v>985</v>
      </c>
      <c r="AC212" s="223" t="s">
        <v>986</v>
      </c>
      <c r="AD212" s="12"/>
      <c r="AE212" s="12"/>
      <c r="AF212" s="715"/>
      <c r="AG212" s="715"/>
      <c r="AH212" s="226"/>
      <c r="AI212" s="223"/>
      <c r="AJ212" s="223"/>
      <c r="AK212" s="12"/>
      <c r="AL212" s="223"/>
      <c r="AM212" s="223"/>
      <c r="AN212" s="231"/>
      <c r="AO212" s="231"/>
      <c r="AP212" s="223"/>
      <c r="AQ212" s="223"/>
      <c r="AR212" s="714"/>
      <c r="AS212" s="714"/>
      <c r="AT212" s="223"/>
      <c r="AU212" s="223"/>
      <c r="AV212" s="223"/>
      <c r="AW212" s="223"/>
      <c r="BA212" s="129"/>
      <c r="BB212" s="130"/>
      <c r="BC212" s="129"/>
      <c r="BD212" s="155"/>
      <c r="BE212" s="132"/>
      <c r="BF212" s="131"/>
      <c r="BG212" s="132"/>
      <c r="BH212" s="131"/>
      <c r="BI212" s="132"/>
      <c r="BJ212" s="131"/>
      <c r="BK212" s="132"/>
      <c r="BL212" s="131"/>
      <c r="BM212" s="65"/>
      <c r="BN212" s="131"/>
      <c r="BO212" s="132"/>
      <c r="BP212" s="131"/>
      <c r="BQ212" s="132"/>
      <c r="BR212" s="131"/>
      <c r="BS212" s="65"/>
      <c r="BT212" s="131"/>
      <c r="BU212" s="132"/>
      <c r="BV212" s="131"/>
      <c r="BW212" s="65"/>
      <c r="BX212" s="131"/>
      <c r="BY212" s="65"/>
      <c r="BZ212" s="131"/>
      <c r="CA212" s="65"/>
      <c r="CB212" s="156">
        <f t="shared" si="61"/>
        <v>0</v>
      </c>
      <c r="CC212" s="128" t="e">
        <f t="shared" si="62"/>
        <v>#DIV/0!</v>
      </c>
      <c r="CF212" s="157"/>
      <c r="CG212" s="157"/>
    </row>
    <row r="213" spans="1:88" ht="54" customHeight="1">
      <c r="A213" s="976"/>
      <c r="B213" s="1040"/>
      <c r="C213" s="1052"/>
      <c r="D213" s="78" t="s">
        <v>386</v>
      </c>
      <c r="E213" s="44" t="s">
        <v>119</v>
      </c>
      <c r="F213" s="671">
        <f>+'[1]UE409 (2)'!F225</f>
        <v>45</v>
      </c>
      <c r="G213" s="671">
        <f>+'[1]UE409 (2)'!G225</f>
        <v>45</v>
      </c>
      <c r="H213" s="671">
        <f>+'[1]UE409 (2)'!H225</f>
        <v>45</v>
      </c>
      <c r="I213" s="671">
        <f>+'[1]UE409 (2)'!I225</f>
        <v>45</v>
      </c>
      <c r="J213" s="646">
        <v>4</v>
      </c>
      <c r="K213" s="110">
        <v>2</v>
      </c>
      <c r="L213" s="110">
        <v>5</v>
      </c>
      <c r="M213" s="110">
        <v>5</v>
      </c>
      <c r="N213" s="110"/>
      <c r="O213" s="110"/>
      <c r="P213" s="110"/>
      <c r="Q213" s="110"/>
      <c r="R213" s="110"/>
      <c r="S213" s="646"/>
      <c r="T213" s="110"/>
      <c r="U213" s="110"/>
      <c r="V213" s="77">
        <f t="shared" si="59"/>
        <v>16</v>
      </c>
      <c r="W213" s="128">
        <f t="shared" si="60"/>
        <v>35.555555555555557</v>
      </c>
      <c r="Z213" s="736" t="s">
        <v>820</v>
      </c>
      <c r="AA213" s="736"/>
      <c r="AB213" s="223" t="s">
        <v>987</v>
      </c>
      <c r="AC213" s="223" t="s">
        <v>988</v>
      </c>
      <c r="AD213" s="12" t="s">
        <v>989</v>
      </c>
      <c r="AE213" s="12" t="s">
        <v>990</v>
      </c>
      <c r="AF213" s="715"/>
      <c r="AG213" s="715"/>
      <c r="AH213" s="226"/>
      <c r="AI213" s="223"/>
      <c r="AJ213" s="223"/>
      <c r="AK213" s="223"/>
      <c r="AL213" s="223"/>
      <c r="AM213" s="223"/>
      <c r="AN213" s="231"/>
      <c r="AO213" s="231"/>
      <c r="AP213" s="223"/>
      <c r="AQ213" s="223"/>
      <c r="AR213" s="714"/>
      <c r="AS213" s="714"/>
      <c r="AT213" s="223"/>
      <c r="AU213" s="223"/>
      <c r="AV213" s="223"/>
      <c r="AW213" s="223"/>
      <c r="BA213" s="129"/>
      <c r="BB213" s="130"/>
      <c r="BC213" s="129"/>
      <c r="BD213" s="155"/>
      <c r="BE213" s="132"/>
      <c r="BF213" s="131"/>
      <c r="BG213" s="132"/>
      <c r="BH213" s="131"/>
      <c r="BI213" s="132"/>
      <c r="BJ213" s="131"/>
      <c r="BK213" s="132"/>
      <c r="BL213" s="131"/>
      <c r="BM213" s="65"/>
      <c r="BN213" s="131"/>
      <c r="BO213" s="132"/>
      <c r="BP213" s="131"/>
      <c r="BQ213" s="132"/>
      <c r="BR213" s="131"/>
      <c r="BS213" s="65"/>
      <c r="BT213" s="131"/>
      <c r="BU213" s="132"/>
      <c r="BV213" s="131"/>
      <c r="BW213" s="65"/>
      <c r="BX213" s="131"/>
      <c r="BY213" s="65"/>
      <c r="BZ213" s="131"/>
      <c r="CA213" s="65"/>
      <c r="CB213" s="156">
        <f t="shared" si="61"/>
        <v>0</v>
      </c>
      <c r="CC213" s="128" t="e">
        <f t="shared" si="62"/>
        <v>#DIV/0!</v>
      </c>
      <c r="CF213" s="157"/>
      <c r="CG213" s="157"/>
    </row>
    <row r="214" spans="1:88" ht="42.75" customHeight="1">
      <c r="A214" s="976"/>
      <c r="B214" s="1040"/>
      <c r="C214" s="1052"/>
      <c r="D214" s="38" t="s">
        <v>169</v>
      </c>
      <c r="E214" s="44" t="s">
        <v>27</v>
      </c>
      <c r="F214" s="671">
        <f>+'[1]UE409 (2)'!F226</f>
        <v>45</v>
      </c>
      <c r="G214" s="671">
        <f>+'[1]UE409 (2)'!G226</f>
        <v>45</v>
      </c>
      <c r="H214" s="671">
        <f>+'[1]UE409 (2)'!H226</f>
        <v>45</v>
      </c>
      <c r="I214" s="671">
        <f>+'[1]UE409 (2)'!I226</f>
        <v>45</v>
      </c>
      <c r="J214" s="646">
        <v>0</v>
      </c>
      <c r="K214" s="110">
        <v>0</v>
      </c>
      <c r="L214" s="110">
        <v>0</v>
      </c>
      <c r="M214" s="110">
        <v>0</v>
      </c>
      <c r="N214" s="110"/>
      <c r="O214" s="110"/>
      <c r="P214" s="110"/>
      <c r="Q214" s="110"/>
      <c r="R214" s="110"/>
      <c r="S214" s="646"/>
      <c r="T214" s="110"/>
      <c r="U214" s="110"/>
      <c r="V214" s="77">
        <f t="shared" si="59"/>
        <v>0</v>
      </c>
      <c r="W214" s="128">
        <f t="shared" si="60"/>
        <v>0</v>
      </c>
      <c r="Z214" s="736" t="s">
        <v>821</v>
      </c>
      <c r="AA214" s="736"/>
      <c r="AB214" s="223" t="s">
        <v>991</v>
      </c>
      <c r="AC214" s="223"/>
      <c r="AD214" s="223" t="s">
        <v>992</v>
      </c>
      <c r="AE214" s="12" t="s">
        <v>993</v>
      </c>
      <c r="AF214" s="68"/>
      <c r="AG214" s="715"/>
      <c r="AH214" s="226"/>
      <c r="AI214" s="223"/>
      <c r="AJ214" s="223"/>
      <c r="AK214" s="223"/>
      <c r="AL214" s="223"/>
      <c r="AM214" s="223"/>
      <c r="AN214" s="223"/>
      <c r="AO214" s="231"/>
      <c r="AP214" s="223"/>
      <c r="AQ214" s="223"/>
      <c r="AR214" s="713"/>
      <c r="AS214" s="714"/>
      <c r="AT214" s="223"/>
      <c r="AU214" s="223"/>
      <c r="AV214" s="223"/>
      <c r="AW214" s="223"/>
      <c r="BA214" s="129"/>
      <c r="BB214" s="130"/>
      <c r="BC214" s="129"/>
      <c r="BD214" s="155"/>
      <c r="BE214" s="132"/>
      <c r="BF214" s="131"/>
      <c r="BG214" s="132"/>
      <c r="BH214" s="131"/>
      <c r="BI214" s="132"/>
      <c r="BJ214" s="131"/>
      <c r="BK214" s="132"/>
      <c r="BL214" s="131"/>
      <c r="BM214" s="65"/>
      <c r="BN214" s="131"/>
      <c r="BO214" s="132"/>
      <c r="BP214" s="131"/>
      <c r="BQ214" s="132"/>
      <c r="BR214" s="131"/>
      <c r="BS214" s="65"/>
      <c r="BT214" s="131"/>
      <c r="BU214" s="132"/>
      <c r="BV214" s="131"/>
      <c r="BW214" s="65"/>
      <c r="BX214" s="131"/>
      <c r="BY214" s="65"/>
      <c r="BZ214" s="131"/>
      <c r="CA214" s="65"/>
      <c r="CB214" s="156">
        <f t="shared" si="61"/>
        <v>0</v>
      </c>
      <c r="CC214" s="128" t="e">
        <f t="shared" si="62"/>
        <v>#DIV/0!</v>
      </c>
      <c r="CD214" s="178"/>
      <c r="CF214" s="157"/>
      <c r="CG214" s="157"/>
    </row>
    <row r="215" spans="1:88" ht="42.75" customHeight="1">
      <c r="A215" s="976"/>
      <c r="B215" s="1040"/>
      <c r="C215" s="1052"/>
      <c r="D215" s="38" t="s">
        <v>170</v>
      </c>
      <c r="E215" s="44" t="s">
        <v>112</v>
      </c>
      <c r="F215" s="671">
        <f>+'[1]UE409 (2)'!F227</f>
        <v>150</v>
      </c>
      <c r="G215" s="671">
        <f>+'[1]UE409 (2)'!G227</f>
        <v>150</v>
      </c>
      <c r="H215" s="671">
        <f>+'[1]UE409 (2)'!H227</f>
        <v>150</v>
      </c>
      <c r="I215" s="671">
        <f>+'[1]UE409 (2)'!I227</f>
        <v>150</v>
      </c>
      <c r="J215" s="634">
        <v>0</v>
      </c>
      <c r="K215" s="91">
        <v>0</v>
      </c>
      <c r="L215" s="91">
        <v>0</v>
      </c>
      <c r="M215" s="91">
        <v>0</v>
      </c>
      <c r="N215" s="91"/>
      <c r="O215" s="91"/>
      <c r="P215" s="91"/>
      <c r="Q215" s="91"/>
      <c r="R215" s="91"/>
      <c r="S215" s="634"/>
      <c r="T215" s="91"/>
      <c r="U215" s="91"/>
      <c r="V215" s="77">
        <f t="shared" si="59"/>
        <v>0</v>
      </c>
      <c r="W215" s="128">
        <f t="shared" si="60"/>
        <v>0</v>
      </c>
      <c r="Z215" s="224" t="s">
        <v>822</v>
      </c>
      <c r="AA215" s="224"/>
      <c r="AB215" s="223" t="s">
        <v>994</v>
      </c>
      <c r="AC215" s="223"/>
      <c r="AD215" s="223" t="s">
        <v>822</v>
      </c>
      <c r="AE215" s="223"/>
      <c r="AF215" s="223"/>
      <c r="AG215" s="68"/>
      <c r="AH215" s="226"/>
      <c r="AI215" s="223"/>
      <c r="AJ215" s="223"/>
      <c r="AK215" s="223"/>
      <c r="AL215" s="223"/>
      <c r="AM215" s="223"/>
      <c r="AN215" s="223"/>
      <c r="AO215" s="223"/>
      <c r="AP215" s="223"/>
      <c r="AQ215" s="223"/>
      <c r="AR215" s="713"/>
      <c r="AS215" s="713"/>
      <c r="AT215" s="223"/>
      <c r="AU215" s="223"/>
      <c r="AV215" s="223"/>
      <c r="AW215" s="223"/>
      <c r="BA215" s="129"/>
      <c r="BB215" s="130"/>
      <c r="BC215" s="129"/>
      <c r="BD215" s="155"/>
      <c r="BE215" s="132"/>
      <c r="BF215" s="131"/>
      <c r="BG215" s="132"/>
      <c r="BH215" s="131"/>
      <c r="BI215" s="132"/>
      <c r="BJ215" s="131"/>
      <c r="BK215" s="132"/>
      <c r="BL215" s="131"/>
      <c r="BM215" s="65"/>
      <c r="BN215" s="131"/>
      <c r="BO215" s="132"/>
      <c r="BP215" s="131"/>
      <c r="BQ215" s="132"/>
      <c r="BR215" s="131"/>
      <c r="BS215" s="65"/>
      <c r="BT215" s="131"/>
      <c r="BU215" s="132"/>
      <c r="BV215" s="131"/>
      <c r="BW215" s="65"/>
      <c r="BX215" s="131"/>
      <c r="BY215" s="65"/>
      <c r="BZ215" s="131"/>
      <c r="CA215" s="65"/>
      <c r="CB215" s="156">
        <f t="shared" si="61"/>
        <v>0</v>
      </c>
      <c r="CC215" s="128" t="e">
        <f t="shared" si="62"/>
        <v>#DIV/0!</v>
      </c>
      <c r="CF215" s="157"/>
      <c r="CG215" s="157"/>
    </row>
    <row r="216" spans="1:88" ht="36.75" customHeight="1">
      <c r="A216" s="976"/>
      <c r="B216" s="1055"/>
      <c r="C216" s="1065"/>
      <c r="D216" s="11" t="s">
        <v>171</v>
      </c>
      <c r="E216" s="9" t="s">
        <v>27</v>
      </c>
      <c r="F216" s="671">
        <f>+'[1]UE409 (2)'!F228</f>
        <v>150</v>
      </c>
      <c r="G216" s="671">
        <f>+'[1]UE409 (2)'!G228</f>
        <v>150</v>
      </c>
      <c r="H216" s="671">
        <f>+'[1]UE409 (2)'!H228</f>
        <v>150</v>
      </c>
      <c r="I216" s="671">
        <f>+'[1]UE409 (2)'!I228</f>
        <v>150</v>
      </c>
      <c r="J216" s="634">
        <v>0</v>
      </c>
      <c r="K216" s="91">
        <v>0</v>
      </c>
      <c r="L216" s="91">
        <v>0</v>
      </c>
      <c r="M216" s="91">
        <v>0</v>
      </c>
      <c r="N216" s="91"/>
      <c r="O216" s="91"/>
      <c r="P216" s="91"/>
      <c r="Q216" s="91"/>
      <c r="R216" s="91"/>
      <c r="S216" s="634"/>
      <c r="T216" s="91"/>
      <c r="U216" s="91"/>
      <c r="V216" s="77">
        <f t="shared" si="59"/>
        <v>0</v>
      </c>
      <c r="W216" s="128">
        <f t="shared" si="60"/>
        <v>0</v>
      </c>
      <c r="Z216" s="224" t="s">
        <v>822</v>
      </c>
      <c r="AA216" s="224"/>
      <c r="AB216" s="223" t="s">
        <v>994</v>
      </c>
      <c r="AC216" s="223"/>
      <c r="AD216" s="223" t="s">
        <v>822</v>
      </c>
      <c r="AE216" s="223"/>
      <c r="AF216" s="223"/>
      <c r="AG216" s="68"/>
      <c r="AH216" s="226"/>
      <c r="AI216" s="223"/>
      <c r="AJ216" s="223"/>
      <c r="AK216" s="223"/>
      <c r="AL216" s="223"/>
      <c r="AM216" s="223"/>
      <c r="AN216" s="223"/>
      <c r="AO216" s="223"/>
      <c r="AP216" s="223"/>
      <c r="AQ216" s="223"/>
      <c r="AR216" s="713"/>
      <c r="AS216" s="713"/>
      <c r="AT216" s="223"/>
      <c r="AU216" s="223"/>
      <c r="AV216" s="223"/>
      <c r="AW216" s="223"/>
      <c r="BA216" s="129"/>
      <c r="BB216" s="130"/>
      <c r="BC216" s="129"/>
      <c r="BD216" s="155"/>
      <c r="BE216" s="132"/>
      <c r="BF216" s="131"/>
      <c r="BG216" s="132"/>
      <c r="BH216" s="131"/>
      <c r="BI216" s="132"/>
      <c r="BJ216" s="131"/>
      <c r="BK216" s="132"/>
      <c r="BL216" s="131"/>
      <c r="BM216" s="65"/>
      <c r="BN216" s="131"/>
      <c r="BO216" s="132"/>
      <c r="BP216" s="131"/>
      <c r="BQ216" s="132"/>
      <c r="BR216" s="131"/>
      <c r="BS216" s="65"/>
      <c r="BT216" s="131"/>
      <c r="BU216" s="132"/>
      <c r="BV216" s="131"/>
      <c r="BW216" s="65"/>
      <c r="BX216" s="131"/>
      <c r="BY216" s="65"/>
      <c r="BZ216" s="131"/>
      <c r="CA216" s="65"/>
      <c r="CB216" s="156">
        <f t="shared" si="61"/>
        <v>0</v>
      </c>
      <c r="CC216" s="128" t="e">
        <f t="shared" si="62"/>
        <v>#DIV/0!</v>
      </c>
      <c r="CF216" s="157"/>
      <c r="CG216" s="157"/>
    </row>
    <row r="217" spans="1:88" ht="54.75" customHeight="1">
      <c r="A217" s="976"/>
      <c r="B217" s="1039" t="s">
        <v>707</v>
      </c>
      <c r="C217" s="1035" t="s">
        <v>411</v>
      </c>
      <c r="D217" s="1036"/>
      <c r="E217" s="1037"/>
      <c r="F217" s="671">
        <f>+'[1]UE409 (2)'!F229</f>
        <v>3377</v>
      </c>
      <c r="G217" s="671">
        <f>+'[1]UE409 (2)'!G229</f>
        <v>3377</v>
      </c>
      <c r="H217" s="671">
        <f>+'[1]UE409 (2)'!H229</f>
        <v>3377</v>
      </c>
      <c r="I217" s="671">
        <f>+'[1]UE409 (2)'!I229</f>
        <v>3377</v>
      </c>
      <c r="J217" s="727">
        <v>236</v>
      </c>
      <c r="K217" s="671">
        <v>284</v>
      </c>
      <c r="L217" s="671">
        <v>202</v>
      </c>
      <c r="M217" s="671">
        <v>289</v>
      </c>
      <c r="N217" s="671">
        <f t="shared" ref="N217:U217" si="64">+N218+N220+N221+N223+N224</f>
        <v>0</v>
      </c>
      <c r="O217" s="671">
        <f t="shared" si="64"/>
        <v>0</v>
      </c>
      <c r="P217" s="671">
        <f t="shared" si="64"/>
        <v>0</v>
      </c>
      <c r="Q217" s="671">
        <f t="shared" si="64"/>
        <v>0</v>
      </c>
      <c r="R217" s="671">
        <f t="shared" si="64"/>
        <v>0</v>
      </c>
      <c r="S217" s="671">
        <f t="shared" si="64"/>
        <v>0</v>
      </c>
      <c r="T217" s="671">
        <f t="shared" si="64"/>
        <v>0</v>
      </c>
      <c r="U217" s="671">
        <f t="shared" si="64"/>
        <v>0</v>
      </c>
      <c r="V217" s="77">
        <f t="shared" si="59"/>
        <v>1011</v>
      </c>
      <c r="W217" s="128">
        <f t="shared" si="60"/>
        <v>29.937814628368375</v>
      </c>
      <c r="X217" s="93"/>
      <c r="Y217" s="93"/>
      <c r="Z217" s="224"/>
      <c r="AA217" s="224"/>
      <c r="AB217" s="223"/>
      <c r="AC217" s="223"/>
      <c r="AD217" s="223"/>
      <c r="AE217" s="223"/>
      <c r="AF217" s="68"/>
      <c r="AG217" s="68"/>
      <c r="AH217" s="226"/>
      <c r="AI217" s="223"/>
      <c r="AJ217" s="223"/>
      <c r="AK217" s="223"/>
      <c r="AL217" s="223"/>
      <c r="AM217" s="223"/>
      <c r="AN217" s="223"/>
      <c r="AO217" s="223"/>
      <c r="AP217" s="223"/>
      <c r="AQ217" s="223"/>
      <c r="AR217" s="713"/>
      <c r="AS217" s="713"/>
      <c r="AT217" s="223"/>
      <c r="AU217" s="223"/>
      <c r="AV217" s="223"/>
      <c r="AW217" s="223"/>
      <c r="AX217" s="93"/>
      <c r="BA217" s="129">
        <f>+BC217+BD217+BF217+BH217+BJ217+BL217+BN217+BP217+BR217+BT217+BV217+BX217+BZ217</f>
        <v>0</v>
      </c>
      <c r="BB217" s="130">
        <f>+BE217+BG217+BI217+BK217+BM217+BO217+BQ217+BS217+BU217+BW217+BY217+CA217</f>
        <v>0</v>
      </c>
      <c r="BC217" s="129">
        <v>0</v>
      </c>
      <c r="BD217" s="155">
        <v>0</v>
      </c>
      <c r="BE217" s="132">
        <v>0</v>
      </c>
      <c r="BF217" s="131">
        <v>0</v>
      </c>
      <c r="BG217" s="132">
        <v>0</v>
      </c>
      <c r="BH217" s="131">
        <v>0</v>
      </c>
      <c r="BI217" s="132">
        <v>0</v>
      </c>
      <c r="BJ217" s="131">
        <v>0</v>
      </c>
      <c r="BK217" s="132">
        <v>0</v>
      </c>
      <c r="BL217" s="131"/>
      <c r="BM217" s="65"/>
      <c r="BN217" s="131"/>
      <c r="BO217" s="132"/>
      <c r="BP217" s="131"/>
      <c r="BQ217" s="132"/>
      <c r="BR217" s="131"/>
      <c r="BS217" s="65"/>
      <c r="BT217" s="131"/>
      <c r="BU217" s="132"/>
      <c r="BV217" s="131"/>
      <c r="BW217" s="65"/>
      <c r="BX217" s="131"/>
      <c r="BY217" s="65"/>
      <c r="BZ217" s="131"/>
      <c r="CA217" s="65"/>
      <c r="CB217" s="156">
        <f t="shared" si="61"/>
        <v>0</v>
      </c>
      <c r="CC217" s="128" t="e">
        <f t="shared" si="62"/>
        <v>#DIV/0!</v>
      </c>
      <c r="CF217" s="133">
        <f>+CI217-BA217</f>
        <v>0</v>
      </c>
      <c r="CG217" s="133">
        <f>+CJ217-BB217</f>
        <v>0</v>
      </c>
      <c r="CH217" s="160"/>
      <c r="CI217" s="133"/>
      <c r="CJ217" s="133"/>
    </row>
    <row r="218" spans="1:88" ht="42.75" customHeight="1">
      <c r="A218" s="976"/>
      <c r="B218" s="1040"/>
      <c r="C218" s="1051" t="s">
        <v>500</v>
      </c>
      <c r="D218" s="38" t="s">
        <v>172</v>
      </c>
      <c r="E218" s="9" t="s">
        <v>101</v>
      </c>
      <c r="F218" s="671">
        <f>+'[1]UE409 (2)'!F230</f>
        <v>3200</v>
      </c>
      <c r="G218" s="671">
        <f>+'[1]UE409 (2)'!G230</f>
        <v>3200</v>
      </c>
      <c r="H218" s="671">
        <f>+'[1]UE409 (2)'!H230</f>
        <v>3200</v>
      </c>
      <c r="I218" s="671">
        <f>+'[1]UE409 (2)'!I230</f>
        <v>3200</v>
      </c>
      <c r="J218" s="634">
        <v>235</v>
      </c>
      <c r="K218" s="91">
        <v>280</v>
      </c>
      <c r="L218" s="91">
        <v>200</v>
      </c>
      <c r="M218" s="91">
        <v>284</v>
      </c>
      <c r="N218" s="91"/>
      <c r="O218" s="91"/>
      <c r="P218" s="91"/>
      <c r="Q218" s="91"/>
      <c r="R218" s="91"/>
      <c r="S218" s="634"/>
      <c r="T218" s="91"/>
      <c r="U218" s="91"/>
      <c r="V218" s="77">
        <f t="shared" si="59"/>
        <v>999</v>
      </c>
      <c r="W218" s="128">
        <f t="shared" si="60"/>
        <v>31.21875</v>
      </c>
      <c r="Z218" s="736" t="s">
        <v>823</v>
      </c>
      <c r="AA218" s="736" t="s">
        <v>824</v>
      </c>
      <c r="AB218" s="12" t="s">
        <v>995</v>
      </c>
      <c r="AC218" s="12" t="s">
        <v>996</v>
      </c>
      <c r="AD218" s="12" t="s">
        <v>997</v>
      </c>
      <c r="AE218" s="12" t="s">
        <v>998</v>
      </c>
      <c r="AF218" s="12"/>
      <c r="AG218" s="715"/>
      <c r="AH218" s="226"/>
      <c r="AI218" s="223"/>
      <c r="AJ218" s="223"/>
      <c r="AK218" s="223"/>
      <c r="AL218" s="223"/>
      <c r="AM218" s="223"/>
      <c r="AN218" s="231"/>
      <c r="AO218" s="231"/>
      <c r="AP218" s="223"/>
      <c r="AQ218" s="223"/>
      <c r="AR218" s="714"/>
      <c r="AS218" s="714"/>
      <c r="AT218" s="223"/>
      <c r="AU218" s="223"/>
      <c r="AV218" s="223"/>
      <c r="AW218" s="223"/>
      <c r="BA218" s="129"/>
      <c r="BB218" s="130"/>
      <c r="BC218" s="129"/>
      <c r="BD218" s="155"/>
      <c r="BE218" s="132"/>
      <c r="BF218" s="131"/>
      <c r="BG218" s="132"/>
      <c r="BH218" s="131"/>
      <c r="BI218" s="132"/>
      <c r="BJ218" s="131"/>
      <c r="BK218" s="132"/>
      <c r="BL218" s="131"/>
      <c r="BM218" s="65"/>
      <c r="BN218" s="131"/>
      <c r="BO218" s="132"/>
      <c r="BP218" s="131"/>
      <c r="BQ218" s="65"/>
      <c r="BR218" s="131"/>
      <c r="BS218" s="65"/>
      <c r="BT218" s="131"/>
      <c r="BU218" s="65"/>
      <c r="BV218" s="131"/>
      <c r="BW218" s="65"/>
      <c r="BX218" s="131"/>
      <c r="BY218" s="65"/>
      <c r="BZ218" s="131"/>
      <c r="CA218" s="65"/>
      <c r="CB218" s="156">
        <f t="shared" si="61"/>
        <v>0</v>
      </c>
      <c r="CC218" s="128" t="e">
        <f t="shared" si="62"/>
        <v>#DIV/0!</v>
      </c>
      <c r="CF218" s="157"/>
      <c r="CG218" s="157"/>
    </row>
    <row r="219" spans="1:88" ht="30" customHeight="1">
      <c r="A219" s="976"/>
      <c r="B219" s="1040"/>
      <c r="C219" s="1052"/>
      <c r="D219" s="38" t="s">
        <v>173</v>
      </c>
      <c r="E219" s="9" t="s">
        <v>112</v>
      </c>
      <c r="F219" s="671">
        <f>+'[1]UE409 (2)'!F231</f>
        <v>14</v>
      </c>
      <c r="G219" s="671">
        <f>+'[1]UE409 (2)'!G231</f>
        <v>14</v>
      </c>
      <c r="H219" s="671">
        <f>+'[1]UE409 (2)'!H231</f>
        <v>14</v>
      </c>
      <c r="I219" s="671">
        <f>+'[1]UE409 (2)'!I231</f>
        <v>14</v>
      </c>
      <c r="J219" s="634">
        <v>0</v>
      </c>
      <c r="K219" s="91">
        <v>0</v>
      </c>
      <c r="L219" s="91">
        <v>0</v>
      </c>
      <c r="M219" s="91">
        <v>0</v>
      </c>
      <c r="N219" s="91"/>
      <c r="O219" s="91"/>
      <c r="P219" s="91"/>
      <c r="Q219" s="91"/>
      <c r="R219" s="91"/>
      <c r="S219" s="634"/>
      <c r="T219" s="91"/>
      <c r="U219" s="91"/>
      <c r="V219" s="77">
        <f t="shared" si="59"/>
        <v>0</v>
      </c>
      <c r="W219" s="128">
        <f t="shared" si="60"/>
        <v>0</v>
      </c>
      <c r="Z219" s="736" t="s">
        <v>825</v>
      </c>
      <c r="AA219" s="736"/>
      <c r="AB219" s="223" t="s">
        <v>999</v>
      </c>
      <c r="AC219" s="223"/>
      <c r="AD219" s="12" t="s">
        <v>825</v>
      </c>
      <c r="AE219" s="223"/>
      <c r="AF219" s="12"/>
      <c r="AG219" s="68"/>
      <c r="AH219" s="226"/>
      <c r="AI219" s="223"/>
      <c r="AJ219" s="223"/>
      <c r="AK219" s="223"/>
      <c r="AL219" s="223"/>
      <c r="AM219" s="223"/>
      <c r="AN219" s="231"/>
      <c r="AO219" s="223"/>
      <c r="AP219" s="223"/>
      <c r="AQ219" s="223"/>
      <c r="AR219" s="713"/>
      <c r="AS219" s="713"/>
      <c r="AT219" s="223"/>
      <c r="AU219" s="223"/>
      <c r="AV219" s="223"/>
      <c r="AW219" s="223"/>
      <c r="BA219" s="129"/>
      <c r="BB219" s="130"/>
      <c r="BC219" s="129"/>
      <c r="BD219" s="155"/>
      <c r="BE219" s="132"/>
      <c r="BF219" s="131"/>
      <c r="BG219" s="132"/>
      <c r="BH219" s="131"/>
      <c r="BI219" s="65"/>
      <c r="BJ219" s="131"/>
      <c r="BK219" s="65"/>
      <c r="BL219" s="131"/>
      <c r="BM219" s="65"/>
      <c r="BN219" s="131"/>
      <c r="BO219" s="132"/>
      <c r="BP219" s="131"/>
      <c r="BQ219" s="65"/>
      <c r="BR219" s="131"/>
      <c r="BS219" s="65"/>
      <c r="BT219" s="131"/>
      <c r="BU219" s="65"/>
      <c r="BV219" s="131"/>
      <c r="BW219" s="65"/>
      <c r="BX219" s="131"/>
      <c r="BY219" s="65"/>
      <c r="BZ219" s="131"/>
      <c r="CA219" s="65"/>
      <c r="CB219" s="156">
        <f t="shared" si="61"/>
        <v>0</v>
      </c>
      <c r="CC219" s="128" t="e">
        <f t="shared" si="62"/>
        <v>#DIV/0!</v>
      </c>
      <c r="CF219" s="157"/>
      <c r="CG219" s="157"/>
    </row>
    <row r="220" spans="1:88" ht="40.5" customHeight="1">
      <c r="A220" s="976"/>
      <c r="B220" s="1040"/>
      <c r="C220" s="1052"/>
      <c r="D220" s="413" t="s">
        <v>174</v>
      </c>
      <c r="E220" s="9" t="s">
        <v>101</v>
      </c>
      <c r="F220" s="671">
        <f>+'[1]UE409 (2)'!F232</f>
        <v>50</v>
      </c>
      <c r="G220" s="671">
        <f>+'[1]UE409 (2)'!G232</f>
        <v>50</v>
      </c>
      <c r="H220" s="671">
        <f>+'[1]UE409 (2)'!H232</f>
        <v>50</v>
      </c>
      <c r="I220" s="671">
        <f>+'[1]UE409 (2)'!I232</f>
        <v>50</v>
      </c>
      <c r="J220" s="634">
        <v>0</v>
      </c>
      <c r="K220" s="91">
        <v>2</v>
      </c>
      <c r="L220" s="91">
        <v>0</v>
      </c>
      <c r="M220" s="91">
        <v>2</v>
      </c>
      <c r="N220" s="91"/>
      <c r="O220" s="91"/>
      <c r="P220" s="91"/>
      <c r="Q220" s="91"/>
      <c r="R220" s="91"/>
      <c r="S220" s="634"/>
      <c r="T220" s="91"/>
      <c r="U220" s="91"/>
      <c r="V220" s="77">
        <f t="shared" si="59"/>
        <v>4</v>
      </c>
      <c r="W220" s="128">
        <f t="shared" si="60"/>
        <v>8</v>
      </c>
      <c r="Z220" s="736" t="s">
        <v>826</v>
      </c>
      <c r="AA220" s="224"/>
      <c r="AB220" s="223" t="s">
        <v>1000</v>
      </c>
      <c r="AC220" s="223" t="s">
        <v>1001</v>
      </c>
      <c r="AD220" s="12" t="s">
        <v>1002</v>
      </c>
      <c r="AE220" s="12" t="s">
        <v>1003</v>
      </c>
      <c r="AF220" s="715"/>
      <c r="AG220" s="68"/>
      <c r="AH220" s="226"/>
      <c r="AI220" s="223"/>
      <c r="AJ220" s="223"/>
      <c r="AK220" s="223"/>
      <c r="AL220" s="223"/>
      <c r="AM220" s="223"/>
      <c r="AN220" s="231"/>
      <c r="AO220" s="231"/>
      <c r="AP220" s="223"/>
      <c r="AQ220" s="223"/>
      <c r="AR220" s="713"/>
      <c r="AS220" s="713"/>
      <c r="AT220" s="223"/>
      <c r="AU220" s="223"/>
      <c r="AV220" s="223"/>
      <c r="AW220" s="223"/>
      <c r="BA220" s="129"/>
      <c r="BB220" s="130"/>
      <c r="BC220" s="129"/>
      <c r="BD220" s="155"/>
      <c r="BE220" s="132"/>
      <c r="BF220" s="131"/>
      <c r="BG220" s="132"/>
      <c r="BH220" s="131"/>
      <c r="BI220" s="65"/>
      <c r="BJ220" s="131"/>
      <c r="BK220" s="65"/>
      <c r="BL220" s="131"/>
      <c r="BM220" s="65"/>
      <c r="BN220" s="131"/>
      <c r="BO220" s="132"/>
      <c r="BP220" s="131"/>
      <c r="BQ220" s="65"/>
      <c r="BR220" s="131"/>
      <c r="BS220" s="65"/>
      <c r="BT220" s="131"/>
      <c r="BU220" s="65"/>
      <c r="BV220" s="131"/>
      <c r="BW220" s="65"/>
      <c r="BX220" s="131"/>
      <c r="BY220" s="65"/>
      <c r="BZ220" s="131"/>
      <c r="CA220" s="65"/>
      <c r="CB220" s="156">
        <f t="shared" si="61"/>
        <v>0</v>
      </c>
      <c r="CC220" s="128" t="e">
        <f t="shared" si="62"/>
        <v>#DIV/0!</v>
      </c>
      <c r="CF220" s="157"/>
      <c r="CG220" s="157"/>
    </row>
    <row r="221" spans="1:88" ht="53.25" customHeight="1">
      <c r="A221" s="976"/>
      <c r="B221" s="1040"/>
      <c r="C221" s="1052"/>
      <c r="D221" s="34" t="s">
        <v>175</v>
      </c>
      <c r="E221" s="18" t="s">
        <v>101</v>
      </c>
      <c r="F221" s="671">
        <f>+'[1]UE409 (2)'!F233</f>
        <v>80</v>
      </c>
      <c r="G221" s="671">
        <f>+'[1]UE409 (2)'!G233</f>
        <v>80</v>
      </c>
      <c r="H221" s="671">
        <f>+'[1]UE409 (2)'!H233</f>
        <v>80</v>
      </c>
      <c r="I221" s="671">
        <f>+'[1]UE409 (2)'!I233</f>
        <v>80</v>
      </c>
      <c r="J221" s="634">
        <v>1</v>
      </c>
      <c r="K221" s="91">
        <v>2</v>
      </c>
      <c r="L221" s="91">
        <v>2</v>
      </c>
      <c r="M221" s="91">
        <v>3</v>
      </c>
      <c r="N221" s="91"/>
      <c r="O221" s="91"/>
      <c r="P221" s="91"/>
      <c r="Q221" s="91"/>
      <c r="R221" s="91"/>
      <c r="S221" s="634"/>
      <c r="T221" s="91"/>
      <c r="U221" s="91"/>
      <c r="V221" s="77">
        <f t="shared" si="59"/>
        <v>8</v>
      </c>
      <c r="W221" s="128">
        <f t="shared" si="60"/>
        <v>10</v>
      </c>
      <c r="Z221" s="736" t="s">
        <v>827</v>
      </c>
      <c r="AA221" s="224" t="s">
        <v>828</v>
      </c>
      <c r="AB221" s="223" t="s">
        <v>1004</v>
      </c>
      <c r="AC221" s="223" t="s">
        <v>1001</v>
      </c>
      <c r="AD221" s="12" t="s">
        <v>1005</v>
      </c>
      <c r="AE221" s="223" t="s">
        <v>1006</v>
      </c>
      <c r="AF221" s="68"/>
      <c r="AG221" s="68"/>
      <c r="AH221" s="226"/>
      <c r="AI221" s="223"/>
      <c r="AJ221" s="223"/>
      <c r="AK221" s="223"/>
      <c r="AL221" s="223"/>
      <c r="AM221" s="223"/>
      <c r="AN221" s="231"/>
      <c r="AO221" s="231"/>
      <c r="AP221" s="223"/>
      <c r="AQ221" s="223"/>
      <c r="AR221" s="713"/>
      <c r="AS221" s="713"/>
      <c r="AT221" s="223"/>
      <c r="AU221" s="223"/>
      <c r="AV221" s="223"/>
      <c r="AW221" s="223"/>
      <c r="BA221" s="129"/>
      <c r="BB221" s="130"/>
      <c r="BC221" s="129"/>
      <c r="BD221" s="155"/>
      <c r="BE221" s="132"/>
      <c r="BF221" s="131"/>
      <c r="BG221" s="132"/>
      <c r="BH221" s="131"/>
      <c r="BI221" s="65"/>
      <c r="BJ221" s="131"/>
      <c r="BK221" s="65"/>
      <c r="BL221" s="131"/>
      <c r="BM221" s="65"/>
      <c r="BN221" s="131"/>
      <c r="BO221" s="132"/>
      <c r="BP221" s="131"/>
      <c r="BQ221" s="65"/>
      <c r="BR221" s="131"/>
      <c r="BS221" s="65"/>
      <c r="BT221" s="131"/>
      <c r="BU221" s="65"/>
      <c r="BV221" s="131"/>
      <c r="BW221" s="65"/>
      <c r="BX221" s="131"/>
      <c r="BY221" s="65"/>
      <c r="BZ221" s="131"/>
      <c r="CA221" s="65"/>
      <c r="CB221" s="156">
        <f t="shared" si="61"/>
        <v>0</v>
      </c>
      <c r="CC221" s="128" t="e">
        <f t="shared" si="62"/>
        <v>#DIV/0!</v>
      </c>
      <c r="CF221" s="157"/>
      <c r="CG221" s="157"/>
    </row>
    <row r="222" spans="1:88" ht="36" customHeight="1">
      <c r="A222" s="976"/>
      <c r="B222" s="1040"/>
      <c r="C222" s="1052"/>
      <c r="D222" s="34" t="s">
        <v>176</v>
      </c>
      <c r="E222" s="18" t="s">
        <v>112</v>
      </c>
      <c r="F222" s="671">
        <f>+'[1]UE409 (2)'!F234</f>
        <v>5</v>
      </c>
      <c r="G222" s="671">
        <f>+'[1]UE409 (2)'!G234</f>
        <v>5</v>
      </c>
      <c r="H222" s="671">
        <f>+'[1]UE409 (2)'!H234</f>
        <v>5</v>
      </c>
      <c r="I222" s="671">
        <f>+'[1]UE409 (2)'!I234</f>
        <v>5</v>
      </c>
      <c r="J222" s="634">
        <v>0</v>
      </c>
      <c r="K222" s="91">
        <v>0</v>
      </c>
      <c r="L222" s="91">
        <v>0</v>
      </c>
      <c r="M222" s="91">
        <v>0</v>
      </c>
      <c r="N222" s="91"/>
      <c r="O222" s="91"/>
      <c r="P222" s="91"/>
      <c r="Q222" s="91"/>
      <c r="R222" s="91"/>
      <c r="S222" s="634"/>
      <c r="T222" s="91"/>
      <c r="U222" s="91"/>
      <c r="V222" s="77">
        <f t="shared" si="59"/>
        <v>0</v>
      </c>
      <c r="W222" s="128">
        <f t="shared" si="60"/>
        <v>0</v>
      </c>
      <c r="Z222" s="224" t="s">
        <v>822</v>
      </c>
      <c r="AA222" s="224"/>
      <c r="AB222" s="223" t="s">
        <v>1007</v>
      </c>
      <c r="AC222" s="223"/>
      <c r="AD222" s="223" t="s">
        <v>1008</v>
      </c>
      <c r="AE222" s="223"/>
      <c r="AF222" s="223"/>
      <c r="AG222" s="68"/>
      <c r="AH222" s="226"/>
      <c r="AI222" s="223"/>
      <c r="AJ222" s="223"/>
      <c r="AK222" s="223"/>
      <c r="AL222" s="223"/>
      <c r="AM222" s="223"/>
      <c r="AN222" s="223"/>
      <c r="AO222" s="223"/>
      <c r="AP222" s="223"/>
      <c r="AQ222" s="223"/>
      <c r="AR222" s="713"/>
      <c r="AS222" s="713"/>
      <c r="AT222" s="223"/>
      <c r="AU222" s="223"/>
      <c r="AV222" s="223"/>
      <c r="AW222" s="223"/>
      <c r="BA222" s="129"/>
      <c r="BB222" s="130"/>
      <c r="BC222" s="129"/>
      <c r="BD222" s="155"/>
      <c r="BE222" s="132"/>
      <c r="BF222" s="131"/>
      <c r="BG222" s="132"/>
      <c r="BH222" s="131"/>
      <c r="BI222" s="65"/>
      <c r="BJ222" s="131"/>
      <c r="BK222" s="65"/>
      <c r="BL222" s="131"/>
      <c r="BM222" s="65"/>
      <c r="BN222" s="131"/>
      <c r="BO222" s="132"/>
      <c r="BP222" s="131"/>
      <c r="BQ222" s="65"/>
      <c r="BR222" s="131"/>
      <c r="BS222" s="65"/>
      <c r="BT222" s="131"/>
      <c r="BU222" s="65"/>
      <c r="BV222" s="131"/>
      <c r="BW222" s="65"/>
      <c r="BX222" s="131"/>
      <c r="BY222" s="65"/>
      <c r="BZ222" s="131"/>
      <c r="CA222" s="65"/>
      <c r="CB222" s="156">
        <f t="shared" si="61"/>
        <v>0</v>
      </c>
      <c r="CC222" s="128" t="e">
        <f t="shared" si="62"/>
        <v>#DIV/0!</v>
      </c>
      <c r="CF222" s="157"/>
      <c r="CG222" s="157"/>
    </row>
    <row r="223" spans="1:88" ht="38.25" customHeight="1">
      <c r="A223" s="976"/>
      <c r="B223" s="1040"/>
      <c r="C223" s="1052"/>
      <c r="D223" s="34" t="s">
        <v>177</v>
      </c>
      <c r="E223" s="18" t="s">
        <v>101</v>
      </c>
      <c r="F223" s="671">
        <f>+'[1]UE409 (2)'!F235</f>
        <v>5</v>
      </c>
      <c r="G223" s="671">
        <f>+'[1]UE409 (2)'!G235</f>
        <v>5</v>
      </c>
      <c r="H223" s="671">
        <f>+'[1]UE409 (2)'!H235</f>
        <v>5</v>
      </c>
      <c r="I223" s="671">
        <f>+'[1]UE409 (2)'!I235</f>
        <v>5</v>
      </c>
      <c r="J223" s="634">
        <v>0</v>
      </c>
      <c r="K223" s="91">
        <v>0</v>
      </c>
      <c r="L223" s="91">
        <v>0</v>
      </c>
      <c r="M223" s="91">
        <v>0</v>
      </c>
      <c r="N223" s="91"/>
      <c r="O223" s="91"/>
      <c r="P223" s="91"/>
      <c r="Q223" s="91"/>
      <c r="R223" s="91"/>
      <c r="S223" s="634"/>
      <c r="T223" s="91"/>
      <c r="U223" s="91"/>
      <c r="V223" s="77">
        <f t="shared" si="59"/>
        <v>0</v>
      </c>
      <c r="W223" s="128">
        <f t="shared" si="60"/>
        <v>0</v>
      </c>
      <c r="Z223" s="224" t="s">
        <v>822</v>
      </c>
      <c r="AA223" s="224"/>
      <c r="AB223" s="223" t="s">
        <v>1007</v>
      </c>
      <c r="AC223" s="223"/>
      <c r="AD223" s="223" t="s">
        <v>1008</v>
      </c>
      <c r="AE223" s="223"/>
      <c r="AF223" s="223"/>
      <c r="AG223" s="68"/>
      <c r="AH223" s="226"/>
      <c r="AI223" s="223"/>
      <c r="AJ223" s="223"/>
      <c r="AK223" s="223"/>
      <c r="AL223" s="223"/>
      <c r="AM223" s="223"/>
      <c r="AN223" s="223"/>
      <c r="AO223" s="223"/>
      <c r="AP223" s="223"/>
      <c r="AQ223" s="223"/>
      <c r="AR223" s="713"/>
      <c r="AS223" s="713"/>
      <c r="AT223" s="223"/>
      <c r="AU223" s="223"/>
      <c r="AV223" s="223"/>
      <c r="AW223" s="223"/>
      <c r="AY223" s="135" t="s">
        <v>18</v>
      </c>
      <c r="AZ223" s="136">
        <f>SUM(BA205:BA223)</f>
        <v>3811203</v>
      </c>
      <c r="BA223" s="129"/>
      <c r="BB223" s="130"/>
      <c r="BC223" s="129"/>
      <c r="BD223" s="155"/>
      <c r="BE223" s="132"/>
      <c r="BF223" s="131"/>
      <c r="BG223" s="132"/>
      <c r="BH223" s="131"/>
      <c r="BI223" s="65"/>
      <c r="BJ223" s="131"/>
      <c r="BK223" s="65"/>
      <c r="BL223" s="131"/>
      <c r="BM223" s="65"/>
      <c r="BN223" s="131"/>
      <c r="BO223" s="132"/>
      <c r="BP223" s="131"/>
      <c r="BQ223" s="65"/>
      <c r="BR223" s="131"/>
      <c r="BS223" s="65"/>
      <c r="BT223" s="131"/>
      <c r="BU223" s="65"/>
      <c r="BV223" s="131"/>
      <c r="BW223" s="65"/>
      <c r="BX223" s="131"/>
      <c r="BY223" s="65"/>
      <c r="BZ223" s="131"/>
      <c r="CA223" s="65"/>
      <c r="CB223" s="156">
        <f t="shared" si="61"/>
        <v>0</v>
      </c>
      <c r="CC223" s="128" t="e">
        <f t="shared" si="62"/>
        <v>#DIV/0!</v>
      </c>
      <c r="CF223" s="157"/>
      <c r="CG223" s="157"/>
    </row>
    <row r="224" spans="1:88" ht="41.25" customHeight="1">
      <c r="A224" s="976"/>
      <c r="B224" s="1040"/>
      <c r="C224" s="1052"/>
      <c r="D224" s="667" t="s">
        <v>436</v>
      </c>
      <c r="E224" s="25" t="s">
        <v>101</v>
      </c>
      <c r="F224" s="671">
        <f>+'[1]UE409 (2)'!F236</f>
        <v>42</v>
      </c>
      <c r="G224" s="671">
        <f>+'[1]UE409 (2)'!G236</f>
        <v>42</v>
      </c>
      <c r="H224" s="671">
        <f>+'[1]UE409 (2)'!H236</f>
        <v>42</v>
      </c>
      <c r="I224" s="671">
        <f>+'[1]UE409 (2)'!I236</f>
        <v>42</v>
      </c>
      <c r="J224" s="634">
        <v>0</v>
      </c>
      <c r="K224" s="91">
        <v>0</v>
      </c>
      <c r="L224" s="91">
        <v>0</v>
      </c>
      <c r="M224" s="91">
        <v>0</v>
      </c>
      <c r="N224" s="91"/>
      <c r="O224" s="91"/>
      <c r="P224" s="91"/>
      <c r="Q224" s="91"/>
      <c r="R224" s="91"/>
      <c r="S224" s="634"/>
      <c r="T224" s="91"/>
      <c r="U224" s="91"/>
      <c r="V224" s="77">
        <f t="shared" si="59"/>
        <v>0</v>
      </c>
      <c r="W224" s="128">
        <f t="shared" si="60"/>
        <v>0</v>
      </c>
      <c r="Z224" s="224" t="s">
        <v>822</v>
      </c>
      <c r="AA224" s="224"/>
      <c r="AB224" s="223" t="s">
        <v>1007</v>
      </c>
      <c r="AC224" s="223"/>
      <c r="AD224" s="223" t="s">
        <v>1008</v>
      </c>
      <c r="AE224" s="223"/>
      <c r="AF224" s="38"/>
      <c r="AG224" s="38"/>
      <c r="AH224" s="226"/>
      <c r="AI224" s="223"/>
      <c r="AJ224" s="223"/>
      <c r="AK224" s="223"/>
      <c r="AL224" s="223"/>
      <c r="AM224" s="223"/>
      <c r="AN224" s="223"/>
      <c r="AO224" s="223"/>
      <c r="AP224" s="223"/>
      <c r="AQ224" s="223"/>
      <c r="AR224" s="713"/>
      <c r="AS224" s="713"/>
      <c r="AT224" s="223"/>
      <c r="AU224" s="223"/>
      <c r="AV224" s="223"/>
      <c r="AW224" s="223"/>
      <c r="AY224" s="175" t="s">
        <v>573</v>
      </c>
      <c r="AZ224" s="176">
        <f>SUM(BB205:BB224)</f>
        <v>608383.91</v>
      </c>
      <c r="BA224" s="207"/>
      <c r="BB224" s="203"/>
      <c r="BC224" s="207"/>
      <c r="BD224" s="155"/>
      <c r="BE224" s="65"/>
      <c r="BF224" s="131"/>
      <c r="BG224" s="132"/>
      <c r="BH224" s="131"/>
      <c r="BI224" s="65"/>
      <c r="BJ224" s="131"/>
      <c r="BK224" s="65"/>
      <c r="BL224" s="131"/>
      <c r="BM224" s="65"/>
      <c r="BN224" s="131"/>
      <c r="BO224" s="132"/>
      <c r="BP224" s="131"/>
      <c r="BQ224" s="65"/>
      <c r="BR224" s="131"/>
      <c r="BS224" s="65"/>
      <c r="BT224" s="131"/>
      <c r="BU224" s="65"/>
      <c r="BV224" s="131"/>
      <c r="BW224" s="65"/>
      <c r="BX224" s="131"/>
      <c r="BY224" s="65"/>
      <c r="BZ224" s="131"/>
      <c r="CA224" s="65"/>
      <c r="CB224" s="156">
        <f t="shared" si="61"/>
        <v>0</v>
      </c>
      <c r="CC224" s="128" t="e">
        <f t="shared" si="62"/>
        <v>#DIV/0!</v>
      </c>
      <c r="CF224" s="157"/>
      <c r="CG224" s="157"/>
    </row>
    <row r="225" spans="1:88" ht="44.25" customHeight="1">
      <c r="A225" s="1007" t="s">
        <v>508</v>
      </c>
      <c r="B225" s="1008"/>
      <c r="C225" s="1008"/>
      <c r="D225" s="1008"/>
      <c r="E225" s="1008"/>
      <c r="F225" s="1009"/>
      <c r="G225" s="111"/>
      <c r="H225" s="112"/>
      <c r="I225" s="113"/>
      <c r="J225" s="98"/>
      <c r="K225" s="98"/>
      <c r="L225" s="98"/>
      <c r="M225" s="98"/>
      <c r="N225" s="98"/>
      <c r="O225" s="98"/>
      <c r="P225" s="98"/>
      <c r="Q225" s="98"/>
      <c r="R225" s="98"/>
      <c r="S225" s="98"/>
      <c r="T225" s="98"/>
      <c r="U225" s="98"/>
      <c r="Z225" s="261"/>
      <c r="AA225" s="261"/>
      <c r="AB225" s="227"/>
      <c r="AC225" s="227"/>
      <c r="AD225" s="261"/>
      <c r="AE225" s="262"/>
      <c r="AF225" s="258"/>
      <c r="AG225" s="227"/>
      <c r="AH225" s="227"/>
      <c r="AI225" s="236"/>
      <c r="AJ225" s="258"/>
      <c r="AK225" s="258"/>
      <c r="AL225" s="258"/>
      <c r="AM225" s="227"/>
      <c r="AN225" s="227"/>
      <c r="AO225" s="227"/>
      <c r="AP225" s="227"/>
      <c r="AQ225" s="227"/>
      <c r="AR225" s="227"/>
      <c r="AS225" s="227"/>
      <c r="AT225" s="227"/>
      <c r="AU225" s="227"/>
      <c r="AV225" s="212"/>
      <c r="AW225" s="227"/>
      <c r="BA225" s="70"/>
      <c r="BB225" s="164"/>
      <c r="BC225" s="70"/>
      <c r="BD225" s="70"/>
      <c r="BE225" s="70"/>
      <c r="BF225" s="70"/>
      <c r="BG225" s="164"/>
      <c r="BH225" s="70"/>
      <c r="BI225" s="70"/>
      <c r="BJ225" s="70"/>
      <c r="BK225" s="70"/>
      <c r="BL225" s="70"/>
      <c r="BM225" s="70"/>
      <c r="BN225" s="70"/>
      <c r="BO225" s="70"/>
      <c r="BP225" s="70"/>
      <c r="BQ225" s="70"/>
      <c r="BR225" s="70"/>
      <c r="BS225" s="70"/>
      <c r="BT225" s="70"/>
      <c r="BU225" s="70"/>
      <c r="BV225" s="70"/>
      <c r="BW225" s="70"/>
      <c r="BX225" s="70"/>
      <c r="BY225" s="70"/>
      <c r="BZ225" s="70"/>
      <c r="CA225" s="70"/>
      <c r="CB225" s="164"/>
      <c r="CC225" s="164"/>
      <c r="CF225" s="157"/>
      <c r="CG225" s="157"/>
    </row>
    <row r="226" spans="1:88">
      <c r="A226" s="14"/>
      <c r="B226" s="10"/>
      <c r="C226" s="14"/>
      <c r="D226" s="14"/>
      <c r="E226" s="15"/>
      <c r="F226" s="96"/>
      <c r="G226" s="97"/>
      <c r="H226" s="97"/>
      <c r="I226" s="97"/>
      <c r="J226" s="98"/>
      <c r="K226" s="98"/>
      <c r="L226" s="98"/>
      <c r="M226" s="98"/>
      <c r="N226" s="98"/>
      <c r="O226" s="98"/>
      <c r="P226" s="98"/>
      <c r="Q226" s="98"/>
      <c r="R226" s="98"/>
      <c r="S226" s="98"/>
      <c r="T226" s="98"/>
      <c r="U226" s="98"/>
      <c r="Z226" s="261"/>
      <c r="AA226" s="261"/>
      <c r="AB226" s="227"/>
      <c r="AC226" s="212"/>
      <c r="AD226" s="261"/>
      <c r="AE226" s="262"/>
      <c r="AF226" s="258"/>
      <c r="AG226" s="212"/>
      <c r="AH226" s="227"/>
      <c r="AI226" s="236"/>
      <c r="AJ226" s="258"/>
      <c r="AK226" s="258"/>
      <c r="AL226" s="258"/>
      <c r="AM226" s="212"/>
      <c r="AN226" s="212"/>
      <c r="AO226" s="212"/>
      <c r="AP226" s="212"/>
      <c r="AQ226" s="212"/>
      <c r="AR226" s="212"/>
      <c r="AS226" s="212"/>
      <c r="AT226" s="227"/>
      <c r="AU226" s="212"/>
      <c r="AV226" s="212"/>
      <c r="AW226" s="212"/>
      <c r="BA226" s="70"/>
      <c r="BB226" s="164"/>
      <c r="BC226" s="70"/>
      <c r="BD226" s="70"/>
      <c r="BE226" s="70"/>
      <c r="BF226" s="70"/>
      <c r="BG226" s="164"/>
      <c r="BH226" s="70"/>
      <c r="BI226" s="70"/>
      <c r="BJ226" s="70"/>
      <c r="BK226" s="70"/>
      <c r="BL226" s="70"/>
      <c r="BM226" s="70"/>
      <c r="BN226" s="70"/>
      <c r="BO226" s="70"/>
      <c r="BP226" s="70"/>
      <c r="BQ226" s="70"/>
      <c r="BR226" s="70"/>
      <c r="BS226" s="70"/>
      <c r="BT226" s="70"/>
      <c r="BU226" s="70"/>
      <c r="BV226" s="70"/>
      <c r="BW226" s="70"/>
      <c r="BX226" s="70"/>
      <c r="BY226" s="70"/>
      <c r="BZ226" s="70"/>
      <c r="CA226" s="70"/>
      <c r="CB226" s="164"/>
      <c r="CC226" s="164"/>
      <c r="CF226" s="157"/>
      <c r="CG226" s="157"/>
    </row>
    <row r="227" spans="1:88">
      <c r="A227" s="14"/>
      <c r="B227" s="10"/>
      <c r="C227" s="14"/>
      <c r="D227" s="14"/>
      <c r="E227" s="15"/>
      <c r="F227" s="96"/>
      <c r="G227" s="97"/>
      <c r="H227" s="97"/>
      <c r="I227" s="97"/>
      <c r="J227" s="98"/>
      <c r="K227" s="98"/>
      <c r="L227" s="98"/>
      <c r="M227" s="98"/>
      <c r="N227" s="98"/>
      <c r="O227" s="98"/>
      <c r="P227" s="98"/>
      <c r="Q227" s="98"/>
      <c r="R227" s="98"/>
      <c r="S227" s="98"/>
      <c r="T227" s="98"/>
      <c r="U227" s="98"/>
      <c r="Z227" s="261"/>
      <c r="AA227" s="60"/>
      <c r="AB227" s="227"/>
      <c r="AC227" s="60"/>
      <c r="AD227" s="261"/>
      <c r="AE227" s="212"/>
      <c r="AF227" s="227"/>
      <c r="AG227" s="212"/>
      <c r="AH227" s="227"/>
      <c r="AI227" s="212"/>
      <c r="AJ227" s="227"/>
      <c r="AK227" s="212"/>
      <c r="AL227" s="227"/>
      <c r="AM227" s="212"/>
      <c r="AN227" s="212"/>
      <c r="AO227" s="227"/>
      <c r="AP227" s="212"/>
      <c r="AQ227" s="227"/>
      <c r="AR227" s="227"/>
      <c r="AS227" s="212"/>
      <c r="AT227" s="227"/>
      <c r="AU227" s="212"/>
      <c r="AV227" s="212"/>
      <c r="AW227" s="212"/>
      <c r="BA227" s="70"/>
      <c r="BB227" s="164"/>
      <c r="BC227" s="70"/>
      <c r="BD227" s="70"/>
      <c r="BE227" s="70"/>
      <c r="BF227" s="70"/>
      <c r="BG227" s="164"/>
      <c r="BH227" s="70"/>
      <c r="BI227" s="70"/>
      <c r="BJ227" s="70"/>
      <c r="BK227" s="70"/>
      <c r="BL227" s="70"/>
      <c r="BM227" s="70"/>
      <c r="BN227" s="70"/>
      <c r="BO227" s="70"/>
      <c r="BP227" s="70"/>
      <c r="BQ227" s="70"/>
      <c r="BR227" s="70"/>
      <c r="BS227" s="70"/>
      <c r="BT227" s="70"/>
      <c r="BU227" s="70"/>
      <c r="BV227" s="70"/>
      <c r="BW227" s="70"/>
      <c r="BX227" s="70"/>
      <c r="BY227" s="70"/>
      <c r="BZ227" s="70"/>
      <c r="CA227" s="70"/>
      <c r="CB227" s="164"/>
      <c r="CC227" s="164"/>
      <c r="CF227" s="157"/>
      <c r="CG227" s="157"/>
    </row>
    <row r="228" spans="1:88">
      <c r="A228" s="14"/>
      <c r="B228" s="10"/>
      <c r="C228" s="14"/>
      <c r="D228" s="14"/>
      <c r="E228" s="15"/>
      <c r="F228" s="96"/>
      <c r="G228" s="97"/>
      <c r="H228" s="97"/>
      <c r="I228" s="97"/>
      <c r="J228" s="98"/>
      <c r="K228" s="98"/>
      <c r="L228" s="98"/>
      <c r="M228" s="98"/>
      <c r="N228" s="98"/>
      <c r="O228" s="98"/>
      <c r="P228" s="98"/>
      <c r="Q228" s="98"/>
      <c r="R228" s="98"/>
      <c r="S228" s="98"/>
      <c r="T228" s="98"/>
      <c r="U228" s="98"/>
      <c r="Z228" s="261"/>
      <c r="AA228" s="60"/>
      <c r="AB228" s="227"/>
      <c r="AC228" s="60"/>
      <c r="AD228" s="261"/>
      <c r="AE228" s="227"/>
      <c r="AF228" s="227"/>
      <c r="AG228" s="227"/>
      <c r="AH228" s="227"/>
      <c r="AI228" s="227"/>
      <c r="AJ228" s="227"/>
      <c r="AK228" s="227"/>
      <c r="AL228" s="227"/>
      <c r="AM228" s="227"/>
      <c r="AN228" s="227"/>
      <c r="AO228" s="227"/>
      <c r="AP228" s="227"/>
      <c r="AQ228" s="227"/>
      <c r="AR228" s="227"/>
      <c r="AS228" s="227"/>
      <c r="AT228" s="227"/>
      <c r="AU228" s="227"/>
      <c r="AV228" s="212"/>
      <c r="AW228" s="227"/>
      <c r="BA228" s="70"/>
      <c r="BB228" s="164"/>
      <c r="BC228" s="70"/>
      <c r="BD228" s="70"/>
      <c r="BE228" s="70"/>
      <c r="BF228" s="70"/>
      <c r="BG228" s="164"/>
      <c r="BH228" s="70"/>
      <c r="BI228" s="70"/>
      <c r="BJ228" s="70"/>
      <c r="BK228" s="70"/>
      <c r="BL228" s="70"/>
      <c r="BM228" s="70"/>
      <c r="BN228" s="70"/>
      <c r="BO228" s="70"/>
      <c r="BP228" s="70"/>
      <c r="BQ228" s="70"/>
      <c r="BR228" s="70"/>
      <c r="BS228" s="70"/>
      <c r="BT228" s="70"/>
      <c r="BU228" s="70"/>
      <c r="BV228" s="70"/>
      <c r="BW228" s="70"/>
      <c r="BX228" s="70"/>
      <c r="BY228" s="70"/>
      <c r="BZ228" s="70"/>
      <c r="CA228" s="70"/>
      <c r="CB228" s="164"/>
      <c r="CC228" s="164"/>
      <c r="CF228" s="157"/>
      <c r="CG228" s="157"/>
    </row>
    <row r="229" spans="1:88">
      <c r="A229" s="14"/>
      <c r="B229" s="13"/>
      <c r="C229" s="14"/>
      <c r="D229" s="14"/>
      <c r="E229" s="15"/>
      <c r="F229" s="96"/>
      <c r="G229" s="97"/>
      <c r="H229" s="97"/>
      <c r="I229" s="97"/>
      <c r="J229" s="98"/>
      <c r="K229" s="98"/>
      <c r="L229" s="98"/>
      <c r="M229" s="98"/>
      <c r="N229" s="98"/>
      <c r="O229" s="98"/>
      <c r="P229" s="98"/>
      <c r="Q229" s="98"/>
      <c r="R229" s="98"/>
      <c r="S229" s="98"/>
      <c r="T229" s="98"/>
      <c r="U229" s="98"/>
      <c r="Z229" s="261"/>
      <c r="AA229" s="60"/>
      <c r="AB229" s="263"/>
      <c r="AC229" s="60"/>
      <c r="AD229" s="261"/>
      <c r="AE229" s="212"/>
      <c r="AF229" s="227"/>
      <c r="AG229" s="212"/>
      <c r="AH229" s="227"/>
      <c r="AI229" s="212"/>
      <c r="AJ229" s="227"/>
      <c r="AK229" s="212"/>
      <c r="AL229" s="227"/>
      <c r="AM229" s="212"/>
      <c r="AN229" s="212"/>
      <c r="AO229" s="227"/>
      <c r="AP229" s="212"/>
      <c r="AQ229" s="227"/>
      <c r="AR229" s="227"/>
      <c r="AS229" s="212"/>
      <c r="AT229" s="227"/>
      <c r="AU229" s="212"/>
      <c r="AV229" s="212"/>
      <c r="AW229" s="212"/>
      <c r="BA229" s="70"/>
      <c r="BB229" s="164"/>
      <c r="BC229" s="70"/>
      <c r="BD229" s="70"/>
      <c r="BE229" s="70"/>
      <c r="BF229" s="70"/>
      <c r="BG229" s="164"/>
      <c r="BH229" s="70"/>
      <c r="BI229" s="70"/>
      <c r="BJ229" s="70"/>
      <c r="BK229" s="70"/>
      <c r="BL229" s="70"/>
      <c r="BM229" s="70"/>
      <c r="BN229" s="70"/>
      <c r="BO229" s="70"/>
      <c r="BP229" s="70"/>
      <c r="BQ229" s="70"/>
      <c r="BR229" s="70"/>
      <c r="BS229" s="70"/>
      <c r="BT229" s="70"/>
      <c r="BU229" s="70"/>
      <c r="BV229" s="70"/>
      <c r="BW229" s="70"/>
      <c r="BX229" s="70"/>
      <c r="BY229" s="70"/>
      <c r="BZ229" s="70"/>
      <c r="CA229" s="70"/>
      <c r="CB229" s="164"/>
      <c r="CC229" s="164"/>
      <c r="CF229" s="157"/>
      <c r="CG229" s="157"/>
    </row>
    <row r="230" spans="1:88" ht="27" customHeight="1">
      <c r="A230" s="16" t="s">
        <v>9</v>
      </c>
      <c r="B230" s="1000" t="s">
        <v>10</v>
      </c>
      <c r="C230" s="1000"/>
      <c r="D230" s="1000"/>
      <c r="E230" s="1000"/>
      <c r="F230" s="1000"/>
      <c r="G230" s="1000"/>
      <c r="H230" s="1000"/>
      <c r="I230" s="99"/>
      <c r="J230" s="100"/>
      <c r="K230" s="100"/>
      <c r="L230" s="100"/>
      <c r="M230" s="100"/>
      <c r="N230" s="100"/>
      <c r="O230" s="100"/>
      <c r="P230" s="100"/>
      <c r="Q230" s="100"/>
      <c r="R230" s="100"/>
      <c r="S230" s="100"/>
      <c r="T230" s="100"/>
      <c r="U230" s="100"/>
      <c r="Z230" s="261"/>
      <c r="AA230" s="60"/>
      <c r="AB230" s="227"/>
      <c r="AC230" s="60"/>
      <c r="AD230" s="261"/>
      <c r="AE230" s="261"/>
      <c r="AF230" s="227"/>
      <c r="AG230" s="227"/>
      <c r="AH230" s="227"/>
      <c r="AI230" s="227"/>
      <c r="AJ230" s="227"/>
      <c r="AK230" s="227"/>
      <c r="AL230" s="227"/>
      <c r="AM230" s="227"/>
      <c r="AN230" s="227"/>
      <c r="AO230" s="227"/>
      <c r="AP230" s="227"/>
      <c r="AQ230" s="227"/>
      <c r="AR230" s="227"/>
      <c r="AS230" s="227"/>
      <c r="AT230" s="227"/>
      <c r="AU230" s="261"/>
      <c r="AV230" s="212"/>
      <c r="AW230" s="227"/>
      <c r="BA230" s="70"/>
      <c r="BB230" s="164"/>
      <c r="BC230" s="70"/>
      <c r="BD230" s="70"/>
      <c r="BE230" s="70"/>
      <c r="BF230" s="70"/>
      <c r="BG230" s="164"/>
      <c r="BH230" s="70"/>
      <c r="BI230" s="70"/>
      <c r="BJ230" s="70"/>
      <c r="BK230" s="70"/>
      <c r="BL230" s="70"/>
      <c r="BM230" s="70"/>
      <c r="BN230" s="70"/>
      <c r="BO230" s="70"/>
      <c r="BP230" s="70"/>
      <c r="BQ230" s="70"/>
      <c r="BR230" s="70"/>
      <c r="BS230" s="70"/>
      <c r="BT230" s="70"/>
      <c r="BU230" s="70"/>
      <c r="BV230" s="70"/>
      <c r="BW230" s="70"/>
      <c r="BX230" s="70"/>
      <c r="BY230" s="70"/>
      <c r="BZ230" s="70"/>
      <c r="CA230" s="70"/>
      <c r="CB230" s="164"/>
      <c r="CC230" s="164"/>
      <c r="CF230" s="157"/>
      <c r="CG230" s="157"/>
    </row>
    <row r="231" spans="1:88" ht="25.5" customHeight="1">
      <c r="A231" s="14"/>
      <c r="B231" s="669" t="s">
        <v>96</v>
      </c>
      <c r="C231" s="1000" t="s">
        <v>97</v>
      </c>
      <c r="D231" s="1000"/>
      <c r="E231" s="1000"/>
      <c r="F231" s="1000"/>
      <c r="G231" s="1000"/>
      <c r="H231" s="1000"/>
      <c r="I231" s="99"/>
      <c r="J231" s="100"/>
      <c r="K231" s="100"/>
      <c r="L231" s="100"/>
      <c r="M231" s="100"/>
      <c r="N231" s="100"/>
      <c r="O231" s="100"/>
      <c r="P231" s="100"/>
      <c r="Q231" s="100"/>
      <c r="R231" s="100"/>
      <c r="S231" s="100"/>
      <c r="T231" s="100"/>
      <c r="U231" s="100"/>
      <c r="Z231" s="261"/>
      <c r="AA231" s="60"/>
      <c r="AB231" s="227"/>
      <c r="AC231" s="60"/>
      <c r="AD231" s="261"/>
      <c r="AE231" s="212"/>
      <c r="AF231" s="227"/>
      <c r="AG231" s="212"/>
      <c r="AH231" s="227"/>
      <c r="AI231" s="212"/>
      <c r="AJ231" s="227"/>
      <c r="AK231" s="212"/>
      <c r="AL231" s="227"/>
      <c r="AM231" s="212"/>
      <c r="AN231" s="212"/>
      <c r="AO231" s="227"/>
      <c r="AP231" s="212"/>
      <c r="AQ231" s="227"/>
      <c r="AR231" s="227"/>
      <c r="AS231" s="212"/>
      <c r="AT231" s="227"/>
      <c r="AU231" s="212"/>
      <c r="AV231" s="212"/>
      <c r="AW231" s="212"/>
      <c r="CF231" s="157"/>
      <c r="CG231" s="157"/>
    </row>
    <row r="232" spans="1:88" ht="21.75" customHeight="1">
      <c r="A232" s="975" t="s">
        <v>13</v>
      </c>
      <c r="B232" s="981" t="s">
        <v>14</v>
      </c>
      <c r="C232" s="981" t="s">
        <v>15</v>
      </c>
      <c r="D232" s="997" t="s">
        <v>16</v>
      </c>
      <c r="E232" s="1001" t="s">
        <v>17</v>
      </c>
      <c r="F232" s="1011" t="s">
        <v>709</v>
      </c>
      <c r="G232" s="994" t="s">
        <v>214</v>
      </c>
      <c r="H232" s="1005"/>
      <c r="I232" s="1005"/>
      <c r="J232" s="996" t="s">
        <v>710</v>
      </c>
      <c r="K232" s="996"/>
      <c r="L232" s="996"/>
      <c r="M232" s="996"/>
      <c r="N232" s="996"/>
      <c r="O232" s="996"/>
      <c r="P232" s="996"/>
      <c r="Q232" s="996"/>
      <c r="R232" s="996"/>
      <c r="S232" s="996"/>
      <c r="T232" s="996"/>
      <c r="U232" s="996"/>
      <c r="V232" s="1238" t="s">
        <v>712</v>
      </c>
      <c r="W232" s="1241" t="s">
        <v>577</v>
      </c>
      <c r="Z232" s="1022" t="s">
        <v>518</v>
      </c>
      <c r="AA232" s="1023"/>
      <c r="AB232" s="1022" t="s">
        <v>519</v>
      </c>
      <c r="AC232" s="1023"/>
      <c r="AD232" s="1022" t="s">
        <v>520</v>
      </c>
      <c r="AE232" s="1023"/>
      <c r="AF232" s="1022" t="s">
        <v>521</v>
      </c>
      <c r="AG232" s="1023"/>
      <c r="AH232" s="1022" t="s">
        <v>522</v>
      </c>
      <c r="AI232" s="1023"/>
      <c r="AJ232" s="1022" t="s">
        <v>523</v>
      </c>
      <c r="AK232" s="1023"/>
      <c r="AL232" s="1022" t="s">
        <v>524</v>
      </c>
      <c r="AM232" s="1023"/>
      <c r="AN232" s="1022" t="s">
        <v>525</v>
      </c>
      <c r="AO232" s="1023"/>
      <c r="AP232" s="1022" t="s">
        <v>526</v>
      </c>
      <c r="AQ232" s="1023"/>
      <c r="AR232" s="1022" t="s">
        <v>527</v>
      </c>
      <c r="AS232" s="1023"/>
      <c r="AT232" s="1022" t="s">
        <v>528</v>
      </c>
      <c r="AU232" s="1023"/>
      <c r="AV232" s="1022" t="s">
        <v>529</v>
      </c>
      <c r="AW232" s="1023"/>
      <c r="BA232" s="1074" t="s">
        <v>763</v>
      </c>
      <c r="BB232" s="119"/>
      <c r="BC232" s="1074" t="s">
        <v>763</v>
      </c>
      <c r="BD232" s="1108" t="s">
        <v>530</v>
      </c>
      <c r="BE232" s="1112"/>
      <c r="BF232" s="1112"/>
      <c r="BG232" s="1112"/>
      <c r="BH232" s="1112"/>
      <c r="BI232" s="1112"/>
      <c r="BJ232" s="1112"/>
      <c r="BK232" s="1112"/>
      <c r="BL232" s="1112"/>
      <c r="BM232" s="1112"/>
      <c r="BN232" s="1112"/>
      <c r="BO232" s="1112"/>
      <c r="BP232" s="1112"/>
      <c r="BQ232" s="1112"/>
      <c r="BR232" s="1112"/>
      <c r="BS232" s="1112"/>
      <c r="BT232" s="1112"/>
      <c r="BU232" s="1112"/>
      <c r="BV232" s="1112"/>
      <c r="BW232" s="1112"/>
      <c r="BX232" s="1112"/>
      <c r="BY232" s="1112"/>
      <c r="BZ232" s="1109"/>
      <c r="CA232" s="120"/>
      <c r="CB232" s="121"/>
      <c r="CC232" s="121"/>
      <c r="CF232" s="157"/>
      <c r="CG232" s="157"/>
    </row>
    <row r="233" spans="1:88" ht="27.75" customHeight="1">
      <c r="A233" s="976"/>
      <c r="B233" s="982"/>
      <c r="C233" s="982"/>
      <c r="D233" s="998"/>
      <c r="E233" s="1002"/>
      <c r="F233" s="1012"/>
      <c r="G233" s="993" t="s">
        <v>713</v>
      </c>
      <c r="H233" s="993"/>
      <c r="I233" s="994"/>
      <c r="J233" s="996" t="s">
        <v>711</v>
      </c>
      <c r="K233" s="996"/>
      <c r="L233" s="996"/>
      <c r="M233" s="996"/>
      <c r="N233" s="996"/>
      <c r="O233" s="996"/>
      <c r="P233" s="996"/>
      <c r="Q233" s="996"/>
      <c r="R233" s="996"/>
      <c r="S233" s="996"/>
      <c r="T233" s="996"/>
      <c r="U233" s="996"/>
      <c r="V233" s="1239"/>
      <c r="W233" s="1242"/>
      <c r="Z233" s="980" t="s">
        <v>578</v>
      </c>
      <c r="AA233" s="980" t="s">
        <v>579</v>
      </c>
      <c r="AB233" s="980" t="s">
        <v>580</v>
      </c>
      <c r="AC233" s="980" t="s">
        <v>581</v>
      </c>
      <c r="AD233" s="980" t="s">
        <v>582</v>
      </c>
      <c r="AE233" s="980" t="s">
        <v>583</v>
      </c>
      <c r="AF233" s="980" t="s">
        <v>584</v>
      </c>
      <c r="AG233" s="980" t="s">
        <v>585</v>
      </c>
      <c r="AH233" s="980" t="s">
        <v>586</v>
      </c>
      <c r="AI233" s="980" t="s">
        <v>587</v>
      </c>
      <c r="AJ233" s="980" t="s">
        <v>588</v>
      </c>
      <c r="AK233" s="980" t="s">
        <v>589</v>
      </c>
      <c r="AL233" s="980" t="s">
        <v>590</v>
      </c>
      <c r="AM233" s="980" t="s">
        <v>591</v>
      </c>
      <c r="AN233" s="980" t="s">
        <v>592</v>
      </c>
      <c r="AO233" s="980" t="s">
        <v>593</v>
      </c>
      <c r="AP233" s="980" t="s">
        <v>594</v>
      </c>
      <c r="AQ233" s="980" t="s">
        <v>595</v>
      </c>
      <c r="AR233" s="980" t="s">
        <v>596</v>
      </c>
      <c r="AS233" s="980" t="s">
        <v>597</v>
      </c>
      <c r="AT233" s="980" t="s">
        <v>598</v>
      </c>
      <c r="AU233" s="980" t="s">
        <v>599</v>
      </c>
      <c r="AV233" s="980" t="s">
        <v>600</v>
      </c>
      <c r="AW233" s="980" t="s">
        <v>601</v>
      </c>
      <c r="BA233" s="1075"/>
      <c r="BB233" s="124"/>
      <c r="BC233" s="1075"/>
      <c r="BD233" s="1108" t="s">
        <v>518</v>
      </c>
      <c r="BE233" s="1109"/>
      <c r="BF233" s="1108" t="s">
        <v>519</v>
      </c>
      <c r="BG233" s="1109"/>
      <c r="BH233" s="1108" t="s">
        <v>520</v>
      </c>
      <c r="BI233" s="1109"/>
      <c r="BJ233" s="1108" t="s">
        <v>521</v>
      </c>
      <c r="BK233" s="1109"/>
      <c r="BL233" s="1108" t="s">
        <v>522</v>
      </c>
      <c r="BM233" s="1109"/>
      <c r="BN233" s="1108" t="s">
        <v>523</v>
      </c>
      <c r="BO233" s="1109"/>
      <c r="BP233" s="1108" t="s">
        <v>524</v>
      </c>
      <c r="BQ233" s="1109"/>
      <c r="BR233" s="1108" t="s">
        <v>525</v>
      </c>
      <c r="BS233" s="1109"/>
      <c r="BT233" s="1108" t="s">
        <v>526</v>
      </c>
      <c r="BU233" s="1109"/>
      <c r="BV233" s="1108" t="s">
        <v>527</v>
      </c>
      <c r="BW233" s="1109"/>
      <c r="BX233" s="1108" t="s">
        <v>528</v>
      </c>
      <c r="BY233" s="1109"/>
      <c r="BZ233" s="1108" t="s">
        <v>529</v>
      </c>
      <c r="CA233" s="1109"/>
      <c r="CB233" s="1105" t="s">
        <v>764</v>
      </c>
      <c r="CC233" s="1106" t="s">
        <v>765</v>
      </c>
      <c r="CF233" s="157"/>
      <c r="CG233" s="157"/>
    </row>
    <row r="234" spans="1:88" ht="27" customHeight="1">
      <c r="A234" s="976"/>
      <c r="B234" s="982"/>
      <c r="C234" s="982"/>
      <c r="D234" s="998"/>
      <c r="E234" s="1002"/>
      <c r="F234" s="1012"/>
      <c r="G234" s="978">
        <v>2024</v>
      </c>
      <c r="H234" s="978">
        <v>2025</v>
      </c>
      <c r="I234" s="978">
        <v>2026</v>
      </c>
      <c r="J234" s="660"/>
      <c r="K234" s="660"/>
      <c r="L234" s="660"/>
      <c r="M234" s="660"/>
      <c r="N234" s="660"/>
      <c r="O234" s="660"/>
      <c r="P234" s="660"/>
      <c r="Q234" s="660"/>
      <c r="R234" s="660"/>
      <c r="S234" s="660"/>
      <c r="T234" s="660"/>
      <c r="U234" s="660"/>
      <c r="V234" s="1239"/>
      <c r="W234" s="1242"/>
      <c r="Z234" s="980"/>
      <c r="AA234" s="980"/>
      <c r="AB234" s="980"/>
      <c r="AC234" s="980"/>
      <c r="AD234" s="980"/>
      <c r="AE234" s="980"/>
      <c r="AF234" s="980"/>
      <c r="AG234" s="980"/>
      <c r="AH234" s="980"/>
      <c r="AI234" s="980"/>
      <c r="AJ234" s="980"/>
      <c r="AK234" s="980"/>
      <c r="AL234" s="980"/>
      <c r="AM234" s="980"/>
      <c r="AN234" s="980"/>
      <c r="AO234" s="980"/>
      <c r="AP234" s="980"/>
      <c r="AQ234" s="980"/>
      <c r="AR234" s="980"/>
      <c r="AS234" s="980"/>
      <c r="AT234" s="980"/>
      <c r="AU234" s="980"/>
      <c r="AV234" s="980"/>
      <c r="AW234" s="980"/>
      <c r="BA234" s="1075"/>
      <c r="BB234" s="124"/>
      <c r="BC234" s="1075"/>
      <c r="BD234" s="1110" t="s">
        <v>531</v>
      </c>
      <c r="BE234" s="1110" t="s">
        <v>532</v>
      </c>
      <c r="BF234" s="1110" t="s">
        <v>531</v>
      </c>
      <c r="BG234" s="1110" t="s">
        <v>532</v>
      </c>
      <c r="BH234" s="1110" t="s">
        <v>531</v>
      </c>
      <c r="BI234" s="1110" t="s">
        <v>532</v>
      </c>
      <c r="BJ234" s="1110" t="s">
        <v>531</v>
      </c>
      <c r="BK234" s="1110" t="s">
        <v>532</v>
      </c>
      <c r="BL234" s="1110" t="s">
        <v>531</v>
      </c>
      <c r="BM234" s="1110" t="s">
        <v>532</v>
      </c>
      <c r="BN234" s="1107" t="s">
        <v>531</v>
      </c>
      <c r="BO234" s="1110" t="s">
        <v>532</v>
      </c>
      <c r="BP234" s="1107" t="s">
        <v>531</v>
      </c>
      <c r="BQ234" s="1110" t="s">
        <v>532</v>
      </c>
      <c r="BR234" s="1107" t="s">
        <v>531</v>
      </c>
      <c r="BS234" s="1110" t="s">
        <v>532</v>
      </c>
      <c r="BT234" s="1107" t="s">
        <v>531</v>
      </c>
      <c r="BU234" s="1110" t="s">
        <v>532</v>
      </c>
      <c r="BV234" s="1107" t="s">
        <v>531</v>
      </c>
      <c r="BW234" s="1110" t="s">
        <v>532</v>
      </c>
      <c r="BX234" s="1107" t="s">
        <v>531</v>
      </c>
      <c r="BY234" s="1110" t="s">
        <v>532</v>
      </c>
      <c r="BZ234" s="1107" t="s">
        <v>531</v>
      </c>
      <c r="CA234" s="1110" t="s">
        <v>532</v>
      </c>
      <c r="CB234" s="1105"/>
      <c r="CC234" s="1106"/>
      <c r="CF234" s="157"/>
      <c r="CG234" s="157"/>
    </row>
    <row r="235" spans="1:88" ht="51" customHeight="1">
      <c r="A235" s="977"/>
      <c r="B235" s="983"/>
      <c r="C235" s="983"/>
      <c r="D235" s="999"/>
      <c r="E235" s="1003"/>
      <c r="F235" s="1013"/>
      <c r="G235" s="979"/>
      <c r="H235" s="979"/>
      <c r="I235" s="979"/>
      <c r="J235" s="661" t="s">
        <v>399</v>
      </c>
      <c r="K235" s="661" t="s">
        <v>400</v>
      </c>
      <c r="L235" s="661" t="s">
        <v>401</v>
      </c>
      <c r="M235" s="661" t="s">
        <v>402</v>
      </c>
      <c r="N235" s="661" t="s">
        <v>403</v>
      </c>
      <c r="O235" s="661" t="s">
        <v>404</v>
      </c>
      <c r="P235" s="661" t="s">
        <v>405</v>
      </c>
      <c r="Q235" s="661" t="s">
        <v>406</v>
      </c>
      <c r="R235" s="661" t="s">
        <v>407</v>
      </c>
      <c r="S235" s="661" t="s">
        <v>408</v>
      </c>
      <c r="T235" s="661" t="s">
        <v>409</v>
      </c>
      <c r="U235" s="661" t="s">
        <v>410</v>
      </c>
      <c r="V235" s="1240"/>
      <c r="W235" s="1243"/>
      <c r="Z235" s="980"/>
      <c r="AA235" s="980"/>
      <c r="AB235" s="980"/>
      <c r="AC235" s="980"/>
      <c r="AD235" s="980"/>
      <c r="AE235" s="980"/>
      <c r="AF235" s="980"/>
      <c r="AG235" s="980"/>
      <c r="AH235" s="980"/>
      <c r="AI235" s="980"/>
      <c r="AJ235" s="980"/>
      <c r="AK235" s="980"/>
      <c r="AL235" s="980"/>
      <c r="AM235" s="980"/>
      <c r="AN235" s="980"/>
      <c r="AO235" s="980"/>
      <c r="AP235" s="980"/>
      <c r="AQ235" s="980"/>
      <c r="AR235" s="980"/>
      <c r="AS235" s="980"/>
      <c r="AT235" s="980"/>
      <c r="AU235" s="980"/>
      <c r="AV235" s="980"/>
      <c r="AW235" s="980"/>
      <c r="BA235" s="1076"/>
      <c r="BB235" s="127"/>
      <c r="BC235" s="1076"/>
      <c r="BD235" s="1111"/>
      <c r="BE235" s="1111"/>
      <c r="BF235" s="1111"/>
      <c r="BG235" s="1111"/>
      <c r="BH235" s="1111"/>
      <c r="BI235" s="1111"/>
      <c r="BJ235" s="1111"/>
      <c r="BK235" s="1111"/>
      <c r="BL235" s="1111"/>
      <c r="BM235" s="1111"/>
      <c r="BN235" s="1107"/>
      <c r="BO235" s="1111"/>
      <c r="BP235" s="1107"/>
      <c r="BQ235" s="1111"/>
      <c r="BR235" s="1107"/>
      <c r="BS235" s="1111"/>
      <c r="BT235" s="1107"/>
      <c r="BU235" s="1111"/>
      <c r="BV235" s="1107"/>
      <c r="BW235" s="1111"/>
      <c r="BX235" s="1107"/>
      <c r="BY235" s="1111"/>
      <c r="BZ235" s="1107"/>
      <c r="CA235" s="1111"/>
      <c r="CB235" s="1105"/>
      <c r="CC235" s="1106"/>
      <c r="CF235" s="157"/>
      <c r="CG235" s="157"/>
    </row>
    <row r="236" spans="1:88" ht="50.25" customHeight="1">
      <c r="A236" s="1001" t="s">
        <v>501</v>
      </c>
      <c r="B236" s="945" t="s">
        <v>240</v>
      </c>
      <c r="C236" s="1044" t="s">
        <v>289</v>
      </c>
      <c r="D236" s="670" t="s">
        <v>221</v>
      </c>
      <c r="E236" s="670"/>
      <c r="F236" s="671">
        <f>+'[1]UE409 (2)'!F248</f>
        <v>4</v>
      </c>
      <c r="G236" s="671">
        <f>+'[1]UE409 (2)'!G248</f>
        <v>4</v>
      </c>
      <c r="H236" s="671">
        <f>+'[1]UE409 (2)'!H248</f>
        <v>4</v>
      </c>
      <c r="I236" s="671">
        <f>+'[1]UE409 (2)'!I248</f>
        <v>4</v>
      </c>
      <c r="J236" s="727">
        <v>0</v>
      </c>
      <c r="K236" s="671">
        <v>0</v>
      </c>
      <c r="L236" s="671">
        <v>1</v>
      </c>
      <c r="M236" s="671">
        <v>0</v>
      </c>
      <c r="N236" s="671">
        <f t="shared" ref="N236:U236" si="65">+N237</f>
        <v>0</v>
      </c>
      <c r="O236" s="671">
        <f t="shared" si="65"/>
        <v>0</v>
      </c>
      <c r="P236" s="671">
        <f t="shared" si="65"/>
        <v>0</v>
      </c>
      <c r="Q236" s="671">
        <f t="shared" si="65"/>
        <v>0</v>
      </c>
      <c r="R236" s="671">
        <f t="shared" si="65"/>
        <v>0</v>
      </c>
      <c r="S236" s="671">
        <f t="shared" si="65"/>
        <v>0</v>
      </c>
      <c r="T236" s="671">
        <f t="shared" si="65"/>
        <v>0</v>
      </c>
      <c r="U236" s="671">
        <f t="shared" si="65"/>
        <v>0</v>
      </c>
      <c r="V236" s="77">
        <f>SUM(J236:U236)</f>
        <v>1</v>
      </c>
      <c r="W236" s="128">
        <f>+V236/F236*100</f>
        <v>25</v>
      </c>
      <c r="Z236" s="640"/>
      <c r="AA236" s="640"/>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BA236" s="750">
        <f>+BC236+BD236+BF236+BH236+BJ236+BL236+BN236+BP236+BR236+BT236+BV236+BX236+BZ236</f>
        <v>84500</v>
      </c>
      <c r="BB236" s="130">
        <f>+BE236+BG236+BI236+BK236+BM236+BO236+BQ236+BS236+BU236+BW236+BY236+CA236</f>
        <v>11666.66</v>
      </c>
      <c r="BC236" s="129">
        <v>46000</v>
      </c>
      <c r="BD236" s="748">
        <v>38500</v>
      </c>
      <c r="BE236" s="132">
        <v>0</v>
      </c>
      <c r="BF236" s="131">
        <v>0</v>
      </c>
      <c r="BG236" s="132">
        <v>4666.66</v>
      </c>
      <c r="BH236" s="131">
        <v>0</v>
      </c>
      <c r="BI236" s="132">
        <v>3500</v>
      </c>
      <c r="BJ236" s="155">
        <v>0</v>
      </c>
      <c r="BK236" s="132">
        <v>3500</v>
      </c>
      <c r="BL236" s="131"/>
      <c r="BM236" s="132"/>
      <c r="BN236" s="131"/>
      <c r="BO236" s="132"/>
      <c r="BP236" s="131"/>
      <c r="BQ236" s="132"/>
      <c r="BR236" s="131"/>
      <c r="BS236" s="65"/>
      <c r="BT236" s="131"/>
      <c r="BU236" s="132"/>
      <c r="BV236" s="131"/>
      <c r="BW236" s="65"/>
      <c r="BX236" s="131"/>
      <c r="BY236" s="65"/>
      <c r="BZ236" s="131"/>
      <c r="CA236" s="65"/>
      <c r="CB236" s="156">
        <f>+BE236+BG236+BI236+BK236+BM236+BO236+BQ236+BS236+BU236+BW236+BY236+CA236</f>
        <v>11666.66</v>
      </c>
      <c r="CC236" s="128">
        <f>+CB236/BA236*100</f>
        <v>13.80669822485207</v>
      </c>
      <c r="CF236" s="133">
        <f>+CI236-BA236</f>
        <v>0</v>
      </c>
      <c r="CG236" s="133">
        <f>+CJ236-BB236</f>
        <v>0</v>
      </c>
      <c r="CH236" s="160"/>
      <c r="CI236" s="133">
        <v>84500</v>
      </c>
      <c r="CJ236" s="133">
        <v>11666.66</v>
      </c>
    </row>
    <row r="237" spans="1:88" ht="39.75" customHeight="1">
      <c r="A237" s="1002"/>
      <c r="B237" s="945"/>
      <c r="C237" s="1044"/>
      <c r="D237" s="11" t="s">
        <v>429</v>
      </c>
      <c r="E237" s="9" t="s">
        <v>99</v>
      </c>
      <c r="F237" s="671">
        <f>+'[1]UE409 (2)'!F249</f>
        <v>4</v>
      </c>
      <c r="G237" s="671">
        <f>+'[1]UE409 (2)'!G249</f>
        <v>4</v>
      </c>
      <c r="H237" s="671">
        <f>+'[1]UE409 (2)'!H249</f>
        <v>4</v>
      </c>
      <c r="I237" s="671">
        <f>+'[1]UE409 (2)'!I249</f>
        <v>4</v>
      </c>
      <c r="J237" s="634">
        <v>0</v>
      </c>
      <c r="K237" s="91">
        <v>0</v>
      </c>
      <c r="L237" s="91">
        <v>1</v>
      </c>
      <c r="M237" s="91">
        <v>0</v>
      </c>
      <c r="N237" s="91"/>
      <c r="O237" s="91"/>
      <c r="P237" s="91"/>
      <c r="Q237" s="91"/>
      <c r="R237" s="91"/>
      <c r="S237" s="634"/>
      <c r="T237" s="91"/>
      <c r="U237" s="91"/>
      <c r="V237" s="77">
        <f t="shared" ref="V237:V299" si="66">SUM(J237:U237)</f>
        <v>1</v>
      </c>
      <c r="W237" s="128">
        <f t="shared" ref="W237:W299" si="67">+V237/F237*100</f>
        <v>25</v>
      </c>
      <c r="Z237" s="640" t="s">
        <v>829</v>
      </c>
      <c r="AA237" s="640"/>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BA237" s="129"/>
      <c r="BB237" s="130"/>
      <c r="BC237" s="129"/>
      <c r="BD237" s="155"/>
      <c r="BE237" s="132"/>
      <c r="BF237" s="131"/>
      <c r="BG237" s="132"/>
      <c r="BH237" s="131"/>
      <c r="BI237" s="132"/>
      <c r="BJ237" s="155"/>
      <c r="BK237" s="132"/>
      <c r="BL237" s="131"/>
      <c r="BM237" s="132"/>
      <c r="BN237" s="131"/>
      <c r="BO237" s="132"/>
      <c r="BP237" s="131"/>
      <c r="BQ237" s="132"/>
      <c r="BR237" s="131"/>
      <c r="BS237" s="65"/>
      <c r="BT237" s="131"/>
      <c r="BU237" s="132"/>
      <c r="BV237" s="131"/>
      <c r="BW237" s="65"/>
      <c r="BX237" s="131"/>
      <c r="BY237" s="65"/>
      <c r="BZ237" s="131"/>
      <c r="CA237" s="65"/>
      <c r="CB237" s="156">
        <f t="shared" ref="CB237:CB300" si="68">+BE237+BG237+BI237+BK237+BM237+BO237+BQ237+BS237+BU237+BW237+BY237+CA237</f>
        <v>0</v>
      </c>
      <c r="CC237" s="128" t="e">
        <f t="shared" ref="CC237:CC300" si="69">+CB237/BA237*100</f>
        <v>#DIV/0!</v>
      </c>
      <c r="CF237" s="157"/>
      <c r="CG237" s="157"/>
    </row>
    <row r="238" spans="1:88" ht="42.75" customHeight="1">
      <c r="A238" s="1002"/>
      <c r="B238" s="1046" t="s">
        <v>244</v>
      </c>
      <c r="C238" s="1044" t="s">
        <v>292</v>
      </c>
      <c r="D238" s="670" t="s">
        <v>221</v>
      </c>
      <c r="E238" s="670"/>
      <c r="F238" s="671">
        <f>+'[1]UE409 (2)'!F250</f>
        <v>18414</v>
      </c>
      <c r="G238" s="671">
        <f>+'[1]UE409 (2)'!G250</f>
        <v>18414</v>
      </c>
      <c r="H238" s="671">
        <f>+'[1]UE409 (2)'!H250</f>
        <v>20255</v>
      </c>
      <c r="I238" s="671">
        <f>+'[1]UE409 (2)'!I250</f>
        <v>22281</v>
      </c>
      <c r="J238" s="729">
        <v>1358</v>
      </c>
      <c r="K238" s="671">
        <v>1534</v>
      </c>
      <c r="L238" s="671">
        <v>1594</v>
      </c>
      <c r="M238" s="671">
        <v>1650</v>
      </c>
      <c r="N238" s="671">
        <f t="shared" ref="N238:U238" si="70">+N239+N242</f>
        <v>0</v>
      </c>
      <c r="O238" s="671">
        <f t="shared" si="70"/>
        <v>0</v>
      </c>
      <c r="P238" s="671">
        <f t="shared" si="70"/>
        <v>0</v>
      </c>
      <c r="Q238" s="671">
        <f t="shared" si="70"/>
        <v>0</v>
      </c>
      <c r="R238" s="671">
        <f t="shared" si="70"/>
        <v>0</v>
      </c>
      <c r="S238" s="671">
        <f t="shared" si="70"/>
        <v>0</v>
      </c>
      <c r="T238" s="671">
        <f t="shared" si="70"/>
        <v>0</v>
      </c>
      <c r="U238" s="671">
        <f t="shared" si="70"/>
        <v>0</v>
      </c>
      <c r="V238" s="77">
        <f t="shared" si="66"/>
        <v>6136</v>
      </c>
      <c r="W238" s="128">
        <f t="shared" si="67"/>
        <v>33.322472032149456</v>
      </c>
      <c r="Z238" s="640"/>
      <c r="AA238" s="640"/>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BA238" s="77">
        <f>+BC238+BD238+BF238+BH238+BJ238+BL238+BN238+BP238+BR238+BT238+BV238+BX238+BZ238</f>
        <v>217992</v>
      </c>
      <c r="BB238" s="130">
        <f>+BE238+BG238+BI238+BK238+BM238+BO238+BQ238+BS238+BU238+BW238+BY238+CA238</f>
        <v>58576.7</v>
      </c>
      <c r="BC238" s="129">
        <v>33618</v>
      </c>
      <c r="BD238" s="155">
        <v>0</v>
      </c>
      <c r="BE238" s="132">
        <v>118.28</v>
      </c>
      <c r="BF238" s="131">
        <v>182804</v>
      </c>
      <c r="BG238" s="132">
        <v>19336.62</v>
      </c>
      <c r="BH238" s="131">
        <v>1570</v>
      </c>
      <c r="BI238" s="132">
        <v>19560.899999999998</v>
      </c>
      <c r="BJ238" s="155">
        <v>0</v>
      </c>
      <c r="BK238" s="132">
        <v>19560.900000000001</v>
      </c>
      <c r="BL238" s="131"/>
      <c r="BM238" s="132"/>
      <c r="BN238" s="131"/>
      <c r="BO238" s="132"/>
      <c r="BP238" s="131"/>
      <c r="BQ238" s="132"/>
      <c r="BR238" s="131"/>
      <c r="BS238" s="65"/>
      <c r="BT238" s="131"/>
      <c r="BU238" s="132"/>
      <c r="BV238" s="131"/>
      <c r="BW238" s="65"/>
      <c r="BX238" s="131"/>
      <c r="BY238" s="65"/>
      <c r="BZ238" s="131"/>
      <c r="CA238" s="65"/>
      <c r="CB238" s="156">
        <f t="shared" si="68"/>
        <v>58576.7</v>
      </c>
      <c r="CC238" s="128">
        <f t="shared" si="69"/>
        <v>26.871031964475762</v>
      </c>
      <c r="CF238" s="133">
        <f>+CI238-BA238</f>
        <v>0</v>
      </c>
      <c r="CG238" s="133">
        <f>+CJ238-BB238</f>
        <v>0</v>
      </c>
      <c r="CH238" s="160"/>
      <c r="CI238" s="133">
        <v>217992</v>
      </c>
      <c r="CJ238" s="133">
        <v>58576.7</v>
      </c>
    </row>
    <row r="239" spans="1:88" ht="64.5" customHeight="1">
      <c r="A239" s="1002"/>
      <c r="B239" s="1046"/>
      <c r="C239" s="1044"/>
      <c r="D239" s="38" t="s">
        <v>476</v>
      </c>
      <c r="E239" s="44" t="s">
        <v>245</v>
      </c>
      <c r="F239" s="671">
        <f>+'[1]UE409 (2)'!F251</f>
        <v>16500</v>
      </c>
      <c r="G239" s="671">
        <f>+'[1]UE409 (2)'!G251</f>
        <v>16500</v>
      </c>
      <c r="H239" s="671">
        <f>+'[1]UE409 (2)'!H251</f>
        <v>18150</v>
      </c>
      <c r="I239" s="671">
        <f>+'[1]UE409 (2)'!I251</f>
        <v>19965</v>
      </c>
      <c r="J239" s="635">
        <v>1206</v>
      </c>
      <c r="K239" s="80">
        <v>1426</v>
      </c>
      <c r="L239" s="80">
        <v>1431</v>
      </c>
      <c r="M239" s="80">
        <v>1422</v>
      </c>
      <c r="N239" s="80"/>
      <c r="O239" s="80"/>
      <c r="P239" s="80"/>
      <c r="Q239" s="80"/>
      <c r="R239" s="80"/>
      <c r="S239" s="634"/>
      <c r="T239" s="80"/>
      <c r="U239" s="80"/>
      <c r="V239" s="77">
        <f t="shared" si="66"/>
        <v>5485</v>
      </c>
      <c r="W239" s="128">
        <f t="shared" si="67"/>
        <v>33.242424242424242</v>
      </c>
      <c r="Z239" s="640"/>
      <c r="AA239" s="640"/>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BA239" s="129"/>
      <c r="BB239" s="130"/>
      <c r="BC239" s="129"/>
      <c r="BD239" s="155"/>
      <c r="BE239" s="132"/>
      <c r="BF239" s="131"/>
      <c r="BG239" s="132"/>
      <c r="BH239" s="131"/>
      <c r="BI239" s="132"/>
      <c r="BJ239" s="155"/>
      <c r="BK239" s="132"/>
      <c r="BL239" s="131"/>
      <c r="BM239" s="132"/>
      <c r="BN239" s="131"/>
      <c r="BO239" s="132"/>
      <c r="BP239" s="131"/>
      <c r="BQ239" s="132"/>
      <c r="BR239" s="131"/>
      <c r="BS239" s="65"/>
      <c r="BT239" s="131"/>
      <c r="BU239" s="132"/>
      <c r="BV239" s="131"/>
      <c r="BW239" s="65"/>
      <c r="BX239" s="131"/>
      <c r="BY239" s="65"/>
      <c r="BZ239" s="131"/>
      <c r="CA239" s="65"/>
      <c r="CB239" s="156">
        <f t="shared" si="68"/>
        <v>0</v>
      </c>
      <c r="CC239" s="128" t="e">
        <f t="shared" si="69"/>
        <v>#DIV/0!</v>
      </c>
      <c r="CF239" s="157"/>
      <c r="CG239" s="157"/>
    </row>
    <row r="240" spans="1:88" ht="36" customHeight="1">
      <c r="A240" s="1002"/>
      <c r="B240" s="1046"/>
      <c r="C240" s="1044"/>
      <c r="D240" s="38" t="s">
        <v>113</v>
      </c>
      <c r="E240" s="44" t="s">
        <v>112</v>
      </c>
      <c r="F240" s="671">
        <f>+'[1]UE409 (2)'!F252</f>
        <v>4125</v>
      </c>
      <c r="G240" s="671">
        <f>+'[1]UE409 (2)'!G252</f>
        <v>4125</v>
      </c>
      <c r="H240" s="671">
        <f>+'[1]UE409 (2)'!H252</f>
        <v>4538</v>
      </c>
      <c r="I240" s="671">
        <f>+'[1]UE409 (2)'!I252</f>
        <v>4991</v>
      </c>
      <c r="J240" s="634">
        <v>119</v>
      </c>
      <c r="K240" s="80">
        <v>152</v>
      </c>
      <c r="L240" s="80">
        <v>210</v>
      </c>
      <c r="M240" s="80">
        <v>123</v>
      </c>
      <c r="N240" s="80"/>
      <c r="O240" s="80"/>
      <c r="P240" s="80"/>
      <c r="Q240" s="80"/>
      <c r="R240" s="80"/>
      <c r="S240" s="634"/>
      <c r="T240" s="80"/>
      <c r="U240" s="80"/>
      <c r="V240" s="77">
        <f t="shared" si="66"/>
        <v>604</v>
      </c>
      <c r="W240" s="128">
        <f t="shared" si="67"/>
        <v>14.642424242424243</v>
      </c>
      <c r="Z240" s="640"/>
      <c r="AA240" s="640"/>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BA240" s="129"/>
      <c r="BB240" s="130"/>
      <c r="BC240" s="129"/>
      <c r="BD240" s="155"/>
      <c r="BE240" s="132"/>
      <c r="BF240" s="131"/>
      <c r="BG240" s="132"/>
      <c r="BH240" s="131"/>
      <c r="BI240" s="132"/>
      <c r="BJ240" s="155"/>
      <c r="BK240" s="132"/>
      <c r="BL240" s="131"/>
      <c r="BM240" s="132"/>
      <c r="BN240" s="131"/>
      <c r="BO240" s="132"/>
      <c r="BP240" s="131"/>
      <c r="BQ240" s="132"/>
      <c r="BR240" s="131"/>
      <c r="BS240" s="65"/>
      <c r="BT240" s="131"/>
      <c r="BU240" s="132"/>
      <c r="BV240" s="131"/>
      <c r="BW240" s="65"/>
      <c r="BX240" s="131"/>
      <c r="BY240" s="65"/>
      <c r="BZ240" s="131"/>
      <c r="CA240" s="65"/>
      <c r="CB240" s="156">
        <f t="shared" si="68"/>
        <v>0</v>
      </c>
      <c r="CC240" s="128" t="e">
        <f t="shared" si="69"/>
        <v>#DIV/0!</v>
      </c>
      <c r="CF240" s="157"/>
      <c r="CG240" s="157"/>
    </row>
    <row r="241" spans="1:88" ht="51.75" customHeight="1">
      <c r="A241" s="1002"/>
      <c r="B241" s="1046"/>
      <c r="C241" s="1044"/>
      <c r="D241" s="38" t="s">
        <v>114</v>
      </c>
      <c r="E241" s="44" t="s">
        <v>115</v>
      </c>
      <c r="F241" s="671">
        <f>+'[1]UE409 (2)'!F253</f>
        <v>3300</v>
      </c>
      <c r="G241" s="671">
        <f>+'[1]UE409 (2)'!G253</f>
        <v>3300</v>
      </c>
      <c r="H241" s="671">
        <f>+'[1]UE409 (2)'!H253</f>
        <v>3630</v>
      </c>
      <c r="I241" s="671">
        <f>+'[1]UE409 (2)'!I253</f>
        <v>3993</v>
      </c>
      <c r="J241" s="634">
        <v>144</v>
      </c>
      <c r="K241" s="80">
        <v>166</v>
      </c>
      <c r="L241" s="80">
        <v>256</v>
      </c>
      <c r="M241" s="80">
        <v>155</v>
      </c>
      <c r="N241" s="80"/>
      <c r="O241" s="80"/>
      <c r="P241" s="80"/>
      <c r="Q241" s="80"/>
      <c r="R241" s="80"/>
      <c r="S241" s="634"/>
      <c r="T241" s="80"/>
      <c r="U241" s="80"/>
      <c r="V241" s="77">
        <f t="shared" si="66"/>
        <v>721</v>
      </c>
      <c r="W241" s="128">
        <f t="shared" si="67"/>
        <v>21.848484848484848</v>
      </c>
      <c r="Z241" s="640"/>
      <c r="AA241" s="640"/>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BA241" s="129"/>
      <c r="BB241" s="130"/>
      <c r="BC241" s="129"/>
      <c r="BD241" s="155"/>
      <c r="BE241" s="132"/>
      <c r="BF241" s="131"/>
      <c r="BG241" s="132"/>
      <c r="BH241" s="131"/>
      <c r="BI241" s="132"/>
      <c r="BJ241" s="155"/>
      <c r="BK241" s="132"/>
      <c r="BL241" s="131"/>
      <c r="BM241" s="132"/>
      <c r="BN241" s="131"/>
      <c r="BO241" s="132"/>
      <c r="BP241" s="131"/>
      <c r="BQ241" s="132"/>
      <c r="BR241" s="131"/>
      <c r="BS241" s="65"/>
      <c r="BT241" s="131"/>
      <c r="BU241" s="132"/>
      <c r="BV241" s="131"/>
      <c r="BW241" s="65"/>
      <c r="BX241" s="131"/>
      <c r="BY241" s="65"/>
      <c r="BZ241" s="131"/>
      <c r="CA241" s="65"/>
      <c r="CB241" s="156">
        <f t="shared" si="68"/>
        <v>0</v>
      </c>
      <c r="CC241" s="128" t="e">
        <f t="shared" si="69"/>
        <v>#DIV/0!</v>
      </c>
      <c r="CF241" s="157"/>
      <c r="CG241" s="157"/>
    </row>
    <row r="242" spans="1:88" ht="49.5" customHeight="1">
      <c r="A242" s="1002"/>
      <c r="B242" s="1046"/>
      <c r="C242" s="1044"/>
      <c r="D242" s="38" t="s">
        <v>116</v>
      </c>
      <c r="E242" s="44" t="s">
        <v>111</v>
      </c>
      <c r="F242" s="671">
        <f>+'[1]UE409 (2)'!F254</f>
        <v>1914</v>
      </c>
      <c r="G242" s="671">
        <f>+'[1]UE409 (2)'!G254</f>
        <v>1914</v>
      </c>
      <c r="H242" s="671">
        <f>+'[1]UE409 (2)'!H254</f>
        <v>2105</v>
      </c>
      <c r="I242" s="671">
        <f>+'[1]UE409 (2)'!I254</f>
        <v>2316</v>
      </c>
      <c r="J242" s="634">
        <v>152</v>
      </c>
      <c r="K242" s="80">
        <v>108</v>
      </c>
      <c r="L242" s="80">
        <v>163</v>
      </c>
      <c r="M242" s="80">
        <v>228</v>
      </c>
      <c r="N242" s="80"/>
      <c r="O242" s="80"/>
      <c r="P242" s="80"/>
      <c r="Q242" s="80"/>
      <c r="R242" s="80"/>
      <c r="S242" s="634"/>
      <c r="T242" s="80"/>
      <c r="U242" s="80"/>
      <c r="V242" s="77">
        <f t="shared" si="66"/>
        <v>651</v>
      </c>
      <c r="W242" s="128">
        <f t="shared" si="67"/>
        <v>34.012539184952978</v>
      </c>
      <c r="Z242" s="640"/>
      <c r="AA242" s="640"/>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BA242" s="129"/>
      <c r="BB242" s="130"/>
      <c r="BC242" s="129"/>
      <c r="BD242" s="155"/>
      <c r="BE242" s="132"/>
      <c r="BF242" s="131"/>
      <c r="BG242" s="132"/>
      <c r="BH242" s="131"/>
      <c r="BI242" s="132"/>
      <c r="BJ242" s="155"/>
      <c r="BK242" s="132"/>
      <c r="BL242" s="131"/>
      <c r="BM242" s="132"/>
      <c r="BN242" s="131"/>
      <c r="BO242" s="132"/>
      <c r="BP242" s="131"/>
      <c r="BQ242" s="132"/>
      <c r="BR242" s="131"/>
      <c r="BS242" s="65"/>
      <c r="BT242" s="131"/>
      <c r="BU242" s="132"/>
      <c r="BV242" s="131"/>
      <c r="BW242" s="65"/>
      <c r="BX242" s="131"/>
      <c r="BY242" s="65"/>
      <c r="BZ242" s="131"/>
      <c r="CA242" s="65"/>
      <c r="CB242" s="156">
        <f t="shared" si="68"/>
        <v>0</v>
      </c>
      <c r="CC242" s="128" t="e">
        <f t="shared" si="69"/>
        <v>#DIV/0!</v>
      </c>
      <c r="CF242" s="157"/>
      <c r="CG242" s="157"/>
    </row>
    <row r="243" spans="1:88" ht="42" customHeight="1">
      <c r="A243" s="1002"/>
      <c r="B243" s="1046"/>
      <c r="C243" s="1044"/>
      <c r="D243" s="38" t="s">
        <v>117</v>
      </c>
      <c r="E243" s="44" t="s">
        <v>50</v>
      </c>
      <c r="F243" s="671">
        <f>+'[1]UE409 (2)'!F255</f>
        <v>4125</v>
      </c>
      <c r="G243" s="671">
        <f>+'[1]UE409 (2)'!G255</f>
        <v>4125</v>
      </c>
      <c r="H243" s="671">
        <f>+'[1]UE409 (2)'!H255</f>
        <v>4538</v>
      </c>
      <c r="I243" s="671">
        <f>+'[1]UE409 (2)'!I255</f>
        <v>4991</v>
      </c>
      <c r="J243" s="634">
        <v>198</v>
      </c>
      <c r="K243" s="80">
        <v>188</v>
      </c>
      <c r="L243" s="80">
        <v>263</v>
      </c>
      <c r="M243" s="80">
        <v>226</v>
      </c>
      <c r="N243" s="80"/>
      <c r="O243" s="80"/>
      <c r="P243" s="80"/>
      <c r="Q243" s="80"/>
      <c r="R243" s="80"/>
      <c r="S243" s="634"/>
      <c r="T243" s="80"/>
      <c r="U243" s="80"/>
      <c r="V243" s="77">
        <f t="shared" si="66"/>
        <v>875</v>
      </c>
      <c r="W243" s="128">
        <f t="shared" si="67"/>
        <v>21.212121212121211</v>
      </c>
      <c r="Z243" s="640"/>
      <c r="AA243" s="640"/>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BA243" s="129"/>
      <c r="BB243" s="130"/>
      <c r="BC243" s="129"/>
      <c r="BD243" s="155"/>
      <c r="BE243" s="132"/>
      <c r="BF243" s="131"/>
      <c r="BG243" s="132"/>
      <c r="BH243" s="131"/>
      <c r="BI243" s="132"/>
      <c r="BJ243" s="155"/>
      <c r="BK243" s="132"/>
      <c r="BL243" s="131"/>
      <c r="BM243" s="132"/>
      <c r="BN243" s="131"/>
      <c r="BO243" s="132"/>
      <c r="BP243" s="131"/>
      <c r="BQ243" s="132"/>
      <c r="BR243" s="131"/>
      <c r="BS243" s="65"/>
      <c r="BT243" s="131"/>
      <c r="BU243" s="132"/>
      <c r="BV243" s="131"/>
      <c r="BW243" s="65"/>
      <c r="BX243" s="131"/>
      <c r="BY243" s="65"/>
      <c r="BZ243" s="131"/>
      <c r="CA243" s="65"/>
      <c r="CB243" s="156">
        <f t="shared" si="68"/>
        <v>0</v>
      </c>
      <c r="CC243" s="128" t="e">
        <f t="shared" si="69"/>
        <v>#DIV/0!</v>
      </c>
      <c r="CF243" s="157"/>
      <c r="CG243" s="157"/>
    </row>
    <row r="244" spans="1:88" ht="57.75" customHeight="1">
      <c r="A244" s="1002"/>
      <c r="B244" s="1061" t="s">
        <v>246</v>
      </c>
      <c r="C244" s="1061" t="s">
        <v>293</v>
      </c>
      <c r="D244" s="670" t="s">
        <v>221</v>
      </c>
      <c r="E244" s="670"/>
      <c r="F244" s="671">
        <f>+'[1]UE409 (2)'!F256</f>
        <v>300</v>
      </c>
      <c r="G244" s="671">
        <f>+'[1]UE409 (2)'!G256</f>
        <v>300</v>
      </c>
      <c r="H244" s="671">
        <f>+'[1]UE409 (2)'!H256</f>
        <v>330</v>
      </c>
      <c r="I244" s="671">
        <f>+'[1]UE409 (2)'!I256</f>
        <v>363</v>
      </c>
      <c r="J244" s="727">
        <v>35</v>
      </c>
      <c r="K244" s="671">
        <v>31</v>
      </c>
      <c r="L244" s="671">
        <v>14</v>
      </c>
      <c r="M244" s="671">
        <v>27</v>
      </c>
      <c r="N244" s="671">
        <f t="shared" ref="N244:U244" si="71">SUM(N245)</f>
        <v>0</v>
      </c>
      <c r="O244" s="671">
        <f t="shared" si="71"/>
        <v>0</v>
      </c>
      <c r="P244" s="671">
        <f t="shared" si="71"/>
        <v>0</v>
      </c>
      <c r="Q244" s="671">
        <f t="shared" si="71"/>
        <v>0</v>
      </c>
      <c r="R244" s="671">
        <f t="shared" si="71"/>
        <v>0</v>
      </c>
      <c r="S244" s="671">
        <f t="shared" si="71"/>
        <v>0</v>
      </c>
      <c r="T244" s="671">
        <f t="shared" si="71"/>
        <v>0</v>
      </c>
      <c r="U244" s="671">
        <f t="shared" si="71"/>
        <v>0</v>
      </c>
      <c r="V244" s="77">
        <f t="shared" si="66"/>
        <v>107</v>
      </c>
      <c r="W244" s="128">
        <f t="shared" si="67"/>
        <v>35.666666666666671</v>
      </c>
      <c r="Z244" s="640"/>
      <c r="AA244" s="640"/>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BA244" s="129">
        <f>+BC244+BD244+BF244+BH244+BJ244+BL244+BN244+BP244+BR244+BT244+BV244+BX244+BZ244</f>
        <v>115474</v>
      </c>
      <c r="BB244" s="130">
        <f>+BE244+BG244+BI244+BK244+BM244+BO244+BQ244+BS244+BU244+BW244+BY244+CA244</f>
        <v>0</v>
      </c>
      <c r="BC244" s="129">
        <v>0</v>
      </c>
      <c r="BD244" s="155">
        <v>0</v>
      </c>
      <c r="BE244" s="132">
        <v>0</v>
      </c>
      <c r="BF244" s="131">
        <v>0</v>
      </c>
      <c r="BG244" s="132">
        <v>0</v>
      </c>
      <c r="BH244" s="131">
        <v>0</v>
      </c>
      <c r="BI244" s="132">
        <v>0</v>
      </c>
      <c r="BJ244" s="155">
        <v>115474</v>
      </c>
      <c r="BK244" s="132">
        <v>0</v>
      </c>
      <c r="BL244" s="131"/>
      <c r="BM244" s="132"/>
      <c r="BN244" s="131"/>
      <c r="BO244" s="132"/>
      <c r="BP244" s="131"/>
      <c r="BQ244" s="132"/>
      <c r="BR244" s="131"/>
      <c r="BS244" s="65"/>
      <c r="BT244" s="131"/>
      <c r="BU244" s="132"/>
      <c r="BV244" s="131"/>
      <c r="BW244" s="65"/>
      <c r="BX244" s="131"/>
      <c r="BY244" s="65"/>
      <c r="BZ244" s="131"/>
      <c r="CA244" s="65"/>
      <c r="CB244" s="156">
        <f t="shared" si="68"/>
        <v>0</v>
      </c>
      <c r="CC244" s="128">
        <f t="shared" si="69"/>
        <v>0</v>
      </c>
      <c r="CF244" s="133">
        <f>+CI244-BA244</f>
        <v>0</v>
      </c>
      <c r="CG244" s="133">
        <f>+CJ244-BB244</f>
        <v>0</v>
      </c>
      <c r="CH244" s="160"/>
      <c r="CI244" s="133">
        <v>115474</v>
      </c>
      <c r="CJ244" s="133">
        <v>0</v>
      </c>
    </row>
    <row r="245" spans="1:88" ht="38.25" customHeight="1">
      <c r="A245" s="1002"/>
      <c r="B245" s="1061"/>
      <c r="C245" s="1061"/>
      <c r="D245" s="34" t="s">
        <v>477</v>
      </c>
      <c r="E245" s="18" t="s">
        <v>101</v>
      </c>
      <c r="F245" s="671">
        <f>+'[1]UE409 (2)'!F257</f>
        <v>300</v>
      </c>
      <c r="G245" s="671">
        <f>+'[1]UE409 (2)'!G257</f>
        <v>300</v>
      </c>
      <c r="H245" s="671">
        <f>+'[1]UE409 (2)'!H257</f>
        <v>330</v>
      </c>
      <c r="I245" s="671">
        <f>+'[1]UE409 (2)'!I257</f>
        <v>363</v>
      </c>
      <c r="J245" s="634">
        <v>35</v>
      </c>
      <c r="K245" s="80">
        <v>31</v>
      </c>
      <c r="L245" s="80">
        <v>14</v>
      </c>
      <c r="M245" s="80">
        <v>27</v>
      </c>
      <c r="N245" s="80"/>
      <c r="O245" s="80"/>
      <c r="P245" s="80"/>
      <c r="Q245" s="80"/>
      <c r="R245" s="80"/>
      <c r="S245" s="634"/>
      <c r="T245" s="80"/>
      <c r="U245" s="80"/>
      <c r="V245" s="77">
        <f t="shared" si="66"/>
        <v>107</v>
      </c>
      <c r="W245" s="128">
        <f t="shared" si="67"/>
        <v>35.666666666666671</v>
      </c>
      <c r="Z245" s="640"/>
      <c r="AA245" s="640"/>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BA245" s="129"/>
      <c r="BB245" s="130"/>
      <c r="BC245" s="129"/>
      <c r="BD245" s="155"/>
      <c r="BE245" s="132"/>
      <c r="BF245" s="131"/>
      <c r="BG245" s="132"/>
      <c r="BH245" s="131"/>
      <c r="BI245" s="132"/>
      <c r="BJ245" s="155"/>
      <c r="BK245" s="132"/>
      <c r="BL245" s="131"/>
      <c r="BM245" s="132"/>
      <c r="BN245" s="131"/>
      <c r="BO245" s="132"/>
      <c r="BP245" s="131"/>
      <c r="BQ245" s="132"/>
      <c r="BR245" s="131"/>
      <c r="BS245" s="65"/>
      <c r="BT245" s="131"/>
      <c r="BU245" s="132"/>
      <c r="BV245" s="131"/>
      <c r="BW245" s="65"/>
      <c r="BX245" s="131"/>
      <c r="BY245" s="65"/>
      <c r="BZ245" s="131"/>
      <c r="CA245" s="65"/>
      <c r="CB245" s="156">
        <f t="shared" si="68"/>
        <v>0</v>
      </c>
      <c r="CC245" s="128" t="e">
        <f t="shared" si="69"/>
        <v>#DIV/0!</v>
      </c>
      <c r="CF245" s="157"/>
      <c r="CG245" s="157"/>
    </row>
    <row r="246" spans="1:88" ht="25.5" customHeight="1">
      <c r="A246" s="1002"/>
      <c r="B246" s="1061"/>
      <c r="C246" s="1061"/>
      <c r="D246" s="11" t="s">
        <v>415</v>
      </c>
      <c r="E246" s="44" t="s">
        <v>478</v>
      </c>
      <c r="F246" s="671">
        <f>+'[1]UE409 (2)'!F258</f>
        <v>300</v>
      </c>
      <c r="G246" s="671">
        <f>+'[1]UE409 (2)'!G258</f>
        <v>300</v>
      </c>
      <c r="H246" s="671">
        <f>+'[1]UE409 (2)'!H258</f>
        <v>330</v>
      </c>
      <c r="I246" s="671">
        <f>+'[1]UE409 (2)'!I258</f>
        <v>363</v>
      </c>
      <c r="J246" s="634">
        <v>29</v>
      </c>
      <c r="K246" s="80">
        <v>37</v>
      </c>
      <c r="L246" s="80">
        <v>15</v>
      </c>
      <c r="M246" s="80">
        <v>29</v>
      </c>
      <c r="N246" s="80"/>
      <c r="O246" s="80"/>
      <c r="P246" s="80"/>
      <c r="Q246" s="80"/>
      <c r="R246" s="80"/>
      <c r="S246" s="634"/>
      <c r="T246" s="80"/>
      <c r="U246" s="80"/>
      <c r="V246" s="77">
        <f t="shared" si="66"/>
        <v>110</v>
      </c>
      <c r="W246" s="128">
        <f t="shared" si="67"/>
        <v>36.666666666666664</v>
      </c>
      <c r="Z246" s="640"/>
      <c r="AA246" s="640"/>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BA246" s="129"/>
      <c r="BB246" s="130"/>
      <c r="BC246" s="129"/>
      <c r="BD246" s="155"/>
      <c r="BE246" s="132"/>
      <c r="BF246" s="131"/>
      <c r="BG246" s="132"/>
      <c r="BH246" s="131"/>
      <c r="BI246" s="132"/>
      <c r="BJ246" s="155"/>
      <c r="BK246" s="132"/>
      <c r="BL246" s="131"/>
      <c r="BM246" s="132"/>
      <c r="BN246" s="131"/>
      <c r="BO246" s="132"/>
      <c r="BP246" s="131"/>
      <c r="BQ246" s="132"/>
      <c r="BR246" s="131"/>
      <c r="BS246" s="65"/>
      <c r="BT246" s="131"/>
      <c r="BU246" s="132"/>
      <c r="BV246" s="131"/>
      <c r="BW246" s="65"/>
      <c r="BX246" s="131"/>
      <c r="BY246" s="65"/>
      <c r="BZ246" s="131"/>
      <c r="CA246" s="65"/>
      <c r="CB246" s="156">
        <f t="shared" si="68"/>
        <v>0</v>
      </c>
      <c r="CC246" s="128" t="e">
        <f t="shared" si="69"/>
        <v>#DIV/0!</v>
      </c>
      <c r="CF246" s="157"/>
      <c r="CG246" s="157"/>
    </row>
    <row r="247" spans="1:88" ht="38.25" customHeight="1">
      <c r="A247" s="1002"/>
      <c r="B247" s="1061"/>
      <c r="C247" s="1061"/>
      <c r="D247" s="11" t="s">
        <v>416</v>
      </c>
      <c r="E247" s="9" t="s">
        <v>478</v>
      </c>
      <c r="F247" s="671">
        <f>+'[1]UE409 (2)'!F259</f>
        <v>300</v>
      </c>
      <c r="G247" s="671">
        <f>+'[1]UE409 (2)'!G259</f>
        <v>300</v>
      </c>
      <c r="H247" s="671">
        <f>+'[1]UE409 (2)'!H259</f>
        <v>330</v>
      </c>
      <c r="I247" s="671">
        <f>+'[1]UE409 (2)'!I259</f>
        <v>363</v>
      </c>
      <c r="J247" s="634">
        <v>14</v>
      </c>
      <c r="K247" s="80">
        <v>42</v>
      </c>
      <c r="L247" s="80">
        <v>13</v>
      </c>
      <c r="M247" s="80">
        <v>21</v>
      </c>
      <c r="N247" s="80"/>
      <c r="O247" s="80"/>
      <c r="P247" s="80"/>
      <c r="Q247" s="80"/>
      <c r="R247" s="80"/>
      <c r="S247" s="634"/>
      <c r="T247" s="80"/>
      <c r="U247" s="80"/>
      <c r="V247" s="77">
        <f t="shared" si="66"/>
        <v>90</v>
      </c>
      <c r="W247" s="128">
        <f t="shared" si="67"/>
        <v>30</v>
      </c>
      <c r="Z247" s="640"/>
      <c r="AA247" s="640"/>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BA247" s="129"/>
      <c r="BB247" s="130"/>
      <c r="BC247" s="129"/>
      <c r="BD247" s="155"/>
      <c r="BE247" s="132"/>
      <c r="BF247" s="131"/>
      <c r="BG247" s="132"/>
      <c r="BH247" s="131"/>
      <c r="BI247" s="132"/>
      <c r="BJ247" s="155"/>
      <c r="BK247" s="132"/>
      <c r="BL247" s="131"/>
      <c r="BM247" s="132"/>
      <c r="BN247" s="131"/>
      <c r="BO247" s="132"/>
      <c r="BP247" s="131"/>
      <c r="BQ247" s="132"/>
      <c r="BR247" s="131"/>
      <c r="BS247" s="65"/>
      <c r="BT247" s="131"/>
      <c r="BU247" s="132"/>
      <c r="BV247" s="131"/>
      <c r="BW247" s="65"/>
      <c r="BX247" s="131"/>
      <c r="BY247" s="65"/>
      <c r="BZ247" s="131"/>
      <c r="CA247" s="65"/>
      <c r="CB247" s="156">
        <f t="shared" si="68"/>
        <v>0</v>
      </c>
      <c r="CC247" s="128" t="e">
        <f t="shared" si="69"/>
        <v>#DIV/0!</v>
      </c>
      <c r="CF247" s="157"/>
      <c r="CG247" s="157"/>
    </row>
    <row r="248" spans="1:88" ht="45.75" customHeight="1">
      <c r="A248" s="1002"/>
      <c r="B248" s="1046" t="s">
        <v>247</v>
      </c>
      <c r="C248" s="1038" t="s">
        <v>294</v>
      </c>
      <c r="D248" s="670" t="s">
        <v>221</v>
      </c>
      <c r="E248" s="670"/>
      <c r="F248" s="671">
        <f>+'[1]UE409 (2)'!F260</f>
        <v>24280</v>
      </c>
      <c r="G248" s="671">
        <f>+'[1]UE409 (2)'!G260</f>
        <v>21280</v>
      </c>
      <c r="H248" s="671">
        <f>+'[1]UE409 (2)'!H260</f>
        <v>23408</v>
      </c>
      <c r="I248" s="671">
        <f>+'[1]UE409 (2)'!I260</f>
        <v>25749</v>
      </c>
      <c r="J248" s="727">
        <v>886</v>
      </c>
      <c r="K248" s="671">
        <v>1283</v>
      </c>
      <c r="L248" s="671">
        <v>1649</v>
      </c>
      <c r="M248" s="671">
        <v>3792</v>
      </c>
      <c r="N248" s="671">
        <f t="shared" ref="N248:U248" si="72">+N252+N249</f>
        <v>0</v>
      </c>
      <c r="O248" s="671">
        <f t="shared" si="72"/>
        <v>0</v>
      </c>
      <c r="P248" s="671">
        <f t="shared" si="72"/>
        <v>0</v>
      </c>
      <c r="Q248" s="671">
        <f t="shared" si="72"/>
        <v>0</v>
      </c>
      <c r="R248" s="671">
        <f t="shared" si="72"/>
        <v>0</v>
      </c>
      <c r="S248" s="671">
        <f t="shared" si="72"/>
        <v>0</v>
      </c>
      <c r="T248" s="671">
        <f t="shared" si="72"/>
        <v>0</v>
      </c>
      <c r="U248" s="671">
        <f t="shared" si="72"/>
        <v>0</v>
      </c>
      <c r="V248" s="77">
        <f t="shared" si="66"/>
        <v>7610</v>
      </c>
      <c r="W248" s="128">
        <f t="shared" si="67"/>
        <v>31.342668863261945</v>
      </c>
      <c r="Z248" s="640"/>
      <c r="AA248" s="640"/>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BA248" s="129">
        <f>+BC248+BD248+BF248+BH248+BJ248+BL248+BN248+BP248+BR248+BT248+BV248+BX248+BZ248</f>
        <v>288968</v>
      </c>
      <c r="BB248" s="130">
        <f>+BE248+BG248+BI248+BK248+BM248+BO248+BQ248+BS248+BU248+BW248+BY248+CA248</f>
        <v>77690.95</v>
      </c>
      <c r="BC248" s="129">
        <v>0</v>
      </c>
      <c r="BD248" s="155">
        <v>0</v>
      </c>
      <c r="BE248" s="132">
        <v>0</v>
      </c>
      <c r="BF248" s="131">
        <v>286858</v>
      </c>
      <c r="BG248" s="132">
        <v>25696.09</v>
      </c>
      <c r="BH248" s="131">
        <v>2110</v>
      </c>
      <c r="BI248" s="132">
        <v>25997.429999999997</v>
      </c>
      <c r="BJ248" s="155">
        <v>0</v>
      </c>
      <c r="BK248" s="132">
        <v>25997.43</v>
      </c>
      <c r="BL248" s="131"/>
      <c r="BM248" s="132"/>
      <c r="BN248" s="131"/>
      <c r="BO248" s="132"/>
      <c r="BP248" s="131"/>
      <c r="BQ248" s="132"/>
      <c r="BR248" s="131"/>
      <c r="BS248" s="65"/>
      <c r="BT248" s="131"/>
      <c r="BU248" s="132"/>
      <c r="BV248" s="131"/>
      <c r="BW248" s="65"/>
      <c r="BX248" s="131"/>
      <c r="BY248" s="65"/>
      <c r="BZ248" s="131"/>
      <c r="CA248" s="65"/>
      <c r="CB248" s="156">
        <f t="shared" si="68"/>
        <v>77690.95</v>
      </c>
      <c r="CC248" s="128">
        <f t="shared" si="69"/>
        <v>26.885658619639546</v>
      </c>
      <c r="CF248" s="133">
        <f>+CI248-BA248</f>
        <v>0</v>
      </c>
      <c r="CG248" s="133">
        <f>+CJ248-BB248</f>
        <v>0</v>
      </c>
      <c r="CH248" s="160"/>
      <c r="CI248" s="133">
        <v>288968</v>
      </c>
      <c r="CJ248" s="133">
        <v>77690.95</v>
      </c>
    </row>
    <row r="249" spans="1:88" ht="25.5" customHeight="1">
      <c r="A249" s="1002"/>
      <c r="B249" s="1046"/>
      <c r="C249" s="1038"/>
      <c r="D249" s="38" t="s">
        <v>475</v>
      </c>
      <c r="E249" s="44" t="s">
        <v>33</v>
      </c>
      <c r="F249" s="671">
        <f>+'[1]UE409 (2)'!F261</f>
        <v>1280</v>
      </c>
      <c r="G249" s="671">
        <f>+'[1]UE409 (2)'!G261</f>
        <v>1280</v>
      </c>
      <c r="H249" s="671">
        <f>+'[1]UE409 (2)'!H261</f>
        <v>1408</v>
      </c>
      <c r="I249" s="671">
        <f>+'[1]UE409 (2)'!I261</f>
        <v>1549</v>
      </c>
      <c r="J249" s="634">
        <v>54</v>
      </c>
      <c r="K249" s="80">
        <v>33</v>
      </c>
      <c r="L249" s="80">
        <v>58</v>
      </c>
      <c r="M249" s="80">
        <v>65</v>
      </c>
      <c r="N249" s="80"/>
      <c r="O249" s="80"/>
      <c r="P249" s="80"/>
      <c r="Q249" s="80"/>
      <c r="R249" s="80"/>
      <c r="S249" s="634"/>
      <c r="T249" s="80"/>
      <c r="U249" s="80"/>
      <c r="V249" s="77">
        <f t="shared" si="66"/>
        <v>210</v>
      </c>
      <c r="W249" s="128">
        <f t="shared" si="67"/>
        <v>16.40625</v>
      </c>
      <c r="Z249" s="640"/>
      <c r="AA249" s="640"/>
      <c r="AB249" s="226" t="s">
        <v>1009</v>
      </c>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BA249" s="129"/>
      <c r="BB249" s="130"/>
      <c r="BC249" s="129"/>
      <c r="BD249" s="155"/>
      <c r="BE249" s="132"/>
      <c r="BF249" s="131"/>
      <c r="BG249" s="132"/>
      <c r="BH249" s="131"/>
      <c r="BI249" s="132"/>
      <c r="BJ249" s="155"/>
      <c r="BK249" s="132"/>
      <c r="BL249" s="131"/>
      <c r="BM249" s="132"/>
      <c r="BN249" s="131"/>
      <c r="BO249" s="132"/>
      <c r="BP249" s="131"/>
      <c r="BQ249" s="132"/>
      <c r="BR249" s="131"/>
      <c r="BS249" s="65"/>
      <c r="BT249" s="131"/>
      <c r="BU249" s="132"/>
      <c r="BV249" s="131"/>
      <c r="BW249" s="65"/>
      <c r="BX249" s="131"/>
      <c r="BY249" s="65"/>
      <c r="BZ249" s="131"/>
      <c r="CA249" s="65"/>
      <c r="CB249" s="156">
        <f t="shared" si="68"/>
        <v>0</v>
      </c>
      <c r="CC249" s="128" t="e">
        <f t="shared" si="69"/>
        <v>#DIV/0!</v>
      </c>
      <c r="CF249" s="157"/>
      <c r="CG249" s="157"/>
    </row>
    <row r="250" spans="1:88" ht="25.5" customHeight="1">
      <c r="A250" s="1002"/>
      <c r="B250" s="1046"/>
      <c r="C250" s="1038"/>
      <c r="D250" s="38" t="s">
        <v>118</v>
      </c>
      <c r="E250" s="44" t="s">
        <v>119</v>
      </c>
      <c r="F250" s="671">
        <f>+'[1]UE409 (2)'!F262</f>
        <v>2000</v>
      </c>
      <c r="G250" s="671">
        <f>+'[1]UE409 (2)'!G262</f>
        <v>2000</v>
      </c>
      <c r="H250" s="671">
        <f>+'[1]UE409 (2)'!H262</f>
        <v>2200</v>
      </c>
      <c r="I250" s="671">
        <f>+'[1]UE409 (2)'!I262</f>
        <v>2420</v>
      </c>
      <c r="J250" s="634">
        <v>1</v>
      </c>
      <c r="K250" s="80">
        <v>4</v>
      </c>
      <c r="L250" s="80">
        <v>3</v>
      </c>
      <c r="M250" s="80">
        <v>4</v>
      </c>
      <c r="N250" s="80"/>
      <c r="O250" s="80"/>
      <c r="P250" s="80"/>
      <c r="Q250" s="80"/>
      <c r="R250" s="80"/>
      <c r="S250" s="634"/>
      <c r="T250" s="80"/>
      <c r="U250" s="80"/>
      <c r="V250" s="77">
        <f t="shared" si="66"/>
        <v>12</v>
      </c>
      <c r="W250" s="128">
        <f t="shared" si="67"/>
        <v>0.6</v>
      </c>
      <c r="Z250" s="640" t="s">
        <v>830</v>
      </c>
      <c r="AA250" s="640" t="s">
        <v>831</v>
      </c>
      <c r="AB250" s="226" t="s">
        <v>1009</v>
      </c>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BA250" s="129"/>
      <c r="BB250" s="130"/>
      <c r="BC250" s="129"/>
      <c r="BD250" s="155"/>
      <c r="BE250" s="132"/>
      <c r="BF250" s="131"/>
      <c r="BG250" s="132"/>
      <c r="BH250" s="131"/>
      <c r="BI250" s="132"/>
      <c r="BJ250" s="155"/>
      <c r="BK250" s="132"/>
      <c r="BL250" s="131"/>
      <c r="BM250" s="132"/>
      <c r="BN250" s="131"/>
      <c r="BO250" s="132"/>
      <c r="BP250" s="131"/>
      <c r="BQ250" s="132"/>
      <c r="BR250" s="131"/>
      <c r="BS250" s="65"/>
      <c r="BT250" s="131"/>
      <c r="BU250" s="132"/>
      <c r="BV250" s="131"/>
      <c r="BW250" s="65"/>
      <c r="BX250" s="131"/>
      <c r="BY250" s="65"/>
      <c r="BZ250" s="131"/>
      <c r="CA250" s="65"/>
      <c r="CB250" s="156">
        <f t="shared" si="68"/>
        <v>0</v>
      </c>
      <c r="CC250" s="128" t="e">
        <f t="shared" si="69"/>
        <v>#DIV/0!</v>
      </c>
      <c r="CF250" s="157"/>
      <c r="CG250" s="157"/>
    </row>
    <row r="251" spans="1:88" ht="25.5" customHeight="1">
      <c r="A251" s="1002"/>
      <c r="B251" s="1046"/>
      <c r="C251" s="1038"/>
      <c r="D251" s="38" t="s">
        <v>120</v>
      </c>
      <c r="E251" s="44" t="s">
        <v>121</v>
      </c>
      <c r="F251" s="671">
        <f>+'[1]UE409 (2)'!F263</f>
        <v>1600</v>
      </c>
      <c r="G251" s="671">
        <f>+'[1]UE409 (2)'!G263</f>
        <v>1600</v>
      </c>
      <c r="H251" s="671">
        <f>+'[1]UE409 (2)'!H263</f>
        <v>1760</v>
      </c>
      <c r="I251" s="671">
        <f>+'[1]UE409 (2)'!I263</f>
        <v>1936</v>
      </c>
      <c r="J251" s="634">
        <v>6</v>
      </c>
      <c r="K251" s="80">
        <v>14</v>
      </c>
      <c r="L251" s="80">
        <v>33</v>
      </c>
      <c r="M251" s="80">
        <v>72</v>
      </c>
      <c r="N251" s="80"/>
      <c r="O251" s="80"/>
      <c r="P251" s="80"/>
      <c r="Q251" s="80"/>
      <c r="R251" s="80"/>
      <c r="S251" s="634"/>
      <c r="T251" s="80"/>
      <c r="U251" s="80"/>
      <c r="V251" s="77">
        <f t="shared" si="66"/>
        <v>125</v>
      </c>
      <c r="W251" s="128">
        <f t="shared" si="67"/>
        <v>7.8125</v>
      </c>
      <c r="Z251" s="640"/>
      <c r="AA251" s="640"/>
      <c r="AB251" s="226" t="s">
        <v>1009</v>
      </c>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BA251" s="129"/>
      <c r="BB251" s="130"/>
      <c r="BC251" s="129"/>
      <c r="BD251" s="155"/>
      <c r="BE251" s="132"/>
      <c r="BF251" s="131"/>
      <c r="BG251" s="132"/>
      <c r="BH251" s="131"/>
      <c r="BI251" s="132"/>
      <c r="BJ251" s="155"/>
      <c r="BK251" s="132"/>
      <c r="BL251" s="131"/>
      <c r="BM251" s="132"/>
      <c r="BN251" s="131"/>
      <c r="BO251" s="132"/>
      <c r="BP251" s="131"/>
      <c r="BQ251" s="132"/>
      <c r="BR251" s="131"/>
      <c r="BS251" s="65"/>
      <c r="BT251" s="131"/>
      <c r="BU251" s="132"/>
      <c r="BV251" s="131"/>
      <c r="BW251" s="65"/>
      <c r="BX251" s="131"/>
      <c r="BY251" s="65"/>
      <c r="BZ251" s="131"/>
      <c r="CA251" s="65"/>
      <c r="CB251" s="156">
        <f t="shared" si="68"/>
        <v>0</v>
      </c>
      <c r="CC251" s="128" t="e">
        <f t="shared" si="69"/>
        <v>#DIV/0!</v>
      </c>
      <c r="CF251" s="157"/>
      <c r="CG251" s="157"/>
    </row>
    <row r="252" spans="1:88" ht="28.5" customHeight="1">
      <c r="A252" s="1002"/>
      <c r="B252" s="1046"/>
      <c r="C252" s="1038"/>
      <c r="D252" s="38" t="s">
        <v>122</v>
      </c>
      <c r="E252" s="44" t="s">
        <v>111</v>
      </c>
      <c r="F252" s="671">
        <f>+'[1]UE409 (2)'!F264</f>
        <v>23000</v>
      </c>
      <c r="G252" s="671">
        <f>+'[1]UE409 (2)'!G264</f>
        <v>20000</v>
      </c>
      <c r="H252" s="671">
        <f>+'[1]UE409 (2)'!H264</f>
        <v>22000</v>
      </c>
      <c r="I252" s="671">
        <f>+'[1]UE409 (2)'!I264</f>
        <v>24200</v>
      </c>
      <c r="J252" s="634">
        <v>832</v>
      </c>
      <c r="K252" s="80">
        <v>1250</v>
      </c>
      <c r="L252" s="80">
        <v>1591</v>
      </c>
      <c r="M252" s="80">
        <v>3727</v>
      </c>
      <c r="N252" s="80"/>
      <c r="O252" s="80"/>
      <c r="P252" s="80"/>
      <c r="Q252" s="80"/>
      <c r="R252" s="80"/>
      <c r="S252" s="635"/>
      <c r="T252" s="80"/>
      <c r="U252" s="80"/>
      <c r="V252" s="77">
        <f t="shared" si="66"/>
        <v>7400</v>
      </c>
      <c r="W252" s="128">
        <f t="shared" si="67"/>
        <v>32.173913043478258</v>
      </c>
      <c r="Z252" s="640" t="s">
        <v>832</v>
      </c>
      <c r="AA252" s="640" t="s">
        <v>833</v>
      </c>
      <c r="AB252" s="226" t="s">
        <v>1009</v>
      </c>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BA252" s="129"/>
      <c r="BB252" s="130"/>
      <c r="BC252" s="129"/>
      <c r="BD252" s="155"/>
      <c r="BE252" s="132"/>
      <c r="BF252" s="131"/>
      <c r="BG252" s="132"/>
      <c r="BH252" s="131"/>
      <c r="BI252" s="132"/>
      <c r="BJ252" s="155"/>
      <c r="BK252" s="132"/>
      <c r="BL252" s="131"/>
      <c r="BM252" s="132"/>
      <c r="BN252" s="131"/>
      <c r="BO252" s="132"/>
      <c r="BP252" s="131"/>
      <c r="BQ252" s="132"/>
      <c r="BR252" s="131"/>
      <c r="BS252" s="65"/>
      <c r="BT252" s="131"/>
      <c r="BU252" s="132"/>
      <c r="BV252" s="131"/>
      <c r="BW252" s="65"/>
      <c r="BX252" s="131"/>
      <c r="BY252" s="65"/>
      <c r="BZ252" s="131"/>
      <c r="CA252" s="65"/>
      <c r="CB252" s="156">
        <f t="shared" si="68"/>
        <v>0</v>
      </c>
      <c r="CC252" s="128" t="e">
        <f t="shared" si="69"/>
        <v>#DIV/0!</v>
      </c>
      <c r="CF252" s="157"/>
      <c r="CG252" s="157"/>
    </row>
    <row r="253" spans="1:88" ht="38.25" customHeight="1">
      <c r="A253" s="1002"/>
      <c r="B253" s="1046" t="s">
        <v>670</v>
      </c>
      <c r="C253" s="1038" t="s">
        <v>671</v>
      </c>
      <c r="D253" s="670" t="s">
        <v>221</v>
      </c>
      <c r="E253" s="670"/>
      <c r="F253" s="671">
        <f>+'[1]UE409 (2)'!F265</f>
        <v>120</v>
      </c>
      <c r="G253" s="671">
        <f>+'[1]UE409 (2)'!G265</f>
        <v>120</v>
      </c>
      <c r="H253" s="671">
        <f>+'[1]UE409 (2)'!H265</f>
        <v>200</v>
      </c>
      <c r="I253" s="671">
        <f>+'[1]UE409 (2)'!I265</f>
        <v>300</v>
      </c>
      <c r="J253" s="727">
        <v>0</v>
      </c>
      <c r="K253" s="671">
        <v>0</v>
      </c>
      <c r="L253" s="671">
        <v>0</v>
      </c>
      <c r="M253" s="671">
        <v>0</v>
      </c>
      <c r="N253" s="671">
        <f t="shared" ref="N253:U253" si="73">+N254</f>
        <v>0</v>
      </c>
      <c r="O253" s="671">
        <f t="shared" si="73"/>
        <v>0</v>
      </c>
      <c r="P253" s="671">
        <f t="shared" si="73"/>
        <v>0</v>
      </c>
      <c r="Q253" s="671">
        <f t="shared" si="73"/>
        <v>0</v>
      </c>
      <c r="R253" s="671">
        <f t="shared" si="73"/>
        <v>0</v>
      </c>
      <c r="S253" s="671">
        <f t="shared" si="73"/>
        <v>0</v>
      </c>
      <c r="T253" s="671">
        <f t="shared" si="73"/>
        <v>0</v>
      </c>
      <c r="U253" s="671">
        <f t="shared" si="73"/>
        <v>0</v>
      </c>
      <c r="V253" s="77">
        <f t="shared" si="66"/>
        <v>0</v>
      </c>
      <c r="W253" s="128">
        <f t="shared" si="67"/>
        <v>0</v>
      </c>
      <c r="Z253" s="640"/>
      <c r="AA253" s="640"/>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BA253" s="129">
        <f>+BC253+BD253+BF253+BH253+BJ253+BL253+BN253+BP253+BR253+BT253+BV253+BX253+BZ253</f>
        <v>0</v>
      </c>
      <c r="BB253" s="130">
        <f>+BE253+BG253+BI253+BK253+BM253+BO253+BQ253+BS253+BU253+BW253+BY253+CA253</f>
        <v>0</v>
      </c>
      <c r="BC253" s="129">
        <v>0</v>
      </c>
      <c r="BD253" s="155">
        <v>0</v>
      </c>
      <c r="BE253" s="132">
        <v>0</v>
      </c>
      <c r="BF253" s="131">
        <v>0</v>
      </c>
      <c r="BG253" s="132">
        <v>0</v>
      </c>
      <c r="BH253" s="131">
        <v>0</v>
      </c>
      <c r="BI253" s="132">
        <v>0</v>
      </c>
      <c r="BJ253" s="155">
        <v>0</v>
      </c>
      <c r="BK253" s="132">
        <v>0</v>
      </c>
      <c r="BL253" s="131"/>
      <c r="BM253" s="132"/>
      <c r="BN253" s="131"/>
      <c r="BO253" s="132"/>
      <c r="BP253" s="131"/>
      <c r="BQ253" s="132"/>
      <c r="BR253" s="131"/>
      <c r="BS253" s="65"/>
      <c r="BT253" s="131"/>
      <c r="BU253" s="132"/>
      <c r="BV253" s="131"/>
      <c r="BW253" s="65"/>
      <c r="BX253" s="131"/>
      <c r="BY253" s="65"/>
      <c r="BZ253" s="131"/>
      <c r="CA253" s="65"/>
      <c r="CB253" s="156">
        <f>+BE253+BG253+BI253+BK253+BM253+BO253+BQ253+BS253+BU253+BW253+BY253+CA253</f>
        <v>0</v>
      </c>
      <c r="CC253" s="128" t="e">
        <f t="shared" si="69"/>
        <v>#DIV/0!</v>
      </c>
      <c r="CF253" s="133">
        <f>+CI253-BA253</f>
        <v>0</v>
      </c>
      <c r="CG253" s="133">
        <f>+CJ253-BB253</f>
        <v>0</v>
      </c>
      <c r="CH253" s="160"/>
      <c r="CI253" s="133"/>
      <c r="CJ253" s="133"/>
    </row>
    <row r="254" spans="1:88" ht="38.25" customHeight="1">
      <c r="A254" s="1002"/>
      <c r="B254" s="1046"/>
      <c r="C254" s="1038"/>
      <c r="D254" s="38" t="s">
        <v>672</v>
      </c>
      <c r="E254" s="44" t="s">
        <v>673</v>
      </c>
      <c r="F254" s="671">
        <f>+'[1]UE409 (2)'!F266</f>
        <v>120</v>
      </c>
      <c r="G254" s="671">
        <f>+'[1]UE409 (2)'!G266</f>
        <v>120</v>
      </c>
      <c r="H254" s="671">
        <f>+'[1]UE409 (2)'!H266</f>
        <v>200</v>
      </c>
      <c r="I254" s="671">
        <f>+'[1]UE409 (2)'!I266</f>
        <v>300</v>
      </c>
      <c r="J254" s="634">
        <v>0</v>
      </c>
      <c r="K254" s="80">
        <v>0</v>
      </c>
      <c r="L254" s="80">
        <v>0</v>
      </c>
      <c r="M254" s="80">
        <v>0</v>
      </c>
      <c r="N254" s="80"/>
      <c r="O254" s="80"/>
      <c r="P254" s="80"/>
      <c r="Q254" s="80"/>
      <c r="R254" s="80"/>
      <c r="S254" s="634"/>
      <c r="T254" s="80"/>
      <c r="U254" s="80"/>
      <c r="V254" s="77">
        <f t="shared" si="66"/>
        <v>0</v>
      </c>
      <c r="W254" s="128">
        <f t="shared" si="67"/>
        <v>0</v>
      </c>
      <c r="Z254" s="640" t="s">
        <v>834</v>
      </c>
      <c r="AA254" s="640" t="s">
        <v>835</v>
      </c>
      <c r="AB254" s="226" t="s">
        <v>1010</v>
      </c>
      <c r="AC254" s="226" t="s">
        <v>1011</v>
      </c>
      <c r="AD254" s="226" t="s">
        <v>1012</v>
      </c>
      <c r="AE254" s="226"/>
      <c r="AF254" s="226"/>
      <c r="AG254" s="226"/>
      <c r="AH254" s="226"/>
      <c r="AI254" s="226"/>
      <c r="AJ254" s="226"/>
      <c r="AK254" s="226"/>
      <c r="AL254" s="226"/>
      <c r="AM254" s="226"/>
      <c r="AN254" s="226"/>
      <c r="AO254" s="226"/>
      <c r="AP254" s="226"/>
      <c r="AQ254" s="226"/>
      <c r="AR254" s="226"/>
      <c r="AS254" s="226"/>
      <c r="AT254" s="226"/>
      <c r="AU254" s="226"/>
      <c r="AV254" s="226"/>
      <c r="AW254" s="226"/>
      <c r="BA254" s="129"/>
      <c r="BB254" s="130"/>
      <c r="BC254" s="129"/>
      <c r="BD254" s="155"/>
      <c r="BE254" s="132"/>
      <c r="BF254" s="131"/>
      <c r="BG254" s="132"/>
      <c r="BH254" s="131"/>
      <c r="BI254" s="132"/>
      <c r="BJ254" s="155"/>
      <c r="BK254" s="132"/>
      <c r="BL254" s="131"/>
      <c r="BM254" s="132"/>
      <c r="BN254" s="131"/>
      <c r="BO254" s="132"/>
      <c r="BP254" s="131"/>
      <c r="BQ254" s="132"/>
      <c r="BR254" s="131"/>
      <c r="BS254" s="65"/>
      <c r="BT254" s="131"/>
      <c r="BU254" s="132"/>
      <c r="BV254" s="131"/>
      <c r="BW254" s="65"/>
      <c r="BX254" s="131"/>
      <c r="BY254" s="65"/>
      <c r="BZ254" s="131"/>
      <c r="CA254" s="65"/>
      <c r="CB254" s="156"/>
      <c r="CC254" s="128"/>
      <c r="CF254" s="157"/>
      <c r="CG254" s="157"/>
    </row>
    <row r="255" spans="1:88" ht="55.5" customHeight="1">
      <c r="A255" s="1002"/>
      <c r="B255" s="1046" t="s">
        <v>248</v>
      </c>
      <c r="C255" s="1044" t="s">
        <v>295</v>
      </c>
      <c r="D255" s="670" t="s">
        <v>221</v>
      </c>
      <c r="E255" s="670"/>
      <c r="F255" s="671">
        <f>+'[1]UE409 (2)'!F267</f>
        <v>23844</v>
      </c>
      <c r="G255" s="671">
        <f>+'[1]UE409 (2)'!G267</f>
        <v>23844</v>
      </c>
      <c r="H255" s="671">
        <f>+'[1]UE409 (2)'!H267</f>
        <v>23844</v>
      </c>
      <c r="I255" s="671">
        <f>+'[1]UE409 (2)'!I267</f>
        <v>23844</v>
      </c>
      <c r="J255" s="729">
        <v>1794</v>
      </c>
      <c r="K255" s="671">
        <v>2203</v>
      </c>
      <c r="L255" s="671">
        <v>2066</v>
      </c>
      <c r="M255" s="671">
        <v>2046</v>
      </c>
      <c r="N255" s="671">
        <f t="shared" ref="N255:U255" si="74">N256+N257+N258+N259+N260+N261</f>
        <v>0</v>
      </c>
      <c r="O255" s="671">
        <f t="shared" si="74"/>
        <v>0</v>
      </c>
      <c r="P255" s="671">
        <f t="shared" si="74"/>
        <v>0</v>
      </c>
      <c r="Q255" s="671">
        <f t="shared" si="74"/>
        <v>0</v>
      </c>
      <c r="R255" s="671">
        <f t="shared" si="74"/>
        <v>0</v>
      </c>
      <c r="S255" s="671">
        <f t="shared" si="74"/>
        <v>0</v>
      </c>
      <c r="T255" s="671">
        <f t="shared" si="74"/>
        <v>0</v>
      </c>
      <c r="U255" s="671">
        <f t="shared" si="74"/>
        <v>0</v>
      </c>
      <c r="V255" s="77">
        <f t="shared" si="66"/>
        <v>8109</v>
      </c>
      <c r="W255" s="128">
        <f t="shared" si="67"/>
        <v>34.008555611474584</v>
      </c>
      <c r="Z255" s="640"/>
      <c r="AA255" s="640"/>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BA255" s="77">
        <f>+BC255+BD255+BF255+BH255+BJ255+BL255+BN255+BP255+BR255+BT255+BV255+BX255+BZ255</f>
        <v>2551832</v>
      </c>
      <c r="BB255" s="130">
        <f>+BE255+BG255+BI255+BK255+BM255+BO255+BQ255+BS255+BU255+BW255+BY255+CA255</f>
        <v>736998.70000000007</v>
      </c>
      <c r="BC255" s="129">
        <v>986284</v>
      </c>
      <c r="BD255" s="155">
        <v>5407</v>
      </c>
      <c r="BE255" s="132">
        <v>87812.97</v>
      </c>
      <c r="BF255" s="131">
        <v>1439551</v>
      </c>
      <c r="BG255" s="132">
        <v>223904.97</v>
      </c>
      <c r="BH255" s="131">
        <v>10040</v>
      </c>
      <c r="BI255" s="132">
        <v>210802.91999999998</v>
      </c>
      <c r="BJ255" s="155">
        <v>110550</v>
      </c>
      <c r="BK255" s="132">
        <v>214477.84000000008</v>
      </c>
      <c r="BL255" s="131"/>
      <c r="BM255" s="132"/>
      <c r="BN255" s="131"/>
      <c r="BO255" s="132"/>
      <c r="BP255" s="131"/>
      <c r="BQ255" s="132"/>
      <c r="BR255" s="131"/>
      <c r="BS255" s="65"/>
      <c r="BT255" s="131"/>
      <c r="BU255" s="132"/>
      <c r="BV255" s="131"/>
      <c r="BW255" s="65"/>
      <c r="BX255" s="131"/>
      <c r="BY255" s="65"/>
      <c r="BZ255" s="131"/>
      <c r="CA255" s="65"/>
      <c r="CB255" s="156">
        <f t="shared" si="68"/>
        <v>736998.70000000007</v>
      </c>
      <c r="CC255" s="128">
        <f t="shared" si="69"/>
        <v>28.881160672019163</v>
      </c>
      <c r="CF255" s="133">
        <f>+CI255-BA255</f>
        <v>0</v>
      </c>
      <c r="CG255" s="133">
        <f>+CJ255-BB255</f>
        <v>0</v>
      </c>
      <c r="CH255" s="160"/>
      <c r="CI255" s="133">
        <v>2551832</v>
      </c>
      <c r="CJ255" s="133">
        <v>736998.70000000007</v>
      </c>
    </row>
    <row r="256" spans="1:88" ht="54.75" customHeight="1">
      <c r="A256" s="1002"/>
      <c r="B256" s="1046"/>
      <c r="C256" s="1044"/>
      <c r="D256" s="11" t="s">
        <v>480</v>
      </c>
      <c r="E256" s="44" t="s">
        <v>33</v>
      </c>
      <c r="F256" s="671">
        <f>+'[1]UE409 (2)'!F268</f>
        <v>1025</v>
      </c>
      <c r="G256" s="671">
        <f>+'[1]UE409 (2)'!G268</f>
        <v>1025</v>
      </c>
      <c r="H256" s="671">
        <f>+'[1]UE409 (2)'!H268</f>
        <v>1025</v>
      </c>
      <c r="I256" s="671">
        <f>+'[1]UE409 (2)'!I268</f>
        <v>1025</v>
      </c>
      <c r="J256" s="634">
        <v>33</v>
      </c>
      <c r="K256" s="80">
        <v>41</v>
      </c>
      <c r="L256" s="80">
        <v>26</v>
      </c>
      <c r="M256" s="80">
        <v>59</v>
      </c>
      <c r="N256" s="80"/>
      <c r="O256" s="80"/>
      <c r="P256" s="80"/>
      <c r="Q256" s="80"/>
      <c r="R256" s="80"/>
      <c r="S256" s="664"/>
      <c r="T256" s="80"/>
      <c r="U256" s="80"/>
      <c r="V256" s="77">
        <f t="shared" si="66"/>
        <v>159</v>
      </c>
      <c r="W256" s="128">
        <f t="shared" si="67"/>
        <v>15.512195121951219</v>
      </c>
      <c r="Z256" s="640"/>
      <c r="AA256" s="640"/>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BA256" s="129"/>
      <c r="BB256" s="130"/>
      <c r="BC256" s="129"/>
      <c r="BD256" s="155"/>
      <c r="BE256" s="132"/>
      <c r="BF256" s="131"/>
      <c r="BG256" s="132"/>
      <c r="BH256" s="131"/>
      <c r="BI256" s="132"/>
      <c r="BJ256" s="155"/>
      <c r="BK256" s="132"/>
      <c r="BL256" s="131"/>
      <c r="BM256" s="132"/>
      <c r="BN256" s="131"/>
      <c r="BO256" s="132"/>
      <c r="BP256" s="131"/>
      <c r="BQ256" s="132"/>
      <c r="BR256" s="131"/>
      <c r="BS256" s="65"/>
      <c r="BT256" s="131"/>
      <c r="BU256" s="132"/>
      <c r="BV256" s="131"/>
      <c r="BW256" s="65"/>
      <c r="BX256" s="131"/>
      <c r="BY256" s="65"/>
      <c r="BZ256" s="131"/>
      <c r="CA256" s="65"/>
      <c r="CB256" s="156">
        <f t="shared" si="68"/>
        <v>0</v>
      </c>
      <c r="CC256" s="128" t="e">
        <f t="shared" si="69"/>
        <v>#DIV/0!</v>
      </c>
      <c r="CF256" s="157"/>
      <c r="CG256" s="157"/>
    </row>
    <row r="257" spans="1:88" ht="51" customHeight="1">
      <c r="A257" s="1002"/>
      <c r="B257" s="1046"/>
      <c r="C257" s="1044"/>
      <c r="D257" s="11" t="s">
        <v>123</v>
      </c>
      <c r="E257" s="44" t="s">
        <v>33</v>
      </c>
      <c r="F257" s="671">
        <f>+'[1]UE409 (2)'!F269</f>
        <v>1426</v>
      </c>
      <c r="G257" s="671">
        <f>+'[1]UE409 (2)'!G269</f>
        <v>1426</v>
      </c>
      <c r="H257" s="671">
        <f>+'[1]UE409 (2)'!H269</f>
        <v>1426</v>
      </c>
      <c r="I257" s="671">
        <f>+'[1]UE409 (2)'!I269</f>
        <v>1426</v>
      </c>
      <c r="J257" s="634">
        <v>44</v>
      </c>
      <c r="K257" s="80">
        <v>81</v>
      </c>
      <c r="L257" s="80">
        <v>35</v>
      </c>
      <c r="M257" s="80">
        <v>72</v>
      </c>
      <c r="N257" s="80"/>
      <c r="O257" s="80"/>
      <c r="P257" s="80"/>
      <c r="Q257" s="80"/>
      <c r="R257" s="80"/>
      <c r="S257" s="664"/>
      <c r="T257" s="80"/>
      <c r="U257" s="80"/>
      <c r="V257" s="77">
        <f t="shared" si="66"/>
        <v>232</v>
      </c>
      <c r="W257" s="128">
        <f t="shared" si="67"/>
        <v>16.269284712482467</v>
      </c>
      <c r="Z257" s="640"/>
      <c r="AA257" s="640"/>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BA257" s="129"/>
      <c r="BB257" s="130"/>
      <c r="BC257" s="129"/>
      <c r="BD257" s="155"/>
      <c r="BE257" s="132"/>
      <c r="BF257" s="131"/>
      <c r="BG257" s="132"/>
      <c r="BH257" s="131"/>
      <c r="BI257" s="132"/>
      <c r="BJ257" s="155"/>
      <c r="BK257" s="132"/>
      <c r="BL257" s="131"/>
      <c r="BM257" s="132"/>
      <c r="BN257" s="131"/>
      <c r="BO257" s="132"/>
      <c r="BP257" s="131"/>
      <c r="BQ257" s="132"/>
      <c r="BR257" s="131"/>
      <c r="BS257" s="65"/>
      <c r="BT257" s="131"/>
      <c r="BU257" s="132"/>
      <c r="BV257" s="131"/>
      <c r="BW257" s="65"/>
      <c r="BX257" s="131"/>
      <c r="BY257" s="65"/>
      <c r="BZ257" s="131"/>
      <c r="CA257" s="65"/>
      <c r="CB257" s="156">
        <f t="shared" si="68"/>
        <v>0</v>
      </c>
      <c r="CC257" s="128" t="e">
        <f t="shared" si="69"/>
        <v>#DIV/0!</v>
      </c>
      <c r="CF257" s="157"/>
      <c r="CG257" s="157"/>
    </row>
    <row r="258" spans="1:88" ht="54.75" customHeight="1">
      <c r="A258" s="1002"/>
      <c r="B258" s="1046"/>
      <c r="C258" s="1044"/>
      <c r="D258" s="11" t="s">
        <v>124</v>
      </c>
      <c r="E258" s="44" t="s">
        <v>33</v>
      </c>
      <c r="F258" s="671">
        <f>+'[1]UE409 (2)'!F270</f>
        <v>4000</v>
      </c>
      <c r="G258" s="671">
        <f>+'[1]UE409 (2)'!G270</f>
        <v>4000</v>
      </c>
      <c r="H258" s="671">
        <f>+'[1]UE409 (2)'!H270</f>
        <v>4000</v>
      </c>
      <c r="I258" s="671">
        <f>+'[1]UE409 (2)'!I270</f>
        <v>4000</v>
      </c>
      <c r="J258" s="634">
        <v>268</v>
      </c>
      <c r="K258" s="80">
        <v>358</v>
      </c>
      <c r="L258" s="80">
        <v>373</v>
      </c>
      <c r="M258" s="80">
        <v>360</v>
      </c>
      <c r="N258" s="80"/>
      <c r="O258" s="80"/>
      <c r="P258" s="80"/>
      <c r="Q258" s="80"/>
      <c r="R258" s="80"/>
      <c r="S258" s="664"/>
      <c r="T258" s="80"/>
      <c r="U258" s="80"/>
      <c r="V258" s="77">
        <f t="shared" si="66"/>
        <v>1359</v>
      </c>
      <c r="W258" s="128">
        <f t="shared" si="67"/>
        <v>33.975000000000001</v>
      </c>
      <c r="Z258" s="640"/>
      <c r="AA258" s="640"/>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BA258" s="129"/>
      <c r="BB258" s="130"/>
      <c r="BC258" s="129"/>
      <c r="BD258" s="155"/>
      <c r="BE258" s="132"/>
      <c r="BF258" s="131"/>
      <c r="BG258" s="132"/>
      <c r="BH258" s="131"/>
      <c r="BI258" s="132"/>
      <c r="BJ258" s="155"/>
      <c r="BK258" s="132"/>
      <c r="BL258" s="131"/>
      <c r="BM258" s="132"/>
      <c r="BN258" s="131"/>
      <c r="BO258" s="132"/>
      <c r="BP258" s="131"/>
      <c r="BQ258" s="132"/>
      <c r="BR258" s="131"/>
      <c r="BS258" s="65"/>
      <c r="BT258" s="131"/>
      <c r="BU258" s="132"/>
      <c r="BV258" s="131"/>
      <c r="BW258" s="65"/>
      <c r="BX258" s="131"/>
      <c r="BY258" s="65"/>
      <c r="BZ258" s="131"/>
      <c r="CA258" s="65"/>
      <c r="CB258" s="156">
        <f t="shared" si="68"/>
        <v>0</v>
      </c>
      <c r="CC258" s="128" t="e">
        <f t="shared" si="69"/>
        <v>#DIV/0!</v>
      </c>
      <c r="CD258" s="145"/>
      <c r="CF258" s="157"/>
      <c r="CG258" s="157"/>
    </row>
    <row r="259" spans="1:88" ht="48.75" customHeight="1">
      <c r="A259" s="1002"/>
      <c r="B259" s="1046"/>
      <c r="C259" s="1044"/>
      <c r="D259" s="11" t="s">
        <v>125</v>
      </c>
      <c r="E259" s="44" t="s">
        <v>33</v>
      </c>
      <c r="F259" s="671">
        <f>+'[1]UE409 (2)'!F271</f>
        <v>3948</v>
      </c>
      <c r="G259" s="671">
        <f>+'[1]UE409 (2)'!G271</f>
        <v>3948</v>
      </c>
      <c r="H259" s="671">
        <f>+'[1]UE409 (2)'!H271</f>
        <v>3948</v>
      </c>
      <c r="I259" s="671">
        <f>+'[1]UE409 (2)'!I271</f>
        <v>3948</v>
      </c>
      <c r="J259" s="634">
        <v>255</v>
      </c>
      <c r="K259" s="80">
        <v>350</v>
      </c>
      <c r="L259" s="80">
        <v>245</v>
      </c>
      <c r="M259" s="80">
        <v>341</v>
      </c>
      <c r="N259" s="80"/>
      <c r="O259" s="80"/>
      <c r="P259" s="80"/>
      <c r="Q259" s="80"/>
      <c r="R259" s="80"/>
      <c r="S259" s="664"/>
      <c r="T259" s="80"/>
      <c r="U259" s="80"/>
      <c r="V259" s="77">
        <f t="shared" si="66"/>
        <v>1191</v>
      </c>
      <c r="W259" s="128">
        <f t="shared" si="67"/>
        <v>30.167173252279632</v>
      </c>
      <c r="Z259" s="640"/>
      <c r="AA259" s="640"/>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BA259" s="129"/>
      <c r="BB259" s="130"/>
      <c r="BC259" s="129"/>
      <c r="BD259" s="155"/>
      <c r="BE259" s="132"/>
      <c r="BF259" s="131"/>
      <c r="BG259" s="132"/>
      <c r="BH259" s="131"/>
      <c r="BI259" s="132"/>
      <c r="BJ259" s="155"/>
      <c r="BK259" s="132"/>
      <c r="BL259" s="131"/>
      <c r="BM259" s="132"/>
      <c r="BN259" s="131"/>
      <c r="BO259" s="132"/>
      <c r="BP259" s="131"/>
      <c r="BQ259" s="132"/>
      <c r="BR259" s="131"/>
      <c r="BS259" s="65"/>
      <c r="BT259" s="131"/>
      <c r="BU259" s="132"/>
      <c r="BV259" s="131"/>
      <c r="BW259" s="65"/>
      <c r="BX259" s="131"/>
      <c r="BY259" s="65"/>
      <c r="BZ259" s="131"/>
      <c r="CA259" s="65"/>
      <c r="CB259" s="156">
        <f t="shared" si="68"/>
        <v>0</v>
      </c>
      <c r="CC259" s="128" t="e">
        <f t="shared" si="69"/>
        <v>#DIV/0!</v>
      </c>
      <c r="CF259" s="157"/>
      <c r="CG259" s="157"/>
    </row>
    <row r="260" spans="1:88" ht="51" customHeight="1">
      <c r="A260" s="1002"/>
      <c r="B260" s="1046"/>
      <c r="C260" s="1044"/>
      <c r="D260" s="11" t="s">
        <v>417</v>
      </c>
      <c r="E260" s="44" t="s">
        <v>33</v>
      </c>
      <c r="F260" s="671">
        <f>+'[1]UE409 (2)'!F272</f>
        <v>8080</v>
      </c>
      <c r="G260" s="671">
        <f>+'[1]UE409 (2)'!G272</f>
        <v>8080</v>
      </c>
      <c r="H260" s="671">
        <f>+'[1]UE409 (2)'!H272</f>
        <v>8080</v>
      </c>
      <c r="I260" s="671">
        <f>+'[1]UE409 (2)'!I272</f>
        <v>8080</v>
      </c>
      <c r="J260" s="634">
        <v>639</v>
      </c>
      <c r="K260" s="80">
        <v>777</v>
      </c>
      <c r="L260" s="80">
        <v>740</v>
      </c>
      <c r="M260" s="80">
        <v>663</v>
      </c>
      <c r="N260" s="80"/>
      <c r="O260" s="80"/>
      <c r="P260" s="80"/>
      <c r="Q260" s="80"/>
      <c r="R260" s="80"/>
      <c r="S260" s="664"/>
      <c r="T260" s="80"/>
      <c r="U260" s="80"/>
      <c r="V260" s="77">
        <f t="shared" si="66"/>
        <v>2819</v>
      </c>
      <c r="W260" s="128">
        <f t="shared" si="67"/>
        <v>34.888613861386133</v>
      </c>
      <c r="Z260" s="640"/>
      <c r="AA260" s="640"/>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BA260" s="129"/>
      <c r="BB260" s="130"/>
      <c r="BC260" s="129"/>
      <c r="BD260" s="155"/>
      <c r="BE260" s="132"/>
      <c r="BF260" s="131"/>
      <c r="BG260" s="132"/>
      <c r="BH260" s="131"/>
      <c r="BI260" s="132"/>
      <c r="BJ260" s="155"/>
      <c r="BK260" s="132"/>
      <c r="BL260" s="131"/>
      <c r="BM260" s="132"/>
      <c r="BN260" s="131"/>
      <c r="BO260" s="132"/>
      <c r="BP260" s="131"/>
      <c r="BQ260" s="132"/>
      <c r="BR260" s="131"/>
      <c r="BS260" s="65"/>
      <c r="BT260" s="131"/>
      <c r="BU260" s="132"/>
      <c r="BV260" s="131"/>
      <c r="BW260" s="65"/>
      <c r="BX260" s="131"/>
      <c r="BY260" s="65"/>
      <c r="BZ260" s="131"/>
      <c r="CA260" s="65"/>
      <c r="CB260" s="156">
        <f t="shared" si="68"/>
        <v>0</v>
      </c>
      <c r="CC260" s="128" t="e">
        <f t="shared" si="69"/>
        <v>#DIV/0!</v>
      </c>
      <c r="CF260" s="157"/>
      <c r="CG260" s="157"/>
    </row>
    <row r="261" spans="1:88" ht="60.75" customHeight="1">
      <c r="A261" s="1002"/>
      <c r="B261" s="1046"/>
      <c r="C261" s="1044"/>
      <c r="D261" s="11" t="s">
        <v>126</v>
      </c>
      <c r="E261" s="44" t="s">
        <v>33</v>
      </c>
      <c r="F261" s="671">
        <f>+'[1]UE409 (2)'!F273</f>
        <v>5365</v>
      </c>
      <c r="G261" s="671">
        <f>+'[1]UE409 (2)'!G273</f>
        <v>5365</v>
      </c>
      <c r="H261" s="671">
        <f>+'[1]UE409 (2)'!H273</f>
        <v>5365</v>
      </c>
      <c r="I261" s="671">
        <f>+'[1]UE409 (2)'!I273</f>
        <v>5365</v>
      </c>
      <c r="J261" s="634">
        <v>555</v>
      </c>
      <c r="K261" s="80">
        <v>596</v>
      </c>
      <c r="L261" s="80">
        <v>647</v>
      </c>
      <c r="M261" s="80">
        <v>551</v>
      </c>
      <c r="N261" s="80"/>
      <c r="O261" s="80"/>
      <c r="P261" s="80"/>
      <c r="Q261" s="80"/>
      <c r="R261" s="80"/>
      <c r="S261" s="664"/>
      <c r="T261" s="80"/>
      <c r="U261" s="80"/>
      <c r="V261" s="77">
        <f t="shared" si="66"/>
        <v>2349</v>
      </c>
      <c r="W261" s="128">
        <f t="shared" si="67"/>
        <v>43.78378378378379</v>
      </c>
      <c r="Z261" s="640"/>
      <c r="AA261" s="640"/>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BA261" s="129"/>
      <c r="BB261" s="130"/>
      <c r="BC261" s="129"/>
      <c r="BD261" s="155"/>
      <c r="BE261" s="132"/>
      <c r="BF261" s="131"/>
      <c r="BG261" s="132"/>
      <c r="BH261" s="131"/>
      <c r="BI261" s="132"/>
      <c r="BJ261" s="155"/>
      <c r="BK261" s="132"/>
      <c r="BL261" s="131"/>
      <c r="BM261" s="132"/>
      <c r="BN261" s="131"/>
      <c r="BO261" s="132"/>
      <c r="BP261" s="131"/>
      <c r="BQ261" s="132"/>
      <c r="BR261" s="131"/>
      <c r="BS261" s="65"/>
      <c r="BT261" s="131"/>
      <c r="BU261" s="132"/>
      <c r="BV261" s="131"/>
      <c r="BW261" s="65"/>
      <c r="BX261" s="131"/>
      <c r="BY261" s="65"/>
      <c r="BZ261" s="131"/>
      <c r="CA261" s="65"/>
      <c r="CB261" s="156">
        <f t="shared" si="68"/>
        <v>0</v>
      </c>
      <c r="CC261" s="128" t="e">
        <f t="shared" si="69"/>
        <v>#DIV/0!</v>
      </c>
      <c r="CF261" s="157"/>
      <c r="CG261" s="157"/>
    </row>
    <row r="262" spans="1:88" ht="48.75" customHeight="1">
      <c r="A262" s="1002"/>
      <c r="B262" s="1046" t="s">
        <v>249</v>
      </c>
      <c r="C262" s="1038" t="s">
        <v>296</v>
      </c>
      <c r="D262" s="670" t="s">
        <v>221</v>
      </c>
      <c r="E262" s="670"/>
      <c r="F262" s="671">
        <f>+'[1]UE409 (2)'!F274</f>
        <v>4737</v>
      </c>
      <c r="G262" s="671">
        <f>+'[1]UE409 (2)'!G274</f>
        <v>5401</v>
      </c>
      <c r="H262" s="671">
        <f>+'[1]UE409 (2)'!H274</f>
        <v>5401</v>
      </c>
      <c r="I262" s="671">
        <f>+'[1]UE409 (2)'!I274</f>
        <v>5671</v>
      </c>
      <c r="J262" s="727">
        <v>454</v>
      </c>
      <c r="K262" s="671">
        <v>502</v>
      </c>
      <c r="L262" s="671">
        <v>320</v>
      </c>
      <c r="M262" s="671">
        <v>434</v>
      </c>
      <c r="N262" s="671">
        <f t="shared" ref="N262:U262" si="75">+N265+N267</f>
        <v>0</v>
      </c>
      <c r="O262" s="671">
        <f t="shared" si="75"/>
        <v>0</v>
      </c>
      <c r="P262" s="671">
        <f t="shared" si="75"/>
        <v>0</v>
      </c>
      <c r="Q262" s="671">
        <f t="shared" si="75"/>
        <v>0</v>
      </c>
      <c r="R262" s="671">
        <f t="shared" si="75"/>
        <v>0</v>
      </c>
      <c r="S262" s="671">
        <f t="shared" si="75"/>
        <v>0</v>
      </c>
      <c r="T262" s="671">
        <f t="shared" si="75"/>
        <v>0</v>
      </c>
      <c r="U262" s="671">
        <f t="shared" si="75"/>
        <v>0</v>
      </c>
      <c r="V262" s="77">
        <f t="shared" si="66"/>
        <v>1710</v>
      </c>
      <c r="W262" s="128">
        <f t="shared" si="67"/>
        <v>36.09879670677644</v>
      </c>
      <c r="Z262" s="737"/>
      <c r="AA262" s="640"/>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BA262" s="77">
        <f>+BC262+BD262+BF262+BH262+BJ262+BL262+BN262+BP262+BR262+BT262+BV262+BX262+BZ262</f>
        <v>791384</v>
      </c>
      <c r="BB262" s="130">
        <f>+BE262+BG262+BI262+BK262+BM262+BO262+BQ262+BS262+BU262+BW262+BY262+CA262</f>
        <v>179897.46000000002</v>
      </c>
      <c r="BC262" s="129">
        <v>191456</v>
      </c>
      <c r="BD262" s="155">
        <v>582</v>
      </c>
      <c r="BE262" s="132">
        <v>17642.239999999998</v>
      </c>
      <c r="BF262" s="131">
        <v>406308</v>
      </c>
      <c r="BG262" s="132">
        <v>53762.73</v>
      </c>
      <c r="BH262" s="131">
        <v>3038</v>
      </c>
      <c r="BI262" s="132">
        <v>54143.299999999988</v>
      </c>
      <c r="BJ262" s="155">
        <v>190000</v>
      </c>
      <c r="BK262" s="132">
        <v>54349.190000000031</v>
      </c>
      <c r="BL262" s="131"/>
      <c r="BM262" s="132"/>
      <c r="BN262" s="131"/>
      <c r="BO262" s="132"/>
      <c r="BP262" s="131"/>
      <c r="BQ262" s="132"/>
      <c r="BR262" s="131"/>
      <c r="BS262" s="65"/>
      <c r="BT262" s="131"/>
      <c r="BU262" s="132"/>
      <c r="BV262" s="131"/>
      <c r="BW262" s="65"/>
      <c r="BX262" s="131"/>
      <c r="BY262" s="65"/>
      <c r="BZ262" s="131"/>
      <c r="CA262" s="65"/>
      <c r="CB262" s="156">
        <f t="shared" si="68"/>
        <v>179897.46000000002</v>
      </c>
      <c r="CC262" s="128">
        <f t="shared" si="69"/>
        <v>22.732006206847753</v>
      </c>
      <c r="CF262" s="133">
        <f>+CI262-BA262</f>
        <v>0</v>
      </c>
      <c r="CG262" s="133">
        <f>+CJ262-BB262</f>
        <v>0</v>
      </c>
      <c r="CH262" s="160"/>
      <c r="CI262" s="133">
        <v>791384</v>
      </c>
      <c r="CJ262" s="133">
        <v>179897.46000000002</v>
      </c>
    </row>
    <row r="263" spans="1:88" ht="39" customHeight="1">
      <c r="A263" s="1002"/>
      <c r="B263" s="1046"/>
      <c r="C263" s="1038"/>
      <c r="D263" s="38" t="s">
        <v>452</v>
      </c>
      <c r="E263" s="44" t="s">
        <v>60</v>
      </c>
      <c r="F263" s="671">
        <f>+'[1]UE409 (2)'!F275</f>
        <v>295</v>
      </c>
      <c r="G263" s="671">
        <f>+'[1]UE409 (2)'!G275</f>
        <v>135</v>
      </c>
      <c r="H263" s="671">
        <f>+'[1]UE409 (2)'!H275</f>
        <v>135</v>
      </c>
      <c r="I263" s="671">
        <f>+'[1]UE409 (2)'!I275</f>
        <v>142</v>
      </c>
      <c r="J263" s="634">
        <v>8</v>
      </c>
      <c r="K263" s="80">
        <v>14</v>
      </c>
      <c r="L263" s="80">
        <v>14</v>
      </c>
      <c r="M263" s="80">
        <v>18</v>
      </c>
      <c r="N263" s="80"/>
      <c r="O263" s="80"/>
      <c r="P263" s="80"/>
      <c r="Q263" s="80"/>
      <c r="R263" s="80"/>
      <c r="S263" s="634"/>
      <c r="T263" s="80"/>
      <c r="U263" s="80"/>
      <c r="V263" s="77">
        <f t="shared" si="66"/>
        <v>54</v>
      </c>
      <c r="W263" s="128">
        <f t="shared" si="67"/>
        <v>18.305084745762713</v>
      </c>
      <c r="Z263" s="640"/>
      <c r="AA263" s="640"/>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BA263" s="129"/>
      <c r="BB263" s="130"/>
      <c r="BC263" s="129"/>
      <c r="BD263" s="155"/>
      <c r="BE263" s="132"/>
      <c r="BF263" s="131"/>
      <c r="BG263" s="132"/>
      <c r="BH263" s="131"/>
      <c r="BI263" s="132"/>
      <c r="BJ263" s="155"/>
      <c r="BK263" s="132"/>
      <c r="BL263" s="131"/>
      <c r="BM263" s="132"/>
      <c r="BN263" s="131"/>
      <c r="BO263" s="132"/>
      <c r="BP263" s="131"/>
      <c r="BQ263" s="132"/>
      <c r="BR263" s="131"/>
      <c r="BS263" s="65"/>
      <c r="BT263" s="131"/>
      <c r="BU263" s="132"/>
      <c r="BV263" s="131"/>
      <c r="BW263" s="65"/>
      <c r="BX263" s="131"/>
      <c r="BY263" s="65"/>
      <c r="BZ263" s="131"/>
      <c r="CA263" s="65"/>
      <c r="CB263" s="156">
        <f t="shared" si="68"/>
        <v>0</v>
      </c>
      <c r="CC263" s="128" t="e">
        <f t="shared" si="69"/>
        <v>#DIV/0!</v>
      </c>
      <c r="CF263" s="157"/>
      <c r="CG263" s="157"/>
    </row>
    <row r="264" spans="1:88" ht="40.5" customHeight="1">
      <c r="A264" s="1002"/>
      <c r="B264" s="1046"/>
      <c r="C264" s="1038"/>
      <c r="D264" s="38" t="s">
        <v>127</v>
      </c>
      <c r="E264" s="44" t="s">
        <v>60</v>
      </c>
      <c r="F264" s="671">
        <f>+'[1]UE409 (2)'!F276</f>
        <v>2778</v>
      </c>
      <c r="G264" s="671">
        <f>+'[1]UE409 (2)'!G276</f>
        <v>1000</v>
      </c>
      <c r="H264" s="671">
        <f>+'[1]UE409 (2)'!H276</f>
        <v>1000</v>
      </c>
      <c r="I264" s="671">
        <f>+'[1]UE409 (2)'!I276</f>
        <v>1050</v>
      </c>
      <c r="J264" s="634">
        <v>36</v>
      </c>
      <c r="K264" s="80">
        <v>129</v>
      </c>
      <c r="L264" s="80">
        <v>83</v>
      </c>
      <c r="M264" s="80">
        <v>63</v>
      </c>
      <c r="N264" s="80"/>
      <c r="O264" s="80"/>
      <c r="P264" s="80"/>
      <c r="Q264" s="80"/>
      <c r="R264" s="80"/>
      <c r="S264" s="634"/>
      <c r="T264" s="80"/>
      <c r="U264" s="80"/>
      <c r="V264" s="77">
        <f t="shared" si="66"/>
        <v>311</v>
      </c>
      <c r="W264" s="128">
        <f t="shared" si="67"/>
        <v>11.195104391648668</v>
      </c>
      <c r="Z264" s="640"/>
      <c r="AA264" s="640"/>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BA264" s="129"/>
      <c r="BB264" s="130"/>
      <c r="BC264" s="129"/>
      <c r="BD264" s="155"/>
      <c r="BE264" s="132"/>
      <c r="BF264" s="131"/>
      <c r="BG264" s="132"/>
      <c r="BH264" s="131"/>
      <c r="BI264" s="132"/>
      <c r="BJ264" s="155"/>
      <c r="BK264" s="132"/>
      <c r="BL264" s="131"/>
      <c r="BM264" s="132"/>
      <c r="BN264" s="131"/>
      <c r="BO264" s="132"/>
      <c r="BP264" s="131"/>
      <c r="BQ264" s="132"/>
      <c r="BR264" s="131"/>
      <c r="BS264" s="65"/>
      <c r="BT264" s="131"/>
      <c r="BU264" s="132"/>
      <c r="BV264" s="131"/>
      <c r="BW264" s="65"/>
      <c r="BX264" s="131"/>
      <c r="BY264" s="65"/>
      <c r="BZ264" s="131"/>
      <c r="CA264" s="65"/>
      <c r="CB264" s="156">
        <f t="shared" si="68"/>
        <v>0</v>
      </c>
      <c r="CC264" s="128" t="e">
        <f t="shared" si="69"/>
        <v>#DIV/0!</v>
      </c>
      <c r="CF264" s="157"/>
      <c r="CG264" s="157"/>
    </row>
    <row r="265" spans="1:88" ht="45.75" customHeight="1">
      <c r="A265" s="1002"/>
      <c r="B265" s="1046"/>
      <c r="C265" s="1038"/>
      <c r="D265" s="38" t="s">
        <v>454</v>
      </c>
      <c r="E265" s="44" t="s">
        <v>60</v>
      </c>
      <c r="F265" s="671">
        <f>+'[1]UE409 (2)'!F277</f>
        <v>4037</v>
      </c>
      <c r="G265" s="671">
        <f>+'[1]UE409 (2)'!G277</f>
        <v>3501</v>
      </c>
      <c r="H265" s="671">
        <f>+'[1]UE409 (2)'!H277</f>
        <v>3501</v>
      </c>
      <c r="I265" s="671">
        <f>+'[1]UE409 (2)'!I277</f>
        <v>3676</v>
      </c>
      <c r="J265" s="634">
        <v>451</v>
      </c>
      <c r="K265" s="80">
        <v>455</v>
      </c>
      <c r="L265" s="80">
        <v>319</v>
      </c>
      <c r="M265" s="80">
        <v>406</v>
      </c>
      <c r="N265" s="80"/>
      <c r="O265" s="80"/>
      <c r="P265" s="80"/>
      <c r="Q265" s="80"/>
      <c r="R265" s="80"/>
      <c r="S265" s="634"/>
      <c r="T265" s="80"/>
      <c r="U265" s="80"/>
      <c r="V265" s="77">
        <f t="shared" si="66"/>
        <v>1631</v>
      </c>
      <c r="W265" s="128">
        <f t="shared" si="67"/>
        <v>40.401288085211789</v>
      </c>
      <c r="Z265" s="737"/>
      <c r="AA265" s="640"/>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BA265" s="129"/>
      <c r="BB265" s="130"/>
      <c r="BC265" s="129"/>
      <c r="BD265" s="155"/>
      <c r="BE265" s="132"/>
      <c r="BF265" s="131"/>
      <c r="BG265" s="132"/>
      <c r="BH265" s="131"/>
      <c r="BI265" s="132"/>
      <c r="BJ265" s="155"/>
      <c r="BK265" s="132"/>
      <c r="BL265" s="131"/>
      <c r="BM265" s="132"/>
      <c r="BN265" s="131"/>
      <c r="BO265" s="132"/>
      <c r="BP265" s="131"/>
      <c r="BQ265" s="132"/>
      <c r="BR265" s="131"/>
      <c r="BS265" s="65"/>
      <c r="BT265" s="131"/>
      <c r="BU265" s="132"/>
      <c r="BV265" s="131"/>
      <c r="BW265" s="65"/>
      <c r="BX265" s="131"/>
      <c r="BY265" s="65"/>
      <c r="BZ265" s="131"/>
      <c r="CA265" s="65"/>
      <c r="CB265" s="156">
        <f t="shared" si="68"/>
        <v>0</v>
      </c>
      <c r="CC265" s="128" t="e">
        <f t="shared" si="69"/>
        <v>#DIV/0!</v>
      </c>
      <c r="CF265" s="157"/>
      <c r="CG265" s="157"/>
    </row>
    <row r="266" spans="1:88" ht="60" customHeight="1">
      <c r="A266" s="1002"/>
      <c r="B266" s="1046"/>
      <c r="C266" s="1038"/>
      <c r="D266" s="38" t="s">
        <v>128</v>
      </c>
      <c r="E266" s="44" t="s">
        <v>129</v>
      </c>
      <c r="F266" s="671">
        <f>+'[1]UE409 (2)'!F278</f>
        <v>11135</v>
      </c>
      <c r="G266" s="671">
        <f>+'[1]UE409 (2)'!G278</f>
        <v>5000</v>
      </c>
      <c r="H266" s="671">
        <f>+'[1]UE409 (2)'!H278</f>
        <v>5000</v>
      </c>
      <c r="I266" s="671">
        <f>+'[1]UE409 (2)'!I278</f>
        <v>5250</v>
      </c>
      <c r="J266" s="634">
        <v>194</v>
      </c>
      <c r="K266" s="80">
        <v>520</v>
      </c>
      <c r="L266" s="80">
        <v>326</v>
      </c>
      <c r="M266" s="80">
        <v>575</v>
      </c>
      <c r="N266" s="80"/>
      <c r="O266" s="80"/>
      <c r="P266" s="80"/>
      <c r="Q266" s="80"/>
      <c r="R266" s="80"/>
      <c r="S266" s="634"/>
      <c r="T266" s="80"/>
      <c r="U266" s="80"/>
      <c r="V266" s="77">
        <f t="shared" si="66"/>
        <v>1615</v>
      </c>
      <c r="W266" s="128">
        <f t="shared" si="67"/>
        <v>14.503816793893129</v>
      </c>
      <c r="Z266" s="640"/>
      <c r="AA266" s="640"/>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BA266" s="129"/>
      <c r="BB266" s="130"/>
      <c r="BC266" s="129"/>
      <c r="BD266" s="155"/>
      <c r="BE266" s="132"/>
      <c r="BF266" s="131"/>
      <c r="BG266" s="132"/>
      <c r="BH266" s="131"/>
      <c r="BI266" s="132"/>
      <c r="BJ266" s="155"/>
      <c r="BK266" s="132"/>
      <c r="BL266" s="131"/>
      <c r="BM266" s="132"/>
      <c r="BN266" s="131"/>
      <c r="BO266" s="132"/>
      <c r="BP266" s="131"/>
      <c r="BQ266" s="132"/>
      <c r="BR266" s="131"/>
      <c r="BS266" s="65"/>
      <c r="BT266" s="131"/>
      <c r="BU266" s="132"/>
      <c r="BV266" s="131"/>
      <c r="BW266" s="65"/>
      <c r="BX266" s="131"/>
      <c r="BY266" s="65"/>
      <c r="BZ266" s="131"/>
      <c r="CA266" s="65"/>
      <c r="CB266" s="156">
        <f t="shared" si="68"/>
        <v>0</v>
      </c>
      <c r="CC266" s="128" t="e">
        <f t="shared" si="69"/>
        <v>#DIV/0!</v>
      </c>
      <c r="CF266" s="157"/>
      <c r="CG266" s="157"/>
    </row>
    <row r="267" spans="1:88" ht="40.5" customHeight="1">
      <c r="A267" s="1002"/>
      <c r="B267" s="1046"/>
      <c r="C267" s="1038"/>
      <c r="D267" s="38" t="s">
        <v>453</v>
      </c>
      <c r="E267" s="44" t="s">
        <v>60</v>
      </c>
      <c r="F267" s="671">
        <f>+'[1]UE409 (2)'!F279</f>
        <v>700</v>
      </c>
      <c r="G267" s="671">
        <f>+'[1]UE409 (2)'!G279</f>
        <v>1900</v>
      </c>
      <c r="H267" s="671">
        <f>+'[1]UE409 (2)'!H279</f>
        <v>1900</v>
      </c>
      <c r="I267" s="671">
        <f>+'[1]UE409 (2)'!I279</f>
        <v>1995</v>
      </c>
      <c r="J267" s="634">
        <v>3</v>
      </c>
      <c r="K267" s="80">
        <v>47</v>
      </c>
      <c r="L267" s="80">
        <v>1</v>
      </c>
      <c r="M267" s="80">
        <v>28</v>
      </c>
      <c r="N267" s="80"/>
      <c r="O267" s="80"/>
      <c r="P267" s="80"/>
      <c r="Q267" s="80"/>
      <c r="R267" s="80"/>
      <c r="S267" s="634"/>
      <c r="T267" s="80"/>
      <c r="U267" s="80"/>
      <c r="V267" s="77">
        <f t="shared" si="66"/>
        <v>79</v>
      </c>
      <c r="W267" s="128">
        <f t="shared" si="67"/>
        <v>11.285714285714285</v>
      </c>
      <c r="Z267" s="640"/>
      <c r="AA267" s="640"/>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BA267" s="129"/>
      <c r="BB267" s="130"/>
      <c r="BC267" s="129"/>
      <c r="BD267" s="155"/>
      <c r="BE267" s="132"/>
      <c r="BF267" s="131"/>
      <c r="BG267" s="132"/>
      <c r="BH267" s="131"/>
      <c r="BI267" s="132"/>
      <c r="BJ267" s="155"/>
      <c r="BK267" s="132"/>
      <c r="BL267" s="131"/>
      <c r="BM267" s="132"/>
      <c r="BN267" s="131"/>
      <c r="BO267" s="132"/>
      <c r="BP267" s="131"/>
      <c r="BQ267" s="132"/>
      <c r="BR267" s="131"/>
      <c r="BS267" s="65"/>
      <c r="BT267" s="131"/>
      <c r="BU267" s="132"/>
      <c r="BV267" s="131"/>
      <c r="BW267" s="65"/>
      <c r="BX267" s="131"/>
      <c r="BY267" s="65"/>
      <c r="BZ267" s="131"/>
      <c r="CA267" s="65"/>
      <c r="CB267" s="156">
        <f t="shared" si="68"/>
        <v>0</v>
      </c>
      <c r="CC267" s="128" t="e">
        <f t="shared" si="69"/>
        <v>#DIV/0!</v>
      </c>
      <c r="CF267" s="157"/>
      <c r="CG267" s="157"/>
    </row>
    <row r="268" spans="1:88" ht="52.5" customHeight="1">
      <c r="A268" s="1002"/>
      <c r="B268" s="1046"/>
      <c r="C268" s="1038"/>
      <c r="D268" s="38" t="s">
        <v>130</v>
      </c>
      <c r="E268" s="44" t="s">
        <v>111</v>
      </c>
      <c r="F268" s="671">
        <f>+'[1]UE409 (2)'!F280</f>
        <v>1725</v>
      </c>
      <c r="G268" s="671">
        <f>+'[1]UE409 (2)'!G280</f>
        <v>700</v>
      </c>
      <c r="H268" s="671">
        <f>+'[1]UE409 (2)'!H280</f>
        <v>700</v>
      </c>
      <c r="I268" s="671">
        <f>+'[1]UE409 (2)'!I280</f>
        <v>735</v>
      </c>
      <c r="J268" s="634">
        <v>46</v>
      </c>
      <c r="K268" s="80">
        <v>50</v>
      </c>
      <c r="L268" s="80">
        <v>39</v>
      </c>
      <c r="M268" s="80">
        <v>196</v>
      </c>
      <c r="N268" s="80"/>
      <c r="O268" s="80"/>
      <c r="P268" s="80"/>
      <c r="Q268" s="80"/>
      <c r="R268" s="80"/>
      <c r="S268" s="634"/>
      <c r="T268" s="80"/>
      <c r="U268" s="80"/>
      <c r="V268" s="77">
        <f t="shared" si="66"/>
        <v>331</v>
      </c>
      <c r="W268" s="128">
        <f t="shared" si="67"/>
        <v>19.188405797101449</v>
      </c>
      <c r="Z268" s="640"/>
      <c r="AA268" s="640"/>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6"/>
      <c r="AW268" s="226"/>
      <c r="BA268" s="129"/>
      <c r="BB268" s="130"/>
      <c r="BC268" s="129"/>
      <c r="BD268" s="155"/>
      <c r="BE268" s="132"/>
      <c r="BF268" s="131"/>
      <c r="BG268" s="132"/>
      <c r="BH268" s="131"/>
      <c r="BI268" s="132"/>
      <c r="BJ268" s="155"/>
      <c r="BK268" s="132"/>
      <c r="BL268" s="131"/>
      <c r="BM268" s="132"/>
      <c r="BN268" s="131"/>
      <c r="BO268" s="132"/>
      <c r="BP268" s="131"/>
      <c r="BQ268" s="132"/>
      <c r="BR268" s="131"/>
      <c r="BS268" s="65"/>
      <c r="BT268" s="131"/>
      <c r="BU268" s="132"/>
      <c r="BV268" s="131"/>
      <c r="BW268" s="65"/>
      <c r="BX268" s="131"/>
      <c r="BY268" s="65"/>
      <c r="BZ268" s="131"/>
      <c r="CA268" s="65"/>
      <c r="CB268" s="156">
        <f t="shared" si="68"/>
        <v>0</v>
      </c>
      <c r="CC268" s="128" t="e">
        <f t="shared" si="69"/>
        <v>#DIV/0!</v>
      </c>
      <c r="CF268" s="157"/>
      <c r="CG268" s="157"/>
    </row>
    <row r="269" spans="1:88" ht="44.25" customHeight="1">
      <c r="A269" s="1002"/>
      <c r="B269" s="1046" t="s">
        <v>250</v>
      </c>
      <c r="C269" s="1044" t="s">
        <v>297</v>
      </c>
      <c r="D269" s="670" t="s">
        <v>221</v>
      </c>
      <c r="E269" s="670"/>
      <c r="F269" s="671">
        <f>+'[1]UE409 (2)'!F281</f>
        <v>3237</v>
      </c>
      <c r="G269" s="671">
        <f>+'[1]UE409 (2)'!G281</f>
        <v>2700</v>
      </c>
      <c r="H269" s="671">
        <f>+'[1]UE409 (2)'!H281</f>
        <v>2725</v>
      </c>
      <c r="I269" s="671">
        <f>+'[1]UE409 (2)'!I281</f>
        <v>2861</v>
      </c>
      <c r="J269" s="727">
        <v>210</v>
      </c>
      <c r="K269" s="671">
        <v>140</v>
      </c>
      <c r="L269" s="671">
        <v>136</v>
      </c>
      <c r="M269" s="671">
        <v>278</v>
      </c>
      <c r="N269" s="671">
        <f t="shared" ref="N269:U269" si="76">+N271+N272</f>
        <v>0</v>
      </c>
      <c r="O269" s="671">
        <f t="shared" si="76"/>
        <v>0</v>
      </c>
      <c r="P269" s="671">
        <f t="shared" si="76"/>
        <v>0</v>
      </c>
      <c r="Q269" s="671">
        <f t="shared" si="76"/>
        <v>0</v>
      </c>
      <c r="R269" s="671">
        <f t="shared" si="76"/>
        <v>0</v>
      </c>
      <c r="S269" s="671">
        <f t="shared" si="76"/>
        <v>0</v>
      </c>
      <c r="T269" s="671">
        <f t="shared" si="76"/>
        <v>0</v>
      </c>
      <c r="U269" s="671">
        <f t="shared" si="76"/>
        <v>0</v>
      </c>
      <c r="V269" s="77">
        <f t="shared" si="66"/>
        <v>764</v>
      </c>
      <c r="W269" s="128">
        <f t="shared" si="67"/>
        <v>23.602100710534447</v>
      </c>
      <c r="Z269" s="640"/>
      <c r="AA269" s="640"/>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6"/>
      <c r="AW269" s="226"/>
      <c r="BA269" s="77">
        <f>+BC269+BD269+BF269+BH269+BJ269+BL269+BN269+BP269+BR269+BT269+BV269+BX269+BZ269</f>
        <v>375872</v>
      </c>
      <c r="BB269" s="130">
        <f>+BE269+BG269+BI269+BK269+BM269+BO269+BQ269+BS269+BU269+BW269+BY269+CA269</f>
        <v>100200.66</v>
      </c>
      <c r="BC269" s="129">
        <v>5000</v>
      </c>
      <c r="BD269" s="155">
        <v>0</v>
      </c>
      <c r="BE269" s="132">
        <v>0</v>
      </c>
      <c r="BF269" s="131">
        <v>368104</v>
      </c>
      <c r="BG269" s="132">
        <v>33136.620000000003</v>
      </c>
      <c r="BH269" s="131">
        <v>2768</v>
      </c>
      <c r="BI269" s="132">
        <v>33532.019999999997</v>
      </c>
      <c r="BJ269" s="155">
        <v>0</v>
      </c>
      <c r="BK269" s="132">
        <v>33532.020000000004</v>
      </c>
      <c r="BL269" s="131"/>
      <c r="BM269" s="132"/>
      <c r="BN269" s="131"/>
      <c r="BO269" s="132"/>
      <c r="BP269" s="131"/>
      <c r="BQ269" s="132"/>
      <c r="BR269" s="131"/>
      <c r="BS269" s="65"/>
      <c r="BT269" s="131"/>
      <c r="BU269" s="132"/>
      <c r="BV269" s="131"/>
      <c r="BW269" s="65"/>
      <c r="BX269" s="131"/>
      <c r="BY269" s="65"/>
      <c r="BZ269" s="131"/>
      <c r="CA269" s="65"/>
      <c r="CB269" s="156">
        <f t="shared" si="68"/>
        <v>100200.66</v>
      </c>
      <c r="CC269" s="128">
        <f t="shared" si="69"/>
        <v>26.658186829559</v>
      </c>
      <c r="CF269" s="133">
        <f>+CI269-BA269</f>
        <v>0</v>
      </c>
      <c r="CG269" s="133">
        <f>+CJ269-BB269</f>
        <v>0</v>
      </c>
      <c r="CH269" s="160"/>
      <c r="CI269" s="133">
        <v>375872</v>
      </c>
      <c r="CJ269" s="133">
        <v>100200.66</v>
      </c>
    </row>
    <row r="270" spans="1:88" ht="51.75" customHeight="1">
      <c r="A270" s="1002"/>
      <c r="B270" s="1046"/>
      <c r="C270" s="1044"/>
      <c r="D270" s="38" t="s">
        <v>481</v>
      </c>
      <c r="E270" s="44" t="s">
        <v>220</v>
      </c>
      <c r="F270" s="671">
        <f>+'[1]UE409 (2)'!F282</f>
        <v>345</v>
      </c>
      <c r="G270" s="671">
        <f>+'[1]UE409 (2)'!G282</f>
        <v>245</v>
      </c>
      <c r="H270" s="671">
        <f>+'[1]UE409 (2)'!H282</f>
        <v>245</v>
      </c>
      <c r="I270" s="671">
        <f>+'[1]UE409 (2)'!I282</f>
        <v>257</v>
      </c>
      <c r="J270" s="634">
        <v>18</v>
      </c>
      <c r="K270" s="80">
        <v>30</v>
      </c>
      <c r="L270" s="80">
        <v>29</v>
      </c>
      <c r="M270" s="80">
        <v>43</v>
      </c>
      <c r="N270" s="80"/>
      <c r="O270" s="80"/>
      <c r="P270" s="80"/>
      <c r="Q270" s="80"/>
      <c r="R270" s="80"/>
      <c r="S270" s="634"/>
      <c r="T270" s="80"/>
      <c r="U270" s="80"/>
      <c r="V270" s="77">
        <f t="shared" si="66"/>
        <v>120</v>
      </c>
      <c r="W270" s="128">
        <f t="shared" si="67"/>
        <v>34.782608695652172</v>
      </c>
      <c r="Z270" s="640"/>
      <c r="AA270" s="640"/>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BA270" s="129"/>
      <c r="BB270" s="130"/>
      <c r="BC270" s="129"/>
      <c r="BD270" s="155"/>
      <c r="BE270" s="132"/>
      <c r="BF270" s="131"/>
      <c r="BG270" s="132"/>
      <c r="BH270" s="131"/>
      <c r="BI270" s="132"/>
      <c r="BJ270" s="155"/>
      <c r="BK270" s="132"/>
      <c r="BL270" s="131"/>
      <c r="BM270" s="132"/>
      <c r="BN270" s="131"/>
      <c r="BO270" s="132"/>
      <c r="BP270" s="131"/>
      <c r="BQ270" s="132"/>
      <c r="BR270" s="131"/>
      <c r="BS270" s="65"/>
      <c r="BT270" s="131"/>
      <c r="BU270" s="132"/>
      <c r="BV270" s="131"/>
      <c r="BW270" s="65"/>
      <c r="BX270" s="131"/>
      <c r="BY270" s="65"/>
      <c r="BZ270" s="131"/>
      <c r="CA270" s="65"/>
      <c r="CB270" s="156">
        <f t="shared" si="68"/>
        <v>0</v>
      </c>
      <c r="CC270" s="128" t="e">
        <f t="shared" si="69"/>
        <v>#DIV/0!</v>
      </c>
      <c r="CF270" s="157"/>
      <c r="CG270" s="157"/>
    </row>
    <row r="271" spans="1:88" ht="51.75" customHeight="1">
      <c r="A271" s="1002"/>
      <c r="B271" s="1046"/>
      <c r="C271" s="1044"/>
      <c r="D271" s="38" t="s">
        <v>456</v>
      </c>
      <c r="E271" s="44" t="s">
        <v>220</v>
      </c>
      <c r="F271" s="671">
        <f>+'[1]UE409 (2)'!F283</f>
        <v>2737</v>
      </c>
      <c r="G271" s="671">
        <f>+'[1]UE409 (2)'!G283</f>
        <v>2200</v>
      </c>
      <c r="H271" s="671">
        <f>+'[1]UE409 (2)'!H283</f>
        <v>2200</v>
      </c>
      <c r="I271" s="671">
        <f>+'[1]UE409 (2)'!I283</f>
        <v>2310</v>
      </c>
      <c r="J271" s="634">
        <v>210</v>
      </c>
      <c r="K271" s="80">
        <v>140</v>
      </c>
      <c r="L271" s="80">
        <v>136</v>
      </c>
      <c r="M271" s="80">
        <v>278</v>
      </c>
      <c r="N271" s="80"/>
      <c r="O271" s="80"/>
      <c r="P271" s="80"/>
      <c r="Q271" s="80"/>
      <c r="R271" s="80"/>
      <c r="S271" s="634"/>
      <c r="T271" s="80"/>
      <c r="U271" s="80"/>
      <c r="V271" s="77">
        <f t="shared" si="66"/>
        <v>764</v>
      </c>
      <c r="W271" s="128">
        <f t="shared" si="67"/>
        <v>27.913774205334306</v>
      </c>
      <c r="X271" s="70"/>
      <c r="Y271" s="70"/>
      <c r="Z271" s="640"/>
      <c r="AA271" s="640"/>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70"/>
      <c r="BA271" s="129"/>
      <c r="BB271" s="130"/>
      <c r="BC271" s="129"/>
      <c r="BD271" s="155"/>
      <c r="BE271" s="132"/>
      <c r="BF271" s="131"/>
      <c r="BG271" s="132"/>
      <c r="BH271" s="131"/>
      <c r="BI271" s="132"/>
      <c r="BJ271" s="155"/>
      <c r="BK271" s="132"/>
      <c r="BL271" s="131"/>
      <c r="BM271" s="132"/>
      <c r="BN271" s="131"/>
      <c r="BO271" s="132"/>
      <c r="BP271" s="131"/>
      <c r="BQ271" s="132"/>
      <c r="BR271" s="131"/>
      <c r="BS271" s="65"/>
      <c r="BT271" s="131"/>
      <c r="BU271" s="132"/>
      <c r="BV271" s="131"/>
      <c r="BW271" s="65"/>
      <c r="BX271" s="131"/>
      <c r="BY271" s="65"/>
      <c r="BZ271" s="131"/>
      <c r="CA271" s="65"/>
      <c r="CB271" s="156">
        <f t="shared" si="68"/>
        <v>0</v>
      </c>
      <c r="CC271" s="128" t="e">
        <f t="shared" si="69"/>
        <v>#DIV/0!</v>
      </c>
      <c r="CF271" s="157"/>
      <c r="CG271" s="157"/>
    </row>
    <row r="272" spans="1:88" ht="43.5" customHeight="1">
      <c r="A272" s="1002"/>
      <c r="B272" s="1046"/>
      <c r="C272" s="1044"/>
      <c r="D272" s="34" t="s">
        <v>455</v>
      </c>
      <c r="E272" s="25" t="s">
        <v>60</v>
      </c>
      <c r="F272" s="671">
        <f>+'[1]UE409 (2)'!F284</f>
        <v>500</v>
      </c>
      <c r="G272" s="671">
        <f>+'[1]UE409 (2)'!G284</f>
        <v>500</v>
      </c>
      <c r="H272" s="671">
        <f>+'[1]UE409 (2)'!H284</f>
        <v>525</v>
      </c>
      <c r="I272" s="671">
        <f>+'[1]UE409 (2)'!I284</f>
        <v>551</v>
      </c>
      <c r="J272" s="634">
        <v>0</v>
      </c>
      <c r="K272" s="80">
        <v>0</v>
      </c>
      <c r="L272" s="80">
        <v>0</v>
      </c>
      <c r="M272" s="80">
        <v>0</v>
      </c>
      <c r="N272" s="80"/>
      <c r="O272" s="80"/>
      <c r="P272" s="80"/>
      <c r="Q272" s="80"/>
      <c r="R272" s="80"/>
      <c r="S272" s="634"/>
      <c r="T272" s="80"/>
      <c r="U272" s="80"/>
      <c r="V272" s="77">
        <f t="shared" si="66"/>
        <v>0</v>
      </c>
      <c r="W272" s="128">
        <f t="shared" si="67"/>
        <v>0</v>
      </c>
      <c r="Z272" s="640"/>
      <c r="AA272" s="640"/>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BA272" s="129"/>
      <c r="BB272" s="130"/>
      <c r="BC272" s="129"/>
      <c r="BD272" s="155"/>
      <c r="BE272" s="132"/>
      <c r="BF272" s="131"/>
      <c r="BG272" s="132"/>
      <c r="BH272" s="131"/>
      <c r="BI272" s="132"/>
      <c r="BJ272" s="155"/>
      <c r="BK272" s="132"/>
      <c r="BL272" s="131"/>
      <c r="BM272" s="132"/>
      <c r="BN272" s="131"/>
      <c r="BO272" s="132"/>
      <c r="BP272" s="131"/>
      <c r="BQ272" s="132"/>
      <c r="BR272" s="131"/>
      <c r="BS272" s="65"/>
      <c r="BT272" s="131"/>
      <c r="BU272" s="132"/>
      <c r="BV272" s="131"/>
      <c r="BW272" s="65"/>
      <c r="BX272" s="131"/>
      <c r="BY272" s="65"/>
      <c r="BZ272" s="131"/>
      <c r="CA272" s="65"/>
      <c r="CB272" s="156">
        <f t="shared" si="68"/>
        <v>0</v>
      </c>
      <c r="CC272" s="128" t="e">
        <f t="shared" si="69"/>
        <v>#DIV/0!</v>
      </c>
      <c r="CF272" s="157"/>
      <c r="CG272" s="157"/>
    </row>
    <row r="273" spans="1:88" ht="43.5" customHeight="1">
      <c r="A273" s="1002"/>
      <c r="B273" s="1046"/>
      <c r="C273" s="1044"/>
      <c r="D273" s="38" t="s">
        <v>131</v>
      </c>
      <c r="E273" s="44" t="s">
        <v>60</v>
      </c>
      <c r="F273" s="671">
        <f>+'[1]UE409 (2)'!F285</f>
        <v>750</v>
      </c>
      <c r="G273" s="671">
        <f>+'[1]UE409 (2)'!G285</f>
        <v>500</v>
      </c>
      <c r="H273" s="671">
        <f>+'[1]UE409 (2)'!H285</f>
        <v>500</v>
      </c>
      <c r="I273" s="671">
        <f>+'[1]UE409 (2)'!I285</f>
        <v>525</v>
      </c>
      <c r="J273" s="634">
        <v>23</v>
      </c>
      <c r="K273" s="80">
        <v>33</v>
      </c>
      <c r="L273" s="80">
        <v>14</v>
      </c>
      <c r="M273" s="80">
        <v>56</v>
      </c>
      <c r="N273" s="80"/>
      <c r="O273" s="80"/>
      <c r="P273" s="80"/>
      <c r="Q273" s="80"/>
      <c r="R273" s="80"/>
      <c r="S273" s="634"/>
      <c r="T273" s="80"/>
      <c r="U273" s="80"/>
      <c r="V273" s="77">
        <f t="shared" si="66"/>
        <v>126</v>
      </c>
      <c r="W273" s="128">
        <f t="shared" si="67"/>
        <v>16.8</v>
      </c>
      <c r="Z273" s="640"/>
      <c r="AA273" s="640"/>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BA273" s="129"/>
      <c r="BB273" s="130"/>
      <c r="BC273" s="129"/>
      <c r="BD273" s="155"/>
      <c r="BE273" s="132"/>
      <c r="BF273" s="131"/>
      <c r="BG273" s="132"/>
      <c r="BH273" s="131"/>
      <c r="BI273" s="132"/>
      <c r="BJ273" s="155"/>
      <c r="BK273" s="132"/>
      <c r="BL273" s="131"/>
      <c r="BM273" s="132"/>
      <c r="BN273" s="131"/>
      <c r="BO273" s="132"/>
      <c r="BP273" s="131"/>
      <c r="BQ273" s="132"/>
      <c r="BR273" s="131"/>
      <c r="BS273" s="65"/>
      <c r="BT273" s="131"/>
      <c r="BU273" s="132"/>
      <c r="BV273" s="131"/>
      <c r="BW273" s="65"/>
      <c r="BX273" s="131"/>
      <c r="BY273" s="65"/>
      <c r="BZ273" s="131"/>
      <c r="CA273" s="65"/>
      <c r="CB273" s="156">
        <f t="shared" si="68"/>
        <v>0</v>
      </c>
      <c r="CC273" s="128" t="e">
        <f t="shared" si="69"/>
        <v>#DIV/0!</v>
      </c>
      <c r="CF273" s="157"/>
      <c r="CG273" s="157"/>
    </row>
    <row r="274" spans="1:88" ht="38.25" customHeight="1">
      <c r="A274" s="1002"/>
      <c r="B274" s="1046"/>
      <c r="C274" s="1044"/>
      <c r="D274" s="38" t="s">
        <v>132</v>
      </c>
      <c r="E274" s="44" t="s">
        <v>60</v>
      </c>
      <c r="F274" s="671">
        <f>+'[1]UE409 (2)'!F286</f>
        <v>11100</v>
      </c>
      <c r="G274" s="671">
        <f>+'[1]UE409 (2)'!G286</f>
        <v>8000</v>
      </c>
      <c r="H274" s="671">
        <f>+'[1]UE409 (2)'!H286</f>
        <v>8000</v>
      </c>
      <c r="I274" s="671">
        <f>+'[1]UE409 (2)'!I286</f>
        <v>8400</v>
      </c>
      <c r="J274" s="634">
        <v>766</v>
      </c>
      <c r="K274" s="80">
        <v>1166</v>
      </c>
      <c r="L274" s="80">
        <v>1037</v>
      </c>
      <c r="M274" s="80">
        <v>995</v>
      </c>
      <c r="N274" s="80"/>
      <c r="O274" s="80"/>
      <c r="P274" s="80"/>
      <c r="Q274" s="80"/>
      <c r="R274" s="80"/>
      <c r="S274" s="635"/>
      <c r="T274" s="80"/>
      <c r="U274" s="80"/>
      <c r="V274" s="77">
        <f t="shared" si="66"/>
        <v>3964</v>
      </c>
      <c r="W274" s="128">
        <f t="shared" si="67"/>
        <v>35.711711711711715</v>
      </c>
      <c r="Z274" s="640"/>
      <c r="AA274" s="640"/>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BA274" s="129"/>
      <c r="BB274" s="130"/>
      <c r="BC274" s="129"/>
      <c r="BD274" s="155"/>
      <c r="BE274" s="132"/>
      <c r="BF274" s="131"/>
      <c r="BG274" s="132"/>
      <c r="BH274" s="131"/>
      <c r="BI274" s="132"/>
      <c r="BJ274" s="155"/>
      <c r="BK274" s="132"/>
      <c r="BL274" s="131"/>
      <c r="BM274" s="132"/>
      <c r="BN274" s="131"/>
      <c r="BO274" s="132"/>
      <c r="BP274" s="131"/>
      <c r="BQ274" s="132"/>
      <c r="BR274" s="131"/>
      <c r="BS274" s="65"/>
      <c r="BT274" s="131"/>
      <c r="BU274" s="132"/>
      <c r="BV274" s="131"/>
      <c r="BW274" s="65"/>
      <c r="BX274" s="131"/>
      <c r="BY274" s="65"/>
      <c r="BZ274" s="131"/>
      <c r="CA274" s="65"/>
      <c r="CB274" s="156">
        <f t="shared" si="68"/>
        <v>0</v>
      </c>
      <c r="CC274" s="128" t="e">
        <f t="shared" si="69"/>
        <v>#DIV/0!</v>
      </c>
      <c r="CF274" s="157"/>
      <c r="CG274" s="157"/>
    </row>
    <row r="275" spans="1:88" ht="42" customHeight="1">
      <c r="A275" s="1002"/>
      <c r="B275" s="1046"/>
      <c r="C275" s="1044"/>
      <c r="D275" s="38" t="s">
        <v>133</v>
      </c>
      <c r="E275" s="44" t="s">
        <v>60</v>
      </c>
      <c r="F275" s="671">
        <f>+'[1]UE409 (2)'!F287</f>
        <v>343</v>
      </c>
      <c r="G275" s="671">
        <f>+'[1]UE409 (2)'!G287</f>
        <v>217</v>
      </c>
      <c r="H275" s="671">
        <f>+'[1]UE409 (2)'!H287</f>
        <v>217</v>
      </c>
      <c r="I275" s="671">
        <f>+'[1]UE409 (2)'!I287</f>
        <v>228</v>
      </c>
      <c r="J275" s="634">
        <v>12</v>
      </c>
      <c r="K275" s="80">
        <v>20</v>
      </c>
      <c r="L275" s="80">
        <v>9</v>
      </c>
      <c r="M275" s="80">
        <v>22</v>
      </c>
      <c r="N275" s="80"/>
      <c r="O275" s="80"/>
      <c r="P275" s="80"/>
      <c r="Q275" s="80"/>
      <c r="R275" s="80"/>
      <c r="S275" s="634"/>
      <c r="T275" s="80"/>
      <c r="U275" s="80"/>
      <c r="V275" s="77">
        <f t="shared" si="66"/>
        <v>63</v>
      </c>
      <c r="W275" s="128">
        <f t="shared" si="67"/>
        <v>18.367346938775512</v>
      </c>
      <c r="Z275" s="640"/>
      <c r="AA275" s="640"/>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BA275" s="129"/>
      <c r="BB275" s="130"/>
      <c r="BC275" s="129"/>
      <c r="BD275" s="155"/>
      <c r="BE275" s="132"/>
      <c r="BF275" s="131"/>
      <c r="BG275" s="132"/>
      <c r="BH275" s="131"/>
      <c r="BI275" s="132"/>
      <c r="BJ275" s="155"/>
      <c r="BK275" s="132"/>
      <c r="BL275" s="131"/>
      <c r="BM275" s="132"/>
      <c r="BN275" s="131"/>
      <c r="BO275" s="132"/>
      <c r="BP275" s="131"/>
      <c r="BQ275" s="132"/>
      <c r="BR275" s="131"/>
      <c r="BS275" s="65"/>
      <c r="BT275" s="131"/>
      <c r="BU275" s="132"/>
      <c r="BV275" s="131"/>
      <c r="BW275" s="65"/>
      <c r="BX275" s="131"/>
      <c r="BY275" s="65"/>
      <c r="BZ275" s="131"/>
      <c r="CA275" s="65"/>
      <c r="CB275" s="156">
        <f t="shared" si="68"/>
        <v>0</v>
      </c>
      <c r="CC275" s="128" t="e">
        <f t="shared" si="69"/>
        <v>#DIV/0!</v>
      </c>
      <c r="CF275" s="157"/>
      <c r="CG275" s="157"/>
    </row>
    <row r="276" spans="1:88" ht="42" customHeight="1">
      <c r="A276" s="1002"/>
      <c r="B276" s="1046" t="s">
        <v>251</v>
      </c>
      <c r="C276" s="1047" t="s">
        <v>502</v>
      </c>
      <c r="D276" s="670" t="s">
        <v>221</v>
      </c>
      <c r="E276" s="670"/>
      <c r="F276" s="671">
        <f>+'[1]UE409 (2)'!F288</f>
        <v>30000</v>
      </c>
      <c r="G276" s="671">
        <f>+'[1]UE409 (2)'!G288</f>
        <v>25080</v>
      </c>
      <c r="H276" s="671">
        <f>+'[1]UE409 (2)'!H288</f>
        <v>2456</v>
      </c>
      <c r="I276" s="671">
        <f>+'[1]UE409 (2)'!I288</f>
        <v>2584</v>
      </c>
      <c r="J276" s="729">
        <v>3018</v>
      </c>
      <c r="K276" s="671">
        <v>3134</v>
      </c>
      <c r="L276" s="671">
        <v>3371</v>
      </c>
      <c r="M276" s="671">
        <v>3817</v>
      </c>
      <c r="N276" s="671">
        <f t="shared" ref="N276:U276" si="77">+N278</f>
        <v>0</v>
      </c>
      <c r="O276" s="671">
        <f t="shared" si="77"/>
        <v>0</v>
      </c>
      <c r="P276" s="671">
        <f t="shared" si="77"/>
        <v>0</v>
      </c>
      <c r="Q276" s="671">
        <f t="shared" si="77"/>
        <v>0</v>
      </c>
      <c r="R276" s="671">
        <f t="shared" si="77"/>
        <v>0</v>
      </c>
      <c r="S276" s="671">
        <f t="shared" si="77"/>
        <v>0</v>
      </c>
      <c r="T276" s="671">
        <f t="shared" si="77"/>
        <v>0</v>
      </c>
      <c r="U276" s="671">
        <f t="shared" si="77"/>
        <v>0</v>
      </c>
      <c r="V276" s="77">
        <f t="shared" si="66"/>
        <v>13340</v>
      </c>
      <c r="W276" s="128">
        <f t="shared" si="67"/>
        <v>44.466666666666669</v>
      </c>
      <c r="Z276" s="640"/>
      <c r="AA276" s="640"/>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BA276" s="750">
        <f>+BC276+BD276+BF276+BH276+BJ276+BL276+BN276+BP276+BR276+BT276+BV276+BX276+BZ276</f>
        <v>2934425</v>
      </c>
      <c r="BB276" s="130">
        <f>+BE276+BG276+BI276+BK276+BM276+BO276+BQ276+BS276+BU276+BW276+BY276+CA276</f>
        <v>839223.94000000006</v>
      </c>
      <c r="BC276" s="129">
        <v>1933484</v>
      </c>
      <c r="BD276" s="748">
        <f>38968+154000</f>
        <v>192968</v>
      </c>
      <c r="BE276" s="132">
        <v>180575.58000000002</v>
      </c>
      <c r="BF276" s="131">
        <v>497519</v>
      </c>
      <c r="BG276" s="132">
        <v>218576.45</v>
      </c>
      <c r="BH276" s="131">
        <v>454</v>
      </c>
      <c r="BI276" s="132">
        <v>214821.99</v>
      </c>
      <c r="BJ276" s="155">
        <v>310000</v>
      </c>
      <c r="BK276" s="132">
        <v>225249.92000000004</v>
      </c>
      <c r="BL276" s="131"/>
      <c r="BM276" s="132"/>
      <c r="BN276" s="131"/>
      <c r="BO276" s="132"/>
      <c r="BP276" s="131"/>
      <c r="BQ276" s="132"/>
      <c r="BR276" s="131"/>
      <c r="BS276" s="65"/>
      <c r="BT276" s="131"/>
      <c r="BU276" s="132"/>
      <c r="BV276" s="131"/>
      <c r="BW276" s="65"/>
      <c r="BX276" s="131"/>
      <c r="BY276" s="65"/>
      <c r="BZ276" s="131"/>
      <c r="CA276" s="65"/>
      <c r="CB276" s="156">
        <f t="shared" si="68"/>
        <v>839223.94000000006</v>
      </c>
      <c r="CC276" s="128">
        <f t="shared" si="69"/>
        <v>28.599263569523842</v>
      </c>
      <c r="CF276" s="133">
        <f>+CI276-BA276</f>
        <v>0</v>
      </c>
      <c r="CG276" s="133">
        <f>+CJ276-BB276</f>
        <v>0</v>
      </c>
      <c r="CH276" s="160"/>
      <c r="CI276" s="133">
        <v>2934425</v>
      </c>
      <c r="CJ276" s="133">
        <v>839223.94000000006</v>
      </c>
    </row>
    <row r="277" spans="1:88" ht="42" customHeight="1">
      <c r="A277" s="1002"/>
      <c r="B277" s="1046"/>
      <c r="C277" s="1047"/>
      <c r="D277" s="38" t="s">
        <v>430</v>
      </c>
      <c r="E277" s="44" t="s">
        <v>252</v>
      </c>
      <c r="F277" s="671">
        <f>+'[1]UE409 (2)'!F289</f>
        <v>13992</v>
      </c>
      <c r="G277" s="671">
        <f>+'[1]UE409 (2)'!G289</f>
        <v>13992</v>
      </c>
      <c r="H277" s="671">
        <f>+'[1]UE409 (2)'!H289</f>
        <v>14201</v>
      </c>
      <c r="I277" s="671">
        <f>+'[1]UE409 (2)'!I289</f>
        <v>14414</v>
      </c>
      <c r="J277" s="634">
        <v>385</v>
      </c>
      <c r="K277" s="80">
        <v>580</v>
      </c>
      <c r="L277" s="80">
        <v>740</v>
      </c>
      <c r="M277" s="80">
        <v>1095</v>
      </c>
      <c r="N277" s="80"/>
      <c r="O277" s="80"/>
      <c r="P277" s="80"/>
      <c r="Q277" s="80"/>
      <c r="R277" s="80"/>
      <c r="S277" s="664"/>
      <c r="T277" s="80"/>
      <c r="U277" s="80"/>
      <c r="V277" s="77">
        <f t="shared" si="66"/>
        <v>2800</v>
      </c>
      <c r="W277" s="128">
        <f t="shared" si="67"/>
        <v>20.011435105774726</v>
      </c>
      <c r="Z277" s="640"/>
      <c r="AA277" s="640"/>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BA277" s="129"/>
      <c r="BB277" s="130"/>
      <c r="BC277" s="129"/>
      <c r="BD277" s="155"/>
      <c r="BE277" s="132"/>
      <c r="BF277" s="131"/>
      <c r="BG277" s="132"/>
      <c r="BH277" s="131"/>
      <c r="BI277" s="132"/>
      <c r="BJ277" s="155"/>
      <c r="BK277" s="132"/>
      <c r="BL277" s="131"/>
      <c r="BM277" s="132"/>
      <c r="BN277" s="131"/>
      <c r="BO277" s="132"/>
      <c r="BP277" s="131"/>
      <c r="BQ277" s="132"/>
      <c r="BR277" s="131"/>
      <c r="BS277" s="65"/>
      <c r="BT277" s="131"/>
      <c r="BU277" s="132"/>
      <c r="BV277" s="131"/>
      <c r="BW277" s="65"/>
      <c r="BX277" s="131"/>
      <c r="BY277" s="65"/>
      <c r="BZ277" s="131"/>
      <c r="CA277" s="65"/>
      <c r="CB277" s="156">
        <f t="shared" si="68"/>
        <v>0</v>
      </c>
      <c r="CC277" s="128" t="e">
        <f t="shared" si="69"/>
        <v>#DIV/0!</v>
      </c>
      <c r="CF277" s="157"/>
      <c r="CG277" s="157"/>
    </row>
    <row r="278" spans="1:88" ht="42" customHeight="1">
      <c r="A278" s="1002"/>
      <c r="B278" s="1046"/>
      <c r="C278" s="1047"/>
      <c r="D278" s="38" t="s">
        <v>100</v>
      </c>
      <c r="E278" s="44" t="s">
        <v>252</v>
      </c>
      <c r="F278" s="671">
        <f>+'[1]UE409 (2)'!F290</f>
        <v>30000</v>
      </c>
      <c r="G278" s="671">
        <f>+'[1]UE409 (2)'!G290</f>
        <v>25080</v>
      </c>
      <c r="H278" s="671">
        <f>+'[1]UE409 (2)'!H290</f>
        <v>2456</v>
      </c>
      <c r="I278" s="671">
        <f>+'[1]UE409 (2)'!I290</f>
        <v>2584</v>
      </c>
      <c r="J278" s="634">
        <v>3018</v>
      </c>
      <c r="K278" s="91">
        <v>3134</v>
      </c>
      <c r="L278" s="91">
        <v>3371</v>
      </c>
      <c r="M278" s="91">
        <v>3817</v>
      </c>
      <c r="N278" s="91"/>
      <c r="O278" s="91"/>
      <c r="P278" s="91"/>
      <c r="Q278" s="91"/>
      <c r="R278" s="91"/>
      <c r="S278" s="664"/>
      <c r="T278" s="91"/>
      <c r="U278" s="91"/>
      <c r="V278" s="77">
        <f t="shared" si="66"/>
        <v>13340</v>
      </c>
      <c r="W278" s="128">
        <f t="shared" si="67"/>
        <v>44.466666666666669</v>
      </c>
      <c r="Z278" s="640"/>
      <c r="AA278" s="640"/>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BA278" s="129"/>
      <c r="BB278" s="130"/>
      <c r="BC278" s="129"/>
      <c r="BD278" s="155"/>
      <c r="BE278" s="132"/>
      <c r="BF278" s="131"/>
      <c r="BG278" s="132"/>
      <c r="BH278" s="131"/>
      <c r="BI278" s="132"/>
      <c r="BJ278" s="155"/>
      <c r="BK278" s="132"/>
      <c r="BL278" s="131"/>
      <c r="BM278" s="132"/>
      <c r="BN278" s="131"/>
      <c r="BO278" s="132"/>
      <c r="BP278" s="131"/>
      <c r="BQ278" s="132"/>
      <c r="BR278" s="131"/>
      <c r="BS278" s="65"/>
      <c r="BT278" s="131"/>
      <c r="BU278" s="132"/>
      <c r="BV278" s="131"/>
      <c r="BW278" s="65"/>
      <c r="BX278" s="131"/>
      <c r="BY278" s="65"/>
      <c r="BZ278" s="131"/>
      <c r="CA278" s="65"/>
      <c r="CB278" s="156">
        <f t="shared" si="68"/>
        <v>0</v>
      </c>
      <c r="CC278" s="128" t="e">
        <f t="shared" si="69"/>
        <v>#DIV/0!</v>
      </c>
      <c r="CF278" s="157"/>
      <c r="CG278" s="157"/>
    </row>
    <row r="279" spans="1:88" ht="42" customHeight="1">
      <c r="A279" s="1002"/>
      <c r="B279" s="1046"/>
      <c r="C279" s="1047"/>
      <c r="D279" s="38" t="s">
        <v>102</v>
      </c>
      <c r="E279" s="44" t="s">
        <v>252</v>
      </c>
      <c r="F279" s="671">
        <f>+'[1]UE409 (2)'!F291</f>
        <v>13992</v>
      </c>
      <c r="G279" s="671">
        <f>+'[1]UE409 (2)'!G291</f>
        <v>13992</v>
      </c>
      <c r="H279" s="671">
        <f>+'[1]UE409 (2)'!H291</f>
        <v>14201</v>
      </c>
      <c r="I279" s="671">
        <f>+'[1]UE409 (2)'!I291</f>
        <v>14414</v>
      </c>
      <c r="J279" s="634">
        <v>387</v>
      </c>
      <c r="K279" s="80">
        <v>573</v>
      </c>
      <c r="L279" s="80">
        <v>748</v>
      </c>
      <c r="M279" s="80">
        <v>1062</v>
      </c>
      <c r="N279" s="80"/>
      <c r="O279" s="80"/>
      <c r="P279" s="80"/>
      <c r="Q279" s="80"/>
      <c r="R279" s="80"/>
      <c r="S279" s="664"/>
      <c r="T279" s="80"/>
      <c r="U279" s="80"/>
      <c r="V279" s="77">
        <f t="shared" si="66"/>
        <v>2770</v>
      </c>
      <c r="W279" s="128">
        <f t="shared" si="67"/>
        <v>19.79702687249857</v>
      </c>
      <c r="Z279" s="640"/>
      <c r="AA279" s="640"/>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BA279" s="129"/>
      <c r="BB279" s="130"/>
      <c r="BC279" s="129"/>
      <c r="BD279" s="155"/>
      <c r="BE279" s="132"/>
      <c r="BF279" s="131"/>
      <c r="BG279" s="132"/>
      <c r="BH279" s="131"/>
      <c r="BI279" s="132"/>
      <c r="BJ279" s="155"/>
      <c r="BK279" s="132"/>
      <c r="BL279" s="131"/>
      <c r="BM279" s="132"/>
      <c r="BN279" s="131"/>
      <c r="BO279" s="132"/>
      <c r="BP279" s="131"/>
      <c r="BQ279" s="132"/>
      <c r="BR279" s="131"/>
      <c r="BS279" s="65"/>
      <c r="BT279" s="131"/>
      <c r="BU279" s="132"/>
      <c r="BV279" s="131"/>
      <c r="BW279" s="65"/>
      <c r="BX279" s="131"/>
      <c r="BY279" s="65"/>
      <c r="BZ279" s="131"/>
      <c r="CA279" s="65"/>
      <c r="CB279" s="156">
        <f t="shared" si="68"/>
        <v>0</v>
      </c>
      <c r="CC279" s="128" t="e">
        <f t="shared" si="69"/>
        <v>#DIV/0!</v>
      </c>
      <c r="CF279" s="157"/>
      <c r="CG279" s="157"/>
    </row>
    <row r="280" spans="1:88" ht="42" customHeight="1">
      <c r="A280" s="1002"/>
      <c r="B280" s="1046"/>
      <c r="C280" s="1047"/>
      <c r="D280" s="38" t="s">
        <v>103</v>
      </c>
      <c r="E280" s="44" t="s">
        <v>252</v>
      </c>
      <c r="F280" s="671">
        <f>+'[1]UE409 (2)'!F292</f>
        <v>70</v>
      </c>
      <c r="G280" s="671">
        <f>+'[1]UE409 (2)'!G292</f>
        <v>70</v>
      </c>
      <c r="H280" s="671">
        <f>+'[1]UE409 (2)'!H292</f>
        <v>71</v>
      </c>
      <c r="I280" s="671">
        <f>+'[1]UE409 (2)'!I292</f>
        <v>72</v>
      </c>
      <c r="J280" s="634">
        <v>0</v>
      </c>
      <c r="K280" s="91">
        <v>1</v>
      </c>
      <c r="L280" s="91">
        <v>6</v>
      </c>
      <c r="M280" s="91">
        <v>4</v>
      </c>
      <c r="N280" s="91"/>
      <c r="O280" s="91"/>
      <c r="P280" s="91"/>
      <c r="Q280" s="91"/>
      <c r="R280" s="91"/>
      <c r="S280" s="664"/>
      <c r="T280" s="91"/>
      <c r="U280" s="91"/>
      <c r="V280" s="77">
        <f t="shared" si="66"/>
        <v>11</v>
      </c>
      <c r="W280" s="128">
        <f t="shared" si="67"/>
        <v>15.714285714285714</v>
      </c>
      <c r="Z280" s="640"/>
      <c r="AA280" s="640"/>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BA280" s="129"/>
      <c r="BB280" s="130"/>
      <c r="BC280" s="129"/>
      <c r="BD280" s="155"/>
      <c r="BE280" s="132"/>
      <c r="BF280" s="131"/>
      <c r="BG280" s="132"/>
      <c r="BH280" s="131"/>
      <c r="BI280" s="132"/>
      <c r="BJ280" s="155"/>
      <c r="BK280" s="132"/>
      <c r="BL280" s="131"/>
      <c r="BM280" s="132"/>
      <c r="BN280" s="131"/>
      <c r="BO280" s="132"/>
      <c r="BP280" s="131"/>
      <c r="BQ280" s="132"/>
      <c r="BR280" s="131"/>
      <c r="BS280" s="65"/>
      <c r="BT280" s="131"/>
      <c r="BU280" s="132"/>
      <c r="BV280" s="131"/>
      <c r="BW280" s="65"/>
      <c r="BX280" s="131"/>
      <c r="BY280" s="65"/>
      <c r="BZ280" s="131"/>
      <c r="CA280" s="65"/>
      <c r="CB280" s="156">
        <f t="shared" si="68"/>
        <v>0</v>
      </c>
      <c r="CC280" s="128" t="e">
        <f t="shared" si="69"/>
        <v>#DIV/0!</v>
      </c>
      <c r="CF280" s="157"/>
      <c r="CG280" s="157"/>
    </row>
    <row r="281" spans="1:88" ht="42" customHeight="1">
      <c r="A281" s="1002"/>
      <c r="B281" s="1046"/>
      <c r="C281" s="1047"/>
      <c r="D281" s="38" t="s">
        <v>104</v>
      </c>
      <c r="E281" s="44" t="s">
        <v>252</v>
      </c>
      <c r="F281" s="671">
        <f>+'[1]UE409 (2)'!F293</f>
        <v>5040</v>
      </c>
      <c r="G281" s="671">
        <f>+'[1]UE409 (2)'!G293</f>
        <v>5040</v>
      </c>
      <c r="H281" s="671">
        <f>+'[1]UE409 (2)'!H293</f>
        <v>5115</v>
      </c>
      <c r="I281" s="671">
        <f>+'[1]UE409 (2)'!I293</f>
        <v>5191</v>
      </c>
      <c r="J281" s="634">
        <v>182</v>
      </c>
      <c r="K281" s="80">
        <v>300</v>
      </c>
      <c r="L281" s="80">
        <v>494</v>
      </c>
      <c r="M281" s="80">
        <v>741</v>
      </c>
      <c r="N281" s="80"/>
      <c r="O281" s="80"/>
      <c r="P281" s="80"/>
      <c r="Q281" s="80"/>
      <c r="R281" s="80"/>
      <c r="S281" s="664"/>
      <c r="T281" s="80"/>
      <c r="U281" s="80"/>
      <c r="V281" s="77">
        <f t="shared" si="66"/>
        <v>1717</v>
      </c>
      <c r="W281" s="128">
        <f t="shared" si="67"/>
        <v>34.067460317460316</v>
      </c>
      <c r="Z281" s="640"/>
      <c r="AA281" s="640"/>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BA281" s="129"/>
      <c r="BB281" s="130"/>
      <c r="BC281" s="129"/>
      <c r="BD281" s="155"/>
      <c r="BE281" s="132"/>
      <c r="BF281" s="131"/>
      <c r="BG281" s="132"/>
      <c r="BH281" s="131"/>
      <c r="BI281" s="132"/>
      <c r="BJ281" s="155"/>
      <c r="BK281" s="132"/>
      <c r="BL281" s="131"/>
      <c r="BM281" s="132"/>
      <c r="BN281" s="131"/>
      <c r="BO281" s="132"/>
      <c r="BP281" s="131"/>
      <c r="BQ281" s="132"/>
      <c r="BR281" s="131"/>
      <c r="BS281" s="65"/>
      <c r="BT281" s="131"/>
      <c r="BU281" s="132"/>
      <c r="BV281" s="131"/>
      <c r="BW281" s="65"/>
      <c r="BX281" s="131"/>
      <c r="BY281" s="65"/>
      <c r="BZ281" s="131"/>
      <c r="CA281" s="65"/>
      <c r="CB281" s="156">
        <f t="shared" si="68"/>
        <v>0</v>
      </c>
      <c r="CC281" s="128" t="e">
        <f t="shared" si="69"/>
        <v>#DIV/0!</v>
      </c>
      <c r="CF281" s="157"/>
      <c r="CG281" s="157"/>
    </row>
    <row r="282" spans="1:88" ht="42" customHeight="1">
      <c r="A282" s="1002"/>
      <c r="B282" s="1046"/>
      <c r="C282" s="1047"/>
      <c r="D282" s="38" t="s">
        <v>105</v>
      </c>
      <c r="E282" s="44" t="s">
        <v>252</v>
      </c>
      <c r="F282" s="671">
        <f>+'[1]UE409 (2)'!F294</f>
        <v>1080</v>
      </c>
      <c r="G282" s="671">
        <f>+'[1]UE409 (2)'!G294</f>
        <v>10800</v>
      </c>
      <c r="H282" s="671">
        <f>+'[1]UE409 (2)'!H294</f>
        <v>10962</v>
      </c>
      <c r="I282" s="671">
        <f>+'[1]UE409 (2)'!I294</f>
        <v>11126</v>
      </c>
      <c r="J282" s="634">
        <v>47</v>
      </c>
      <c r="K282" s="80">
        <v>111</v>
      </c>
      <c r="L282" s="80">
        <v>77</v>
      </c>
      <c r="M282" s="80">
        <v>148</v>
      </c>
      <c r="N282" s="80"/>
      <c r="O282" s="80"/>
      <c r="P282" s="80"/>
      <c r="Q282" s="80"/>
      <c r="R282" s="80"/>
      <c r="S282" s="664"/>
      <c r="T282" s="80"/>
      <c r="U282" s="80"/>
      <c r="V282" s="77">
        <f t="shared" si="66"/>
        <v>383</v>
      </c>
      <c r="W282" s="128">
        <f t="shared" si="67"/>
        <v>35.462962962962962</v>
      </c>
      <c r="Z282" s="640"/>
      <c r="AA282" s="640"/>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BA282" s="129"/>
      <c r="BB282" s="130"/>
      <c r="BC282" s="129"/>
      <c r="BD282" s="155"/>
      <c r="BE282" s="132"/>
      <c r="BF282" s="131"/>
      <c r="BG282" s="132"/>
      <c r="BH282" s="131"/>
      <c r="BI282" s="132"/>
      <c r="BJ282" s="155"/>
      <c r="BK282" s="132"/>
      <c r="BL282" s="131"/>
      <c r="BM282" s="132"/>
      <c r="BN282" s="131"/>
      <c r="BO282" s="132"/>
      <c r="BP282" s="131"/>
      <c r="BQ282" s="132"/>
      <c r="BR282" s="131"/>
      <c r="BS282" s="65"/>
      <c r="BT282" s="131"/>
      <c r="BU282" s="132"/>
      <c r="BV282" s="131"/>
      <c r="BW282" s="65"/>
      <c r="BX282" s="131"/>
      <c r="BY282" s="65"/>
      <c r="BZ282" s="131"/>
      <c r="CA282" s="65"/>
      <c r="CB282" s="156">
        <f t="shared" si="68"/>
        <v>0</v>
      </c>
      <c r="CC282" s="128" t="e">
        <f t="shared" si="69"/>
        <v>#DIV/0!</v>
      </c>
      <c r="CD282" s="145"/>
      <c r="CF282" s="157"/>
      <c r="CG282" s="157"/>
    </row>
    <row r="283" spans="1:88" ht="42" customHeight="1">
      <c r="A283" s="1002"/>
      <c r="B283" s="1046"/>
      <c r="C283" s="1047"/>
      <c r="D283" s="38" t="s">
        <v>106</v>
      </c>
      <c r="E283" s="44" t="s">
        <v>252</v>
      </c>
      <c r="F283" s="671">
        <f>+'[1]UE409 (2)'!F295</f>
        <v>4800</v>
      </c>
      <c r="G283" s="671">
        <f>+'[1]UE409 (2)'!G295</f>
        <v>4800</v>
      </c>
      <c r="H283" s="671">
        <f>+'[1]UE409 (2)'!H295</f>
        <v>4872</v>
      </c>
      <c r="I283" s="671">
        <f>+'[1]UE409 (2)'!I295</f>
        <v>4945</v>
      </c>
      <c r="J283" s="634">
        <v>203</v>
      </c>
      <c r="K283" s="80">
        <v>327</v>
      </c>
      <c r="L283" s="80">
        <v>430</v>
      </c>
      <c r="M283" s="80">
        <v>607</v>
      </c>
      <c r="N283" s="80"/>
      <c r="O283" s="80"/>
      <c r="P283" s="80"/>
      <c r="Q283" s="80"/>
      <c r="R283" s="80"/>
      <c r="S283" s="634"/>
      <c r="T283" s="80"/>
      <c r="U283" s="80"/>
      <c r="V283" s="77">
        <f t="shared" si="66"/>
        <v>1567</v>
      </c>
      <c r="W283" s="128">
        <f t="shared" si="67"/>
        <v>32.645833333333336</v>
      </c>
      <c r="Z283" s="640"/>
      <c r="AA283" s="640"/>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BA283" s="129"/>
      <c r="BB283" s="130"/>
      <c r="BC283" s="129"/>
      <c r="BD283" s="155"/>
      <c r="BE283" s="132"/>
      <c r="BF283" s="131"/>
      <c r="BG283" s="132"/>
      <c r="BH283" s="131"/>
      <c r="BI283" s="132"/>
      <c r="BJ283" s="155"/>
      <c r="BK283" s="132"/>
      <c r="BL283" s="131"/>
      <c r="BM283" s="132"/>
      <c r="BN283" s="131"/>
      <c r="BO283" s="132"/>
      <c r="BP283" s="131"/>
      <c r="BQ283" s="132"/>
      <c r="BR283" s="131"/>
      <c r="BS283" s="65"/>
      <c r="BT283" s="131"/>
      <c r="BU283" s="132"/>
      <c r="BV283" s="131"/>
      <c r="BW283" s="65"/>
      <c r="BX283" s="131"/>
      <c r="BY283" s="65"/>
      <c r="BZ283" s="131"/>
      <c r="CA283" s="65"/>
      <c r="CB283" s="156">
        <f t="shared" si="68"/>
        <v>0</v>
      </c>
      <c r="CC283" s="128" t="e">
        <f t="shared" si="69"/>
        <v>#DIV/0!</v>
      </c>
      <c r="CF283" s="157"/>
      <c r="CG283" s="157"/>
    </row>
    <row r="284" spans="1:88" ht="42" customHeight="1">
      <c r="A284" s="1002"/>
      <c r="B284" s="1046" t="s">
        <v>253</v>
      </c>
      <c r="C284" s="1047" t="s">
        <v>503</v>
      </c>
      <c r="D284" s="670" t="s">
        <v>221</v>
      </c>
      <c r="E284" s="670"/>
      <c r="F284" s="671">
        <f>+'[1]UE409 (2)'!F296</f>
        <v>4995</v>
      </c>
      <c r="G284" s="671">
        <f>+'[1]UE409 (2)'!G296</f>
        <v>4500</v>
      </c>
      <c r="H284" s="671">
        <f>+'[1]UE409 (2)'!H296</f>
        <v>4567</v>
      </c>
      <c r="I284" s="671">
        <f>+'[1]UE409 (2)'!I296</f>
        <v>4635</v>
      </c>
      <c r="J284" s="727">
        <v>443</v>
      </c>
      <c r="K284" s="671">
        <v>405</v>
      </c>
      <c r="L284" s="671">
        <v>433</v>
      </c>
      <c r="M284" s="671">
        <v>435</v>
      </c>
      <c r="N284" s="671">
        <f t="shared" ref="N284:U284" si="78">+N286</f>
        <v>0</v>
      </c>
      <c r="O284" s="671">
        <f t="shared" si="78"/>
        <v>0</v>
      </c>
      <c r="P284" s="671">
        <f t="shared" si="78"/>
        <v>0</v>
      </c>
      <c r="Q284" s="671">
        <f t="shared" si="78"/>
        <v>0</v>
      </c>
      <c r="R284" s="671">
        <f t="shared" si="78"/>
        <v>0</v>
      </c>
      <c r="S284" s="671">
        <f t="shared" si="78"/>
        <v>0</v>
      </c>
      <c r="T284" s="671">
        <f t="shared" si="78"/>
        <v>0</v>
      </c>
      <c r="U284" s="671">
        <f t="shared" si="78"/>
        <v>0</v>
      </c>
      <c r="V284" s="77">
        <f t="shared" si="66"/>
        <v>1716</v>
      </c>
      <c r="W284" s="128">
        <f t="shared" si="67"/>
        <v>34.354354354354356</v>
      </c>
      <c r="Z284" s="640"/>
      <c r="AA284" s="640"/>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BA284" s="129">
        <f>+BC284+BD284+BF284+BH284+BJ284+BL284+BN284+BP284+BR284+BT284+BV284+BX284+BZ284</f>
        <v>171644</v>
      </c>
      <c r="BB284" s="130">
        <f>+BE284+BG284+BI284+BK284+BM284+BO284+BQ284+BS284+BU284+BW284+BY284+CA284</f>
        <v>0</v>
      </c>
      <c r="BC284" s="129">
        <v>0</v>
      </c>
      <c r="BD284" s="155">
        <v>0</v>
      </c>
      <c r="BE284" s="132">
        <v>0</v>
      </c>
      <c r="BF284" s="131">
        <v>0</v>
      </c>
      <c r="BG284" s="132">
        <v>0</v>
      </c>
      <c r="BH284" s="131">
        <v>37011</v>
      </c>
      <c r="BI284" s="132">
        <v>0</v>
      </c>
      <c r="BJ284" s="155">
        <v>134633</v>
      </c>
      <c r="BK284" s="132">
        <v>0</v>
      </c>
      <c r="BL284" s="131"/>
      <c r="BM284" s="132"/>
      <c r="BN284" s="131"/>
      <c r="BO284" s="132"/>
      <c r="BP284" s="131"/>
      <c r="BQ284" s="132"/>
      <c r="BR284" s="131"/>
      <c r="BS284" s="65"/>
      <c r="BT284" s="131"/>
      <c r="BU284" s="132"/>
      <c r="BV284" s="131"/>
      <c r="BW284" s="65"/>
      <c r="BX284" s="131"/>
      <c r="BY284" s="65"/>
      <c r="BZ284" s="131"/>
      <c r="CA284" s="65"/>
      <c r="CB284" s="156">
        <f t="shared" si="68"/>
        <v>0</v>
      </c>
      <c r="CC284" s="128">
        <f t="shared" si="69"/>
        <v>0</v>
      </c>
      <c r="CF284" s="133">
        <f>+CI284-BA284</f>
        <v>0</v>
      </c>
      <c r="CG284" s="133">
        <f>+CJ284-BB284</f>
        <v>0</v>
      </c>
      <c r="CH284" s="160"/>
      <c r="CI284" s="133">
        <v>171644</v>
      </c>
      <c r="CJ284" s="133">
        <v>0</v>
      </c>
    </row>
    <row r="285" spans="1:88" ht="42" customHeight="1">
      <c r="A285" s="1002"/>
      <c r="B285" s="1046"/>
      <c r="C285" s="1047"/>
      <c r="D285" s="38" t="s">
        <v>431</v>
      </c>
      <c r="E285" s="25" t="s">
        <v>101</v>
      </c>
      <c r="F285" s="671">
        <f>+'[1]UE409 (2)'!F297</f>
        <v>6000</v>
      </c>
      <c r="G285" s="671">
        <f>+'[1]UE409 (2)'!G297</f>
        <v>5760</v>
      </c>
      <c r="H285" s="671">
        <f>+'[1]UE409 (2)'!H297</f>
        <v>5846</v>
      </c>
      <c r="I285" s="671">
        <f>+'[1]UE409 (2)'!I297</f>
        <v>5933</v>
      </c>
      <c r="J285" s="634">
        <v>566</v>
      </c>
      <c r="K285" s="80">
        <v>633</v>
      </c>
      <c r="L285" s="80">
        <v>624</v>
      </c>
      <c r="M285" s="80">
        <v>703</v>
      </c>
      <c r="N285" s="80"/>
      <c r="O285" s="80"/>
      <c r="P285" s="80"/>
      <c r="Q285" s="80"/>
      <c r="R285" s="80"/>
      <c r="S285" s="664"/>
      <c r="T285" s="80"/>
      <c r="U285" s="80"/>
      <c r="V285" s="77">
        <f t="shared" si="66"/>
        <v>2526</v>
      </c>
      <c r="W285" s="128">
        <f t="shared" si="67"/>
        <v>42.1</v>
      </c>
      <c r="Z285" s="640"/>
      <c r="AA285" s="640"/>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BA285" s="129"/>
      <c r="BB285" s="130"/>
      <c r="BC285" s="129"/>
      <c r="BD285" s="155"/>
      <c r="BE285" s="132"/>
      <c r="BF285" s="131"/>
      <c r="BG285" s="132"/>
      <c r="BH285" s="131"/>
      <c r="BI285" s="132"/>
      <c r="BJ285" s="155"/>
      <c r="BK285" s="132"/>
      <c r="BL285" s="131"/>
      <c r="BM285" s="132"/>
      <c r="BN285" s="131"/>
      <c r="BO285" s="132"/>
      <c r="BP285" s="131"/>
      <c r="BQ285" s="132"/>
      <c r="BR285" s="131"/>
      <c r="BS285" s="65"/>
      <c r="BT285" s="131"/>
      <c r="BU285" s="132"/>
      <c r="BV285" s="131"/>
      <c r="BW285" s="65"/>
      <c r="BX285" s="131"/>
      <c r="BY285" s="65"/>
      <c r="BZ285" s="131"/>
      <c r="CA285" s="65"/>
      <c r="CB285" s="156">
        <f t="shared" si="68"/>
        <v>0</v>
      </c>
      <c r="CC285" s="128" t="e">
        <f t="shared" si="69"/>
        <v>#DIV/0!</v>
      </c>
      <c r="CF285" s="157"/>
      <c r="CG285" s="157"/>
    </row>
    <row r="286" spans="1:88" ht="42" customHeight="1">
      <c r="A286" s="1002"/>
      <c r="B286" s="1046"/>
      <c r="C286" s="1047"/>
      <c r="D286" s="34" t="s">
        <v>107</v>
      </c>
      <c r="E286" s="25" t="s">
        <v>101</v>
      </c>
      <c r="F286" s="671">
        <f>+'[1]UE409 (2)'!F298</f>
        <v>4995</v>
      </c>
      <c r="G286" s="671">
        <f>+'[1]UE409 (2)'!G298</f>
        <v>4500</v>
      </c>
      <c r="H286" s="671">
        <f>+'[1]UE409 (2)'!H298</f>
        <v>4567</v>
      </c>
      <c r="I286" s="671">
        <f>+'[1]UE409 (2)'!I298</f>
        <v>4635</v>
      </c>
      <c r="J286" s="634">
        <v>443</v>
      </c>
      <c r="K286" s="80">
        <v>405</v>
      </c>
      <c r="L286" s="80">
        <v>433</v>
      </c>
      <c r="M286" s="80">
        <v>435</v>
      </c>
      <c r="N286" s="80"/>
      <c r="O286" s="80"/>
      <c r="P286" s="80"/>
      <c r="Q286" s="80"/>
      <c r="R286" s="80"/>
      <c r="S286" s="664"/>
      <c r="T286" s="80"/>
      <c r="U286" s="80"/>
      <c r="V286" s="77">
        <f t="shared" si="66"/>
        <v>1716</v>
      </c>
      <c r="W286" s="128">
        <f t="shared" si="67"/>
        <v>34.354354354354356</v>
      </c>
      <c r="Z286" s="640"/>
      <c r="AA286" s="640"/>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BA286" s="129"/>
      <c r="BB286" s="130"/>
      <c r="BC286" s="129"/>
      <c r="BD286" s="155"/>
      <c r="BE286" s="132"/>
      <c r="BF286" s="131"/>
      <c r="BG286" s="132"/>
      <c r="BH286" s="131"/>
      <c r="BI286" s="132"/>
      <c r="BJ286" s="155"/>
      <c r="BK286" s="132"/>
      <c r="BL286" s="131"/>
      <c r="BM286" s="132"/>
      <c r="BN286" s="131"/>
      <c r="BO286" s="132"/>
      <c r="BP286" s="131"/>
      <c r="BQ286" s="132"/>
      <c r="BR286" s="131"/>
      <c r="BS286" s="65"/>
      <c r="BT286" s="131"/>
      <c r="BU286" s="132"/>
      <c r="BV286" s="131"/>
      <c r="BW286" s="65"/>
      <c r="BX286" s="131"/>
      <c r="BY286" s="65"/>
      <c r="BZ286" s="131"/>
      <c r="CA286" s="65"/>
      <c r="CB286" s="156">
        <f t="shared" si="68"/>
        <v>0</v>
      </c>
      <c r="CC286" s="128" t="e">
        <f t="shared" si="69"/>
        <v>#DIV/0!</v>
      </c>
      <c r="CF286" s="157"/>
      <c r="CG286" s="157"/>
    </row>
    <row r="287" spans="1:88" ht="42" customHeight="1">
      <c r="A287" s="1002"/>
      <c r="B287" s="1046"/>
      <c r="C287" s="1047"/>
      <c r="D287" s="34" t="s">
        <v>108</v>
      </c>
      <c r="E287" s="25" t="s">
        <v>101</v>
      </c>
      <c r="F287" s="671">
        <f>+'[1]UE409 (2)'!F299</f>
        <v>4191</v>
      </c>
      <c r="G287" s="671">
        <f>+'[1]UE409 (2)'!G299</f>
        <v>3996</v>
      </c>
      <c r="H287" s="671">
        <f>+'[1]UE409 (2)'!H299</f>
        <v>4055</v>
      </c>
      <c r="I287" s="671">
        <f>+'[1]UE409 (2)'!I299</f>
        <v>4115</v>
      </c>
      <c r="J287" s="634">
        <v>366</v>
      </c>
      <c r="K287" s="80">
        <v>412</v>
      </c>
      <c r="L287" s="80">
        <v>439</v>
      </c>
      <c r="M287" s="80">
        <v>417</v>
      </c>
      <c r="N287" s="80"/>
      <c r="O287" s="80"/>
      <c r="P287" s="80"/>
      <c r="Q287" s="80"/>
      <c r="R287" s="80"/>
      <c r="S287" s="664"/>
      <c r="T287" s="80"/>
      <c r="U287" s="80"/>
      <c r="V287" s="77">
        <f t="shared" si="66"/>
        <v>1634</v>
      </c>
      <c r="W287" s="128">
        <f t="shared" si="67"/>
        <v>38.988308279646859</v>
      </c>
      <c r="Z287" s="640"/>
      <c r="AA287" s="640"/>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BA287" s="129"/>
      <c r="BB287" s="130"/>
      <c r="BC287" s="129"/>
      <c r="BD287" s="155"/>
      <c r="BE287" s="132"/>
      <c r="BF287" s="131"/>
      <c r="BG287" s="132"/>
      <c r="BH287" s="131"/>
      <c r="BI287" s="132"/>
      <c r="BJ287" s="155"/>
      <c r="BK287" s="132"/>
      <c r="BL287" s="131"/>
      <c r="BM287" s="132"/>
      <c r="BN287" s="131"/>
      <c r="BO287" s="132"/>
      <c r="BP287" s="131"/>
      <c r="BQ287" s="132"/>
      <c r="BR287" s="131"/>
      <c r="BS287" s="65"/>
      <c r="BT287" s="131"/>
      <c r="BU287" s="132"/>
      <c r="BV287" s="131"/>
      <c r="BW287" s="65"/>
      <c r="BX287" s="131"/>
      <c r="BY287" s="65"/>
      <c r="BZ287" s="131"/>
      <c r="CA287" s="65"/>
      <c r="CB287" s="156">
        <f t="shared" si="68"/>
        <v>0</v>
      </c>
      <c r="CC287" s="128" t="e">
        <f t="shared" si="69"/>
        <v>#DIV/0!</v>
      </c>
      <c r="CF287" s="157"/>
      <c r="CG287" s="157"/>
    </row>
    <row r="288" spans="1:88" ht="42" customHeight="1">
      <c r="A288" s="1002"/>
      <c r="B288" s="1046"/>
      <c r="C288" s="1047"/>
      <c r="D288" s="34" t="s">
        <v>109</v>
      </c>
      <c r="E288" s="25" t="s">
        <v>101</v>
      </c>
      <c r="F288" s="671">
        <f>+'[1]UE409 (2)'!F300</f>
        <v>1108</v>
      </c>
      <c r="G288" s="671">
        <f>+'[1]UE409 (2)'!G300</f>
        <v>720</v>
      </c>
      <c r="H288" s="671">
        <f>+'[1]UE409 (2)'!H300</f>
        <v>730</v>
      </c>
      <c r="I288" s="671">
        <f>+'[1]UE409 (2)'!I300</f>
        <v>740</v>
      </c>
      <c r="J288" s="634">
        <v>53</v>
      </c>
      <c r="K288" s="80">
        <v>91</v>
      </c>
      <c r="L288" s="80">
        <v>94</v>
      </c>
      <c r="M288" s="80">
        <v>103</v>
      </c>
      <c r="N288" s="80"/>
      <c r="O288" s="80"/>
      <c r="P288" s="80"/>
      <c r="Q288" s="80"/>
      <c r="R288" s="80"/>
      <c r="S288" s="664"/>
      <c r="T288" s="80"/>
      <c r="U288" s="80"/>
      <c r="V288" s="77">
        <f t="shared" si="66"/>
        <v>341</v>
      </c>
      <c r="W288" s="128">
        <f t="shared" si="67"/>
        <v>30.776173285198556</v>
      </c>
      <c r="Z288" s="640"/>
      <c r="AA288" s="640"/>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BA288" s="129"/>
      <c r="BB288" s="130"/>
      <c r="BC288" s="129"/>
      <c r="BD288" s="155"/>
      <c r="BE288" s="132"/>
      <c r="BF288" s="131"/>
      <c r="BG288" s="132"/>
      <c r="BH288" s="131"/>
      <c r="BI288" s="132"/>
      <c r="BJ288" s="155"/>
      <c r="BK288" s="132"/>
      <c r="BL288" s="131"/>
      <c r="BM288" s="132"/>
      <c r="BN288" s="131"/>
      <c r="BO288" s="132"/>
      <c r="BP288" s="131"/>
      <c r="BQ288" s="132"/>
      <c r="BR288" s="131"/>
      <c r="BS288" s="65"/>
      <c r="BT288" s="131"/>
      <c r="BU288" s="132"/>
      <c r="BV288" s="131"/>
      <c r="BW288" s="65"/>
      <c r="BX288" s="131"/>
      <c r="BY288" s="65"/>
      <c r="BZ288" s="131"/>
      <c r="CA288" s="65"/>
      <c r="CB288" s="156">
        <f t="shared" si="68"/>
        <v>0</v>
      </c>
      <c r="CC288" s="128" t="e">
        <f t="shared" si="69"/>
        <v>#DIV/0!</v>
      </c>
      <c r="CF288" s="157"/>
      <c r="CG288" s="157"/>
    </row>
    <row r="289" spans="1:88" ht="42" customHeight="1">
      <c r="A289" s="1002"/>
      <c r="B289" s="1046"/>
      <c r="C289" s="1047"/>
      <c r="D289" s="34" t="s">
        <v>110</v>
      </c>
      <c r="E289" s="25" t="s">
        <v>101</v>
      </c>
      <c r="F289" s="671">
        <f>+'[1]UE409 (2)'!F301</f>
        <v>19052</v>
      </c>
      <c r="G289" s="671">
        <f>+'[1]UE409 (2)'!G301</f>
        <v>1596</v>
      </c>
      <c r="H289" s="671">
        <f>+'[1]UE409 (2)'!H301</f>
        <v>1619</v>
      </c>
      <c r="I289" s="671">
        <f>+'[1]UE409 (2)'!I301</f>
        <v>1643</v>
      </c>
      <c r="J289" s="634">
        <v>500</v>
      </c>
      <c r="K289" s="80">
        <v>1956</v>
      </c>
      <c r="L289" s="80">
        <v>2157</v>
      </c>
      <c r="M289" s="80">
        <v>2095</v>
      </c>
      <c r="N289" s="80"/>
      <c r="O289" s="80"/>
      <c r="P289" s="80"/>
      <c r="Q289" s="80"/>
      <c r="R289" s="80"/>
      <c r="S289" s="664"/>
      <c r="T289" s="80"/>
      <c r="U289" s="80"/>
      <c r="V289" s="77">
        <f t="shared" si="66"/>
        <v>6708</v>
      </c>
      <c r="W289" s="128">
        <f t="shared" si="67"/>
        <v>35.208901952550917</v>
      </c>
      <c r="Z289" s="640"/>
      <c r="AA289" s="640"/>
      <c r="AB289" s="226"/>
      <c r="AC289" s="226"/>
      <c r="AD289" s="226"/>
      <c r="AE289" s="226"/>
      <c r="AF289" s="226"/>
      <c r="AG289" s="226"/>
      <c r="AH289" s="226"/>
      <c r="AI289" s="226"/>
      <c r="AJ289" s="226"/>
      <c r="AK289" s="226"/>
      <c r="AL289" s="226"/>
      <c r="AM289" s="226"/>
      <c r="AN289" s="226"/>
      <c r="AO289" s="226"/>
      <c r="AP289" s="226"/>
      <c r="AQ289" s="226"/>
      <c r="AR289" s="226"/>
      <c r="AS289" s="226"/>
      <c r="AT289" s="226"/>
      <c r="AU289" s="226"/>
      <c r="AV289" s="226"/>
      <c r="AW289" s="226"/>
      <c r="BA289" s="129"/>
      <c r="BB289" s="130"/>
      <c r="BC289" s="129"/>
      <c r="BD289" s="155"/>
      <c r="BE289" s="132"/>
      <c r="BF289" s="131"/>
      <c r="BG289" s="132"/>
      <c r="BH289" s="131"/>
      <c r="BI289" s="132"/>
      <c r="BJ289" s="155"/>
      <c r="BK289" s="132"/>
      <c r="BL289" s="131"/>
      <c r="BM289" s="132"/>
      <c r="BN289" s="131"/>
      <c r="BO289" s="132"/>
      <c r="BP289" s="131"/>
      <c r="BQ289" s="132"/>
      <c r="BR289" s="131"/>
      <c r="BS289" s="65"/>
      <c r="BT289" s="131"/>
      <c r="BU289" s="132"/>
      <c r="BV289" s="131"/>
      <c r="BW289" s="65"/>
      <c r="BX289" s="131"/>
      <c r="BY289" s="65"/>
      <c r="BZ289" s="131"/>
      <c r="CA289" s="65"/>
      <c r="CB289" s="156">
        <f t="shared" si="68"/>
        <v>0</v>
      </c>
      <c r="CC289" s="128" t="e">
        <f t="shared" si="69"/>
        <v>#DIV/0!</v>
      </c>
      <c r="CD289" s="145"/>
      <c r="CF289" s="157"/>
      <c r="CG289" s="157"/>
    </row>
    <row r="290" spans="1:88" ht="42" customHeight="1">
      <c r="A290" s="1002"/>
      <c r="B290" s="1046" t="s">
        <v>241</v>
      </c>
      <c r="C290" s="1047" t="s">
        <v>504</v>
      </c>
      <c r="D290" s="670" t="s">
        <v>221</v>
      </c>
      <c r="E290" s="670"/>
      <c r="F290" s="671">
        <f>+'[1]UE409 (2)'!F302</f>
        <v>40</v>
      </c>
      <c r="G290" s="671">
        <f>+'[1]UE409 (2)'!G302</f>
        <v>20</v>
      </c>
      <c r="H290" s="671">
        <f>+'[1]UE409 (2)'!H302</f>
        <v>20</v>
      </c>
      <c r="I290" s="671">
        <f>+'[1]UE409 (2)'!I302</f>
        <v>20</v>
      </c>
      <c r="J290" s="727">
        <v>0</v>
      </c>
      <c r="K290" s="671">
        <v>3</v>
      </c>
      <c r="L290" s="671">
        <v>0</v>
      </c>
      <c r="M290" s="671">
        <v>2</v>
      </c>
      <c r="N290" s="671">
        <f t="shared" ref="N290:U290" si="79">SUM(N291:N292)</f>
        <v>0</v>
      </c>
      <c r="O290" s="671">
        <f t="shared" si="79"/>
        <v>0</v>
      </c>
      <c r="P290" s="671">
        <f t="shared" si="79"/>
        <v>0</v>
      </c>
      <c r="Q290" s="671">
        <f t="shared" si="79"/>
        <v>0</v>
      </c>
      <c r="R290" s="671">
        <f t="shared" si="79"/>
        <v>0</v>
      </c>
      <c r="S290" s="671">
        <f t="shared" si="79"/>
        <v>0</v>
      </c>
      <c r="T290" s="671">
        <f t="shared" si="79"/>
        <v>0</v>
      </c>
      <c r="U290" s="671">
        <f t="shared" si="79"/>
        <v>0</v>
      </c>
      <c r="V290" s="77">
        <f t="shared" si="66"/>
        <v>5</v>
      </c>
      <c r="W290" s="128">
        <f t="shared" si="67"/>
        <v>12.5</v>
      </c>
      <c r="Z290" s="640"/>
      <c r="AA290" s="640"/>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BA290" s="129">
        <f>+BC290+BD290+BF290+BH290+BJ290+BL290+BN290+BP290+BR290+BT290+BV290+BX290+BZ290</f>
        <v>10000</v>
      </c>
      <c r="BB290" s="130">
        <f>+BE290+BG290+BI290+BK290+BM290+BO290+BQ290+BS290+BU290+BW290+BY290+CA290</f>
        <v>0</v>
      </c>
      <c r="BC290" s="129">
        <v>0</v>
      </c>
      <c r="BD290" s="155">
        <v>0</v>
      </c>
      <c r="BE290" s="132">
        <v>0</v>
      </c>
      <c r="BF290" s="131">
        <v>0</v>
      </c>
      <c r="BG290" s="132">
        <v>0</v>
      </c>
      <c r="BH290" s="131">
        <v>0</v>
      </c>
      <c r="BI290" s="132">
        <v>0</v>
      </c>
      <c r="BJ290" s="155">
        <v>10000</v>
      </c>
      <c r="BK290" s="132">
        <v>0</v>
      </c>
      <c r="BL290" s="131"/>
      <c r="BM290" s="132"/>
      <c r="BN290" s="131"/>
      <c r="BO290" s="132"/>
      <c r="BP290" s="131"/>
      <c r="BQ290" s="132"/>
      <c r="BR290" s="131"/>
      <c r="BS290" s="65"/>
      <c r="BT290" s="131"/>
      <c r="BU290" s="132"/>
      <c r="BV290" s="131"/>
      <c r="BW290" s="65"/>
      <c r="BX290" s="131"/>
      <c r="BY290" s="65"/>
      <c r="BZ290" s="131"/>
      <c r="CA290" s="65"/>
      <c r="CB290" s="156">
        <f t="shared" si="68"/>
        <v>0</v>
      </c>
      <c r="CC290" s="128">
        <f t="shared" si="69"/>
        <v>0</v>
      </c>
      <c r="CD290" s="179"/>
      <c r="CF290" s="133">
        <f>+CI290-BA290</f>
        <v>0</v>
      </c>
      <c r="CG290" s="133">
        <f>+CJ290-BB290</f>
        <v>0</v>
      </c>
      <c r="CH290" s="160"/>
      <c r="CI290" s="133">
        <v>10000</v>
      </c>
      <c r="CJ290" s="133">
        <v>0</v>
      </c>
    </row>
    <row r="291" spans="1:88" ht="42" customHeight="1">
      <c r="A291" s="1002"/>
      <c r="B291" s="1046"/>
      <c r="C291" s="1047"/>
      <c r="D291" s="38" t="s">
        <v>542</v>
      </c>
      <c r="E291" s="25" t="s">
        <v>101</v>
      </c>
      <c r="F291" s="671">
        <f>+'[1]UE409 (2)'!F303</f>
        <v>20</v>
      </c>
      <c r="G291" s="671">
        <f>+'[1]UE409 (2)'!G303</f>
        <v>20</v>
      </c>
      <c r="H291" s="671">
        <f>+'[1]UE409 (2)'!H303</f>
        <v>20</v>
      </c>
      <c r="I291" s="671">
        <f>+'[1]UE409 (2)'!I303</f>
        <v>20</v>
      </c>
      <c r="J291" s="634">
        <v>0</v>
      </c>
      <c r="K291" s="91">
        <v>3</v>
      </c>
      <c r="L291" s="91">
        <v>0</v>
      </c>
      <c r="M291" s="91">
        <v>2</v>
      </c>
      <c r="N291" s="91"/>
      <c r="O291" s="91"/>
      <c r="P291" s="91"/>
      <c r="Q291" s="91"/>
      <c r="R291" s="91"/>
      <c r="S291" s="634"/>
      <c r="T291" s="91"/>
      <c r="U291" s="91"/>
      <c r="V291" s="77">
        <f t="shared" si="66"/>
        <v>5</v>
      </c>
      <c r="W291" s="128">
        <f t="shared" si="67"/>
        <v>25</v>
      </c>
      <c r="Z291" s="640"/>
      <c r="AA291" s="640"/>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BA291" s="129"/>
      <c r="BB291" s="130"/>
      <c r="BC291" s="129"/>
      <c r="BD291" s="155"/>
      <c r="BE291" s="132"/>
      <c r="BF291" s="131"/>
      <c r="BG291" s="132"/>
      <c r="BH291" s="131"/>
      <c r="BI291" s="132"/>
      <c r="BJ291" s="155"/>
      <c r="BK291" s="132"/>
      <c r="BL291" s="131"/>
      <c r="BM291" s="132"/>
      <c r="BN291" s="131"/>
      <c r="BO291" s="132"/>
      <c r="BP291" s="131"/>
      <c r="BQ291" s="132"/>
      <c r="BR291" s="131"/>
      <c r="BS291" s="65"/>
      <c r="BT291" s="131"/>
      <c r="BU291" s="132"/>
      <c r="BV291" s="131"/>
      <c r="BW291" s="65"/>
      <c r="BX291" s="131"/>
      <c r="BY291" s="65"/>
      <c r="BZ291" s="131"/>
      <c r="CA291" s="65"/>
      <c r="CB291" s="156">
        <f t="shared" si="68"/>
        <v>0</v>
      </c>
      <c r="CC291" s="128" t="e">
        <f t="shared" si="69"/>
        <v>#DIV/0!</v>
      </c>
      <c r="CF291" s="157"/>
      <c r="CG291" s="157"/>
    </row>
    <row r="292" spans="1:88" ht="42" customHeight="1">
      <c r="A292" s="1002"/>
      <c r="B292" s="1046"/>
      <c r="C292" s="1047"/>
      <c r="D292" s="34" t="s">
        <v>243</v>
      </c>
      <c r="E292" s="25" t="s">
        <v>27</v>
      </c>
      <c r="F292" s="671">
        <f>+'[1]UE409 (2)'!F304</f>
        <v>20</v>
      </c>
      <c r="G292" s="671">
        <f>+'[1]UE409 (2)'!G304</f>
        <v>0</v>
      </c>
      <c r="H292" s="671">
        <f>+'[1]UE409 (2)'!H304</f>
        <v>0</v>
      </c>
      <c r="I292" s="671">
        <f>+'[1]UE409 (2)'!I304</f>
        <v>0</v>
      </c>
      <c r="J292" s="634">
        <v>0</v>
      </c>
      <c r="K292" s="91">
        <v>0</v>
      </c>
      <c r="L292" s="91">
        <v>0</v>
      </c>
      <c r="M292" s="91">
        <v>0</v>
      </c>
      <c r="N292" s="91"/>
      <c r="O292" s="91"/>
      <c r="P292" s="91"/>
      <c r="Q292" s="91"/>
      <c r="R292" s="91"/>
      <c r="S292" s="634"/>
      <c r="T292" s="91"/>
      <c r="U292" s="91"/>
      <c r="V292" s="77">
        <f t="shared" si="66"/>
        <v>0</v>
      </c>
      <c r="W292" s="128">
        <f t="shared" si="67"/>
        <v>0</v>
      </c>
      <c r="Z292" s="640"/>
      <c r="AA292" s="640"/>
      <c r="AB292" s="226"/>
      <c r="AC292" s="226"/>
      <c r="AD292" s="226"/>
      <c r="AE292" s="226"/>
      <c r="AF292" s="226"/>
      <c r="AG292" s="226"/>
      <c r="AH292" s="226"/>
      <c r="AI292" s="226"/>
      <c r="AJ292" s="226"/>
      <c r="AK292" s="226"/>
      <c r="AL292" s="226"/>
      <c r="AM292" s="226"/>
      <c r="AN292" s="226"/>
      <c r="AO292" s="226"/>
      <c r="AP292" s="226"/>
      <c r="AQ292" s="226"/>
      <c r="AR292" s="226"/>
      <c r="AS292" s="226"/>
      <c r="AT292" s="226"/>
      <c r="AU292" s="226"/>
      <c r="AV292" s="226"/>
      <c r="AW292" s="226"/>
      <c r="BA292" s="129"/>
      <c r="BB292" s="130"/>
      <c r="BC292" s="129"/>
      <c r="BD292" s="155"/>
      <c r="BE292" s="132"/>
      <c r="BF292" s="131"/>
      <c r="BG292" s="132"/>
      <c r="BH292" s="131"/>
      <c r="BI292" s="132"/>
      <c r="BJ292" s="155"/>
      <c r="BK292" s="132"/>
      <c r="BL292" s="131"/>
      <c r="BM292" s="132"/>
      <c r="BN292" s="131"/>
      <c r="BO292" s="132"/>
      <c r="BP292" s="131"/>
      <c r="BQ292" s="132"/>
      <c r="BR292" s="131"/>
      <c r="BS292" s="65"/>
      <c r="BT292" s="131"/>
      <c r="BU292" s="132"/>
      <c r="BV292" s="131"/>
      <c r="BW292" s="65"/>
      <c r="BX292" s="131"/>
      <c r="BY292" s="65"/>
      <c r="BZ292" s="131"/>
      <c r="CA292" s="65"/>
      <c r="CB292" s="156">
        <f t="shared" si="68"/>
        <v>0</v>
      </c>
      <c r="CC292" s="128" t="e">
        <f t="shared" si="69"/>
        <v>#DIV/0!</v>
      </c>
      <c r="CF292" s="157"/>
      <c r="CG292" s="157"/>
    </row>
    <row r="293" spans="1:88" ht="42" customHeight="1">
      <c r="A293" s="1002"/>
      <c r="B293" s="1223" t="s">
        <v>729</v>
      </c>
      <c r="C293" s="1244" t="s">
        <v>730</v>
      </c>
      <c r="D293" s="685" t="s">
        <v>738</v>
      </c>
      <c r="E293" s="684"/>
      <c r="F293" s="671">
        <f>+'[1]UE409 (2)'!F305</f>
        <v>3284</v>
      </c>
      <c r="G293" s="671">
        <f>+'[1]UE409 (2)'!G305</f>
        <v>3284</v>
      </c>
      <c r="H293" s="671">
        <f>+'[1]UE409 (2)'!H305</f>
        <v>3284</v>
      </c>
      <c r="I293" s="671">
        <f>+'[1]UE409 (2)'!I305</f>
        <v>3284</v>
      </c>
      <c r="J293" s="727">
        <v>0</v>
      </c>
      <c r="K293" s="767">
        <v>18</v>
      </c>
      <c r="L293" s="767">
        <v>45</v>
      </c>
      <c r="M293" s="767">
        <v>88</v>
      </c>
      <c r="N293" s="767">
        <f t="shared" ref="N293:U293" si="80">+N294</f>
        <v>0</v>
      </c>
      <c r="O293" s="767">
        <f t="shared" si="80"/>
        <v>0</v>
      </c>
      <c r="P293" s="767">
        <f t="shared" si="80"/>
        <v>0</v>
      </c>
      <c r="Q293" s="767">
        <f t="shared" si="80"/>
        <v>0</v>
      </c>
      <c r="R293" s="767">
        <f t="shared" si="80"/>
        <v>0</v>
      </c>
      <c r="S293" s="767">
        <f t="shared" si="80"/>
        <v>0</v>
      </c>
      <c r="T293" s="767">
        <f t="shared" si="80"/>
        <v>0</v>
      </c>
      <c r="U293" s="767">
        <f t="shared" si="80"/>
        <v>0</v>
      </c>
      <c r="V293" s="77">
        <f t="shared" si="66"/>
        <v>151</v>
      </c>
      <c r="W293" s="128">
        <f t="shared" si="67"/>
        <v>4.5980511571254565</v>
      </c>
      <c r="Z293" s="640"/>
      <c r="AA293" s="640"/>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BA293" s="129">
        <f>+BC293+BD293+BF293+BH293+BJ293+BL293+BN293+BP293+BR293+BT293+BV293+BX293+BZ293</f>
        <v>0</v>
      </c>
      <c r="BB293" s="130">
        <f>+BE293+BG293+BI293+BK293+BM293+BO293+BQ293+BS293+BU293+BW293+BY293+CA293</f>
        <v>0</v>
      </c>
      <c r="BC293" s="129">
        <v>0</v>
      </c>
      <c r="BD293" s="155">
        <v>0</v>
      </c>
      <c r="BE293" s="132">
        <v>0</v>
      </c>
      <c r="BF293" s="131">
        <v>0</v>
      </c>
      <c r="BG293" s="132">
        <v>0</v>
      </c>
      <c r="BH293" s="131">
        <v>0</v>
      </c>
      <c r="BI293" s="132">
        <v>0</v>
      </c>
      <c r="BJ293" s="155">
        <v>0</v>
      </c>
      <c r="BK293" s="132">
        <v>0</v>
      </c>
      <c r="BL293" s="131"/>
      <c r="BM293" s="132"/>
      <c r="BN293" s="131"/>
      <c r="BO293" s="132"/>
      <c r="BP293" s="131"/>
      <c r="BQ293" s="132"/>
      <c r="BR293" s="131"/>
      <c r="BS293" s="65"/>
      <c r="BT293" s="131"/>
      <c r="BU293" s="132"/>
      <c r="BV293" s="131"/>
      <c r="BW293" s="65"/>
      <c r="BX293" s="131"/>
      <c r="BY293" s="65"/>
      <c r="BZ293" s="131"/>
      <c r="CA293" s="65"/>
      <c r="CB293" s="156">
        <f t="shared" si="68"/>
        <v>0</v>
      </c>
      <c r="CC293" s="128" t="e">
        <f t="shared" si="69"/>
        <v>#DIV/0!</v>
      </c>
      <c r="CF293" s="133">
        <f>+CI293-BA293</f>
        <v>0</v>
      </c>
      <c r="CG293" s="133">
        <f>+CJ293-BB293</f>
        <v>0</v>
      </c>
      <c r="CH293" s="160"/>
      <c r="CI293" s="133"/>
      <c r="CJ293" s="133"/>
    </row>
    <row r="294" spans="1:88" ht="42" customHeight="1">
      <c r="A294" s="1002"/>
      <c r="B294" s="1224"/>
      <c r="C294" s="1245"/>
      <c r="D294" s="639" t="s">
        <v>731</v>
      </c>
      <c r="E294" s="686" t="s">
        <v>732</v>
      </c>
      <c r="F294" s="671">
        <f>+'[1]UE409 (2)'!F306</f>
        <v>3284</v>
      </c>
      <c r="G294" s="671">
        <f>+'[1]UE409 (2)'!G306</f>
        <v>3284</v>
      </c>
      <c r="H294" s="671">
        <f>+'[1]UE409 (2)'!H306</f>
        <v>3284</v>
      </c>
      <c r="I294" s="671">
        <f>+'[1]UE409 (2)'!I306</f>
        <v>3284</v>
      </c>
      <c r="J294" s="634">
        <v>0</v>
      </c>
      <c r="K294" s="91">
        <v>18</v>
      </c>
      <c r="L294" s="91">
        <v>45</v>
      </c>
      <c r="M294" s="91">
        <v>88</v>
      </c>
      <c r="N294" s="91"/>
      <c r="O294" s="91"/>
      <c r="P294" s="91"/>
      <c r="Q294" s="91"/>
      <c r="R294" s="91"/>
      <c r="S294" s="634"/>
      <c r="T294" s="91"/>
      <c r="U294" s="91"/>
      <c r="V294" s="77">
        <f t="shared" si="66"/>
        <v>151</v>
      </c>
      <c r="W294" s="128">
        <f t="shared" si="67"/>
        <v>4.5980511571254565</v>
      </c>
      <c r="Z294" s="640" t="s">
        <v>836</v>
      </c>
      <c r="AA294" s="640" t="s">
        <v>837</v>
      </c>
      <c r="AB294" s="226" t="s">
        <v>1013</v>
      </c>
      <c r="AC294" s="226" t="s">
        <v>1014</v>
      </c>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BA294" s="129"/>
      <c r="BB294" s="130"/>
      <c r="BC294" s="129"/>
      <c r="BD294" s="155"/>
      <c r="BE294" s="132"/>
      <c r="BF294" s="131"/>
      <c r="BG294" s="132"/>
      <c r="BH294" s="131"/>
      <c r="BI294" s="132"/>
      <c r="BJ294" s="155"/>
      <c r="BK294" s="132"/>
      <c r="BL294" s="131"/>
      <c r="BM294" s="132"/>
      <c r="BN294" s="131"/>
      <c r="BO294" s="132"/>
      <c r="BP294" s="131"/>
      <c r="BQ294" s="132"/>
      <c r="BR294" s="131"/>
      <c r="BS294" s="65"/>
      <c r="BT294" s="131"/>
      <c r="BU294" s="132"/>
      <c r="BV294" s="131"/>
      <c r="BW294" s="65"/>
      <c r="BX294" s="131"/>
      <c r="BY294" s="65"/>
      <c r="BZ294" s="131"/>
      <c r="CA294" s="65"/>
      <c r="CB294" s="156">
        <f t="shared" si="68"/>
        <v>0</v>
      </c>
      <c r="CC294" s="128" t="e">
        <f t="shared" si="69"/>
        <v>#DIV/0!</v>
      </c>
      <c r="CF294" s="157"/>
      <c r="CG294" s="157"/>
    </row>
    <row r="295" spans="1:88" ht="42" customHeight="1">
      <c r="A295" s="1002"/>
      <c r="B295" s="1224"/>
      <c r="C295" s="1245"/>
      <c r="D295" s="687" t="s">
        <v>733</v>
      </c>
      <c r="E295" s="686" t="s">
        <v>734</v>
      </c>
      <c r="F295" s="671">
        <f>+'[1]UE409 (2)'!F307</f>
        <v>3284</v>
      </c>
      <c r="G295" s="671">
        <f>+'[1]UE409 (2)'!G307</f>
        <v>3284</v>
      </c>
      <c r="H295" s="671">
        <f>+'[1]UE409 (2)'!H307</f>
        <v>3284</v>
      </c>
      <c r="I295" s="671">
        <f>+'[1]UE409 (2)'!I307</f>
        <v>3284</v>
      </c>
      <c r="J295" s="634">
        <v>0</v>
      </c>
      <c r="K295" s="91">
        <v>17</v>
      </c>
      <c r="L295" s="91">
        <v>102</v>
      </c>
      <c r="M295" s="91">
        <v>3</v>
      </c>
      <c r="N295" s="91"/>
      <c r="O295" s="91"/>
      <c r="P295" s="91"/>
      <c r="Q295" s="91"/>
      <c r="R295" s="91"/>
      <c r="S295" s="634"/>
      <c r="T295" s="91"/>
      <c r="U295" s="91"/>
      <c r="V295" s="77">
        <f t="shared" si="66"/>
        <v>122</v>
      </c>
      <c r="W295" s="128">
        <f t="shared" si="67"/>
        <v>3.7149817295980512</v>
      </c>
      <c r="Z295" s="640"/>
      <c r="AA295" s="640"/>
      <c r="AB295" s="226" t="s">
        <v>1013</v>
      </c>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BA295" s="129"/>
      <c r="BB295" s="130"/>
      <c r="BC295" s="129"/>
      <c r="BD295" s="155"/>
      <c r="BE295" s="132"/>
      <c r="BF295" s="131"/>
      <c r="BG295" s="132"/>
      <c r="BH295" s="131"/>
      <c r="BI295" s="132"/>
      <c r="BJ295" s="155"/>
      <c r="BK295" s="132"/>
      <c r="BL295" s="131"/>
      <c r="BM295" s="132"/>
      <c r="BN295" s="131"/>
      <c r="BO295" s="132"/>
      <c r="BP295" s="131"/>
      <c r="BQ295" s="132"/>
      <c r="BR295" s="131"/>
      <c r="BS295" s="65"/>
      <c r="BT295" s="131"/>
      <c r="BU295" s="132"/>
      <c r="BV295" s="131"/>
      <c r="BW295" s="65"/>
      <c r="BX295" s="131"/>
      <c r="BY295" s="65"/>
      <c r="BZ295" s="131"/>
      <c r="CA295" s="65"/>
      <c r="CB295" s="156">
        <f t="shared" si="68"/>
        <v>0</v>
      </c>
      <c r="CC295" s="128" t="e">
        <f t="shared" si="69"/>
        <v>#DIV/0!</v>
      </c>
      <c r="CF295" s="157"/>
      <c r="CG295" s="157"/>
    </row>
    <row r="296" spans="1:88" ht="42" customHeight="1">
      <c r="A296" s="1002"/>
      <c r="B296" s="1224"/>
      <c r="C296" s="1245"/>
      <c r="D296" s="687" t="s">
        <v>735</v>
      </c>
      <c r="E296" s="686" t="s">
        <v>218</v>
      </c>
      <c r="F296" s="671">
        <f>+'[1]UE409 (2)'!F308</f>
        <v>3284</v>
      </c>
      <c r="G296" s="671">
        <f>+'[1]UE409 (2)'!G308</f>
        <v>3284</v>
      </c>
      <c r="H296" s="671">
        <f>+'[1]UE409 (2)'!H308</f>
        <v>3284</v>
      </c>
      <c r="I296" s="671">
        <f>+'[1]UE409 (2)'!I308</f>
        <v>3284</v>
      </c>
      <c r="J296" s="634">
        <v>0</v>
      </c>
      <c r="K296" s="91">
        <v>0</v>
      </c>
      <c r="L296" s="91">
        <v>119</v>
      </c>
      <c r="M296" s="91">
        <v>62</v>
      </c>
      <c r="N296" s="91"/>
      <c r="O296" s="91"/>
      <c r="P296" s="91"/>
      <c r="Q296" s="91"/>
      <c r="R296" s="91"/>
      <c r="S296" s="634"/>
      <c r="T296" s="91"/>
      <c r="U296" s="91"/>
      <c r="V296" s="77">
        <f t="shared" si="66"/>
        <v>181</v>
      </c>
      <c r="W296" s="128">
        <f t="shared" si="67"/>
        <v>5.5115712545675999</v>
      </c>
      <c r="Z296" s="640"/>
      <c r="AA296" s="640"/>
      <c r="AB296" s="226" t="s">
        <v>1013</v>
      </c>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BA296" s="129"/>
      <c r="BB296" s="130"/>
      <c r="BC296" s="129"/>
      <c r="BD296" s="155"/>
      <c r="BE296" s="132"/>
      <c r="BF296" s="131"/>
      <c r="BG296" s="132"/>
      <c r="BH296" s="131"/>
      <c r="BI296" s="132"/>
      <c r="BJ296" s="155"/>
      <c r="BK296" s="132"/>
      <c r="BL296" s="131"/>
      <c r="BM296" s="132"/>
      <c r="BN296" s="131"/>
      <c r="BO296" s="132"/>
      <c r="BP296" s="131"/>
      <c r="BQ296" s="132"/>
      <c r="BR296" s="131"/>
      <c r="BS296" s="65"/>
      <c r="BT296" s="131"/>
      <c r="BU296" s="132"/>
      <c r="BV296" s="131"/>
      <c r="BW296" s="65"/>
      <c r="BX296" s="131"/>
      <c r="BY296" s="65"/>
      <c r="BZ296" s="131"/>
      <c r="CA296" s="65"/>
      <c r="CB296" s="156">
        <f t="shared" si="68"/>
        <v>0</v>
      </c>
      <c r="CC296" s="128" t="e">
        <f t="shared" si="69"/>
        <v>#DIV/0!</v>
      </c>
      <c r="CF296" s="157"/>
      <c r="CG296" s="157"/>
    </row>
    <row r="297" spans="1:88" ht="42" customHeight="1">
      <c r="A297" s="1002"/>
      <c r="B297" s="1225"/>
      <c r="C297" s="1246"/>
      <c r="D297" s="687" t="s">
        <v>736</v>
      </c>
      <c r="E297" s="686" t="s">
        <v>737</v>
      </c>
      <c r="F297" s="671">
        <f>+'[1]UE409 (2)'!F309</f>
        <v>3284</v>
      </c>
      <c r="G297" s="671">
        <f>+'[1]UE409 (2)'!G309</f>
        <v>3284</v>
      </c>
      <c r="H297" s="671">
        <f>+'[1]UE409 (2)'!H309</f>
        <v>3284</v>
      </c>
      <c r="I297" s="671">
        <f>+'[1]UE409 (2)'!I309</f>
        <v>3284</v>
      </c>
      <c r="J297" s="634">
        <v>11</v>
      </c>
      <c r="K297" s="91">
        <v>5</v>
      </c>
      <c r="L297" s="91">
        <v>62</v>
      </c>
      <c r="M297" s="91">
        <v>44</v>
      </c>
      <c r="N297" s="91"/>
      <c r="O297" s="91"/>
      <c r="P297" s="91"/>
      <c r="Q297" s="91"/>
      <c r="R297" s="91"/>
      <c r="S297" s="634"/>
      <c r="T297" s="91"/>
      <c r="U297" s="91"/>
      <c r="V297" s="77">
        <f t="shared" si="66"/>
        <v>122</v>
      </c>
      <c r="W297" s="128">
        <f t="shared" si="67"/>
        <v>3.7149817295980512</v>
      </c>
      <c r="Z297" s="640"/>
      <c r="AA297" s="640"/>
      <c r="AB297" s="226" t="s">
        <v>1013</v>
      </c>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BA297" s="129"/>
      <c r="BB297" s="130"/>
      <c r="BC297" s="129"/>
      <c r="BD297" s="155"/>
      <c r="BE297" s="132"/>
      <c r="BF297" s="131"/>
      <c r="BG297" s="132"/>
      <c r="BH297" s="131"/>
      <c r="BI297" s="132"/>
      <c r="BJ297" s="155"/>
      <c r="BK297" s="132"/>
      <c r="BL297" s="131"/>
      <c r="BM297" s="132"/>
      <c r="BN297" s="131"/>
      <c r="BO297" s="132"/>
      <c r="BP297" s="131"/>
      <c r="BQ297" s="132"/>
      <c r="BR297" s="131"/>
      <c r="BS297" s="65"/>
      <c r="BT297" s="131"/>
      <c r="BU297" s="132"/>
      <c r="BV297" s="131"/>
      <c r="BW297" s="65"/>
      <c r="BX297" s="131"/>
      <c r="BY297" s="65"/>
      <c r="BZ297" s="131"/>
      <c r="CA297" s="65"/>
      <c r="CB297" s="156">
        <f t="shared" si="68"/>
        <v>0</v>
      </c>
      <c r="CC297" s="128" t="e">
        <f t="shared" si="69"/>
        <v>#DIV/0!</v>
      </c>
      <c r="CF297" s="157"/>
      <c r="CG297" s="157"/>
    </row>
    <row r="298" spans="1:88" ht="42" customHeight="1">
      <c r="A298" s="1002"/>
      <c r="B298" s="1046" t="s">
        <v>290</v>
      </c>
      <c r="C298" s="1047" t="s">
        <v>291</v>
      </c>
      <c r="D298" s="670" t="s">
        <v>221</v>
      </c>
      <c r="E298" s="670"/>
      <c r="F298" s="671">
        <f>+'[1]UE409 (2)'!F312</f>
        <v>9525</v>
      </c>
      <c r="G298" s="671">
        <f>+'[1]UE409 (2)'!G312</f>
        <v>9525</v>
      </c>
      <c r="H298" s="671">
        <f>+'[1]UE409 (2)'!H312</f>
        <v>10760</v>
      </c>
      <c r="I298" s="671">
        <f>+'[1]UE409 (2)'!I312</f>
        <v>10760</v>
      </c>
      <c r="J298" s="727">
        <v>390</v>
      </c>
      <c r="K298" s="671">
        <v>585</v>
      </c>
      <c r="L298" s="671">
        <v>559</v>
      </c>
      <c r="M298" s="671">
        <v>628</v>
      </c>
      <c r="N298" s="671">
        <f t="shared" ref="N298:U298" si="81">+N299</f>
        <v>0</v>
      </c>
      <c r="O298" s="671">
        <f t="shared" si="81"/>
        <v>0</v>
      </c>
      <c r="P298" s="671">
        <f t="shared" si="81"/>
        <v>0</v>
      </c>
      <c r="Q298" s="671">
        <f t="shared" si="81"/>
        <v>0</v>
      </c>
      <c r="R298" s="671">
        <f t="shared" si="81"/>
        <v>0</v>
      </c>
      <c r="S298" s="671">
        <f t="shared" si="81"/>
        <v>0</v>
      </c>
      <c r="T298" s="671">
        <f t="shared" si="81"/>
        <v>0</v>
      </c>
      <c r="U298" s="671">
        <f t="shared" si="81"/>
        <v>0</v>
      </c>
      <c r="V298" s="77">
        <f t="shared" si="66"/>
        <v>2162</v>
      </c>
      <c r="W298" s="128">
        <f t="shared" si="67"/>
        <v>22.698162729658794</v>
      </c>
      <c r="Y298" s="29"/>
      <c r="Z298" s="640"/>
      <c r="AA298" s="640"/>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BA298" s="129">
        <f>+BC298+BD298+BF298+BH298+BJ298+BL298+BN298+BP298+BR298+BT298+BV298+BX298+BZ298</f>
        <v>132099</v>
      </c>
      <c r="BB298" s="130">
        <f>+BE298+BG298+BI298+BK298+BM298+BO298+BQ298+BS298+BU298+BW298+BY298+CA298</f>
        <v>35548.01</v>
      </c>
      <c r="BC298" s="129">
        <v>0</v>
      </c>
      <c r="BD298" s="155">
        <v>0</v>
      </c>
      <c r="BE298" s="132">
        <v>0</v>
      </c>
      <c r="BF298" s="131">
        <v>131132</v>
      </c>
      <c r="BG298" s="132">
        <v>11757.31</v>
      </c>
      <c r="BH298" s="131">
        <v>967</v>
      </c>
      <c r="BI298" s="132">
        <v>11895.35</v>
      </c>
      <c r="BJ298" s="155">
        <v>0</v>
      </c>
      <c r="BK298" s="132">
        <v>11895.350000000002</v>
      </c>
      <c r="BL298" s="131"/>
      <c r="BM298" s="132"/>
      <c r="BN298" s="131"/>
      <c r="BO298" s="132"/>
      <c r="BP298" s="131"/>
      <c r="BQ298" s="132"/>
      <c r="BR298" s="131"/>
      <c r="BS298" s="65"/>
      <c r="BT298" s="131"/>
      <c r="BU298" s="132"/>
      <c r="BV298" s="131"/>
      <c r="BW298" s="65"/>
      <c r="BX298" s="131"/>
      <c r="BY298" s="65"/>
      <c r="BZ298" s="131"/>
      <c r="CA298" s="65"/>
      <c r="CB298" s="156">
        <f t="shared" si="68"/>
        <v>35548.01</v>
      </c>
      <c r="CC298" s="128">
        <f t="shared" si="69"/>
        <v>26.910128010053068</v>
      </c>
      <c r="CF298" s="133">
        <f>+CI298-BA298</f>
        <v>0</v>
      </c>
      <c r="CG298" s="133">
        <f>+CJ298-BB298</f>
        <v>0</v>
      </c>
      <c r="CH298" s="160"/>
      <c r="CI298" s="133">
        <v>132099</v>
      </c>
      <c r="CJ298" s="133">
        <v>35548.01</v>
      </c>
    </row>
    <row r="299" spans="1:88" ht="42" customHeight="1">
      <c r="A299" s="1002"/>
      <c r="B299" s="1046"/>
      <c r="C299" s="1047"/>
      <c r="D299" s="11" t="s">
        <v>479</v>
      </c>
      <c r="E299" s="18" t="s">
        <v>60</v>
      </c>
      <c r="F299" s="671">
        <f>+'[1]UE409 (2)'!F313</f>
        <v>9525</v>
      </c>
      <c r="G299" s="671">
        <f>+'[1]UE409 (2)'!G313</f>
        <v>9525</v>
      </c>
      <c r="H299" s="671">
        <f>+'[1]UE409 (2)'!H313</f>
        <v>10760</v>
      </c>
      <c r="I299" s="671">
        <f>+'[1]UE409 (2)'!I313</f>
        <v>10760</v>
      </c>
      <c r="J299" s="634">
        <v>390</v>
      </c>
      <c r="K299" s="80">
        <v>585</v>
      </c>
      <c r="L299" s="80">
        <v>559</v>
      </c>
      <c r="M299" s="80">
        <v>628</v>
      </c>
      <c r="N299" s="80"/>
      <c r="O299" s="80"/>
      <c r="P299" s="80"/>
      <c r="Q299" s="80"/>
      <c r="R299" s="91"/>
      <c r="S299" s="634"/>
      <c r="T299" s="91"/>
      <c r="U299" s="91"/>
      <c r="V299" s="77">
        <f t="shared" si="66"/>
        <v>2162</v>
      </c>
      <c r="W299" s="128">
        <f t="shared" si="67"/>
        <v>22.698162729658794</v>
      </c>
      <c r="Z299" s="640"/>
      <c r="AA299" s="640"/>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Y299" s="135" t="s">
        <v>18</v>
      </c>
      <c r="AZ299" s="136">
        <f>SUM(BA236:BA298)</f>
        <v>7674190</v>
      </c>
      <c r="BA299" s="129"/>
      <c r="BB299" s="130"/>
      <c r="BC299" s="129"/>
      <c r="BD299" s="155"/>
      <c r="BE299" s="132"/>
      <c r="BF299" s="131"/>
      <c r="BG299" s="132"/>
      <c r="BH299" s="131"/>
      <c r="BI299" s="132"/>
      <c r="BJ299" s="155"/>
      <c r="BK299" s="132"/>
      <c r="BL299" s="131"/>
      <c r="BM299" s="65"/>
      <c r="BN299" s="131"/>
      <c r="BO299" s="132"/>
      <c r="BP299" s="131"/>
      <c r="BQ299" s="65"/>
      <c r="BR299" s="131"/>
      <c r="BS299" s="65"/>
      <c r="BT299" s="131"/>
      <c r="BU299" s="132"/>
      <c r="BV299" s="131"/>
      <c r="BW299" s="65"/>
      <c r="BX299" s="131"/>
      <c r="BY299" s="65"/>
      <c r="BZ299" s="131"/>
      <c r="CA299" s="65"/>
      <c r="CB299" s="156">
        <f t="shared" si="68"/>
        <v>0</v>
      </c>
      <c r="CC299" s="128" t="e">
        <f t="shared" si="69"/>
        <v>#DIV/0!</v>
      </c>
      <c r="CF299" s="157"/>
      <c r="CG299" s="157"/>
    </row>
    <row r="300" spans="1:88" ht="42" customHeight="1">
      <c r="A300" s="1003"/>
      <c r="B300" s="1048" t="s">
        <v>507</v>
      </c>
      <c r="C300" s="1049"/>
      <c r="D300" s="1049"/>
      <c r="E300" s="1049"/>
      <c r="F300" s="1050"/>
      <c r="G300" s="107"/>
      <c r="H300" s="108"/>
      <c r="I300" s="108"/>
      <c r="J300" s="109"/>
      <c r="K300" s="109"/>
      <c r="L300" s="109"/>
      <c r="M300" s="109"/>
      <c r="N300" s="109"/>
      <c r="O300" s="109"/>
      <c r="P300" s="109"/>
      <c r="Q300" s="109"/>
      <c r="R300" s="105"/>
      <c r="S300" s="109"/>
      <c r="T300" s="109"/>
      <c r="U300" s="109"/>
      <c r="Z300" s="264"/>
      <c r="AA300" s="264"/>
      <c r="AB300" s="264"/>
      <c r="AC300" s="264"/>
      <c r="AD300" s="264"/>
      <c r="AE300" s="264"/>
      <c r="AF300" s="258"/>
      <c r="AG300" s="258"/>
      <c r="AH300" s="258"/>
      <c r="AI300" s="258"/>
      <c r="AJ300" s="265"/>
      <c r="AK300" s="265"/>
      <c r="AL300" s="265"/>
      <c r="AM300" s="265"/>
      <c r="AN300" s="265"/>
      <c r="AO300" s="265"/>
      <c r="AP300" s="265"/>
      <c r="AQ300" s="265"/>
      <c r="AR300" s="265"/>
      <c r="AS300" s="265"/>
      <c r="AT300" s="265"/>
      <c r="AU300" s="265"/>
      <c r="AV300" s="265"/>
      <c r="AW300" s="265"/>
      <c r="AY300" s="135" t="s">
        <v>573</v>
      </c>
      <c r="AZ300" s="136">
        <f>SUM(BB236:BB298)</f>
        <v>2039803.0799999998</v>
      </c>
      <c r="BA300" s="129"/>
      <c r="BB300" s="130"/>
      <c r="BC300" s="129"/>
      <c r="BD300" s="155"/>
      <c r="BE300" s="65"/>
      <c r="BF300" s="131"/>
      <c r="BG300" s="132"/>
      <c r="BH300" s="131"/>
      <c r="BI300" s="132"/>
      <c r="BJ300" s="155"/>
      <c r="BK300" s="132"/>
      <c r="BL300" s="131"/>
      <c r="BM300" s="132"/>
      <c r="BN300" s="131"/>
      <c r="BO300" s="132"/>
      <c r="BP300" s="131"/>
      <c r="BQ300" s="65"/>
      <c r="BR300" s="131"/>
      <c r="BS300" s="65"/>
      <c r="BT300" s="131"/>
      <c r="BU300" s="132"/>
      <c r="BV300" s="131"/>
      <c r="BW300" s="65"/>
      <c r="BX300" s="131"/>
      <c r="BY300" s="65"/>
      <c r="BZ300" s="131"/>
      <c r="CA300" s="65"/>
      <c r="CB300" s="156">
        <f t="shared" si="68"/>
        <v>0</v>
      </c>
      <c r="CC300" s="128" t="e">
        <f t="shared" si="69"/>
        <v>#DIV/0!</v>
      </c>
      <c r="CF300" s="157"/>
      <c r="CG300" s="157"/>
    </row>
    <row r="301" spans="1:88" ht="27" customHeight="1">
      <c r="A301" s="55"/>
      <c r="B301" s="57"/>
      <c r="C301" s="57"/>
      <c r="D301" s="57"/>
      <c r="E301" s="57"/>
      <c r="F301" s="115"/>
      <c r="G301" s="105"/>
      <c r="H301" s="105"/>
      <c r="I301" s="105"/>
      <c r="J301" s="105"/>
      <c r="K301" s="105"/>
      <c r="L301" s="105"/>
      <c r="M301" s="105"/>
      <c r="N301" s="105"/>
      <c r="O301" s="105"/>
      <c r="P301" s="105"/>
      <c r="Q301" s="105"/>
      <c r="R301" s="105"/>
      <c r="S301" s="105"/>
      <c r="T301" s="105"/>
      <c r="U301" s="105"/>
      <c r="Y301" s="29"/>
      <c r="Z301" s="264"/>
      <c r="AA301" s="264"/>
      <c r="AB301" s="264"/>
      <c r="AC301" s="264"/>
      <c r="AD301" s="264"/>
      <c r="AE301" s="264"/>
      <c r="AF301" s="258"/>
      <c r="AG301" s="258"/>
      <c r="AH301" s="258"/>
      <c r="AI301" s="258"/>
      <c r="AJ301" s="265"/>
      <c r="AK301" s="265"/>
      <c r="AL301" s="265"/>
      <c r="AM301" s="265"/>
      <c r="AN301" s="265"/>
      <c r="AO301" s="265"/>
      <c r="AP301" s="265"/>
      <c r="AQ301" s="265"/>
      <c r="AR301" s="265"/>
      <c r="AS301" s="265"/>
      <c r="AT301" s="265"/>
      <c r="AU301" s="265"/>
      <c r="AV301" s="265"/>
      <c r="AW301" s="265"/>
      <c r="AX301" s="29"/>
      <c r="BJ301" s="405"/>
      <c r="BK301" s="405"/>
      <c r="BO301" s="405"/>
      <c r="BU301" s="405"/>
      <c r="CF301" s="157"/>
      <c r="CG301" s="157"/>
    </row>
    <row r="302" spans="1:88" ht="27" customHeight="1">
      <c r="A302" s="39"/>
      <c r="B302" s="58"/>
      <c r="C302" s="58"/>
      <c r="D302" s="58"/>
      <c r="E302" s="58"/>
      <c r="F302" s="116"/>
      <c r="G302" s="105"/>
      <c r="H302" s="105"/>
      <c r="I302" s="105"/>
      <c r="J302" s="105"/>
      <c r="K302" s="105"/>
      <c r="L302" s="105"/>
      <c r="M302" s="105"/>
      <c r="N302" s="105"/>
      <c r="O302" s="105"/>
      <c r="P302" s="105"/>
      <c r="Q302" s="105"/>
      <c r="R302" s="105"/>
      <c r="S302" s="105"/>
      <c r="T302" s="105"/>
      <c r="U302" s="105"/>
      <c r="Y302" s="29"/>
      <c r="Z302" s="264"/>
      <c r="AA302" s="264"/>
      <c r="AB302" s="264"/>
      <c r="AC302" s="264"/>
      <c r="AD302" s="264"/>
      <c r="AE302" s="264"/>
      <c r="AF302" s="258"/>
      <c r="AG302" s="258"/>
      <c r="AH302" s="258"/>
      <c r="AI302" s="258"/>
      <c r="AJ302" s="265"/>
      <c r="AK302" s="265"/>
      <c r="AL302" s="265"/>
      <c r="AM302" s="265"/>
      <c r="AN302" s="265"/>
      <c r="AO302" s="265"/>
      <c r="AP302" s="265"/>
      <c r="AQ302" s="265"/>
      <c r="AR302" s="265"/>
      <c r="AS302" s="265"/>
      <c r="AT302" s="265"/>
      <c r="AU302" s="265"/>
      <c r="AV302" s="265"/>
      <c r="AW302" s="265"/>
      <c r="AX302" s="29"/>
      <c r="BJ302" s="405"/>
      <c r="BK302" s="405"/>
      <c r="BO302" s="405"/>
      <c r="BU302" s="405"/>
      <c r="CF302" s="157"/>
      <c r="CG302" s="157"/>
    </row>
    <row r="303" spans="1:88" ht="27" customHeight="1">
      <c r="A303" s="16" t="s">
        <v>9</v>
      </c>
      <c r="B303" s="1000" t="s">
        <v>10</v>
      </c>
      <c r="C303" s="1000"/>
      <c r="D303" s="1000"/>
      <c r="E303" s="1000"/>
      <c r="F303" s="1000"/>
      <c r="G303" s="1000"/>
      <c r="H303" s="1000"/>
      <c r="I303" s="99"/>
      <c r="J303" s="100"/>
      <c r="K303" s="100"/>
      <c r="L303" s="100"/>
      <c r="M303" s="100"/>
      <c r="N303" s="100"/>
      <c r="O303" s="100"/>
      <c r="P303" s="100"/>
      <c r="Q303" s="100"/>
      <c r="R303" s="100"/>
      <c r="S303" s="100"/>
      <c r="T303" s="100"/>
      <c r="U303" s="100"/>
      <c r="Y303" s="29"/>
      <c r="Z303" s="264"/>
      <c r="AA303" s="264"/>
      <c r="AB303" s="264"/>
      <c r="AC303" s="264"/>
      <c r="AD303" s="264"/>
      <c r="AE303" s="264"/>
      <c r="AF303" s="258"/>
      <c r="AG303" s="258"/>
      <c r="AH303" s="258"/>
      <c r="AI303" s="258"/>
      <c r="AJ303" s="265"/>
      <c r="AK303" s="265"/>
      <c r="AL303" s="265"/>
      <c r="AM303" s="265"/>
      <c r="AN303" s="265"/>
      <c r="AO303" s="265"/>
      <c r="AP303" s="265"/>
      <c r="AQ303" s="265"/>
      <c r="AR303" s="265"/>
      <c r="AS303" s="265"/>
      <c r="AT303" s="265"/>
      <c r="AU303" s="265"/>
      <c r="AV303" s="265"/>
      <c r="AW303" s="265"/>
      <c r="AX303" s="29"/>
      <c r="BJ303" s="405"/>
      <c r="BK303" s="405"/>
      <c r="BO303" s="405"/>
      <c r="BU303" s="405"/>
      <c r="CF303" s="157"/>
      <c r="CG303" s="157"/>
    </row>
    <row r="304" spans="1:88" ht="27" customHeight="1">
      <c r="A304" s="14"/>
      <c r="B304" s="669" t="s">
        <v>96</v>
      </c>
      <c r="C304" s="1000" t="s">
        <v>97</v>
      </c>
      <c r="D304" s="1000"/>
      <c r="E304" s="1000"/>
      <c r="F304" s="1000"/>
      <c r="G304" s="1000"/>
      <c r="H304" s="1000"/>
      <c r="I304" s="99"/>
      <c r="J304" s="100"/>
      <c r="K304" s="100"/>
      <c r="L304" s="100"/>
      <c r="M304" s="100"/>
      <c r="N304" s="100"/>
      <c r="O304" s="100"/>
      <c r="P304" s="100"/>
      <c r="Q304" s="100"/>
      <c r="R304" s="100"/>
      <c r="S304" s="100"/>
      <c r="T304" s="100"/>
      <c r="U304" s="100"/>
      <c r="Y304" s="29"/>
      <c r="Z304" s="227"/>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9"/>
      <c r="BJ304" s="405"/>
      <c r="BK304" s="405"/>
      <c r="BO304" s="405"/>
      <c r="BU304" s="405"/>
      <c r="CF304" s="157"/>
      <c r="CG304" s="157"/>
    </row>
    <row r="305" spans="1:88" ht="27" customHeight="1">
      <c r="A305" s="975" t="s">
        <v>13</v>
      </c>
      <c r="B305" s="981" t="s">
        <v>14</v>
      </c>
      <c r="C305" s="981" t="s">
        <v>15</v>
      </c>
      <c r="D305" s="997" t="s">
        <v>16</v>
      </c>
      <c r="E305" s="1001" t="s">
        <v>17</v>
      </c>
      <c r="F305" s="1011" t="s">
        <v>709</v>
      </c>
      <c r="G305" s="994" t="s">
        <v>214</v>
      </c>
      <c r="H305" s="1005"/>
      <c r="I305" s="1005"/>
      <c r="J305" s="996" t="s">
        <v>710</v>
      </c>
      <c r="K305" s="996"/>
      <c r="L305" s="996"/>
      <c r="M305" s="996"/>
      <c r="N305" s="996"/>
      <c r="O305" s="996"/>
      <c r="P305" s="996"/>
      <c r="Q305" s="996"/>
      <c r="R305" s="996"/>
      <c r="S305" s="996"/>
      <c r="T305" s="996"/>
      <c r="U305" s="996"/>
      <c r="V305" s="1238" t="s">
        <v>712</v>
      </c>
      <c r="W305" s="1241" t="s">
        <v>577</v>
      </c>
      <c r="Y305" s="29"/>
      <c r="Z305" s="1022" t="s">
        <v>518</v>
      </c>
      <c r="AA305" s="1023"/>
      <c r="AB305" s="1022" t="s">
        <v>519</v>
      </c>
      <c r="AC305" s="1023"/>
      <c r="AD305" s="1022" t="s">
        <v>520</v>
      </c>
      <c r="AE305" s="1023"/>
      <c r="AF305" s="1022" t="s">
        <v>521</v>
      </c>
      <c r="AG305" s="1023"/>
      <c r="AH305" s="1022" t="s">
        <v>522</v>
      </c>
      <c r="AI305" s="1023"/>
      <c r="AJ305" s="1022" t="s">
        <v>523</v>
      </c>
      <c r="AK305" s="1023"/>
      <c r="AL305" s="1022" t="s">
        <v>524</v>
      </c>
      <c r="AM305" s="1023"/>
      <c r="AN305" s="1022" t="s">
        <v>525</v>
      </c>
      <c r="AO305" s="1023"/>
      <c r="AP305" s="1022" t="s">
        <v>526</v>
      </c>
      <c r="AQ305" s="1023"/>
      <c r="AR305" s="1022" t="s">
        <v>527</v>
      </c>
      <c r="AS305" s="1023"/>
      <c r="AT305" s="1022" t="s">
        <v>528</v>
      </c>
      <c r="AU305" s="1023"/>
      <c r="AV305" s="1022" t="s">
        <v>529</v>
      </c>
      <c r="AW305" s="1023"/>
      <c r="AX305" s="29"/>
      <c r="BJ305" s="405"/>
      <c r="BK305" s="405"/>
      <c r="BO305" s="405"/>
      <c r="BU305" s="405"/>
      <c r="CF305" s="157"/>
      <c r="CG305" s="157"/>
    </row>
    <row r="306" spans="1:88" ht="27" customHeight="1">
      <c r="A306" s="976"/>
      <c r="B306" s="982"/>
      <c r="C306" s="982"/>
      <c r="D306" s="998"/>
      <c r="E306" s="1002"/>
      <c r="F306" s="1012"/>
      <c r="G306" s="993" t="s">
        <v>713</v>
      </c>
      <c r="H306" s="993"/>
      <c r="I306" s="994"/>
      <c r="J306" s="996" t="s">
        <v>711</v>
      </c>
      <c r="K306" s="996"/>
      <c r="L306" s="996"/>
      <c r="M306" s="996"/>
      <c r="N306" s="996"/>
      <c r="O306" s="996"/>
      <c r="P306" s="996"/>
      <c r="Q306" s="996"/>
      <c r="R306" s="996"/>
      <c r="S306" s="996"/>
      <c r="T306" s="996"/>
      <c r="U306" s="996"/>
      <c r="V306" s="1239"/>
      <c r="W306" s="1242"/>
      <c r="Y306" s="29"/>
      <c r="Z306" s="980" t="s">
        <v>578</v>
      </c>
      <c r="AA306" s="980" t="s">
        <v>579</v>
      </c>
      <c r="AB306" s="980" t="s">
        <v>580</v>
      </c>
      <c r="AC306" s="980" t="s">
        <v>581</v>
      </c>
      <c r="AD306" s="980" t="s">
        <v>582</v>
      </c>
      <c r="AE306" s="980" t="s">
        <v>583</v>
      </c>
      <c r="AF306" s="980" t="s">
        <v>584</v>
      </c>
      <c r="AG306" s="980" t="s">
        <v>585</v>
      </c>
      <c r="AH306" s="980" t="s">
        <v>586</v>
      </c>
      <c r="AI306" s="980" t="s">
        <v>587</v>
      </c>
      <c r="AJ306" s="980" t="s">
        <v>588</v>
      </c>
      <c r="AK306" s="980" t="s">
        <v>589</v>
      </c>
      <c r="AL306" s="980" t="s">
        <v>590</v>
      </c>
      <c r="AM306" s="980" t="s">
        <v>591</v>
      </c>
      <c r="AN306" s="980" t="s">
        <v>592</v>
      </c>
      <c r="AO306" s="980" t="s">
        <v>593</v>
      </c>
      <c r="AP306" s="980" t="s">
        <v>594</v>
      </c>
      <c r="AQ306" s="980" t="s">
        <v>595</v>
      </c>
      <c r="AR306" s="980" t="s">
        <v>596</v>
      </c>
      <c r="AS306" s="980" t="s">
        <v>597</v>
      </c>
      <c r="AT306" s="980" t="s">
        <v>598</v>
      </c>
      <c r="AU306" s="980" t="s">
        <v>599</v>
      </c>
      <c r="AV306" s="980" t="s">
        <v>600</v>
      </c>
      <c r="AW306" s="980" t="s">
        <v>601</v>
      </c>
      <c r="AX306" s="29"/>
      <c r="BJ306" s="405"/>
      <c r="BK306" s="405"/>
      <c r="BO306" s="405"/>
      <c r="BU306" s="405"/>
      <c r="CF306" s="157"/>
      <c r="CG306" s="157"/>
    </row>
    <row r="307" spans="1:88" ht="27" customHeight="1">
      <c r="A307" s="976"/>
      <c r="B307" s="982"/>
      <c r="C307" s="982"/>
      <c r="D307" s="998"/>
      <c r="E307" s="1002"/>
      <c r="F307" s="1012"/>
      <c r="G307" s="978">
        <v>2024</v>
      </c>
      <c r="H307" s="978">
        <v>2025</v>
      </c>
      <c r="I307" s="978">
        <v>2026</v>
      </c>
      <c r="J307" s="660"/>
      <c r="K307" s="660"/>
      <c r="L307" s="660"/>
      <c r="M307" s="660"/>
      <c r="N307" s="660"/>
      <c r="O307" s="660"/>
      <c r="P307" s="660"/>
      <c r="Q307" s="660"/>
      <c r="R307" s="660"/>
      <c r="S307" s="660"/>
      <c r="T307" s="660"/>
      <c r="U307" s="660"/>
      <c r="V307" s="1239"/>
      <c r="W307" s="1242"/>
      <c r="Y307" s="29"/>
      <c r="Z307" s="980"/>
      <c r="AA307" s="980"/>
      <c r="AB307" s="980"/>
      <c r="AC307" s="980"/>
      <c r="AD307" s="980"/>
      <c r="AE307" s="980"/>
      <c r="AF307" s="980"/>
      <c r="AG307" s="980"/>
      <c r="AH307" s="980"/>
      <c r="AI307" s="980"/>
      <c r="AJ307" s="980"/>
      <c r="AK307" s="980"/>
      <c r="AL307" s="980"/>
      <c r="AM307" s="980"/>
      <c r="AN307" s="980"/>
      <c r="AO307" s="980"/>
      <c r="AP307" s="980"/>
      <c r="AQ307" s="980"/>
      <c r="AR307" s="980"/>
      <c r="AS307" s="980"/>
      <c r="AT307" s="980"/>
      <c r="AU307" s="980"/>
      <c r="AV307" s="980"/>
      <c r="AW307" s="980"/>
      <c r="AX307" s="29"/>
      <c r="BJ307" s="405"/>
      <c r="BK307" s="405"/>
      <c r="BO307" s="405"/>
      <c r="BU307" s="405"/>
      <c r="CF307" s="122"/>
      <c r="CG307" s="122"/>
    </row>
    <row r="308" spans="1:88" ht="27" customHeight="1">
      <c r="A308" s="977"/>
      <c r="B308" s="983"/>
      <c r="C308" s="983"/>
      <c r="D308" s="999"/>
      <c r="E308" s="1003"/>
      <c r="F308" s="1013"/>
      <c r="G308" s="979"/>
      <c r="H308" s="979"/>
      <c r="I308" s="979"/>
      <c r="J308" s="661" t="s">
        <v>399</v>
      </c>
      <c r="K308" s="661" t="s">
        <v>400</v>
      </c>
      <c r="L308" s="661" t="s">
        <v>401</v>
      </c>
      <c r="M308" s="661" t="s">
        <v>402</v>
      </c>
      <c r="N308" s="661" t="s">
        <v>403</v>
      </c>
      <c r="O308" s="661" t="s">
        <v>404</v>
      </c>
      <c r="P308" s="661" t="s">
        <v>405</v>
      </c>
      <c r="Q308" s="661" t="s">
        <v>406</v>
      </c>
      <c r="R308" s="661" t="s">
        <v>407</v>
      </c>
      <c r="S308" s="661" t="s">
        <v>408</v>
      </c>
      <c r="T308" s="661" t="s">
        <v>409</v>
      </c>
      <c r="U308" s="661" t="s">
        <v>410</v>
      </c>
      <c r="V308" s="1240"/>
      <c r="W308" s="1243"/>
      <c r="Y308" s="29"/>
      <c r="Z308" s="980"/>
      <c r="AA308" s="980"/>
      <c r="AB308" s="980"/>
      <c r="AC308" s="980"/>
      <c r="AD308" s="980"/>
      <c r="AE308" s="980"/>
      <c r="AF308" s="980"/>
      <c r="AG308" s="980"/>
      <c r="AH308" s="980"/>
      <c r="AI308" s="980"/>
      <c r="AJ308" s="980"/>
      <c r="AK308" s="980"/>
      <c r="AL308" s="980"/>
      <c r="AM308" s="980"/>
      <c r="AN308" s="980"/>
      <c r="AO308" s="980"/>
      <c r="AP308" s="980"/>
      <c r="AQ308" s="980"/>
      <c r="AR308" s="980"/>
      <c r="AS308" s="980"/>
      <c r="AT308" s="980"/>
      <c r="AU308" s="980"/>
      <c r="AV308" s="980"/>
      <c r="AW308" s="980"/>
      <c r="AX308" s="29"/>
      <c r="AY308" s="125"/>
      <c r="AZ308" s="125"/>
      <c r="BJ308" s="405"/>
      <c r="BK308" s="405"/>
      <c r="BO308" s="405"/>
      <c r="BU308" s="405"/>
      <c r="CD308" s="125"/>
      <c r="CE308" s="125"/>
      <c r="CF308" s="122"/>
      <c r="CG308" s="122"/>
    </row>
    <row r="309" spans="1:88" ht="41.25" customHeight="1">
      <c r="A309" s="975" t="s">
        <v>505</v>
      </c>
      <c r="B309" s="1046" t="s">
        <v>240</v>
      </c>
      <c r="C309" s="1044" t="s">
        <v>298</v>
      </c>
      <c r="D309" s="670" t="s">
        <v>221</v>
      </c>
      <c r="E309" s="670"/>
      <c r="F309" s="671">
        <f>+'[1]UE409 (2)'!F323</f>
        <v>6</v>
      </c>
      <c r="G309" s="671">
        <f>+'[1]UE409 (2)'!G323</f>
        <v>6</v>
      </c>
      <c r="H309" s="671">
        <f>+'[1]UE409 (2)'!H323</f>
        <v>6</v>
      </c>
      <c r="I309" s="671">
        <f>+'[1]UE409 (2)'!I323</f>
        <v>6</v>
      </c>
      <c r="J309" s="727">
        <v>0</v>
      </c>
      <c r="K309" s="671">
        <v>0</v>
      </c>
      <c r="L309" s="671">
        <v>1</v>
      </c>
      <c r="M309" s="671">
        <v>0</v>
      </c>
      <c r="N309" s="671">
        <f t="shared" ref="N309:U309" si="82">+N310</f>
        <v>0</v>
      </c>
      <c r="O309" s="671">
        <f t="shared" si="82"/>
        <v>0</v>
      </c>
      <c r="P309" s="671">
        <f t="shared" si="82"/>
        <v>0</v>
      </c>
      <c r="Q309" s="671">
        <f t="shared" si="82"/>
        <v>0</v>
      </c>
      <c r="R309" s="671">
        <f t="shared" si="82"/>
        <v>0</v>
      </c>
      <c r="S309" s="671">
        <f t="shared" si="82"/>
        <v>0</v>
      </c>
      <c r="T309" s="671">
        <f t="shared" si="82"/>
        <v>0</v>
      </c>
      <c r="U309" s="671">
        <f t="shared" si="82"/>
        <v>0</v>
      </c>
      <c r="V309" s="77">
        <f>SUM(J309:U309)</f>
        <v>1</v>
      </c>
      <c r="W309" s="128">
        <f>+V309/F309*100</f>
        <v>16.666666666666664</v>
      </c>
      <c r="Z309" s="224"/>
      <c r="AA309" s="224" t="s">
        <v>838</v>
      </c>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BA309" s="77">
        <f>+BC309+BD309+BF309+BH309+BJ309+BL309+BN309+BP309+BR309+BT309+BV309+BX309+BZ309</f>
        <v>17196</v>
      </c>
      <c r="BB309" s="130">
        <f>+BE309+BG309+BI309+BK309+BM309+BO309+BQ309+BS309+BU309+BW309+BY309+CA309</f>
        <v>988</v>
      </c>
      <c r="BC309" s="129">
        <v>17196</v>
      </c>
      <c r="BD309" s="155">
        <v>0</v>
      </c>
      <c r="BE309" s="132">
        <v>0</v>
      </c>
      <c r="BF309" s="131">
        <v>0</v>
      </c>
      <c r="BG309" s="132">
        <v>0</v>
      </c>
      <c r="BH309" s="131">
        <v>0</v>
      </c>
      <c r="BI309" s="132">
        <v>0</v>
      </c>
      <c r="BJ309" s="155">
        <v>0</v>
      </c>
      <c r="BK309" s="132">
        <v>988</v>
      </c>
      <c r="BL309" s="131"/>
      <c r="BM309" s="132"/>
      <c r="BN309" s="131"/>
      <c r="BO309" s="132"/>
      <c r="BP309" s="131"/>
      <c r="BQ309" s="132"/>
      <c r="BR309" s="131"/>
      <c r="BS309" s="65"/>
      <c r="BT309" s="131"/>
      <c r="BU309" s="132"/>
      <c r="BV309" s="131"/>
      <c r="BW309" s="65"/>
      <c r="BX309" s="131"/>
      <c r="BY309" s="65"/>
      <c r="BZ309" s="131"/>
      <c r="CA309" s="65"/>
      <c r="CB309" s="156">
        <f>+BE309+BG309+BI309+BK309+BM309+BO309+BQ309+BS309+BU309+BW309+BY309+CA309</f>
        <v>988</v>
      </c>
      <c r="CC309" s="128">
        <f>+CB309/BA309*100</f>
        <v>5.7455222144684814</v>
      </c>
      <c r="CF309" s="133">
        <f>+CI309-BA309</f>
        <v>0</v>
      </c>
      <c r="CG309" s="133">
        <f>+CJ309-BB309</f>
        <v>0</v>
      </c>
      <c r="CH309" s="160"/>
      <c r="CI309" s="133">
        <v>17196</v>
      </c>
      <c r="CJ309" s="133">
        <v>988</v>
      </c>
    </row>
    <row r="310" spans="1:88" ht="47.25" customHeight="1">
      <c r="A310" s="976"/>
      <c r="B310" s="1046"/>
      <c r="C310" s="1044"/>
      <c r="D310" s="11" t="s">
        <v>135</v>
      </c>
      <c r="E310" s="9" t="s">
        <v>46</v>
      </c>
      <c r="F310" s="671">
        <f>+'[1]UE409 (2)'!F324</f>
        <v>6</v>
      </c>
      <c r="G310" s="671">
        <f>+'[1]UE409 (2)'!G324</f>
        <v>6</v>
      </c>
      <c r="H310" s="671">
        <f>+'[1]UE409 (2)'!H324</f>
        <v>6</v>
      </c>
      <c r="I310" s="671">
        <f>+'[1]UE409 (2)'!I324</f>
        <v>6</v>
      </c>
      <c r="J310" s="634">
        <v>0</v>
      </c>
      <c r="K310" s="91">
        <v>0</v>
      </c>
      <c r="L310" s="91">
        <v>1</v>
      </c>
      <c r="M310" s="91">
        <v>0</v>
      </c>
      <c r="N310" s="91"/>
      <c r="O310" s="91"/>
      <c r="P310" s="91"/>
      <c r="Q310" s="91"/>
      <c r="R310" s="91"/>
      <c r="S310" s="634"/>
      <c r="T310" s="91"/>
      <c r="U310" s="91"/>
      <c r="V310" s="77">
        <f t="shared" ref="V310:V333" si="83">SUM(J310:U310)</f>
        <v>1</v>
      </c>
      <c r="W310" s="128">
        <f t="shared" ref="W310:W333" si="84">+V310/F310*100</f>
        <v>16.666666666666664</v>
      </c>
      <c r="Z310" s="224"/>
      <c r="AA310" s="224"/>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BA310" s="129"/>
      <c r="BB310" s="130"/>
      <c r="BC310" s="129"/>
      <c r="BD310" s="155"/>
      <c r="BE310" s="132"/>
      <c r="BF310" s="131"/>
      <c r="BG310" s="132"/>
      <c r="BH310" s="131"/>
      <c r="BI310" s="132"/>
      <c r="BJ310" s="155"/>
      <c r="BK310" s="132"/>
      <c r="BL310" s="131"/>
      <c r="BM310" s="132"/>
      <c r="BN310" s="131"/>
      <c r="BO310" s="132"/>
      <c r="BP310" s="131"/>
      <c r="BQ310" s="132"/>
      <c r="BR310" s="131"/>
      <c r="BS310" s="65"/>
      <c r="BT310" s="131"/>
      <c r="BU310" s="132"/>
      <c r="BV310" s="131"/>
      <c r="BW310" s="65"/>
      <c r="BX310" s="131"/>
      <c r="BY310" s="65"/>
      <c r="BZ310" s="131"/>
      <c r="CA310" s="65"/>
      <c r="CB310" s="156">
        <f t="shared" ref="CB310:CB333" si="85">+BE310+BG310+BI310+BK310+BM310+BO310+BQ310+BS310+BU310+BW310+BY310+CA310</f>
        <v>0</v>
      </c>
      <c r="CC310" s="128" t="e">
        <f t="shared" ref="CC310:CC333" si="86">+CB310/BA310*100</f>
        <v>#DIV/0!</v>
      </c>
      <c r="CF310" s="122"/>
      <c r="CG310" s="122"/>
    </row>
    <row r="311" spans="1:88" ht="47.25" customHeight="1">
      <c r="A311" s="976"/>
      <c r="B311" s="688" t="s">
        <v>257</v>
      </c>
      <c r="C311" s="984" t="s">
        <v>714</v>
      </c>
      <c r="D311" s="985"/>
      <c r="E311" s="986"/>
      <c r="F311" s="698">
        <f>+'[1]UE409 (2)'!F325</f>
        <v>28488</v>
      </c>
      <c r="G311" s="698">
        <f>+'[1]UE409 (2)'!G325</f>
        <v>28489</v>
      </c>
      <c r="H311" s="698">
        <f>+'[1]UE409 (2)'!H325</f>
        <v>28489</v>
      </c>
      <c r="I311" s="698">
        <f>+'[1]UE409 (2)'!I325</f>
        <v>28489</v>
      </c>
      <c r="J311" s="721">
        <v>1444</v>
      </c>
      <c r="K311" s="698">
        <v>1601</v>
      </c>
      <c r="L311" s="698">
        <v>3745</v>
      </c>
      <c r="M311" s="698">
        <v>2534</v>
      </c>
      <c r="N311" s="698">
        <f t="shared" ref="N311:U311" si="87">+N312+N314</f>
        <v>0</v>
      </c>
      <c r="O311" s="698">
        <f t="shared" si="87"/>
        <v>0</v>
      </c>
      <c r="P311" s="698">
        <f t="shared" si="87"/>
        <v>0</v>
      </c>
      <c r="Q311" s="698">
        <f t="shared" si="87"/>
        <v>0</v>
      </c>
      <c r="R311" s="698">
        <f t="shared" si="87"/>
        <v>0</v>
      </c>
      <c r="S311" s="698">
        <f t="shared" si="87"/>
        <v>0</v>
      </c>
      <c r="T311" s="698">
        <f t="shared" si="87"/>
        <v>0</v>
      </c>
      <c r="U311" s="698">
        <f t="shared" si="87"/>
        <v>0</v>
      </c>
      <c r="V311" s="77">
        <f t="shared" si="83"/>
        <v>9324</v>
      </c>
      <c r="W311" s="128">
        <f t="shared" si="84"/>
        <v>32.72957034540859</v>
      </c>
      <c r="Z311" s="224"/>
      <c r="AA311" s="224"/>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BA311" s="129"/>
      <c r="BB311" s="130"/>
      <c r="BC311" s="129"/>
      <c r="BD311" s="155"/>
      <c r="BE311" s="132"/>
      <c r="BF311" s="131"/>
      <c r="BG311" s="132"/>
      <c r="BH311" s="131"/>
      <c r="BI311" s="132"/>
      <c r="BJ311" s="155"/>
      <c r="BK311" s="132"/>
      <c r="BL311" s="131"/>
      <c r="BM311" s="132"/>
      <c r="BN311" s="131"/>
      <c r="BO311" s="132"/>
      <c r="BP311" s="131"/>
      <c r="BQ311" s="132"/>
      <c r="BR311" s="131"/>
      <c r="BS311" s="65"/>
      <c r="BT311" s="131"/>
      <c r="BU311" s="132"/>
      <c r="BV311" s="131"/>
      <c r="BW311" s="65"/>
      <c r="BX311" s="131"/>
      <c r="BY311" s="65"/>
      <c r="BZ311" s="131"/>
      <c r="CA311" s="65"/>
      <c r="CB311" s="156">
        <f t="shared" si="85"/>
        <v>0</v>
      </c>
      <c r="CC311" s="128" t="e">
        <f t="shared" si="86"/>
        <v>#DIV/0!</v>
      </c>
      <c r="CF311" s="122"/>
      <c r="CG311" s="122"/>
    </row>
    <row r="312" spans="1:88" ht="33.75" customHeight="1">
      <c r="A312" s="976"/>
      <c r="B312" s="689"/>
      <c r="C312" s="1044" t="s">
        <v>299</v>
      </c>
      <c r="D312" s="670" t="s">
        <v>221</v>
      </c>
      <c r="E312" s="670"/>
      <c r="F312" s="671">
        <f>+'[1]UE409 (2)'!F326</f>
        <v>13839</v>
      </c>
      <c r="G312" s="671">
        <f>+'[1]UE409 (2)'!G326</f>
        <v>13840</v>
      </c>
      <c r="H312" s="671">
        <f>+'[1]UE409 (2)'!H326</f>
        <v>13840</v>
      </c>
      <c r="I312" s="671">
        <f>+'[1]UE409 (2)'!I326</f>
        <v>13840</v>
      </c>
      <c r="J312" s="727">
        <v>853</v>
      </c>
      <c r="K312" s="671">
        <v>1483</v>
      </c>
      <c r="L312" s="671">
        <v>569</v>
      </c>
      <c r="M312" s="671">
        <v>1244</v>
      </c>
      <c r="N312" s="671">
        <f t="shared" ref="N312:U312" si="88">+N313</f>
        <v>0</v>
      </c>
      <c r="O312" s="671">
        <f t="shared" si="88"/>
        <v>0</v>
      </c>
      <c r="P312" s="671">
        <f t="shared" si="88"/>
        <v>0</v>
      </c>
      <c r="Q312" s="671">
        <f t="shared" si="88"/>
        <v>0</v>
      </c>
      <c r="R312" s="671">
        <f t="shared" si="88"/>
        <v>0</v>
      </c>
      <c r="S312" s="671">
        <f t="shared" si="88"/>
        <v>0</v>
      </c>
      <c r="T312" s="671">
        <f t="shared" si="88"/>
        <v>0</v>
      </c>
      <c r="U312" s="671">
        <f t="shared" si="88"/>
        <v>0</v>
      </c>
      <c r="V312" s="77">
        <f t="shared" si="83"/>
        <v>4149</v>
      </c>
      <c r="W312" s="128">
        <f t="shared" si="84"/>
        <v>29.980489919791893</v>
      </c>
      <c r="Z312" s="224"/>
      <c r="AA312" s="224"/>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BA312" s="77">
        <f>+BC312+BD312+BF312+BH312+BJ312+BL312+BN312+BP312+BR312+BT312+BV312+BX312+BZ312</f>
        <v>4255164</v>
      </c>
      <c r="BB312" s="130">
        <f>+BE312+BG312+BI312+BK312+BM312+BO312+BQ312+BS312+BU312+BW312+BY312+CA312</f>
        <v>1435914.2100000002</v>
      </c>
      <c r="BC312" s="129">
        <v>3753408</v>
      </c>
      <c r="BD312" s="155">
        <v>21915</v>
      </c>
      <c r="BE312" s="132">
        <v>332522.41000000003</v>
      </c>
      <c r="BF312" s="131">
        <v>346402</v>
      </c>
      <c r="BG312" s="132">
        <v>367836.72</v>
      </c>
      <c r="BH312" s="131">
        <v>2340</v>
      </c>
      <c r="BI312" s="132">
        <v>364162.78999999992</v>
      </c>
      <c r="BJ312" s="155">
        <v>131099</v>
      </c>
      <c r="BK312" s="132">
        <v>371392.29000000027</v>
      </c>
      <c r="BL312" s="131"/>
      <c r="BM312" s="132"/>
      <c r="BN312" s="131"/>
      <c r="BO312" s="132"/>
      <c r="BP312" s="131"/>
      <c r="BQ312" s="132"/>
      <c r="BR312" s="131"/>
      <c r="BS312" s="65"/>
      <c r="BT312" s="131"/>
      <c r="BU312" s="132"/>
      <c r="BV312" s="131"/>
      <c r="BW312" s="65"/>
      <c r="BX312" s="131"/>
      <c r="BY312" s="65"/>
      <c r="BZ312" s="131"/>
      <c r="CA312" s="65"/>
      <c r="CB312" s="156">
        <f t="shared" si="85"/>
        <v>1435914.2100000002</v>
      </c>
      <c r="CC312" s="128">
        <f t="shared" si="86"/>
        <v>33.745214285512851</v>
      </c>
      <c r="CF312" s="133">
        <f>+CI312-BA312</f>
        <v>0</v>
      </c>
      <c r="CG312" s="133">
        <f>+CJ312-BB312</f>
        <v>0</v>
      </c>
      <c r="CH312" s="160"/>
      <c r="CI312" s="133">
        <v>4255164</v>
      </c>
      <c r="CJ312" s="133">
        <v>1435914.2100000002</v>
      </c>
    </row>
    <row r="313" spans="1:88" ht="33.75" customHeight="1">
      <c r="A313" s="976"/>
      <c r="B313" s="689"/>
      <c r="C313" s="1044"/>
      <c r="D313" s="38" t="s">
        <v>137</v>
      </c>
      <c r="E313" s="9" t="s">
        <v>33</v>
      </c>
      <c r="F313" s="671">
        <f>+'[1]UE409 (2)'!F327</f>
        <v>13839</v>
      </c>
      <c r="G313" s="671">
        <f>+'[1]UE409 (2)'!G327</f>
        <v>13840</v>
      </c>
      <c r="H313" s="671">
        <f>+'[1]UE409 (2)'!H327</f>
        <v>13840</v>
      </c>
      <c r="I313" s="671">
        <f>+'[1]UE409 (2)'!I327</f>
        <v>13840</v>
      </c>
      <c r="J313" s="634">
        <v>853</v>
      </c>
      <c r="K313" s="94">
        <v>1483</v>
      </c>
      <c r="L313" s="94">
        <v>569</v>
      </c>
      <c r="M313" s="94">
        <v>1244</v>
      </c>
      <c r="N313" s="94"/>
      <c r="O313" s="94"/>
      <c r="P313" s="94"/>
      <c r="Q313" s="94"/>
      <c r="R313" s="94"/>
      <c r="S313" s="634"/>
      <c r="T313" s="94"/>
      <c r="U313" s="94"/>
      <c r="V313" s="77">
        <f t="shared" si="83"/>
        <v>4149</v>
      </c>
      <c r="W313" s="128">
        <f t="shared" si="84"/>
        <v>29.980489919791893</v>
      </c>
      <c r="Z313" s="224" t="s">
        <v>839</v>
      </c>
      <c r="AA313" s="224" t="s">
        <v>840</v>
      </c>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BA313" s="129"/>
      <c r="BB313" s="130"/>
      <c r="BC313" s="129"/>
      <c r="BD313" s="155"/>
      <c r="BE313" s="132"/>
      <c r="BF313" s="131"/>
      <c r="BG313" s="132"/>
      <c r="BH313" s="131"/>
      <c r="BI313" s="132"/>
      <c r="BJ313" s="155"/>
      <c r="BK313" s="132"/>
      <c r="BL313" s="131"/>
      <c r="BM313" s="132"/>
      <c r="BN313" s="131"/>
      <c r="BO313" s="132"/>
      <c r="BP313" s="131"/>
      <c r="BQ313" s="132"/>
      <c r="BR313" s="131"/>
      <c r="BS313" s="65"/>
      <c r="BT313" s="131"/>
      <c r="BU313" s="132"/>
      <c r="BV313" s="131"/>
      <c r="BW313" s="65"/>
      <c r="BX313" s="131"/>
      <c r="BY313" s="65"/>
      <c r="BZ313" s="131"/>
      <c r="CA313" s="65"/>
      <c r="CB313" s="156">
        <f t="shared" si="85"/>
        <v>0</v>
      </c>
      <c r="CC313" s="128" t="e">
        <f t="shared" si="86"/>
        <v>#DIV/0!</v>
      </c>
      <c r="CF313" s="122"/>
      <c r="CG313" s="122"/>
    </row>
    <row r="314" spans="1:88" ht="44.25" customHeight="1">
      <c r="A314" s="976"/>
      <c r="B314" s="689"/>
      <c r="C314" s="1044" t="s">
        <v>258</v>
      </c>
      <c r="D314" s="670" t="s">
        <v>221</v>
      </c>
      <c r="E314" s="670"/>
      <c r="F314" s="671">
        <f>+'[1]UE409 (2)'!F328</f>
        <v>14649</v>
      </c>
      <c r="G314" s="671">
        <f>+'[1]UE409 (2)'!G328</f>
        <v>14649</v>
      </c>
      <c r="H314" s="671">
        <f>+'[1]UE409 (2)'!H328</f>
        <v>14649</v>
      </c>
      <c r="I314" s="671">
        <f>+'[1]UE409 (2)'!I328</f>
        <v>14649</v>
      </c>
      <c r="J314" s="727">
        <v>591</v>
      </c>
      <c r="K314" s="671">
        <v>118</v>
      </c>
      <c r="L314" s="671">
        <v>3176</v>
      </c>
      <c r="M314" s="671">
        <v>1290</v>
      </c>
      <c r="N314" s="671">
        <f t="shared" ref="N314:U314" si="89">+N315</f>
        <v>0</v>
      </c>
      <c r="O314" s="671">
        <f t="shared" si="89"/>
        <v>0</v>
      </c>
      <c r="P314" s="671">
        <f t="shared" si="89"/>
        <v>0</v>
      </c>
      <c r="Q314" s="671">
        <f t="shared" si="89"/>
        <v>0</v>
      </c>
      <c r="R314" s="671">
        <f t="shared" si="89"/>
        <v>0</v>
      </c>
      <c r="S314" s="671">
        <f t="shared" si="89"/>
        <v>0</v>
      </c>
      <c r="T314" s="671">
        <f t="shared" si="89"/>
        <v>0</v>
      </c>
      <c r="U314" s="671">
        <f t="shared" si="89"/>
        <v>0</v>
      </c>
      <c r="V314" s="77">
        <f t="shared" si="83"/>
        <v>5175</v>
      </c>
      <c r="W314" s="128">
        <f t="shared" si="84"/>
        <v>35.326643456891254</v>
      </c>
      <c r="Z314" s="224"/>
      <c r="AA314" s="224"/>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BA314" s="77">
        <f>+BC314+BD314+BF314+BH314+BJ314+BL314+BN314+BP314+BR314+BT314+BV314+BX314+BZ314</f>
        <v>268439</v>
      </c>
      <c r="BB314" s="130">
        <f>+BE314+BG314+BI314+BK314+BM314+BO314+BQ314+BS314+BU314+BW314+BY314+CA314</f>
        <v>67837.72</v>
      </c>
      <c r="BC314" s="129">
        <v>14000</v>
      </c>
      <c r="BD314" s="155">
        <v>0</v>
      </c>
      <c r="BE314" s="132">
        <v>0</v>
      </c>
      <c r="BF314" s="131">
        <v>252615</v>
      </c>
      <c r="BG314" s="132">
        <v>22528.560000000001</v>
      </c>
      <c r="BH314" s="131">
        <v>1824</v>
      </c>
      <c r="BI314" s="132">
        <v>22652.3</v>
      </c>
      <c r="BJ314" s="155">
        <v>0</v>
      </c>
      <c r="BK314" s="132">
        <v>22656.86</v>
      </c>
      <c r="BL314" s="131"/>
      <c r="BM314" s="132"/>
      <c r="BN314" s="131"/>
      <c r="BO314" s="132"/>
      <c r="BP314" s="131"/>
      <c r="BQ314" s="132"/>
      <c r="BR314" s="131"/>
      <c r="BS314" s="65"/>
      <c r="BT314" s="131"/>
      <c r="BU314" s="132"/>
      <c r="BV314" s="131"/>
      <c r="BW314" s="65"/>
      <c r="BX314" s="131"/>
      <c r="BY314" s="65"/>
      <c r="BZ314" s="131"/>
      <c r="CA314" s="65"/>
      <c r="CB314" s="156">
        <f t="shared" si="85"/>
        <v>67837.72</v>
      </c>
      <c r="CC314" s="128">
        <f t="shared" si="86"/>
        <v>25.271186377538285</v>
      </c>
      <c r="CF314" s="133">
        <f>+CI314-BA314</f>
        <v>0</v>
      </c>
      <c r="CG314" s="133">
        <f>+CJ314-BB314</f>
        <v>0</v>
      </c>
      <c r="CH314" s="160"/>
      <c r="CI314" s="133">
        <v>268439</v>
      </c>
      <c r="CJ314" s="133">
        <v>67837.72</v>
      </c>
    </row>
    <row r="315" spans="1:88" ht="46.5" customHeight="1">
      <c r="A315" s="976"/>
      <c r="B315" s="690"/>
      <c r="C315" s="1044"/>
      <c r="D315" s="11" t="s">
        <v>138</v>
      </c>
      <c r="E315" s="9" t="s">
        <v>33</v>
      </c>
      <c r="F315" s="671">
        <f>+'[1]UE409 (2)'!F329</f>
        <v>14649</v>
      </c>
      <c r="G315" s="671">
        <f>+'[1]UE409 (2)'!G329</f>
        <v>14649</v>
      </c>
      <c r="H315" s="671">
        <f>+'[1]UE409 (2)'!H329</f>
        <v>14649</v>
      </c>
      <c r="I315" s="671">
        <f>+'[1]UE409 (2)'!I329</f>
        <v>14649</v>
      </c>
      <c r="J315" s="634">
        <v>591</v>
      </c>
      <c r="K315" s="80">
        <v>118</v>
      </c>
      <c r="L315" s="80">
        <v>3176</v>
      </c>
      <c r="M315" s="80">
        <v>1290</v>
      </c>
      <c r="N315" s="80"/>
      <c r="O315" s="80"/>
      <c r="P315" s="80"/>
      <c r="Q315" s="80"/>
      <c r="R315" s="80"/>
      <c r="S315" s="635"/>
      <c r="T315" s="80"/>
      <c r="U315" s="80"/>
      <c r="V315" s="77">
        <f t="shared" si="83"/>
        <v>5175</v>
      </c>
      <c r="W315" s="128">
        <f t="shared" si="84"/>
        <v>35.326643456891254</v>
      </c>
      <c r="Z315" s="736" t="s">
        <v>839</v>
      </c>
      <c r="AA315" s="736" t="s">
        <v>840</v>
      </c>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BA315" s="129"/>
      <c r="BB315" s="130"/>
      <c r="BC315" s="129"/>
      <c r="BD315" s="155"/>
      <c r="BE315" s="132"/>
      <c r="BF315" s="131"/>
      <c r="BG315" s="132"/>
      <c r="BH315" s="131"/>
      <c r="BI315" s="132"/>
      <c r="BJ315" s="155"/>
      <c r="BK315" s="132"/>
      <c r="BL315" s="131"/>
      <c r="BM315" s="132"/>
      <c r="BN315" s="131"/>
      <c r="BO315" s="132"/>
      <c r="BP315" s="131"/>
      <c r="BQ315" s="132"/>
      <c r="BR315" s="131"/>
      <c r="BS315" s="65"/>
      <c r="BT315" s="131"/>
      <c r="BU315" s="132"/>
      <c r="BV315" s="131"/>
      <c r="BW315" s="65"/>
      <c r="BX315" s="131"/>
      <c r="BY315" s="65"/>
      <c r="BZ315" s="131"/>
      <c r="CA315" s="65"/>
      <c r="CB315" s="156">
        <f t="shared" si="85"/>
        <v>0</v>
      </c>
      <c r="CC315" s="128" t="e">
        <f t="shared" si="86"/>
        <v>#DIV/0!</v>
      </c>
      <c r="CF315" s="122"/>
      <c r="CG315" s="122"/>
    </row>
    <row r="316" spans="1:88" ht="35.25" customHeight="1">
      <c r="A316" s="976"/>
      <c r="B316" s="1046" t="s">
        <v>254</v>
      </c>
      <c r="C316" s="1044" t="s">
        <v>255</v>
      </c>
      <c r="D316" s="670" t="s">
        <v>221</v>
      </c>
      <c r="E316" s="670"/>
      <c r="F316" s="671">
        <f>+'[1]UE409 (2)'!F330</f>
        <v>24125</v>
      </c>
      <c r="G316" s="671">
        <f>+'[1]UE409 (2)'!G330</f>
        <v>24125</v>
      </c>
      <c r="H316" s="671">
        <f>+'[1]UE409 (2)'!H330</f>
        <v>24125</v>
      </c>
      <c r="I316" s="671">
        <f>+'[1]UE409 (2)'!I330</f>
        <v>24125</v>
      </c>
      <c r="J316" s="727">
        <v>860</v>
      </c>
      <c r="K316" s="671">
        <v>519</v>
      </c>
      <c r="L316" s="671">
        <v>1304</v>
      </c>
      <c r="M316" s="671">
        <v>7082</v>
      </c>
      <c r="N316" s="671">
        <f t="shared" ref="N316:U316" si="90">+N317</f>
        <v>0</v>
      </c>
      <c r="O316" s="671">
        <f t="shared" si="90"/>
        <v>0</v>
      </c>
      <c r="P316" s="671">
        <f t="shared" si="90"/>
        <v>0</v>
      </c>
      <c r="Q316" s="671">
        <f t="shared" si="90"/>
        <v>0</v>
      </c>
      <c r="R316" s="671">
        <f t="shared" si="90"/>
        <v>0</v>
      </c>
      <c r="S316" s="671">
        <f t="shared" si="90"/>
        <v>0</v>
      </c>
      <c r="T316" s="671">
        <f t="shared" si="90"/>
        <v>0</v>
      </c>
      <c r="U316" s="671">
        <f t="shared" si="90"/>
        <v>0</v>
      </c>
      <c r="V316" s="77">
        <f t="shared" si="83"/>
        <v>9765</v>
      </c>
      <c r="W316" s="128">
        <f t="shared" si="84"/>
        <v>40.476683937823829</v>
      </c>
      <c r="Z316" s="224"/>
      <c r="AA316" s="224"/>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BA316" s="77">
        <f>+BC316+BD316+BF316+BH316+BJ316+BL316+BN316+BP316+BR316+BT316+BV316+BX316+BZ316</f>
        <v>2000</v>
      </c>
      <c r="BB316" s="130">
        <f>+BE316+BG316+BI316+BK316+BM316+BO316+BQ316+BS316+BU316+BW316+BY316+CA316</f>
        <v>0</v>
      </c>
      <c r="BC316" s="129">
        <v>2000</v>
      </c>
      <c r="BD316" s="155">
        <v>0</v>
      </c>
      <c r="BE316" s="132">
        <v>0</v>
      </c>
      <c r="BF316" s="131">
        <v>0</v>
      </c>
      <c r="BG316" s="132">
        <v>0</v>
      </c>
      <c r="BH316" s="131">
        <v>0</v>
      </c>
      <c r="BI316" s="132">
        <v>0</v>
      </c>
      <c r="BJ316" s="155">
        <v>0</v>
      </c>
      <c r="BK316" s="132">
        <v>0</v>
      </c>
      <c r="BL316" s="131"/>
      <c r="BM316" s="132"/>
      <c r="BN316" s="131"/>
      <c r="BO316" s="132"/>
      <c r="BP316" s="131"/>
      <c r="BQ316" s="132"/>
      <c r="BR316" s="131"/>
      <c r="BS316" s="65"/>
      <c r="BT316" s="131"/>
      <c r="BU316" s="132"/>
      <c r="BV316" s="131"/>
      <c r="BW316" s="65"/>
      <c r="BX316" s="131"/>
      <c r="BY316" s="65"/>
      <c r="BZ316" s="131"/>
      <c r="CA316" s="65"/>
      <c r="CB316" s="156">
        <f t="shared" si="85"/>
        <v>0</v>
      </c>
      <c r="CC316" s="128">
        <f t="shared" si="86"/>
        <v>0</v>
      </c>
      <c r="CF316" s="133">
        <f>+CI316-BA316</f>
        <v>0</v>
      </c>
      <c r="CG316" s="133">
        <f>+CJ316-BB316</f>
        <v>0</v>
      </c>
      <c r="CH316" s="160"/>
      <c r="CI316" s="133">
        <v>2000</v>
      </c>
      <c r="CJ316" s="133">
        <v>0</v>
      </c>
    </row>
    <row r="317" spans="1:88" ht="44.25" customHeight="1">
      <c r="A317" s="976"/>
      <c r="B317" s="1046"/>
      <c r="C317" s="1044"/>
      <c r="D317" s="11" t="s">
        <v>136</v>
      </c>
      <c r="E317" s="9" t="s">
        <v>256</v>
      </c>
      <c r="F317" s="671">
        <f>+'[1]UE409 (2)'!F331</f>
        <v>24125</v>
      </c>
      <c r="G317" s="671">
        <f>+'[1]UE409 (2)'!G331</f>
        <v>24125</v>
      </c>
      <c r="H317" s="671">
        <f>+'[1]UE409 (2)'!H331</f>
        <v>24125</v>
      </c>
      <c r="I317" s="671">
        <f>+'[1]UE409 (2)'!I331</f>
        <v>24125</v>
      </c>
      <c r="J317" s="634">
        <v>860</v>
      </c>
      <c r="K317" s="91">
        <v>519</v>
      </c>
      <c r="L317" s="91">
        <v>1304</v>
      </c>
      <c r="M317" s="91">
        <v>7082</v>
      </c>
      <c r="N317" s="91"/>
      <c r="O317" s="91"/>
      <c r="P317" s="91"/>
      <c r="Q317" s="91"/>
      <c r="R317" s="91"/>
      <c r="S317" s="634"/>
      <c r="T317" s="91"/>
      <c r="U317" s="91"/>
      <c r="V317" s="77">
        <f t="shared" si="83"/>
        <v>9765</v>
      </c>
      <c r="W317" s="128">
        <f t="shared" si="84"/>
        <v>40.476683937823829</v>
      </c>
      <c r="Z317" s="224"/>
      <c r="AA317" s="224"/>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BA317" s="129"/>
      <c r="BB317" s="130"/>
      <c r="BC317" s="129"/>
      <c r="BD317" s="155"/>
      <c r="BE317" s="132"/>
      <c r="BF317" s="131"/>
      <c r="BG317" s="132"/>
      <c r="BH317" s="131"/>
      <c r="BI317" s="132"/>
      <c r="BJ317" s="155"/>
      <c r="BK317" s="132"/>
      <c r="BL317" s="131"/>
      <c r="BM317" s="132"/>
      <c r="BN317" s="131"/>
      <c r="BO317" s="132"/>
      <c r="BP317" s="131"/>
      <c r="BQ317" s="132"/>
      <c r="BR317" s="131"/>
      <c r="BS317" s="65"/>
      <c r="BT317" s="131"/>
      <c r="BU317" s="132"/>
      <c r="BV317" s="131"/>
      <c r="BW317" s="65"/>
      <c r="BX317" s="131"/>
      <c r="BY317" s="65"/>
      <c r="BZ317" s="131"/>
      <c r="CA317" s="65"/>
      <c r="CB317" s="156">
        <f t="shared" si="85"/>
        <v>0</v>
      </c>
      <c r="CC317" s="128" t="e">
        <f t="shared" si="86"/>
        <v>#DIV/0!</v>
      </c>
      <c r="CF317" s="122"/>
      <c r="CG317" s="122"/>
    </row>
    <row r="318" spans="1:88" ht="52.5" customHeight="1">
      <c r="A318" s="976"/>
      <c r="B318" s="1046" t="s">
        <v>259</v>
      </c>
      <c r="C318" s="1044" t="s">
        <v>300</v>
      </c>
      <c r="D318" s="670" t="s">
        <v>221</v>
      </c>
      <c r="E318" s="670"/>
      <c r="F318" s="671">
        <f>+'[1]UE409 (2)'!F332</f>
        <v>52373</v>
      </c>
      <c r="G318" s="671">
        <f>+'[1]UE409 (2)'!G332</f>
        <v>52373</v>
      </c>
      <c r="H318" s="671">
        <f>+'[1]UE409 (2)'!H332</f>
        <v>52373</v>
      </c>
      <c r="I318" s="671">
        <f>+'[1]UE409 (2)'!I332</f>
        <v>52373</v>
      </c>
      <c r="J318" s="729">
        <v>2238</v>
      </c>
      <c r="K318" s="671">
        <v>4046</v>
      </c>
      <c r="L318" s="671">
        <v>4863</v>
      </c>
      <c r="M318" s="671">
        <v>5710</v>
      </c>
      <c r="N318" s="671">
        <f t="shared" ref="N318:U318" si="91">+N319</f>
        <v>0</v>
      </c>
      <c r="O318" s="671">
        <f t="shared" si="91"/>
        <v>0</v>
      </c>
      <c r="P318" s="671">
        <f t="shared" si="91"/>
        <v>0</v>
      </c>
      <c r="Q318" s="671">
        <f t="shared" si="91"/>
        <v>0</v>
      </c>
      <c r="R318" s="671">
        <f t="shared" si="91"/>
        <v>0</v>
      </c>
      <c r="S318" s="671">
        <f t="shared" si="91"/>
        <v>0</v>
      </c>
      <c r="T318" s="671">
        <f t="shared" si="91"/>
        <v>0</v>
      </c>
      <c r="U318" s="671">
        <f t="shared" si="91"/>
        <v>0</v>
      </c>
      <c r="V318" s="77">
        <f t="shared" si="83"/>
        <v>16857</v>
      </c>
      <c r="W318" s="128">
        <f t="shared" si="84"/>
        <v>32.186431940121821</v>
      </c>
      <c r="Z318" s="224"/>
      <c r="AA318" s="224"/>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BA318" s="77">
        <f>+BC318+BD318+BF318+BH318+BJ318+BL318+BN318+BP318+BR318+BT318+BV318+BX318+BZ318</f>
        <v>1996836</v>
      </c>
      <c r="BB318" s="130">
        <f>+BE318+BG318+BI318+BK318+BM318+BO318+BQ318+BS318+BU318+BW318+BY318+CA318</f>
        <v>722167.32000000007</v>
      </c>
      <c r="BC318" s="129">
        <v>1981623</v>
      </c>
      <c r="BD318" s="155">
        <v>3128</v>
      </c>
      <c r="BE318" s="132">
        <v>192864.18</v>
      </c>
      <c r="BF318" s="131">
        <v>12085</v>
      </c>
      <c r="BG318" s="132">
        <v>195486.58000000002</v>
      </c>
      <c r="BH318" s="131">
        <v>0</v>
      </c>
      <c r="BI318" s="132">
        <v>165414.87</v>
      </c>
      <c r="BJ318" s="155">
        <v>0</v>
      </c>
      <c r="BK318" s="132">
        <v>168401.69000000006</v>
      </c>
      <c r="BL318" s="131"/>
      <c r="BM318" s="132"/>
      <c r="BN318" s="131"/>
      <c r="BO318" s="132"/>
      <c r="BP318" s="131"/>
      <c r="BQ318" s="132"/>
      <c r="BR318" s="131"/>
      <c r="BS318" s="65"/>
      <c r="BT318" s="131"/>
      <c r="BU318" s="132"/>
      <c r="BV318" s="131"/>
      <c r="BW318" s="65"/>
      <c r="BX318" s="131"/>
      <c r="BY318" s="65"/>
      <c r="BZ318" s="131"/>
      <c r="CA318" s="65"/>
      <c r="CB318" s="156">
        <f t="shared" si="85"/>
        <v>722167.32000000007</v>
      </c>
      <c r="CC318" s="128">
        <f t="shared" si="86"/>
        <v>36.165579947476914</v>
      </c>
      <c r="CF318" s="133">
        <f>+CI318-BA318</f>
        <v>0</v>
      </c>
      <c r="CG318" s="133">
        <f>+CJ318-BB318</f>
        <v>0</v>
      </c>
      <c r="CH318" s="160"/>
      <c r="CI318" s="133">
        <v>1996836</v>
      </c>
      <c r="CJ318" s="133">
        <v>722167.32000000007</v>
      </c>
    </row>
    <row r="319" spans="1:88" ht="43.5" customHeight="1">
      <c r="A319" s="976"/>
      <c r="B319" s="1046"/>
      <c r="C319" s="1044"/>
      <c r="D319" s="11" t="s">
        <v>418</v>
      </c>
      <c r="E319" s="9" t="s">
        <v>50</v>
      </c>
      <c r="F319" s="671">
        <f>+'[1]UE409 (2)'!F333</f>
        <v>52373</v>
      </c>
      <c r="G319" s="671">
        <f>+'[1]UE409 (2)'!G333</f>
        <v>52373</v>
      </c>
      <c r="H319" s="671">
        <f>+'[1]UE409 (2)'!H333</f>
        <v>52373</v>
      </c>
      <c r="I319" s="671">
        <f>+'[1]UE409 (2)'!I333</f>
        <v>52373</v>
      </c>
      <c r="J319" s="635">
        <v>2238</v>
      </c>
      <c r="K319" s="80">
        <v>4046</v>
      </c>
      <c r="L319" s="80">
        <v>4863</v>
      </c>
      <c r="M319" s="80">
        <v>5710</v>
      </c>
      <c r="N319" s="80"/>
      <c r="O319" s="80"/>
      <c r="P319" s="80"/>
      <c r="Q319" s="80"/>
      <c r="R319" s="80"/>
      <c r="S319" s="634"/>
      <c r="T319" s="80"/>
      <c r="U319" s="80"/>
      <c r="V319" s="77">
        <f t="shared" si="83"/>
        <v>16857</v>
      </c>
      <c r="W319" s="128">
        <f t="shared" si="84"/>
        <v>32.186431940121821</v>
      </c>
      <c r="Z319" s="224" t="s">
        <v>841</v>
      </c>
      <c r="AA319" s="224" t="s">
        <v>842</v>
      </c>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BA319" s="129"/>
      <c r="BB319" s="130"/>
      <c r="BC319" s="129"/>
      <c r="BD319" s="155"/>
      <c r="BE319" s="132"/>
      <c r="BF319" s="131"/>
      <c r="BG319" s="132"/>
      <c r="BH319" s="131"/>
      <c r="BI319" s="132"/>
      <c r="BJ319" s="155"/>
      <c r="BK319" s="132"/>
      <c r="BL319" s="131"/>
      <c r="BM319" s="132"/>
      <c r="BN319" s="131"/>
      <c r="BO319" s="132"/>
      <c r="BP319" s="131"/>
      <c r="BQ319" s="132"/>
      <c r="BR319" s="131"/>
      <c r="BS319" s="65"/>
      <c r="BT319" s="131"/>
      <c r="BU319" s="132"/>
      <c r="BV319" s="131"/>
      <c r="BW319" s="65"/>
      <c r="BX319" s="131"/>
      <c r="BY319" s="65"/>
      <c r="BZ319" s="131"/>
      <c r="CA319" s="65"/>
      <c r="CB319" s="156">
        <f t="shared" si="85"/>
        <v>0</v>
      </c>
      <c r="CC319" s="128" t="e">
        <f t="shared" si="86"/>
        <v>#DIV/0!</v>
      </c>
      <c r="CF319" s="122"/>
      <c r="CG319" s="122"/>
    </row>
    <row r="320" spans="1:88" ht="43.5" customHeight="1">
      <c r="A320" s="976"/>
      <c r="B320" s="1039" t="s">
        <v>260</v>
      </c>
      <c r="C320" s="984" t="s">
        <v>714</v>
      </c>
      <c r="D320" s="985"/>
      <c r="E320" s="986"/>
      <c r="F320" s="698">
        <f>+'[1]UE409 (2)'!F334</f>
        <v>20913</v>
      </c>
      <c r="G320" s="698">
        <f>+'[1]UE409 (2)'!G334</f>
        <v>20913</v>
      </c>
      <c r="H320" s="698">
        <f>+'[1]UE409 (2)'!H334</f>
        <v>20913</v>
      </c>
      <c r="I320" s="698">
        <f>+'[1]UE409 (2)'!I334</f>
        <v>20913</v>
      </c>
      <c r="J320" s="721">
        <v>1979</v>
      </c>
      <c r="K320" s="698">
        <v>1686</v>
      </c>
      <c r="L320" s="698">
        <v>1479</v>
      </c>
      <c r="M320" s="698">
        <v>1708</v>
      </c>
      <c r="N320" s="698">
        <f t="shared" ref="N320:U320" si="92">+N323+N321</f>
        <v>0</v>
      </c>
      <c r="O320" s="698">
        <f t="shared" si="92"/>
        <v>0</v>
      </c>
      <c r="P320" s="698">
        <f t="shared" si="92"/>
        <v>0</v>
      </c>
      <c r="Q320" s="698">
        <f t="shared" si="92"/>
        <v>0</v>
      </c>
      <c r="R320" s="698">
        <f t="shared" si="92"/>
        <v>0</v>
      </c>
      <c r="S320" s="698">
        <f t="shared" si="92"/>
        <v>0</v>
      </c>
      <c r="T320" s="698">
        <f t="shared" si="92"/>
        <v>0</v>
      </c>
      <c r="U320" s="698">
        <f t="shared" si="92"/>
        <v>0</v>
      </c>
      <c r="V320" s="77">
        <f t="shared" si="83"/>
        <v>6852</v>
      </c>
      <c r="W320" s="128">
        <f t="shared" si="84"/>
        <v>32.764309281308279</v>
      </c>
      <c r="Z320" s="224"/>
      <c r="AA320" s="224"/>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BA320" s="129"/>
      <c r="BB320" s="130"/>
      <c r="BC320" s="129"/>
      <c r="BD320" s="155"/>
      <c r="BE320" s="132"/>
      <c r="BF320" s="131"/>
      <c r="BG320" s="132"/>
      <c r="BH320" s="131"/>
      <c r="BI320" s="132"/>
      <c r="BJ320" s="155"/>
      <c r="BK320" s="132"/>
      <c r="BL320" s="131"/>
      <c r="BM320" s="132"/>
      <c r="BN320" s="131"/>
      <c r="BO320" s="132"/>
      <c r="BP320" s="131"/>
      <c r="BQ320" s="132"/>
      <c r="BR320" s="131"/>
      <c r="BS320" s="65"/>
      <c r="BT320" s="131"/>
      <c r="BU320" s="132"/>
      <c r="BV320" s="131"/>
      <c r="BW320" s="65"/>
      <c r="BX320" s="131"/>
      <c r="BY320" s="65"/>
      <c r="BZ320" s="131"/>
      <c r="CA320" s="65"/>
      <c r="CB320" s="156">
        <f t="shared" si="85"/>
        <v>0</v>
      </c>
      <c r="CC320" s="128" t="e">
        <f t="shared" si="86"/>
        <v>#DIV/0!</v>
      </c>
      <c r="CF320" s="122"/>
      <c r="CG320" s="122"/>
    </row>
    <row r="321" spans="1:88" ht="50.25" customHeight="1">
      <c r="A321" s="976"/>
      <c r="B321" s="1040"/>
      <c r="C321" s="1044" t="s">
        <v>261</v>
      </c>
      <c r="D321" s="670" t="s">
        <v>221</v>
      </c>
      <c r="E321" s="670"/>
      <c r="F321" s="671">
        <f>+'[1]UE409 (2)'!F335</f>
        <v>17613</v>
      </c>
      <c r="G321" s="671">
        <f>+'[1]UE409 (2)'!G335</f>
        <v>17613</v>
      </c>
      <c r="H321" s="671">
        <f>+'[1]UE409 (2)'!H335</f>
        <v>17613</v>
      </c>
      <c r="I321" s="671">
        <f>+'[1]UE409 (2)'!I335</f>
        <v>17613</v>
      </c>
      <c r="J321" s="729">
        <v>1644</v>
      </c>
      <c r="K321" s="671">
        <v>1502</v>
      </c>
      <c r="L321" s="671">
        <v>1394</v>
      </c>
      <c r="M321" s="671">
        <v>1625</v>
      </c>
      <c r="N321" s="671">
        <f t="shared" ref="N321:U321" si="93">+N322</f>
        <v>0</v>
      </c>
      <c r="O321" s="671">
        <f t="shared" si="93"/>
        <v>0</v>
      </c>
      <c r="P321" s="671">
        <f t="shared" si="93"/>
        <v>0</v>
      </c>
      <c r="Q321" s="671">
        <f t="shared" si="93"/>
        <v>0</v>
      </c>
      <c r="R321" s="671">
        <f t="shared" si="93"/>
        <v>0</v>
      </c>
      <c r="S321" s="671">
        <f t="shared" si="93"/>
        <v>0</v>
      </c>
      <c r="T321" s="671">
        <f t="shared" si="93"/>
        <v>0</v>
      </c>
      <c r="U321" s="671">
        <f t="shared" si="93"/>
        <v>0</v>
      </c>
      <c r="V321" s="77">
        <f t="shared" si="83"/>
        <v>6165</v>
      </c>
      <c r="W321" s="128">
        <f t="shared" si="84"/>
        <v>35.00255493101686</v>
      </c>
      <c r="Z321" s="224"/>
      <c r="AA321" s="224"/>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BA321" s="77">
        <f>+BC321+BD321+BF321+BH321+BJ321+BL321+BN321+BP321+BR321+BT321+BV321+BX321+BZ321</f>
        <v>812487</v>
      </c>
      <c r="BB321" s="130">
        <f>+BE321+BG321+BI321+BK321+BM321+BO321+BQ321+BS321+BU321+BW321+BY321+CA321</f>
        <v>66869.33</v>
      </c>
      <c r="BC321" s="129">
        <v>810264</v>
      </c>
      <c r="BD321" s="155">
        <v>1388</v>
      </c>
      <c r="BE321" s="132">
        <v>24860.95</v>
      </c>
      <c r="BF321" s="131">
        <v>835</v>
      </c>
      <c r="BG321" s="132">
        <v>16061.749999999996</v>
      </c>
      <c r="BH321" s="131">
        <v>0</v>
      </c>
      <c r="BI321" s="132">
        <v>13954.240000000005</v>
      </c>
      <c r="BJ321" s="155">
        <v>0</v>
      </c>
      <c r="BK321" s="132">
        <v>11992.39</v>
      </c>
      <c r="BL321" s="131"/>
      <c r="BM321" s="132"/>
      <c r="BN321" s="131"/>
      <c r="BO321" s="132"/>
      <c r="BP321" s="131"/>
      <c r="BQ321" s="132"/>
      <c r="BR321" s="131"/>
      <c r="BS321" s="65"/>
      <c r="BT321" s="131"/>
      <c r="BU321" s="132"/>
      <c r="BV321" s="131"/>
      <c r="BW321" s="65"/>
      <c r="BX321" s="131"/>
      <c r="BY321" s="65"/>
      <c r="BZ321" s="131"/>
      <c r="CA321" s="65"/>
      <c r="CB321" s="156">
        <f t="shared" si="85"/>
        <v>66869.33</v>
      </c>
      <c r="CC321" s="128">
        <f t="shared" si="86"/>
        <v>8.2302030678644709</v>
      </c>
      <c r="CF321" s="133">
        <f>+CI321-BA321</f>
        <v>0</v>
      </c>
      <c r="CG321" s="133">
        <f>+CJ321-BB321</f>
        <v>0</v>
      </c>
      <c r="CH321" s="160"/>
      <c r="CI321" s="133">
        <v>812487</v>
      </c>
      <c r="CJ321" s="133">
        <v>66869.33</v>
      </c>
    </row>
    <row r="322" spans="1:88" ht="37.5" customHeight="1">
      <c r="A322" s="976"/>
      <c r="B322" s="1040"/>
      <c r="C322" s="1044"/>
      <c r="D322" s="11" t="s">
        <v>139</v>
      </c>
      <c r="E322" s="9" t="s">
        <v>33</v>
      </c>
      <c r="F322" s="671">
        <f>+'[1]UE409 (2)'!F336</f>
        <v>17613</v>
      </c>
      <c r="G322" s="671">
        <f>+'[1]UE409 (2)'!G336</f>
        <v>17613</v>
      </c>
      <c r="H322" s="671">
        <f>+'[1]UE409 (2)'!H336</f>
        <v>17613</v>
      </c>
      <c r="I322" s="671">
        <f>+'[1]UE409 (2)'!I336</f>
        <v>17613</v>
      </c>
      <c r="J322" s="635">
        <v>1644</v>
      </c>
      <c r="K322" s="80">
        <v>1502</v>
      </c>
      <c r="L322" s="80">
        <v>1394</v>
      </c>
      <c r="M322" s="80">
        <v>1625</v>
      </c>
      <c r="N322" s="80"/>
      <c r="O322" s="80"/>
      <c r="P322" s="80"/>
      <c r="Q322" s="80"/>
      <c r="R322" s="80"/>
      <c r="S322" s="635"/>
      <c r="T322" s="80"/>
      <c r="U322" s="80"/>
      <c r="V322" s="77">
        <f t="shared" si="83"/>
        <v>6165</v>
      </c>
      <c r="W322" s="128">
        <f t="shared" si="84"/>
        <v>35.00255493101686</v>
      </c>
      <c r="Z322" s="224"/>
      <c r="AA322" s="224"/>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BA322" s="129"/>
      <c r="BB322" s="130"/>
      <c r="BC322" s="129"/>
      <c r="BD322" s="155"/>
      <c r="BE322" s="132"/>
      <c r="BF322" s="131"/>
      <c r="BG322" s="132"/>
      <c r="BH322" s="131"/>
      <c r="BI322" s="132"/>
      <c r="BJ322" s="155"/>
      <c r="BK322" s="132"/>
      <c r="BL322" s="131"/>
      <c r="BM322" s="132"/>
      <c r="BN322" s="131"/>
      <c r="BO322" s="132"/>
      <c r="BP322" s="131"/>
      <c r="BQ322" s="132"/>
      <c r="BR322" s="131"/>
      <c r="BS322" s="65"/>
      <c r="BT322" s="131"/>
      <c r="BU322" s="132"/>
      <c r="BV322" s="131"/>
      <c r="BW322" s="65"/>
      <c r="BX322" s="131"/>
      <c r="BY322" s="65"/>
      <c r="BZ322" s="131"/>
      <c r="CA322" s="65"/>
      <c r="CB322" s="156">
        <f t="shared" si="85"/>
        <v>0</v>
      </c>
      <c r="CC322" s="128" t="e">
        <f t="shared" si="86"/>
        <v>#DIV/0!</v>
      </c>
      <c r="CD322" s="145"/>
      <c r="CF322" s="122"/>
      <c r="CG322" s="122"/>
    </row>
    <row r="323" spans="1:88" ht="47.25" customHeight="1">
      <c r="A323" s="976"/>
      <c r="B323" s="1040"/>
      <c r="C323" s="1044" t="s">
        <v>262</v>
      </c>
      <c r="D323" s="670" t="s">
        <v>221</v>
      </c>
      <c r="E323" s="670"/>
      <c r="F323" s="671">
        <f>+'[1]UE409 (2)'!F337</f>
        <v>3300</v>
      </c>
      <c r="G323" s="671">
        <f>+'[1]UE409 (2)'!G337</f>
        <v>3300</v>
      </c>
      <c r="H323" s="671">
        <f>+'[1]UE409 (2)'!H337</f>
        <v>3300</v>
      </c>
      <c r="I323" s="671">
        <f>+'[1]UE409 (2)'!I337</f>
        <v>3300</v>
      </c>
      <c r="J323" s="727">
        <v>335</v>
      </c>
      <c r="K323" s="671">
        <v>184</v>
      </c>
      <c r="L323" s="671">
        <v>85</v>
      </c>
      <c r="M323" s="671">
        <v>83</v>
      </c>
      <c r="N323" s="671">
        <f t="shared" ref="N323:U323" si="94">+N324</f>
        <v>0</v>
      </c>
      <c r="O323" s="671">
        <f t="shared" si="94"/>
        <v>0</v>
      </c>
      <c r="P323" s="671">
        <f t="shared" si="94"/>
        <v>0</v>
      </c>
      <c r="Q323" s="671">
        <f t="shared" si="94"/>
        <v>0</v>
      </c>
      <c r="R323" s="671">
        <f t="shared" si="94"/>
        <v>0</v>
      </c>
      <c r="S323" s="671">
        <f t="shared" si="94"/>
        <v>0</v>
      </c>
      <c r="T323" s="671">
        <f t="shared" si="94"/>
        <v>0</v>
      </c>
      <c r="U323" s="671">
        <f t="shared" si="94"/>
        <v>0</v>
      </c>
      <c r="V323" s="77">
        <f t="shared" si="83"/>
        <v>687</v>
      </c>
      <c r="W323" s="128">
        <f t="shared" si="84"/>
        <v>20.81818181818182</v>
      </c>
      <c r="Z323" s="224"/>
      <c r="AA323" s="224"/>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BA323" s="77">
        <f>+BC323+BD323+BF323+BH323+BJ323+BL323+BN323+BP323+BR323+BT323+BV323+BX323+BZ323</f>
        <v>5000</v>
      </c>
      <c r="BB323" s="130">
        <f>+BE323+BG323+BI323+BK323+BM323+BO323+BQ323+BS323+BU323+BW323+BY323+CA323</f>
        <v>0</v>
      </c>
      <c r="BC323" s="129">
        <v>5000</v>
      </c>
      <c r="BD323" s="155">
        <v>0</v>
      </c>
      <c r="BE323" s="132">
        <v>0</v>
      </c>
      <c r="BF323" s="131">
        <v>0</v>
      </c>
      <c r="BG323" s="132">
        <v>0</v>
      </c>
      <c r="BH323" s="131">
        <v>0</v>
      </c>
      <c r="BI323" s="132">
        <v>0</v>
      </c>
      <c r="BJ323" s="155">
        <v>0</v>
      </c>
      <c r="BK323" s="132">
        <v>0</v>
      </c>
      <c r="BL323" s="131"/>
      <c r="BM323" s="132"/>
      <c r="BN323" s="131"/>
      <c r="BO323" s="132"/>
      <c r="BP323" s="131"/>
      <c r="BQ323" s="132"/>
      <c r="BR323" s="131"/>
      <c r="BS323" s="65"/>
      <c r="BT323" s="131"/>
      <c r="BU323" s="132"/>
      <c r="BV323" s="131"/>
      <c r="BW323" s="65"/>
      <c r="BX323" s="131"/>
      <c r="BY323" s="65"/>
      <c r="BZ323" s="131"/>
      <c r="CA323" s="65"/>
      <c r="CB323" s="156">
        <f t="shared" si="85"/>
        <v>0</v>
      </c>
      <c r="CC323" s="128">
        <f t="shared" si="86"/>
        <v>0</v>
      </c>
      <c r="CF323" s="133">
        <f>+CI323-BA323</f>
        <v>0</v>
      </c>
      <c r="CG323" s="133">
        <f>+CJ323-BB323</f>
        <v>0</v>
      </c>
      <c r="CH323" s="160"/>
      <c r="CI323" s="133">
        <v>5000</v>
      </c>
      <c r="CJ323" s="133">
        <v>0</v>
      </c>
    </row>
    <row r="324" spans="1:88" ht="38.25" customHeight="1">
      <c r="A324" s="976"/>
      <c r="B324" s="1055"/>
      <c r="C324" s="1044"/>
      <c r="D324" s="38" t="s">
        <v>739</v>
      </c>
      <c r="E324" s="9" t="s">
        <v>33</v>
      </c>
      <c r="F324" s="671">
        <f>+'[1]UE409 (2)'!F338</f>
        <v>3300</v>
      </c>
      <c r="G324" s="671">
        <f>+'[1]UE409 (2)'!G338</f>
        <v>3300</v>
      </c>
      <c r="H324" s="671">
        <f>+'[1]UE409 (2)'!H338</f>
        <v>3300</v>
      </c>
      <c r="I324" s="671">
        <f>+'[1]UE409 (2)'!I338</f>
        <v>3300</v>
      </c>
      <c r="J324" s="634">
        <v>335</v>
      </c>
      <c r="K324" s="80">
        <v>184</v>
      </c>
      <c r="L324" s="80">
        <v>85</v>
      </c>
      <c r="M324" s="80">
        <v>83</v>
      </c>
      <c r="N324" s="80"/>
      <c r="O324" s="80"/>
      <c r="P324" s="80"/>
      <c r="Q324" s="80"/>
      <c r="R324" s="80"/>
      <c r="S324" s="634"/>
      <c r="T324" s="80"/>
      <c r="U324" s="80"/>
      <c r="V324" s="77">
        <f t="shared" si="83"/>
        <v>687</v>
      </c>
      <c r="W324" s="128">
        <f t="shared" si="84"/>
        <v>20.81818181818182</v>
      </c>
      <c r="Z324" s="224"/>
      <c r="AA324" s="224"/>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BA324" s="129"/>
      <c r="BB324" s="130"/>
      <c r="BC324" s="129"/>
      <c r="BD324" s="155"/>
      <c r="BE324" s="132"/>
      <c r="BF324" s="131"/>
      <c r="BG324" s="132"/>
      <c r="BH324" s="131"/>
      <c r="BI324" s="132"/>
      <c r="BJ324" s="155"/>
      <c r="BK324" s="132"/>
      <c r="BL324" s="131"/>
      <c r="BM324" s="132"/>
      <c r="BN324" s="131"/>
      <c r="BO324" s="132"/>
      <c r="BP324" s="131"/>
      <c r="BQ324" s="132"/>
      <c r="BR324" s="131"/>
      <c r="BS324" s="65"/>
      <c r="BT324" s="131"/>
      <c r="BU324" s="132"/>
      <c r="BV324" s="131"/>
      <c r="BW324" s="65"/>
      <c r="BX324" s="131"/>
      <c r="BY324" s="65"/>
      <c r="BZ324" s="131"/>
      <c r="CA324" s="65"/>
      <c r="CB324" s="156">
        <f t="shared" si="85"/>
        <v>0</v>
      </c>
      <c r="CC324" s="128" t="e">
        <f t="shared" si="86"/>
        <v>#DIV/0!</v>
      </c>
      <c r="CF324" s="122"/>
      <c r="CG324" s="122"/>
    </row>
    <row r="325" spans="1:88" ht="38.25" customHeight="1">
      <c r="A325" s="976"/>
      <c r="B325" s="1039" t="s">
        <v>263</v>
      </c>
      <c r="C325" s="984" t="s">
        <v>714</v>
      </c>
      <c r="D325" s="985"/>
      <c r="E325" s="986"/>
      <c r="F325" s="698">
        <f>+'[1]UE409 (2)'!F339</f>
        <v>12739</v>
      </c>
      <c r="G325" s="698">
        <f>+'[1]UE409 (2)'!G339</f>
        <v>12739</v>
      </c>
      <c r="H325" s="698">
        <f>+'[1]UE409 (2)'!H339</f>
        <v>12739</v>
      </c>
      <c r="I325" s="698">
        <f>+'[1]UE409 (2)'!I339</f>
        <v>12739</v>
      </c>
      <c r="J325" s="723">
        <v>568</v>
      </c>
      <c r="K325" s="698">
        <v>982</v>
      </c>
      <c r="L325" s="698">
        <v>1073</v>
      </c>
      <c r="M325" s="698">
        <v>1609</v>
      </c>
      <c r="N325" s="698">
        <f t="shared" ref="N325:U325" si="95">+N326+N328</f>
        <v>0</v>
      </c>
      <c r="O325" s="698">
        <f t="shared" si="95"/>
        <v>0</v>
      </c>
      <c r="P325" s="698">
        <f t="shared" si="95"/>
        <v>0</v>
      </c>
      <c r="Q325" s="698">
        <f t="shared" si="95"/>
        <v>0</v>
      </c>
      <c r="R325" s="698">
        <f t="shared" si="95"/>
        <v>0</v>
      </c>
      <c r="S325" s="698">
        <f t="shared" si="95"/>
        <v>0</v>
      </c>
      <c r="T325" s="698">
        <f t="shared" si="95"/>
        <v>0</v>
      </c>
      <c r="U325" s="698">
        <f t="shared" si="95"/>
        <v>0</v>
      </c>
      <c r="V325" s="77">
        <f t="shared" si="83"/>
        <v>4232</v>
      </c>
      <c r="W325" s="128">
        <f t="shared" si="84"/>
        <v>33.22081796059345</v>
      </c>
      <c r="Z325" s="224"/>
      <c r="AA325" s="224"/>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BA325" s="129"/>
      <c r="BB325" s="130"/>
      <c r="BC325" s="129"/>
      <c r="BD325" s="155"/>
      <c r="BE325" s="132"/>
      <c r="BF325" s="131"/>
      <c r="BG325" s="132"/>
      <c r="BH325" s="131"/>
      <c r="BI325" s="132"/>
      <c r="BJ325" s="155"/>
      <c r="BK325" s="132"/>
      <c r="BL325" s="131"/>
      <c r="BM325" s="132"/>
      <c r="BN325" s="131"/>
      <c r="BO325" s="132"/>
      <c r="BP325" s="131"/>
      <c r="BQ325" s="132"/>
      <c r="BR325" s="131"/>
      <c r="BS325" s="65"/>
      <c r="BT325" s="131"/>
      <c r="BU325" s="132"/>
      <c r="BV325" s="131"/>
      <c r="BW325" s="65"/>
      <c r="BX325" s="131"/>
      <c r="BY325" s="65"/>
      <c r="BZ325" s="131"/>
      <c r="CA325" s="65"/>
      <c r="CB325" s="156">
        <f t="shared" si="85"/>
        <v>0</v>
      </c>
      <c r="CC325" s="128" t="e">
        <f t="shared" si="86"/>
        <v>#DIV/0!</v>
      </c>
      <c r="CD325" s="145"/>
      <c r="CF325" s="122"/>
      <c r="CG325" s="122"/>
    </row>
    <row r="326" spans="1:88" ht="46.5" customHeight="1">
      <c r="A326" s="976"/>
      <c r="B326" s="1040"/>
      <c r="C326" s="1044" t="s">
        <v>398</v>
      </c>
      <c r="D326" s="670" t="s">
        <v>221</v>
      </c>
      <c r="E326" s="670"/>
      <c r="F326" s="671">
        <f>+'[1]UE409 (2)'!F340</f>
        <v>7642</v>
      </c>
      <c r="G326" s="671">
        <f>+'[1]UE409 (2)'!G340</f>
        <v>7642</v>
      </c>
      <c r="H326" s="671">
        <f>+'[1]UE409 (2)'!H340</f>
        <v>7642</v>
      </c>
      <c r="I326" s="671">
        <f>+'[1]UE409 (2)'!I340</f>
        <v>7642</v>
      </c>
      <c r="J326" s="727">
        <v>343</v>
      </c>
      <c r="K326" s="671">
        <v>573</v>
      </c>
      <c r="L326" s="671">
        <v>600</v>
      </c>
      <c r="M326" s="671">
        <v>999</v>
      </c>
      <c r="N326" s="671">
        <f t="shared" ref="N326:U326" si="96">+N327</f>
        <v>0</v>
      </c>
      <c r="O326" s="671">
        <f t="shared" si="96"/>
        <v>0</v>
      </c>
      <c r="P326" s="671">
        <f t="shared" si="96"/>
        <v>0</v>
      </c>
      <c r="Q326" s="671">
        <f t="shared" si="96"/>
        <v>0</v>
      </c>
      <c r="R326" s="671">
        <f t="shared" si="96"/>
        <v>0</v>
      </c>
      <c r="S326" s="671">
        <f t="shared" si="96"/>
        <v>0</v>
      </c>
      <c r="T326" s="671">
        <f t="shared" si="96"/>
        <v>0</v>
      </c>
      <c r="U326" s="671">
        <f t="shared" si="96"/>
        <v>0</v>
      </c>
      <c r="V326" s="77">
        <f t="shared" si="83"/>
        <v>2515</v>
      </c>
      <c r="W326" s="128">
        <f t="shared" si="84"/>
        <v>32.910232923318503</v>
      </c>
      <c r="Z326" s="224"/>
      <c r="AA326" s="224"/>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BA326" s="77">
        <f>+BC326+BD326+BF326+BH326+BJ326+BL326+BN326+BP326+BR326+BT326+BV326+BX326+BZ326</f>
        <v>965208</v>
      </c>
      <c r="BB326" s="130">
        <f>+BE326+BG326+BI326+BK326+BM326+BO326+BQ326+BS326+BU326+BW326+BY326+CA326</f>
        <v>258999.49999999997</v>
      </c>
      <c r="BC326" s="129">
        <v>19983</v>
      </c>
      <c r="BD326" s="155">
        <v>0</v>
      </c>
      <c r="BE326" s="132">
        <v>0</v>
      </c>
      <c r="BF326" s="131">
        <v>938077</v>
      </c>
      <c r="BG326" s="132">
        <v>85850.79</v>
      </c>
      <c r="BH326" s="131">
        <v>7148</v>
      </c>
      <c r="BI326" s="132">
        <v>86569.299999999974</v>
      </c>
      <c r="BJ326" s="155">
        <v>0</v>
      </c>
      <c r="BK326" s="132">
        <v>86579.41</v>
      </c>
      <c r="BL326" s="131"/>
      <c r="BM326" s="132"/>
      <c r="BN326" s="131"/>
      <c r="BO326" s="132"/>
      <c r="BP326" s="131"/>
      <c r="BQ326" s="132"/>
      <c r="BR326" s="131"/>
      <c r="BS326" s="65"/>
      <c r="BT326" s="131"/>
      <c r="BU326" s="132"/>
      <c r="BV326" s="131"/>
      <c r="BW326" s="65"/>
      <c r="BX326" s="131"/>
      <c r="BY326" s="65"/>
      <c r="BZ326" s="131"/>
      <c r="CA326" s="65"/>
      <c r="CB326" s="156">
        <f t="shared" si="85"/>
        <v>258999.49999999997</v>
      </c>
      <c r="CC326" s="128">
        <f t="shared" si="86"/>
        <v>26.833542614648859</v>
      </c>
      <c r="CF326" s="133">
        <f>+CI326-BA326</f>
        <v>0</v>
      </c>
      <c r="CG326" s="133">
        <f>+CJ326-BB326</f>
        <v>0</v>
      </c>
      <c r="CH326" s="160"/>
      <c r="CI326" s="133">
        <v>965208</v>
      </c>
      <c r="CJ326" s="133">
        <v>258999.49999999997</v>
      </c>
    </row>
    <row r="327" spans="1:88" ht="36" customHeight="1">
      <c r="A327" s="976"/>
      <c r="B327" s="1040"/>
      <c r="C327" s="1044"/>
      <c r="D327" s="11" t="s">
        <v>264</v>
      </c>
      <c r="E327" s="9" t="s">
        <v>33</v>
      </c>
      <c r="F327" s="671">
        <f>+'[1]UE409 (2)'!F341</f>
        <v>7642</v>
      </c>
      <c r="G327" s="671">
        <f>+'[1]UE409 (2)'!G341</f>
        <v>7642</v>
      </c>
      <c r="H327" s="671">
        <f>+'[1]UE409 (2)'!H341</f>
        <v>7642</v>
      </c>
      <c r="I327" s="671">
        <f>+'[1]UE409 (2)'!I341</f>
        <v>7642</v>
      </c>
      <c r="J327" s="634">
        <v>343</v>
      </c>
      <c r="K327" s="80">
        <v>573</v>
      </c>
      <c r="L327" s="80">
        <v>600</v>
      </c>
      <c r="M327" s="80">
        <v>999</v>
      </c>
      <c r="N327" s="80"/>
      <c r="O327" s="80"/>
      <c r="P327" s="80"/>
      <c r="Q327" s="80"/>
      <c r="R327" s="80"/>
      <c r="S327" s="634"/>
      <c r="T327" s="80"/>
      <c r="U327" s="80"/>
      <c r="V327" s="77">
        <f t="shared" si="83"/>
        <v>2515</v>
      </c>
      <c r="W327" s="128">
        <f t="shared" si="84"/>
        <v>32.910232923318503</v>
      </c>
      <c r="Z327" s="224" t="s">
        <v>843</v>
      </c>
      <c r="AA327" s="224" t="s">
        <v>844</v>
      </c>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BA327" s="129"/>
      <c r="BB327" s="130"/>
      <c r="BC327" s="129"/>
      <c r="BD327" s="155"/>
      <c r="BE327" s="132"/>
      <c r="BF327" s="131"/>
      <c r="BG327" s="132"/>
      <c r="BH327" s="131"/>
      <c r="BI327" s="132"/>
      <c r="BJ327" s="155"/>
      <c r="BK327" s="132"/>
      <c r="BL327" s="131"/>
      <c r="BM327" s="132"/>
      <c r="BN327" s="131"/>
      <c r="BO327" s="132"/>
      <c r="BP327" s="131"/>
      <c r="BQ327" s="132"/>
      <c r="BR327" s="131"/>
      <c r="BS327" s="65"/>
      <c r="BT327" s="131"/>
      <c r="BU327" s="132"/>
      <c r="BV327" s="131"/>
      <c r="BW327" s="65"/>
      <c r="BX327" s="131"/>
      <c r="BY327" s="65"/>
      <c r="BZ327" s="131"/>
      <c r="CA327" s="65"/>
      <c r="CB327" s="156">
        <f t="shared" si="85"/>
        <v>0</v>
      </c>
      <c r="CC327" s="128" t="e">
        <f t="shared" si="86"/>
        <v>#DIV/0!</v>
      </c>
      <c r="CF327" s="122"/>
      <c r="CG327" s="122"/>
    </row>
    <row r="328" spans="1:88" ht="45" customHeight="1">
      <c r="A328" s="976"/>
      <c r="B328" s="1040"/>
      <c r="C328" s="1044" t="s">
        <v>265</v>
      </c>
      <c r="D328" s="670" t="s">
        <v>221</v>
      </c>
      <c r="E328" s="670"/>
      <c r="F328" s="671">
        <f>+'[1]UE409 (2)'!F342</f>
        <v>5097</v>
      </c>
      <c r="G328" s="671">
        <f>+'[1]UE409 (2)'!G342</f>
        <v>5097</v>
      </c>
      <c r="H328" s="671">
        <f>+'[1]UE409 (2)'!H342</f>
        <v>5097</v>
      </c>
      <c r="I328" s="671">
        <f>+'[1]UE409 (2)'!I342</f>
        <v>5097</v>
      </c>
      <c r="J328" s="727">
        <v>225</v>
      </c>
      <c r="K328" s="671">
        <v>409</v>
      </c>
      <c r="L328" s="671">
        <v>473</v>
      </c>
      <c r="M328" s="671">
        <v>610</v>
      </c>
      <c r="N328" s="671">
        <f t="shared" ref="N328:U328" si="97">+N329</f>
        <v>0</v>
      </c>
      <c r="O328" s="671">
        <f t="shared" si="97"/>
        <v>0</v>
      </c>
      <c r="P328" s="671">
        <f t="shared" si="97"/>
        <v>0</v>
      </c>
      <c r="Q328" s="671">
        <f t="shared" si="97"/>
        <v>0</v>
      </c>
      <c r="R328" s="671">
        <f t="shared" si="97"/>
        <v>0</v>
      </c>
      <c r="S328" s="671">
        <f t="shared" si="97"/>
        <v>0</v>
      </c>
      <c r="T328" s="671">
        <f t="shared" si="97"/>
        <v>0</v>
      </c>
      <c r="U328" s="671">
        <f t="shared" si="97"/>
        <v>0</v>
      </c>
      <c r="V328" s="77">
        <f t="shared" si="83"/>
        <v>1717</v>
      </c>
      <c r="W328" s="128">
        <f t="shared" si="84"/>
        <v>33.686482244457522</v>
      </c>
      <c r="Z328" s="224"/>
      <c r="AA328" s="224"/>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BA328" s="77">
        <f>+BC328+BD328+BF328+BH328+BJ328+BL328+BN328+BP328+BR328+BT328+BV328+BX328+BZ328</f>
        <v>1360595</v>
      </c>
      <c r="BB328" s="130">
        <f>+BE328+BG328+BI328+BK328+BM328+BO328+BQ328+BS328+BU328+BW328+BY328+CA328</f>
        <v>352912.28</v>
      </c>
      <c r="BC328" s="129">
        <v>3500</v>
      </c>
      <c r="BD328" s="155">
        <v>0</v>
      </c>
      <c r="BE328" s="132">
        <v>0</v>
      </c>
      <c r="BF328" s="131">
        <v>1347013</v>
      </c>
      <c r="BG328" s="132">
        <v>121146.48</v>
      </c>
      <c r="BH328" s="131">
        <v>10082</v>
      </c>
      <c r="BI328" s="132">
        <v>115863.98000000003</v>
      </c>
      <c r="BJ328" s="155">
        <v>0</v>
      </c>
      <c r="BK328" s="132">
        <v>115901.82</v>
      </c>
      <c r="BL328" s="131"/>
      <c r="BM328" s="132"/>
      <c r="BN328" s="131"/>
      <c r="BO328" s="132"/>
      <c r="BP328" s="131"/>
      <c r="BQ328" s="132"/>
      <c r="BR328" s="131"/>
      <c r="BS328" s="65"/>
      <c r="BT328" s="131"/>
      <c r="BU328" s="132"/>
      <c r="BV328" s="131"/>
      <c r="BW328" s="65"/>
      <c r="BX328" s="131"/>
      <c r="BY328" s="65"/>
      <c r="BZ328" s="131"/>
      <c r="CA328" s="65"/>
      <c r="CB328" s="156">
        <f t="shared" si="85"/>
        <v>352912.28</v>
      </c>
      <c r="CC328" s="128">
        <f t="shared" si="86"/>
        <v>25.938084440998242</v>
      </c>
      <c r="CF328" s="133">
        <f>+CI328-BA328</f>
        <v>0</v>
      </c>
      <c r="CG328" s="133">
        <f>+CJ328-BB328</f>
        <v>0</v>
      </c>
      <c r="CH328" s="160"/>
      <c r="CI328" s="133">
        <v>1360595</v>
      </c>
      <c r="CJ328" s="133">
        <v>352912.28</v>
      </c>
    </row>
    <row r="329" spans="1:88" ht="42" customHeight="1">
      <c r="A329" s="976"/>
      <c r="B329" s="1055"/>
      <c r="C329" s="1044"/>
      <c r="D329" s="11" t="s">
        <v>140</v>
      </c>
      <c r="E329" s="9" t="s">
        <v>33</v>
      </c>
      <c r="F329" s="671">
        <f>+'[1]UE409 (2)'!F343</f>
        <v>5097</v>
      </c>
      <c r="G329" s="671">
        <f>+'[1]UE409 (2)'!G343</f>
        <v>5097</v>
      </c>
      <c r="H329" s="671">
        <f>+'[1]UE409 (2)'!H343</f>
        <v>5097</v>
      </c>
      <c r="I329" s="671">
        <f>+'[1]UE409 (2)'!I343</f>
        <v>5097</v>
      </c>
      <c r="J329" s="634">
        <v>225</v>
      </c>
      <c r="K329" s="91">
        <v>409</v>
      </c>
      <c r="L329" s="91">
        <v>473</v>
      </c>
      <c r="M329" s="91">
        <v>610</v>
      </c>
      <c r="N329" s="91"/>
      <c r="O329" s="91"/>
      <c r="P329" s="91"/>
      <c r="Q329" s="91"/>
      <c r="R329" s="91"/>
      <c r="S329" s="634"/>
      <c r="T329" s="91"/>
      <c r="U329" s="91"/>
      <c r="V329" s="77">
        <f t="shared" si="83"/>
        <v>1717</v>
      </c>
      <c r="W329" s="128">
        <f t="shared" si="84"/>
        <v>33.686482244457522</v>
      </c>
      <c r="Z329" s="224" t="s">
        <v>843</v>
      </c>
      <c r="AA329" s="224" t="s">
        <v>842</v>
      </c>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BA329" s="129"/>
      <c r="BB329" s="130"/>
      <c r="BC329" s="129"/>
      <c r="BD329" s="155"/>
      <c r="BE329" s="132"/>
      <c r="BF329" s="131"/>
      <c r="BG329" s="132"/>
      <c r="BH329" s="131"/>
      <c r="BI329" s="132"/>
      <c r="BJ329" s="155"/>
      <c r="BK329" s="132"/>
      <c r="BL329" s="131"/>
      <c r="BM329" s="132"/>
      <c r="BN329" s="131"/>
      <c r="BO329" s="132"/>
      <c r="BP329" s="131"/>
      <c r="BQ329" s="132"/>
      <c r="BR329" s="131"/>
      <c r="BS329" s="65"/>
      <c r="BT329" s="131"/>
      <c r="BU329" s="132"/>
      <c r="BV329" s="131"/>
      <c r="BW329" s="65"/>
      <c r="BX329" s="131"/>
      <c r="BY329" s="65"/>
      <c r="BZ329" s="131"/>
      <c r="CA329" s="65"/>
      <c r="CB329" s="156">
        <f t="shared" si="85"/>
        <v>0</v>
      </c>
      <c r="CC329" s="128" t="e">
        <f t="shared" si="86"/>
        <v>#DIV/0!</v>
      </c>
      <c r="CF329" s="122"/>
      <c r="CG329" s="122"/>
    </row>
    <row r="330" spans="1:88" ht="50.25" customHeight="1">
      <c r="A330" s="976"/>
      <c r="B330" s="1046" t="s">
        <v>266</v>
      </c>
      <c r="C330" s="1044" t="s">
        <v>267</v>
      </c>
      <c r="D330" s="670" t="s">
        <v>221</v>
      </c>
      <c r="E330" s="670"/>
      <c r="F330" s="671">
        <f>+'[1]UE409 (2)'!F344</f>
        <v>113</v>
      </c>
      <c r="G330" s="671">
        <f>+'[1]UE409 (2)'!G344</f>
        <v>113</v>
      </c>
      <c r="H330" s="671">
        <f>+'[1]UE409 (2)'!H344</f>
        <v>113</v>
      </c>
      <c r="I330" s="671">
        <f>+'[1]UE409 (2)'!I344</f>
        <v>113</v>
      </c>
      <c r="J330" s="727">
        <v>0</v>
      </c>
      <c r="K330" s="671">
        <v>10</v>
      </c>
      <c r="L330" s="671">
        <v>6</v>
      </c>
      <c r="M330" s="671">
        <v>8</v>
      </c>
      <c r="N330" s="671">
        <f t="shared" ref="N330:U330" si="98">+N331</f>
        <v>0</v>
      </c>
      <c r="O330" s="671">
        <f t="shared" si="98"/>
        <v>0</v>
      </c>
      <c r="P330" s="671">
        <f t="shared" si="98"/>
        <v>0</v>
      </c>
      <c r="Q330" s="671">
        <f t="shared" si="98"/>
        <v>0</v>
      </c>
      <c r="R330" s="671">
        <f t="shared" si="98"/>
        <v>0</v>
      </c>
      <c r="S330" s="671">
        <f t="shared" si="98"/>
        <v>0</v>
      </c>
      <c r="T330" s="671">
        <f t="shared" si="98"/>
        <v>0</v>
      </c>
      <c r="U330" s="671">
        <f t="shared" si="98"/>
        <v>0</v>
      </c>
      <c r="V330" s="77">
        <f t="shared" si="83"/>
        <v>24</v>
      </c>
      <c r="W330" s="128">
        <f t="shared" si="84"/>
        <v>21.238938053097346</v>
      </c>
      <c r="Z330" s="224"/>
      <c r="AA330" s="224"/>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BA330" s="77">
        <f>+BC330+BD330+BF330+BH330+BJ330+BL330+BN330+BP330+BR330+BT330+BV330+BX330+BZ330</f>
        <v>5000</v>
      </c>
      <c r="BB330" s="130">
        <f>+BE330+BG330+BI330+BK330+BM330+BO330+BQ330+BS330+BU330+BW330+BY330+CA330</f>
        <v>0</v>
      </c>
      <c r="BC330" s="129">
        <v>5000</v>
      </c>
      <c r="BD330" s="155">
        <v>0</v>
      </c>
      <c r="BE330" s="132">
        <v>0</v>
      </c>
      <c r="BF330" s="131">
        <v>0</v>
      </c>
      <c r="BG330" s="132">
        <v>0</v>
      </c>
      <c r="BH330" s="131">
        <v>0</v>
      </c>
      <c r="BI330" s="132">
        <v>0</v>
      </c>
      <c r="BJ330" s="155">
        <v>0</v>
      </c>
      <c r="BK330" s="132">
        <v>0</v>
      </c>
      <c r="BL330" s="131"/>
      <c r="BM330" s="132"/>
      <c r="BN330" s="131"/>
      <c r="BO330" s="132"/>
      <c r="BP330" s="131"/>
      <c r="BQ330" s="132"/>
      <c r="BR330" s="131"/>
      <c r="BS330" s="65"/>
      <c r="BT330" s="131"/>
      <c r="BU330" s="132"/>
      <c r="BV330" s="131"/>
      <c r="BW330" s="65"/>
      <c r="BX330" s="131"/>
      <c r="BY330" s="65"/>
      <c r="BZ330" s="131"/>
      <c r="CA330" s="65"/>
      <c r="CB330" s="156">
        <f t="shared" si="85"/>
        <v>0</v>
      </c>
      <c r="CC330" s="128">
        <f t="shared" si="86"/>
        <v>0</v>
      </c>
      <c r="CF330" s="133">
        <f>+CI330-BA330</f>
        <v>0</v>
      </c>
      <c r="CG330" s="133">
        <f>+CJ330-BB330</f>
        <v>0</v>
      </c>
      <c r="CH330" s="160"/>
      <c r="CI330" s="133">
        <v>5000</v>
      </c>
      <c r="CJ330" s="133">
        <v>0</v>
      </c>
    </row>
    <row r="331" spans="1:88" ht="44.25" customHeight="1">
      <c r="A331" s="976"/>
      <c r="B331" s="1046"/>
      <c r="C331" s="1044"/>
      <c r="D331" s="11" t="s">
        <v>740</v>
      </c>
      <c r="E331" s="9" t="s">
        <v>60</v>
      </c>
      <c r="F331" s="671">
        <f>+'[1]UE409 (2)'!F345</f>
        <v>113</v>
      </c>
      <c r="G331" s="671">
        <f>+'[1]UE409 (2)'!G345</f>
        <v>113</v>
      </c>
      <c r="H331" s="671">
        <f>+'[1]UE409 (2)'!H345</f>
        <v>113</v>
      </c>
      <c r="I331" s="671">
        <f>+'[1]UE409 (2)'!I345</f>
        <v>113</v>
      </c>
      <c r="J331" s="634">
        <v>0</v>
      </c>
      <c r="K331" s="91">
        <v>10</v>
      </c>
      <c r="L331" s="91">
        <v>6</v>
      </c>
      <c r="M331" s="91">
        <v>8</v>
      </c>
      <c r="N331" s="91"/>
      <c r="O331" s="91"/>
      <c r="P331" s="91"/>
      <c r="Q331" s="91"/>
      <c r="R331" s="91"/>
      <c r="S331" s="634"/>
      <c r="T331" s="91"/>
      <c r="U331" s="91"/>
      <c r="V331" s="77">
        <f t="shared" si="83"/>
        <v>24</v>
      </c>
      <c r="W331" s="128">
        <f t="shared" si="84"/>
        <v>21.238938053097346</v>
      </c>
      <c r="Z331" s="224" t="s">
        <v>845</v>
      </c>
      <c r="AA331" s="224" t="s">
        <v>846</v>
      </c>
      <c r="AB331" s="694"/>
      <c r="AC331" s="694"/>
      <c r="AD331" s="694"/>
      <c r="AE331" s="694"/>
      <c r="AF331" s="223"/>
      <c r="AG331" s="223"/>
      <c r="AH331" s="223"/>
      <c r="AI331" s="223"/>
      <c r="AJ331" s="223"/>
      <c r="AK331" s="223"/>
      <c r="AL331" s="223"/>
      <c r="AM331" s="223"/>
      <c r="AN331" s="223"/>
      <c r="AO331" s="226"/>
      <c r="AP331" s="226"/>
      <c r="AQ331" s="226"/>
      <c r="AR331" s="223"/>
      <c r="AS331" s="223"/>
      <c r="AT331" s="223"/>
      <c r="AU331" s="223"/>
      <c r="AV331" s="223"/>
      <c r="AW331" s="223"/>
      <c r="BA331" s="129"/>
      <c r="BB331" s="130"/>
      <c r="BC331" s="129"/>
      <c r="BD331" s="155"/>
      <c r="BE331" s="132"/>
      <c r="BF331" s="131"/>
      <c r="BG331" s="132"/>
      <c r="BH331" s="131"/>
      <c r="BI331" s="132"/>
      <c r="BJ331" s="155"/>
      <c r="BK331" s="132"/>
      <c r="BL331" s="131"/>
      <c r="BM331" s="132"/>
      <c r="BN331" s="131"/>
      <c r="BO331" s="132"/>
      <c r="BP331" s="131"/>
      <c r="BQ331" s="132"/>
      <c r="BR331" s="131"/>
      <c r="BS331" s="65"/>
      <c r="BT331" s="131"/>
      <c r="BU331" s="132"/>
      <c r="BV331" s="131"/>
      <c r="BW331" s="65"/>
      <c r="BX331" s="131"/>
      <c r="BY331" s="65"/>
      <c r="BZ331" s="131"/>
      <c r="CA331" s="65"/>
      <c r="CB331" s="156">
        <f t="shared" si="85"/>
        <v>0</v>
      </c>
      <c r="CC331" s="128" t="e">
        <f t="shared" si="86"/>
        <v>#DIV/0!</v>
      </c>
      <c r="CD331" s="145"/>
      <c r="CF331" s="122"/>
      <c r="CG331" s="122"/>
    </row>
    <row r="332" spans="1:88" ht="48" customHeight="1">
      <c r="A332" s="976"/>
      <c r="B332" s="1034" t="s">
        <v>268</v>
      </c>
      <c r="C332" s="1045" t="s">
        <v>269</v>
      </c>
      <c r="D332" s="670" t="s">
        <v>221</v>
      </c>
      <c r="E332" s="670"/>
      <c r="F332" s="671">
        <f>+'[1]UE409 (2)'!F346</f>
        <v>382</v>
      </c>
      <c r="G332" s="671">
        <f>+'[1]UE409 (2)'!G346</f>
        <v>382</v>
      </c>
      <c r="H332" s="671">
        <f>+'[1]UE409 (2)'!H346</f>
        <v>382</v>
      </c>
      <c r="I332" s="671">
        <f>+'[1]UE409 (2)'!I346</f>
        <v>382</v>
      </c>
      <c r="J332" s="727">
        <v>37</v>
      </c>
      <c r="K332" s="671">
        <v>20</v>
      </c>
      <c r="L332" s="671">
        <v>52</v>
      </c>
      <c r="M332" s="671">
        <v>25</v>
      </c>
      <c r="N332" s="671">
        <f t="shared" ref="N332:U332" si="99">+N333</f>
        <v>0</v>
      </c>
      <c r="O332" s="671">
        <f t="shared" si="99"/>
        <v>0</v>
      </c>
      <c r="P332" s="671">
        <f t="shared" si="99"/>
        <v>0</v>
      </c>
      <c r="Q332" s="671">
        <f t="shared" si="99"/>
        <v>0</v>
      </c>
      <c r="R332" s="671">
        <f t="shared" si="99"/>
        <v>0</v>
      </c>
      <c r="S332" s="671">
        <f t="shared" si="99"/>
        <v>0</v>
      </c>
      <c r="T332" s="671">
        <f t="shared" si="99"/>
        <v>0</v>
      </c>
      <c r="U332" s="671">
        <f t="shared" si="99"/>
        <v>0</v>
      </c>
      <c r="V332" s="77">
        <f t="shared" si="83"/>
        <v>134</v>
      </c>
      <c r="W332" s="128">
        <f t="shared" si="84"/>
        <v>35.078534031413611</v>
      </c>
      <c r="Z332" s="224"/>
      <c r="AA332" s="224"/>
      <c r="AB332" s="223"/>
      <c r="AC332" s="223"/>
      <c r="AD332" s="223"/>
      <c r="AE332" s="223"/>
      <c r="AF332" s="223"/>
      <c r="AG332" s="223"/>
      <c r="AH332" s="223"/>
      <c r="AI332" s="223"/>
      <c r="AJ332" s="223"/>
      <c r="AK332" s="223"/>
      <c r="AL332" s="223"/>
      <c r="AM332" s="223"/>
      <c r="AN332" s="223"/>
      <c r="AO332" s="226"/>
      <c r="AP332" s="226"/>
      <c r="AQ332" s="223"/>
      <c r="AR332" s="223"/>
      <c r="AS332" s="223"/>
      <c r="AT332" s="223"/>
      <c r="AU332" s="223"/>
      <c r="AV332" s="223"/>
      <c r="AW332" s="223"/>
      <c r="AY332" s="135" t="s">
        <v>18</v>
      </c>
      <c r="AZ332" s="136">
        <f>SUM(BA309:BA332)</f>
        <v>9951541</v>
      </c>
      <c r="BA332" s="77">
        <f>+BC332+BD332+BF332+BH332+BJ332+BL332+BN332+BP332+BR332+BT332+BV332+BX332+BZ332</f>
        <v>263616</v>
      </c>
      <c r="BB332" s="130">
        <f>+BE332+BG332+BI332+BK332+BM332+BO332+BQ332+BS332+BU332+BW332+BY332+CA332</f>
        <v>84897.98000000001</v>
      </c>
      <c r="BC332" s="129">
        <v>81532</v>
      </c>
      <c r="BD332" s="155">
        <v>3462</v>
      </c>
      <c r="BE332" s="132">
        <v>7081.1</v>
      </c>
      <c r="BF332" s="131">
        <v>177628</v>
      </c>
      <c r="BG332" s="132">
        <v>25893.780000000006</v>
      </c>
      <c r="BH332" s="131">
        <v>994</v>
      </c>
      <c r="BI332" s="132">
        <v>25653.749999999993</v>
      </c>
      <c r="BJ332" s="155">
        <v>0</v>
      </c>
      <c r="BK332" s="132">
        <v>26269.350000000013</v>
      </c>
      <c r="BL332" s="131"/>
      <c r="BM332" s="132"/>
      <c r="BN332" s="131"/>
      <c r="BO332" s="132"/>
      <c r="BP332" s="131"/>
      <c r="BQ332" s="132"/>
      <c r="BR332" s="131"/>
      <c r="BS332" s="65"/>
      <c r="BT332" s="131"/>
      <c r="BU332" s="132"/>
      <c r="BV332" s="131"/>
      <c r="BW332" s="65"/>
      <c r="BX332" s="131"/>
      <c r="BY332" s="65"/>
      <c r="BZ332" s="131"/>
      <c r="CA332" s="65"/>
      <c r="CB332" s="156">
        <f t="shared" si="85"/>
        <v>84897.98000000001</v>
      </c>
      <c r="CC332" s="128">
        <f t="shared" si="86"/>
        <v>32.205169640689491</v>
      </c>
      <c r="CF332" s="133">
        <f>+CI332-BA332</f>
        <v>0</v>
      </c>
      <c r="CG332" s="133">
        <f>+CJ332-BB332</f>
        <v>0</v>
      </c>
      <c r="CH332" s="160"/>
      <c r="CI332" s="133">
        <v>263616</v>
      </c>
      <c r="CJ332" s="133">
        <v>84897.98000000001</v>
      </c>
    </row>
    <row r="333" spans="1:88" ht="32.25" customHeight="1">
      <c r="A333" s="976"/>
      <c r="B333" s="1034"/>
      <c r="C333" s="1045"/>
      <c r="D333" s="11" t="s">
        <v>419</v>
      </c>
      <c r="E333" s="9" t="s">
        <v>60</v>
      </c>
      <c r="F333" s="671">
        <f>+'[1]UE409 (2)'!F347</f>
        <v>382</v>
      </c>
      <c r="G333" s="671">
        <f>+'[1]UE409 (2)'!G347</f>
        <v>382</v>
      </c>
      <c r="H333" s="671">
        <f>+'[1]UE409 (2)'!H347</f>
        <v>382</v>
      </c>
      <c r="I333" s="671">
        <f>+'[1]UE409 (2)'!I347</f>
        <v>382</v>
      </c>
      <c r="J333" s="634">
        <v>37</v>
      </c>
      <c r="K333" s="91">
        <v>20</v>
      </c>
      <c r="L333" s="91">
        <v>52</v>
      </c>
      <c r="M333" s="91">
        <v>25</v>
      </c>
      <c r="N333" s="91"/>
      <c r="O333" s="91"/>
      <c r="P333" s="91"/>
      <c r="Q333" s="91"/>
      <c r="R333" s="91"/>
      <c r="S333" s="634"/>
      <c r="T333" s="91"/>
      <c r="U333" s="91"/>
      <c r="V333" s="77">
        <f t="shared" si="83"/>
        <v>134</v>
      </c>
      <c r="W333" s="128">
        <f t="shared" si="84"/>
        <v>35.078534031413611</v>
      </c>
      <c r="Z333" s="224"/>
      <c r="AA333" s="224"/>
      <c r="AB333" s="694"/>
      <c r="AC333" s="694"/>
      <c r="AD333" s="694"/>
      <c r="AE333" s="694"/>
      <c r="AF333" s="223"/>
      <c r="AG333" s="223"/>
      <c r="AH333" s="223"/>
      <c r="AI333" s="223"/>
      <c r="AJ333" s="223"/>
      <c r="AK333" s="223"/>
      <c r="AL333" s="223"/>
      <c r="AM333" s="223"/>
      <c r="AN333" s="223"/>
      <c r="AO333" s="223"/>
      <c r="AP333" s="223"/>
      <c r="AQ333" s="223"/>
      <c r="AR333" s="223"/>
      <c r="AS333" s="223"/>
      <c r="AT333" s="223"/>
      <c r="AU333" s="223"/>
      <c r="AV333" s="223"/>
      <c r="AW333" s="223"/>
      <c r="AY333" s="135" t="s">
        <v>573</v>
      </c>
      <c r="AZ333" s="136">
        <f>SUM(BB309:BB332)</f>
        <v>2990586.3400000003</v>
      </c>
      <c r="BA333" s="129"/>
      <c r="BB333" s="130"/>
      <c r="BC333" s="129"/>
      <c r="BD333" s="155"/>
      <c r="BE333" s="65"/>
      <c r="BF333" s="131"/>
      <c r="BG333" s="132"/>
      <c r="BH333" s="131"/>
      <c r="BI333" s="132"/>
      <c r="BJ333" s="155"/>
      <c r="BK333" s="132"/>
      <c r="BL333" s="131"/>
      <c r="BM333" s="132"/>
      <c r="BN333" s="131"/>
      <c r="BO333" s="132"/>
      <c r="BP333" s="131"/>
      <c r="BQ333" s="132"/>
      <c r="BR333" s="131"/>
      <c r="BS333" s="65"/>
      <c r="BT333" s="131"/>
      <c r="BU333" s="132"/>
      <c r="BV333" s="131"/>
      <c r="BW333" s="65"/>
      <c r="BX333" s="131"/>
      <c r="BY333" s="65"/>
      <c r="BZ333" s="131"/>
      <c r="CA333" s="65"/>
      <c r="CB333" s="156">
        <f t="shared" si="85"/>
        <v>0</v>
      </c>
      <c r="CC333" s="128" t="e">
        <f t="shared" si="86"/>
        <v>#DIV/0!</v>
      </c>
      <c r="CF333" s="122"/>
      <c r="CG333" s="122"/>
    </row>
    <row r="334" spans="1:88" ht="35.25" customHeight="1">
      <c r="A334" s="1007" t="s">
        <v>506</v>
      </c>
      <c r="B334" s="1008"/>
      <c r="C334" s="1008"/>
      <c r="D334" s="1008"/>
      <c r="E334" s="1008"/>
      <c r="F334" s="1009"/>
      <c r="G334" s="107"/>
      <c r="H334" s="108"/>
      <c r="I334" s="108"/>
      <c r="J334" s="109"/>
      <c r="K334" s="109"/>
      <c r="L334" s="109"/>
      <c r="M334" s="109"/>
      <c r="N334" s="109"/>
      <c r="O334" s="109"/>
      <c r="P334" s="109"/>
      <c r="Q334" s="109"/>
      <c r="R334" s="109"/>
      <c r="S334" s="109"/>
      <c r="T334" s="109"/>
      <c r="U334" s="109"/>
      <c r="Z334" s="227"/>
      <c r="AA334" s="227"/>
      <c r="AB334" s="227"/>
      <c r="AC334" s="227"/>
      <c r="AD334" s="227"/>
      <c r="AE334" s="227"/>
      <c r="AF334" s="227"/>
      <c r="AG334" s="227"/>
      <c r="AH334" s="227"/>
      <c r="AI334" s="227"/>
      <c r="AJ334" s="227"/>
      <c r="AK334" s="227"/>
      <c r="AL334" s="227"/>
      <c r="AM334" s="227"/>
      <c r="AN334" s="227"/>
      <c r="AO334" s="227"/>
      <c r="AP334" s="227"/>
      <c r="AQ334" s="227"/>
      <c r="AR334" s="227"/>
      <c r="AS334" s="227"/>
      <c r="AT334" s="227"/>
      <c r="AU334" s="227"/>
      <c r="AV334" s="227"/>
      <c r="AW334" s="227"/>
      <c r="BA334" s="180"/>
      <c r="BB334" s="181"/>
      <c r="BC334" s="182"/>
      <c r="BD334" s="181"/>
      <c r="BE334" s="180"/>
      <c r="BF334" s="180"/>
      <c r="BG334" s="180"/>
      <c r="BH334" s="180"/>
      <c r="BI334" s="180"/>
      <c r="BJ334" s="181"/>
      <c r="BK334" s="181"/>
      <c r="BL334" s="180"/>
      <c r="BM334" s="180"/>
      <c r="BN334" s="180"/>
      <c r="BO334" s="181"/>
      <c r="BP334" s="180"/>
      <c r="BQ334" s="181"/>
      <c r="BR334" s="180"/>
      <c r="BS334" s="180"/>
      <c r="BT334" s="180"/>
      <c r="BU334" s="181"/>
      <c r="BV334" s="180"/>
      <c r="BW334" s="180"/>
      <c r="BX334" s="180"/>
      <c r="BY334" s="180"/>
      <c r="BZ334" s="180"/>
      <c r="CA334" s="180"/>
      <c r="CB334" s="180"/>
      <c r="CC334" s="180"/>
      <c r="CD334" s="145"/>
      <c r="CF334" s="122"/>
      <c r="CG334" s="122"/>
    </row>
    <row r="335" spans="1:88" ht="35.25" customHeight="1">
      <c r="A335" s="52"/>
      <c r="B335" s="52"/>
      <c r="C335" s="52"/>
      <c r="D335" s="52"/>
      <c r="E335" s="52"/>
      <c r="F335" s="93"/>
      <c r="G335" s="105"/>
      <c r="H335" s="105"/>
      <c r="I335" s="105"/>
      <c r="J335" s="105"/>
      <c r="K335" s="105"/>
      <c r="L335" s="105"/>
      <c r="M335" s="105"/>
      <c r="N335" s="105"/>
      <c r="O335" s="105"/>
      <c r="P335" s="105"/>
      <c r="Q335" s="105"/>
      <c r="R335" s="105"/>
      <c r="S335" s="105"/>
      <c r="T335" s="105"/>
      <c r="U335" s="105"/>
      <c r="Z335" s="227"/>
      <c r="AA335" s="227"/>
      <c r="AB335" s="212"/>
      <c r="AC335" s="212"/>
      <c r="AD335" s="212"/>
      <c r="AE335" s="212"/>
      <c r="AF335" s="212"/>
      <c r="AG335" s="212"/>
      <c r="AH335" s="212"/>
      <c r="AI335" s="212"/>
      <c r="AJ335" s="212"/>
      <c r="AK335" s="212"/>
      <c r="AL335" s="212"/>
      <c r="AM335" s="212"/>
      <c r="AN335" s="212"/>
      <c r="AO335" s="212"/>
      <c r="AP335" s="212"/>
      <c r="AQ335" s="212"/>
      <c r="AR335" s="212"/>
      <c r="AS335" s="212"/>
      <c r="AT335" s="212"/>
      <c r="AU335" s="212"/>
      <c r="AV335" s="212"/>
      <c r="AW335" s="212"/>
      <c r="BA335" s="70"/>
      <c r="BB335" s="164"/>
      <c r="BC335" s="43"/>
      <c r="BD335" s="164"/>
      <c r="BE335" s="70"/>
      <c r="BF335" s="70"/>
      <c r="BG335" s="70"/>
      <c r="BH335" s="70"/>
      <c r="BI335" s="70"/>
      <c r="BJ335" s="164"/>
      <c r="BK335" s="164"/>
      <c r="BL335" s="70"/>
      <c r="BM335" s="70"/>
      <c r="BN335" s="70"/>
      <c r="BO335" s="164"/>
      <c r="BP335" s="70"/>
      <c r="BQ335" s="164"/>
      <c r="BR335" s="70"/>
      <c r="BS335" s="70"/>
      <c r="BT335" s="70"/>
      <c r="BU335" s="164"/>
      <c r="BV335" s="70"/>
      <c r="BW335" s="70"/>
      <c r="BX335" s="70"/>
      <c r="BY335" s="70"/>
      <c r="BZ335" s="70"/>
      <c r="CA335" s="70"/>
      <c r="CB335" s="70"/>
      <c r="CC335" s="70"/>
      <c r="CF335" s="122"/>
      <c r="CG335" s="122"/>
    </row>
    <row r="336" spans="1:88" ht="35.25" customHeight="1">
      <c r="A336" s="52"/>
      <c r="B336" s="52"/>
      <c r="C336" s="52"/>
      <c r="D336" s="52"/>
      <c r="E336" s="52"/>
      <c r="F336" s="93"/>
      <c r="G336" s="105"/>
      <c r="H336" s="105"/>
      <c r="I336" s="105"/>
      <c r="J336" s="105"/>
      <c r="K336" s="105"/>
      <c r="L336" s="105"/>
      <c r="M336" s="105"/>
      <c r="N336" s="105"/>
      <c r="O336" s="105"/>
      <c r="P336" s="105"/>
      <c r="Q336" s="105"/>
      <c r="R336" s="105"/>
      <c r="S336" s="105"/>
      <c r="T336" s="105"/>
      <c r="U336" s="105"/>
      <c r="Z336" s="227"/>
      <c r="AA336" s="227"/>
      <c r="AB336" s="212"/>
      <c r="AC336" s="212"/>
      <c r="AD336" s="212"/>
      <c r="AE336" s="212"/>
      <c r="AF336" s="212"/>
      <c r="AG336" s="212"/>
      <c r="AH336" s="212"/>
      <c r="AI336" s="212"/>
      <c r="AJ336" s="212"/>
      <c r="AK336" s="212"/>
      <c r="AL336" s="212"/>
      <c r="AM336" s="212"/>
      <c r="AN336" s="212"/>
      <c r="AO336" s="212"/>
      <c r="AP336" s="212"/>
      <c r="AQ336" s="212"/>
      <c r="AR336" s="212"/>
      <c r="AS336" s="212"/>
      <c r="AT336" s="212"/>
      <c r="AU336" s="212"/>
      <c r="AV336" s="212"/>
      <c r="AW336" s="212"/>
      <c r="BA336" s="70"/>
      <c r="BB336" s="164"/>
      <c r="BC336" s="43"/>
      <c r="BD336" s="164"/>
      <c r="BE336" s="70"/>
      <c r="BF336" s="70"/>
      <c r="BG336" s="70"/>
      <c r="BH336" s="70"/>
      <c r="BI336" s="70"/>
      <c r="BJ336" s="164"/>
      <c r="BK336" s="164"/>
      <c r="BL336" s="70"/>
      <c r="BM336" s="70"/>
      <c r="BN336" s="70"/>
      <c r="BO336" s="164"/>
      <c r="BP336" s="70"/>
      <c r="BQ336" s="164"/>
      <c r="BR336" s="70"/>
      <c r="BS336" s="70"/>
      <c r="BT336" s="70"/>
      <c r="BU336" s="164"/>
      <c r="BV336" s="70"/>
      <c r="BW336" s="70"/>
      <c r="BX336" s="70"/>
      <c r="BY336" s="70"/>
      <c r="BZ336" s="70"/>
      <c r="CA336" s="70"/>
      <c r="CB336" s="70"/>
      <c r="CC336" s="70"/>
      <c r="CF336" s="122"/>
      <c r="CG336" s="122"/>
    </row>
    <row r="337" spans="1:88" ht="35.25" customHeight="1">
      <c r="A337" s="52"/>
      <c r="B337" s="52"/>
      <c r="C337" s="52"/>
      <c r="D337" s="52"/>
      <c r="E337" s="52"/>
      <c r="F337" s="93"/>
      <c r="G337" s="105"/>
      <c r="H337" s="105"/>
      <c r="I337" s="105"/>
      <c r="J337" s="105"/>
      <c r="K337" s="105"/>
      <c r="L337" s="105"/>
      <c r="M337" s="105"/>
      <c r="N337" s="105"/>
      <c r="O337" s="105"/>
      <c r="P337" s="105"/>
      <c r="Q337" s="105"/>
      <c r="R337" s="105"/>
      <c r="S337" s="105"/>
      <c r="T337" s="105"/>
      <c r="U337" s="105"/>
      <c r="Z337" s="227"/>
      <c r="AA337" s="227"/>
      <c r="AB337" s="227"/>
      <c r="AC337" s="227"/>
      <c r="AD337" s="227"/>
      <c r="AE337" s="227"/>
      <c r="AF337" s="227"/>
      <c r="AG337" s="227"/>
      <c r="AH337" s="227"/>
      <c r="AI337" s="227"/>
      <c r="AJ337" s="227"/>
      <c r="AK337" s="227"/>
      <c r="AL337" s="227"/>
      <c r="AM337" s="227"/>
      <c r="AN337" s="227"/>
      <c r="AO337" s="227"/>
      <c r="AP337" s="227"/>
      <c r="AQ337" s="227"/>
      <c r="AR337" s="227"/>
      <c r="AS337" s="227"/>
      <c r="AT337" s="227"/>
      <c r="AU337" s="227"/>
      <c r="AV337" s="227"/>
      <c r="AW337" s="227"/>
      <c r="BA337" s="70"/>
      <c r="BB337" s="164"/>
      <c r="BC337" s="43"/>
      <c r="BD337" s="164"/>
      <c r="BE337" s="70"/>
      <c r="BF337" s="70"/>
      <c r="BG337" s="70"/>
      <c r="BH337" s="70"/>
      <c r="BI337" s="70"/>
      <c r="BJ337" s="164"/>
      <c r="BK337" s="164"/>
      <c r="BL337" s="70"/>
      <c r="BM337" s="70"/>
      <c r="BN337" s="70"/>
      <c r="BO337" s="164"/>
      <c r="BP337" s="70"/>
      <c r="BQ337" s="164"/>
      <c r="BR337" s="70"/>
      <c r="BS337" s="70"/>
      <c r="BT337" s="70"/>
      <c r="BU337" s="164"/>
      <c r="BV337" s="70"/>
      <c r="BW337" s="70"/>
      <c r="BX337" s="70"/>
      <c r="BY337" s="70"/>
      <c r="BZ337" s="70"/>
      <c r="CA337" s="70"/>
      <c r="CB337" s="70"/>
      <c r="CC337" s="70"/>
      <c r="CF337" s="122"/>
      <c r="CG337" s="122"/>
    </row>
    <row r="338" spans="1:88" ht="35.25" customHeight="1">
      <c r="A338" s="16" t="s">
        <v>9</v>
      </c>
      <c r="B338" s="1000" t="s">
        <v>10</v>
      </c>
      <c r="C338" s="1000"/>
      <c r="D338" s="1000"/>
      <c r="E338" s="1000"/>
      <c r="F338" s="1000"/>
      <c r="G338" s="1000"/>
      <c r="H338" s="1000"/>
      <c r="I338" s="99"/>
      <c r="J338" s="100"/>
      <c r="K338" s="100"/>
      <c r="L338" s="100"/>
      <c r="M338" s="100"/>
      <c r="N338" s="100"/>
      <c r="O338" s="100"/>
      <c r="P338" s="100"/>
      <c r="Q338" s="100"/>
      <c r="R338" s="100"/>
      <c r="S338" s="100"/>
      <c r="T338" s="100"/>
      <c r="U338" s="100"/>
      <c r="Z338" s="227"/>
      <c r="AA338" s="227"/>
      <c r="AB338" s="212"/>
      <c r="AC338" s="212"/>
      <c r="AD338" s="212"/>
      <c r="AE338" s="212"/>
      <c r="AF338" s="212"/>
      <c r="AG338" s="212"/>
      <c r="AH338" s="212"/>
      <c r="AI338" s="212"/>
      <c r="AJ338" s="212"/>
      <c r="AK338" s="212"/>
      <c r="AL338" s="212"/>
      <c r="AM338" s="212"/>
      <c r="AN338" s="212"/>
      <c r="AO338" s="212"/>
      <c r="AP338" s="212"/>
      <c r="AQ338" s="212"/>
      <c r="AR338" s="212"/>
      <c r="AS338" s="212"/>
      <c r="AT338" s="212"/>
      <c r="AU338" s="212"/>
      <c r="AV338" s="212"/>
      <c r="AW338" s="212"/>
      <c r="BA338" s="70"/>
      <c r="BB338" s="164"/>
      <c r="BC338" s="43"/>
      <c r="BD338" s="164"/>
      <c r="BE338" s="70"/>
      <c r="BF338" s="70"/>
      <c r="BG338" s="70"/>
      <c r="BH338" s="70"/>
      <c r="BI338" s="70"/>
      <c r="BJ338" s="164"/>
      <c r="BK338" s="164"/>
      <c r="BL338" s="70"/>
      <c r="BM338" s="70"/>
      <c r="BN338" s="70"/>
      <c r="BO338" s="164"/>
      <c r="BP338" s="70"/>
      <c r="BQ338" s="164"/>
      <c r="BR338" s="70"/>
      <c r="BS338" s="70"/>
      <c r="BT338" s="70"/>
      <c r="BU338" s="164"/>
      <c r="BV338" s="70"/>
      <c r="BW338" s="70"/>
      <c r="BX338" s="70"/>
      <c r="BY338" s="70"/>
      <c r="BZ338" s="70"/>
      <c r="CA338" s="70"/>
      <c r="CB338" s="70"/>
      <c r="CC338" s="70"/>
      <c r="CF338" s="122"/>
      <c r="CG338" s="122"/>
    </row>
    <row r="339" spans="1:88" ht="35.25" customHeight="1">
      <c r="A339" s="14"/>
      <c r="B339" s="669" t="s">
        <v>96</v>
      </c>
      <c r="C339" s="1000" t="s">
        <v>97</v>
      </c>
      <c r="D339" s="1000"/>
      <c r="E339" s="1000"/>
      <c r="F339" s="1000"/>
      <c r="G339" s="1000"/>
      <c r="H339" s="1000"/>
      <c r="I339" s="99"/>
      <c r="J339" s="100"/>
      <c r="K339" s="100"/>
      <c r="L339" s="100"/>
      <c r="M339" s="100"/>
      <c r="N339" s="100"/>
      <c r="O339" s="100"/>
      <c r="P339" s="100"/>
      <c r="Q339" s="100"/>
      <c r="R339" s="100"/>
      <c r="S339" s="100"/>
      <c r="T339" s="100"/>
      <c r="U339" s="100"/>
      <c r="Z339" s="227"/>
      <c r="AA339" s="227"/>
      <c r="AB339" s="227"/>
      <c r="AC339" s="227"/>
      <c r="AD339" s="227"/>
      <c r="AE339" s="227"/>
      <c r="AF339" s="227"/>
      <c r="AG339" s="227"/>
      <c r="AH339" s="227"/>
      <c r="AI339" s="227"/>
      <c r="AJ339" s="227"/>
      <c r="AK339" s="227"/>
      <c r="AL339" s="227"/>
      <c r="AM339" s="227"/>
      <c r="AN339" s="227"/>
      <c r="AO339" s="227"/>
      <c r="AP339" s="227"/>
      <c r="AQ339" s="227"/>
      <c r="AR339" s="227"/>
      <c r="AS339" s="227"/>
      <c r="AT339" s="227"/>
      <c r="AU339" s="227"/>
      <c r="AV339" s="227"/>
      <c r="AW339" s="227"/>
      <c r="BA339" s="70"/>
      <c r="BB339" s="164"/>
      <c r="BC339" s="43"/>
      <c r="BD339" s="164"/>
      <c r="BE339" s="70"/>
      <c r="BF339" s="70"/>
      <c r="BG339" s="70"/>
      <c r="BH339" s="70"/>
      <c r="BI339" s="70"/>
      <c r="BJ339" s="164"/>
      <c r="BK339" s="164"/>
      <c r="BL339" s="70"/>
      <c r="BM339" s="70"/>
      <c r="BN339" s="70"/>
      <c r="BO339" s="164"/>
      <c r="BP339" s="70"/>
      <c r="BQ339" s="164"/>
      <c r="BR339" s="70"/>
      <c r="BS339" s="70"/>
      <c r="BT339" s="70"/>
      <c r="BU339" s="164"/>
      <c r="BV339" s="70"/>
      <c r="BW339" s="70"/>
      <c r="BX339" s="70"/>
      <c r="BY339" s="70"/>
      <c r="BZ339" s="70"/>
      <c r="CA339" s="70"/>
      <c r="CB339" s="70"/>
      <c r="CC339" s="70"/>
      <c r="CF339" s="122"/>
      <c r="CG339" s="122"/>
    </row>
    <row r="340" spans="1:88" ht="35.25" customHeight="1">
      <c r="A340" s="975" t="s">
        <v>13</v>
      </c>
      <c r="B340" s="981" t="s">
        <v>14</v>
      </c>
      <c r="C340" s="981" t="s">
        <v>15</v>
      </c>
      <c r="D340" s="997" t="s">
        <v>16</v>
      </c>
      <c r="E340" s="1001" t="s">
        <v>17</v>
      </c>
      <c r="F340" s="1011" t="s">
        <v>709</v>
      </c>
      <c r="G340" s="994" t="s">
        <v>214</v>
      </c>
      <c r="H340" s="1005"/>
      <c r="I340" s="1005"/>
      <c r="J340" s="996" t="s">
        <v>710</v>
      </c>
      <c r="K340" s="996"/>
      <c r="L340" s="996"/>
      <c r="M340" s="996"/>
      <c r="N340" s="996"/>
      <c r="O340" s="996"/>
      <c r="P340" s="996"/>
      <c r="Q340" s="996"/>
      <c r="R340" s="996"/>
      <c r="S340" s="996"/>
      <c r="T340" s="996"/>
      <c r="U340" s="996"/>
      <c r="V340" s="1238" t="s">
        <v>712</v>
      </c>
      <c r="W340" s="1241" t="s">
        <v>577</v>
      </c>
      <c r="Z340" s="1022" t="s">
        <v>518</v>
      </c>
      <c r="AA340" s="1023"/>
      <c r="AB340" s="1022" t="s">
        <v>519</v>
      </c>
      <c r="AC340" s="1023"/>
      <c r="AD340" s="1022" t="s">
        <v>520</v>
      </c>
      <c r="AE340" s="1023"/>
      <c r="AF340" s="1022" t="s">
        <v>521</v>
      </c>
      <c r="AG340" s="1023"/>
      <c r="AH340" s="1022" t="s">
        <v>522</v>
      </c>
      <c r="AI340" s="1023"/>
      <c r="AJ340" s="1022" t="s">
        <v>523</v>
      </c>
      <c r="AK340" s="1023"/>
      <c r="AL340" s="1022" t="s">
        <v>524</v>
      </c>
      <c r="AM340" s="1023"/>
      <c r="AN340" s="1022" t="s">
        <v>525</v>
      </c>
      <c r="AO340" s="1023"/>
      <c r="AP340" s="1022" t="s">
        <v>526</v>
      </c>
      <c r="AQ340" s="1023"/>
      <c r="AR340" s="1022" t="s">
        <v>527</v>
      </c>
      <c r="AS340" s="1023"/>
      <c r="AT340" s="1022" t="s">
        <v>528</v>
      </c>
      <c r="AU340" s="1023"/>
      <c r="AV340" s="1022" t="s">
        <v>529</v>
      </c>
      <c r="AW340" s="1023"/>
      <c r="BA340" s="70"/>
      <c r="BB340" s="164"/>
      <c r="BC340" s="43"/>
      <c r="BD340" s="164"/>
      <c r="BE340" s="70"/>
      <c r="BF340" s="70"/>
      <c r="BG340" s="70"/>
      <c r="BH340" s="70"/>
      <c r="BI340" s="70"/>
      <c r="BJ340" s="164"/>
      <c r="BK340" s="164"/>
      <c r="BL340" s="70"/>
      <c r="BM340" s="70"/>
      <c r="BN340" s="70"/>
      <c r="BO340" s="164"/>
      <c r="BP340" s="70"/>
      <c r="BQ340" s="164"/>
      <c r="BR340" s="70"/>
      <c r="BS340" s="70"/>
      <c r="BT340" s="70"/>
      <c r="BU340" s="164"/>
      <c r="BV340" s="70"/>
      <c r="BW340" s="70"/>
      <c r="BX340" s="70"/>
      <c r="BY340" s="70"/>
      <c r="BZ340" s="70"/>
      <c r="CA340" s="70"/>
      <c r="CB340" s="70"/>
      <c r="CC340" s="70"/>
      <c r="CF340" s="122"/>
      <c r="CG340" s="122"/>
    </row>
    <row r="341" spans="1:88" ht="35.25" customHeight="1">
      <c r="A341" s="976"/>
      <c r="B341" s="982"/>
      <c r="C341" s="982"/>
      <c r="D341" s="998"/>
      <c r="E341" s="1002"/>
      <c r="F341" s="1012"/>
      <c r="G341" s="993" t="s">
        <v>713</v>
      </c>
      <c r="H341" s="993"/>
      <c r="I341" s="994"/>
      <c r="J341" s="996" t="s">
        <v>711</v>
      </c>
      <c r="K341" s="996"/>
      <c r="L341" s="996"/>
      <c r="M341" s="996"/>
      <c r="N341" s="996"/>
      <c r="O341" s="996"/>
      <c r="P341" s="996"/>
      <c r="Q341" s="996"/>
      <c r="R341" s="996"/>
      <c r="S341" s="996"/>
      <c r="T341" s="996"/>
      <c r="U341" s="996"/>
      <c r="V341" s="1239"/>
      <c r="W341" s="1242"/>
      <c r="Z341" s="980" t="s">
        <v>578</v>
      </c>
      <c r="AA341" s="980" t="s">
        <v>579</v>
      </c>
      <c r="AB341" s="980" t="s">
        <v>580</v>
      </c>
      <c r="AC341" s="980" t="s">
        <v>581</v>
      </c>
      <c r="AD341" s="980" t="s">
        <v>582</v>
      </c>
      <c r="AE341" s="980" t="s">
        <v>583</v>
      </c>
      <c r="AF341" s="980" t="s">
        <v>584</v>
      </c>
      <c r="AG341" s="980" t="s">
        <v>585</v>
      </c>
      <c r="AH341" s="980" t="s">
        <v>586</v>
      </c>
      <c r="AI341" s="980" t="s">
        <v>587</v>
      </c>
      <c r="AJ341" s="980" t="s">
        <v>588</v>
      </c>
      <c r="AK341" s="980" t="s">
        <v>589</v>
      </c>
      <c r="AL341" s="980" t="s">
        <v>590</v>
      </c>
      <c r="AM341" s="980" t="s">
        <v>591</v>
      </c>
      <c r="AN341" s="980" t="s">
        <v>592</v>
      </c>
      <c r="AO341" s="980" t="s">
        <v>593</v>
      </c>
      <c r="AP341" s="980" t="s">
        <v>594</v>
      </c>
      <c r="AQ341" s="980" t="s">
        <v>595</v>
      </c>
      <c r="AR341" s="980" t="s">
        <v>596</v>
      </c>
      <c r="AS341" s="980" t="s">
        <v>597</v>
      </c>
      <c r="AT341" s="980" t="s">
        <v>598</v>
      </c>
      <c r="AU341" s="980" t="s">
        <v>599</v>
      </c>
      <c r="AV341" s="980" t="s">
        <v>600</v>
      </c>
      <c r="AW341" s="980" t="s">
        <v>601</v>
      </c>
      <c r="BA341" s="70"/>
      <c r="BB341" s="164"/>
      <c r="BC341" s="43"/>
      <c r="BD341" s="164"/>
      <c r="BE341" s="70"/>
      <c r="BF341" s="70"/>
      <c r="BG341" s="70"/>
      <c r="BH341" s="70"/>
      <c r="BI341" s="70"/>
      <c r="BJ341" s="164"/>
      <c r="BK341" s="164"/>
      <c r="BL341" s="70"/>
      <c r="BM341" s="70"/>
      <c r="BN341" s="70"/>
      <c r="BO341" s="164"/>
      <c r="BP341" s="70"/>
      <c r="BQ341" s="164"/>
      <c r="BR341" s="70"/>
      <c r="BS341" s="70"/>
      <c r="BT341" s="70"/>
      <c r="BU341" s="164"/>
      <c r="BV341" s="70"/>
      <c r="BW341" s="70"/>
      <c r="BX341" s="70"/>
      <c r="BY341" s="70"/>
      <c r="BZ341" s="70"/>
      <c r="CA341" s="70"/>
      <c r="CB341" s="70"/>
      <c r="CC341" s="70"/>
      <c r="CF341" s="122"/>
      <c r="CG341" s="122"/>
    </row>
    <row r="342" spans="1:88" ht="35.25" customHeight="1">
      <c r="A342" s="976"/>
      <c r="B342" s="982"/>
      <c r="C342" s="982"/>
      <c r="D342" s="998"/>
      <c r="E342" s="1002"/>
      <c r="F342" s="1012"/>
      <c r="G342" s="978">
        <v>2024</v>
      </c>
      <c r="H342" s="978">
        <v>2025</v>
      </c>
      <c r="I342" s="978">
        <v>2026</v>
      </c>
      <c r="J342" s="660"/>
      <c r="K342" s="660"/>
      <c r="L342" s="660"/>
      <c r="M342" s="660"/>
      <c r="N342" s="660"/>
      <c r="O342" s="660"/>
      <c r="P342" s="660"/>
      <c r="Q342" s="660"/>
      <c r="R342" s="660"/>
      <c r="S342" s="660"/>
      <c r="T342" s="660"/>
      <c r="U342" s="660"/>
      <c r="V342" s="1239"/>
      <c r="W342" s="1242"/>
      <c r="Z342" s="980"/>
      <c r="AA342" s="980"/>
      <c r="AB342" s="980"/>
      <c r="AC342" s="980"/>
      <c r="AD342" s="980"/>
      <c r="AE342" s="980"/>
      <c r="AF342" s="980"/>
      <c r="AG342" s="980"/>
      <c r="AH342" s="980"/>
      <c r="AI342" s="980"/>
      <c r="AJ342" s="980"/>
      <c r="AK342" s="980"/>
      <c r="AL342" s="980"/>
      <c r="AM342" s="980"/>
      <c r="AN342" s="980"/>
      <c r="AO342" s="980"/>
      <c r="AP342" s="980"/>
      <c r="AQ342" s="980"/>
      <c r="AR342" s="980"/>
      <c r="AS342" s="980"/>
      <c r="AT342" s="980"/>
      <c r="AU342" s="980"/>
      <c r="AV342" s="980"/>
      <c r="AW342" s="980"/>
      <c r="BA342" s="70"/>
      <c r="BB342" s="164"/>
      <c r="BC342" s="43"/>
      <c r="BD342" s="164"/>
      <c r="BE342" s="70"/>
      <c r="BF342" s="70"/>
      <c r="BG342" s="70"/>
      <c r="BH342" s="70"/>
      <c r="BI342" s="70"/>
      <c r="BJ342" s="164"/>
      <c r="BK342" s="164"/>
      <c r="BL342" s="70"/>
      <c r="BM342" s="70"/>
      <c r="BN342" s="70"/>
      <c r="BO342" s="164"/>
      <c r="BP342" s="70"/>
      <c r="BQ342" s="164"/>
      <c r="BR342" s="70"/>
      <c r="BS342" s="70"/>
      <c r="BT342" s="70"/>
      <c r="BU342" s="164"/>
      <c r="BV342" s="70"/>
      <c r="BW342" s="70"/>
      <c r="BX342" s="70"/>
      <c r="BY342" s="70"/>
      <c r="BZ342" s="70"/>
      <c r="CA342" s="70"/>
      <c r="CB342" s="70"/>
      <c r="CC342" s="70"/>
      <c r="CF342" s="122"/>
      <c r="CG342" s="122"/>
    </row>
    <row r="343" spans="1:88" ht="35.25" customHeight="1">
      <c r="A343" s="977"/>
      <c r="B343" s="983"/>
      <c r="C343" s="983"/>
      <c r="D343" s="999"/>
      <c r="E343" s="1003"/>
      <c r="F343" s="1013"/>
      <c r="G343" s="979"/>
      <c r="H343" s="979"/>
      <c r="I343" s="979"/>
      <c r="J343" s="661" t="s">
        <v>399</v>
      </c>
      <c r="K343" s="661" t="s">
        <v>400</v>
      </c>
      <c r="L343" s="661" t="s">
        <v>401</v>
      </c>
      <c r="M343" s="661" t="s">
        <v>402</v>
      </c>
      <c r="N343" s="661" t="s">
        <v>403</v>
      </c>
      <c r="O343" s="661" t="s">
        <v>404</v>
      </c>
      <c r="P343" s="661" t="s">
        <v>405</v>
      </c>
      <c r="Q343" s="661" t="s">
        <v>406</v>
      </c>
      <c r="R343" s="661" t="s">
        <v>407</v>
      </c>
      <c r="S343" s="661" t="s">
        <v>408</v>
      </c>
      <c r="T343" s="661" t="s">
        <v>409</v>
      </c>
      <c r="U343" s="661" t="s">
        <v>410</v>
      </c>
      <c r="V343" s="1240"/>
      <c r="W343" s="1243"/>
      <c r="Z343" s="980"/>
      <c r="AA343" s="980"/>
      <c r="AB343" s="980"/>
      <c r="AC343" s="980"/>
      <c r="AD343" s="980"/>
      <c r="AE343" s="980"/>
      <c r="AF343" s="980"/>
      <c r="AG343" s="980"/>
      <c r="AH343" s="980"/>
      <c r="AI343" s="980"/>
      <c r="AJ343" s="980"/>
      <c r="AK343" s="980"/>
      <c r="AL343" s="980"/>
      <c r="AM343" s="980"/>
      <c r="AN343" s="980"/>
      <c r="AO343" s="980"/>
      <c r="AP343" s="980"/>
      <c r="AQ343" s="980"/>
      <c r="AR343" s="980"/>
      <c r="AS343" s="980"/>
      <c r="AT343" s="980"/>
      <c r="AU343" s="980"/>
      <c r="AV343" s="980"/>
      <c r="AW343" s="980"/>
      <c r="BA343" s="70"/>
      <c r="BB343" s="164"/>
      <c r="BC343" s="43"/>
      <c r="BD343" s="164"/>
      <c r="BE343" s="70"/>
      <c r="BF343" s="70"/>
      <c r="BG343" s="70"/>
      <c r="BH343" s="70"/>
      <c r="BI343" s="70"/>
      <c r="BJ343" s="164"/>
      <c r="BK343" s="164"/>
      <c r="BL343" s="70"/>
      <c r="BM343" s="70"/>
      <c r="BN343" s="70"/>
      <c r="BO343" s="164"/>
      <c r="BP343" s="70"/>
      <c r="BQ343" s="164"/>
      <c r="BR343" s="70"/>
      <c r="BS343" s="70"/>
      <c r="BT343" s="70"/>
      <c r="BU343" s="164"/>
      <c r="BV343" s="70"/>
      <c r="BW343" s="70"/>
      <c r="BX343" s="70"/>
      <c r="BY343" s="70"/>
      <c r="BZ343" s="70"/>
      <c r="CA343" s="70"/>
      <c r="CB343" s="70"/>
      <c r="CC343" s="70"/>
      <c r="CF343" s="122"/>
      <c r="CG343" s="122"/>
    </row>
    <row r="344" spans="1:88" ht="35.25" customHeight="1">
      <c r="A344" s="975" t="s">
        <v>515</v>
      </c>
      <c r="B344" s="981" t="s">
        <v>301</v>
      </c>
      <c r="C344" s="984" t="s">
        <v>714</v>
      </c>
      <c r="D344" s="985"/>
      <c r="E344" s="986"/>
      <c r="F344" s="698">
        <f>+'[1]UE409 (2)'!F358</f>
        <v>2860</v>
      </c>
      <c r="G344" s="698">
        <f>+'[1]UE409 (2)'!G358</f>
        <v>2860</v>
      </c>
      <c r="H344" s="698">
        <f>+'[1]UE409 (2)'!H358</f>
        <v>2860</v>
      </c>
      <c r="I344" s="698">
        <f>+'[1]UE409 (2)'!I358</f>
        <v>2860</v>
      </c>
      <c r="J344" s="719">
        <v>71</v>
      </c>
      <c r="K344" s="739">
        <v>71</v>
      </c>
      <c r="L344" s="697">
        <v>149</v>
      </c>
      <c r="M344" s="697">
        <v>112</v>
      </c>
      <c r="N344" s="697">
        <f t="shared" ref="N344:U344" si="100">+N345+N347</f>
        <v>0</v>
      </c>
      <c r="O344" s="697">
        <f t="shared" si="100"/>
        <v>0</v>
      </c>
      <c r="P344" s="697">
        <f t="shared" si="100"/>
        <v>0</v>
      </c>
      <c r="Q344" s="697">
        <f t="shared" si="100"/>
        <v>0</v>
      </c>
      <c r="R344" s="697">
        <f t="shared" si="100"/>
        <v>0</v>
      </c>
      <c r="S344" s="697">
        <f t="shared" si="100"/>
        <v>0</v>
      </c>
      <c r="T344" s="697">
        <f t="shared" si="100"/>
        <v>0</v>
      </c>
      <c r="U344" s="697">
        <f t="shared" si="100"/>
        <v>0</v>
      </c>
      <c r="V344" s="77">
        <f>SUM(J344:U344)</f>
        <v>403</v>
      </c>
      <c r="W344" s="128">
        <f>+V344/F344*100</f>
        <v>14.09090909090909</v>
      </c>
      <c r="Z344" s="652"/>
      <c r="AA344" s="652"/>
      <c r="AB344" s="652"/>
      <c r="AC344" s="652"/>
      <c r="AD344" s="652"/>
      <c r="AE344" s="652"/>
      <c r="AF344" s="652"/>
      <c r="AG344" s="652"/>
      <c r="AH344" s="652"/>
      <c r="AI344" s="652"/>
      <c r="AJ344" s="652"/>
      <c r="AK344" s="652"/>
      <c r="AL344" s="652"/>
      <c r="AM344" s="652"/>
      <c r="AN344" s="652"/>
      <c r="AO344" s="652"/>
      <c r="AP344" s="652"/>
      <c r="AQ344" s="652"/>
      <c r="AR344" s="652"/>
      <c r="AS344" s="652"/>
      <c r="AT344" s="652"/>
      <c r="AU344" s="652"/>
      <c r="AV344" s="652"/>
      <c r="AW344" s="652"/>
      <c r="BA344" s="129">
        <f>+BC344+BD344+BF344+BH344+BJ344+BL344+BN344+BP344+BR344+BT344+BV344+BX344+BZ344</f>
        <v>0</v>
      </c>
      <c r="BB344" s="130">
        <f>+BE344+BG344+BI344+BK344+BM344+BO344+BQ344+BS344+BU344+BW344+BY344+CA344</f>
        <v>0</v>
      </c>
      <c r="BC344" s="129">
        <v>0</v>
      </c>
      <c r="BD344" s="155">
        <v>0</v>
      </c>
      <c r="BE344" s="132">
        <v>0</v>
      </c>
      <c r="BF344" s="131">
        <v>0</v>
      </c>
      <c r="BG344" s="132">
        <v>0</v>
      </c>
      <c r="BH344" s="131">
        <v>0</v>
      </c>
      <c r="BI344" s="65">
        <v>0</v>
      </c>
      <c r="BJ344" s="155">
        <v>0</v>
      </c>
      <c r="BK344" s="132">
        <v>0</v>
      </c>
      <c r="BL344" s="131"/>
      <c r="BM344" s="65"/>
      <c r="BN344" s="131"/>
      <c r="BO344" s="132"/>
      <c r="BP344" s="131"/>
      <c r="BQ344" s="132"/>
      <c r="BR344" s="131"/>
      <c r="BS344" s="65"/>
      <c r="BT344" s="131"/>
      <c r="BU344" s="132"/>
      <c r="BV344" s="131"/>
      <c r="BW344" s="65"/>
      <c r="BX344" s="131"/>
      <c r="BY344" s="65"/>
      <c r="BZ344" s="131"/>
      <c r="CA344" s="65"/>
      <c r="CB344" s="156">
        <f>+BE344+BG344+BI344+BK344+BM344+BO344+BQ344+BS344+BU344+BW344+BY344+CA344</f>
        <v>0</v>
      </c>
      <c r="CC344" s="128" t="e">
        <f>+CB344/BA344*100</f>
        <v>#DIV/0!</v>
      </c>
      <c r="CF344" s="133">
        <f>+CI344-BA344</f>
        <v>0</v>
      </c>
      <c r="CG344" s="133">
        <f>+CJ344-BB344</f>
        <v>0</v>
      </c>
      <c r="CH344" s="160"/>
      <c r="CI344" s="133"/>
      <c r="CJ344" s="133"/>
    </row>
    <row r="345" spans="1:88" ht="40.5" customHeight="1">
      <c r="A345" s="976"/>
      <c r="B345" s="982"/>
      <c r="C345" s="1014" t="s">
        <v>141</v>
      </c>
      <c r="D345" s="677" t="s">
        <v>221</v>
      </c>
      <c r="E345" s="678"/>
      <c r="F345" s="671">
        <f>+'[1]UE409 (2)'!F359</f>
        <v>50</v>
      </c>
      <c r="G345" s="671">
        <f>+'[1]UE409 (2)'!G359</f>
        <v>50</v>
      </c>
      <c r="H345" s="671">
        <f>+'[1]UE409 (2)'!H359</f>
        <v>50</v>
      </c>
      <c r="I345" s="671">
        <f>+'[1]UE409 (2)'!I359</f>
        <v>50</v>
      </c>
      <c r="J345" s="727">
        <v>0</v>
      </c>
      <c r="K345" s="739">
        <v>0</v>
      </c>
      <c r="L345" s="671">
        <v>0</v>
      </c>
      <c r="M345" s="671">
        <v>0</v>
      </c>
      <c r="N345" s="671">
        <f t="shared" ref="N345:U345" si="101">+N346</f>
        <v>0</v>
      </c>
      <c r="O345" s="671">
        <f t="shared" si="101"/>
        <v>0</v>
      </c>
      <c r="P345" s="671">
        <f t="shared" si="101"/>
        <v>0</v>
      </c>
      <c r="Q345" s="671">
        <f t="shared" si="101"/>
        <v>0</v>
      </c>
      <c r="R345" s="671">
        <f t="shared" si="101"/>
        <v>0</v>
      </c>
      <c r="S345" s="671">
        <f t="shared" si="101"/>
        <v>0</v>
      </c>
      <c r="T345" s="671">
        <f t="shared" si="101"/>
        <v>0</v>
      </c>
      <c r="U345" s="671">
        <f t="shared" si="101"/>
        <v>0</v>
      </c>
      <c r="V345" s="77">
        <f t="shared" ref="V345:V354" si="102">SUM(J345:U345)</f>
        <v>0</v>
      </c>
      <c r="W345" s="128">
        <f t="shared" ref="W345:W354" si="103">+V345/F345*100</f>
        <v>0</v>
      </c>
      <c r="Z345" s="224"/>
      <c r="AA345" s="224"/>
      <c r="AB345" s="694"/>
      <c r="AC345" s="694"/>
      <c r="AD345" s="694"/>
      <c r="AE345" s="694"/>
      <c r="AF345" s="694"/>
      <c r="AG345" s="694"/>
      <c r="AH345" s="694"/>
      <c r="AI345" s="694"/>
      <c r="AJ345" s="694"/>
      <c r="AK345" s="694"/>
      <c r="AL345" s="694"/>
      <c r="AM345" s="694"/>
      <c r="AN345" s="694"/>
      <c r="AO345" s="694"/>
      <c r="AP345" s="694"/>
      <c r="AQ345" s="694"/>
      <c r="AR345" s="694"/>
      <c r="AS345" s="694"/>
      <c r="AT345" s="694"/>
      <c r="AU345" s="694"/>
      <c r="AV345" s="694"/>
      <c r="AW345" s="694"/>
      <c r="BA345" s="129">
        <f>+BC345+BD345+BF345+BH345+BJ345+BL345+BN345+BP345+BR345+BT345+BV345+BX345+BZ345</f>
        <v>0</v>
      </c>
      <c r="BB345" s="130">
        <f>+BE345+BG345+BI345+BK345+BM345+BO345+BQ345+BS345+BU345+BW345+BY345+CA345</f>
        <v>0</v>
      </c>
      <c r="BC345" s="129">
        <v>0</v>
      </c>
      <c r="BD345" s="155">
        <v>0</v>
      </c>
      <c r="BE345" s="132">
        <v>0</v>
      </c>
      <c r="BF345" s="131">
        <v>0</v>
      </c>
      <c r="BG345" s="132">
        <v>0</v>
      </c>
      <c r="BH345" s="131">
        <v>0</v>
      </c>
      <c r="BI345" s="65">
        <v>0</v>
      </c>
      <c r="BJ345" s="155">
        <v>0</v>
      </c>
      <c r="BK345" s="132">
        <v>0</v>
      </c>
      <c r="BL345" s="131"/>
      <c r="BM345" s="65"/>
      <c r="BN345" s="131"/>
      <c r="BO345" s="132"/>
      <c r="BP345" s="131"/>
      <c r="BQ345" s="132"/>
      <c r="BR345" s="131"/>
      <c r="BS345" s="65"/>
      <c r="BT345" s="131"/>
      <c r="BU345" s="132"/>
      <c r="BV345" s="131"/>
      <c r="BW345" s="65"/>
      <c r="BX345" s="131"/>
      <c r="BY345" s="65"/>
      <c r="BZ345" s="131"/>
      <c r="CA345" s="65"/>
      <c r="CB345" s="156">
        <f>+BE345+BG345+BI345+BK345+BM345+BO345+BQ345+BS345+BU345+BW345+BY345+CA345</f>
        <v>0</v>
      </c>
      <c r="CC345" s="128" t="e">
        <f>+CB345/BA345*100</f>
        <v>#DIV/0!</v>
      </c>
      <c r="CF345" s="133">
        <f>+CI345-BA345</f>
        <v>0</v>
      </c>
      <c r="CG345" s="133">
        <f>+CJ345-BB345</f>
        <v>0</v>
      </c>
      <c r="CH345" s="160"/>
      <c r="CI345" s="133"/>
      <c r="CJ345" s="133"/>
    </row>
    <row r="346" spans="1:88" ht="55.5" customHeight="1">
      <c r="A346" s="976"/>
      <c r="B346" s="982"/>
      <c r="C346" s="1015"/>
      <c r="D346" s="34" t="s">
        <v>876</v>
      </c>
      <c r="E346" s="18" t="s">
        <v>129</v>
      </c>
      <c r="F346" s="671">
        <f>+'[1]UE409 (2)'!F360</f>
        <v>50</v>
      </c>
      <c r="G346" s="671">
        <f>+'[1]UE409 (2)'!G360</f>
        <v>50</v>
      </c>
      <c r="H346" s="671">
        <f>+'[1]UE409 (2)'!H360</f>
        <v>50</v>
      </c>
      <c r="I346" s="671">
        <f>+'[1]UE409 (2)'!I360</f>
        <v>50</v>
      </c>
      <c r="J346" s="634">
        <v>0</v>
      </c>
      <c r="K346" s="739">
        <v>0</v>
      </c>
      <c r="L346" s="91">
        <v>0</v>
      </c>
      <c r="M346" s="91">
        <v>0</v>
      </c>
      <c r="N346" s="91"/>
      <c r="O346" s="91"/>
      <c r="P346" s="91"/>
      <c r="Q346" s="91"/>
      <c r="R346" s="91"/>
      <c r="S346" s="634"/>
      <c r="T346" s="91"/>
      <c r="U346" s="91"/>
      <c r="V346" s="77">
        <f t="shared" si="102"/>
        <v>0</v>
      </c>
      <c r="W346" s="128">
        <f t="shared" si="103"/>
        <v>0</v>
      </c>
      <c r="Z346" s="224" t="s">
        <v>847</v>
      </c>
      <c r="AA346" s="224" t="s">
        <v>848</v>
      </c>
      <c r="AB346" s="694"/>
      <c r="AC346" s="694"/>
      <c r="AD346" s="223" t="s">
        <v>1015</v>
      </c>
      <c r="AE346" s="223"/>
      <c r="AF346" s="223" t="s">
        <v>1015</v>
      </c>
      <c r="AG346" s="223"/>
      <c r="AH346" s="694"/>
      <c r="AI346" s="694"/>
      <c r="AJ346" s="694"/>
      <c r="AK346" s="694"/>
      <c r="AL346" s="223"/>
      <c r="AM346" s="223"/>
      <c r="AN346" s="223"/>
      <c r="AO346" s="694"/>
      <c r="AP346" s="694"/>
      <c r="AQ346" s="694"/>
      <c r="AR346" s="694"/>
      <c r="AS346" s="694"/>
      <c r="AT346" s="694"/>
      <c r="AU346" s="694"/>
      <c r="AV346" s="694"/>
      <c r="AW346" s="694"/>
      <c r="BA346" s="129"/>
      <c r="BB346" s="130"/>
      <c r="BC346" s="129"/>
      <c r="BD346" s="155"/>
      <c r="BE346" s="132"/>
      <c r="BF346" s="131"/>
      <c r="BG346" s="132"/>
      <c r="BH346" s="131"/>
      <c r="BI346" s="65"/>
      <c r="BJ346" s="155"/>
      <c r="BK346" s="132"/>
      <c r="BL346" s="131"/>
      <c r="BM346" s="65"/>
      <c r="BN346" s="131"/>
      <c r="BO346" s="132"/>
      <c r="BP346" s="131"/>
      <c r="BQ346" s="132"/>
      <c r="BR346" s="131"/>
      <c r="BS346" s="65"/>
      <c r="BT346" s="131"/>
      <c r="BU346" s="132"/>
      <c r="BV346" s="131"/>
      <c r="BW346" s="65"/>
      <c r="BX346" s="131"/>
      <c r="BY346" s="65"/>
      <c r="BZ346" s="131"/>
      <c r="CA346" s="65"/>
      <c r="CB346" s="156">
        <f t="shared" ref="CB346:CB354" si="104">+BE346+BG346+BI346+BK346+BM346+BO346+BQ346+BS346+BU346+BW346+BY346+CA346</f>
        <v>0</v>
      </c>
      <c r="CC346" s="128" t="e">
        <f t="shared" ref="CC346:CC354" si="105">+CB346/BA346*100</f>
        <v>#DIV/0!</v>
      </c>
      <c r="CF346" s="122"/>
      <c r="CG346" s="122"/>
    </row>
    <row r="347" spans="1:88" ht="55.5" customHeight="1">
      <c r="A347" s="976"/>
      <c r="B347" s="982"/>
      <c r="C347" s="1235" t="s">
        <v>422</v>
      </c>
      <c r="D347" s="677" t="s">
        <v>221</v>
      </c>
      <c r="E347" s="678"/>
      <c r="F347" s="671">
        <f>+'[1]UE409 (2)'!F361</f>
        <v>2810</v>
      </c>
      <c r="G347" s="671">
        <f>+'[1]UE409 (2)'!G361</f>
        <v>2810</v>
      </c>
      <c r="H347" s="671">
        <f>+'[1]UE409 (2)'!H361</f>
        <v>2810</v>
      </c>
      <c r="I347" s="671">
        <f>+'[1]UE409 (2)'!I361</f>
        <v>2810</v>
      </c>
      <c r="J347" s="727">
        <v>71</v>
      </c>
      <c r="K347" s="739">
        <v>71</v>
      </c>
      <c r="L347" s="767">
        <v>149</v>
      </c>
      <c r="M347" s="767">
        <v>112</v>
      </c>
      <c r="N347" s="767">
        <f t="shared" ref="N347:U347" si="106">SUM(N348:N352)</f>
        <v>0</v>
      </c>
      <c r="O347" s="767">
        <f t="shared" si="106"/>
        <v>0</v>
      </c>
      <c r="P347" s="767">
        <f t="shared" si="106"/>
        <v>0</v>
      </c>
      <c r="Q347" s="767">
        <f t="shared" si="106"/>
        <v>0</v>
      </c>
      <c r="R347" s="767">
        <f t="shared" si="106"/>
        <v>0</v>
      </c>
      <c r="S347" s="767">
        <f t="shared" si="106"/>
        <v>0</v>
      </c>
      <c r="T347" s="767">
        <f t="shared" si="106"/>
        <v>0</v>
      </c>
      <c r="U347" s="767">
        <f t="shared" si="106"/>
        <v>0</v>
      </c>
      <c r="V347" s="77">
        <f t="shared" si="102"/>
        <v>403</v>
      </c>
      <c r="W347" s="128">
        <f t="shared" si="103"/>
        <v>14.341637010676155</v>
      </c>
      <c r="Z347" s="224"/>
      <c r="AA347" s="224"/>
      <c r="AB347" s="694"/>
      <c r="AC347" s="694"/>
      <c r="AD347" s="223"/>
      <c r="AE347" s="223"/>
      <c r="AF347" s="694"/>
      <c r="AG347" s="694"/>
      <c r="AH347" s="233"/>
      <c r="AI347" s="233"/>
      <c r="AJ347" s="694"/>
      <c r="AK347" s="694"/>
      <c r="AL347" s="694"/>
      <c r="AM347" s="694"/>
      <c r="AN347" s="694"/>
      <c r="AO347" s="694"/>
      <c r="AP347" s="694"/>
      <c r="AQ347" s="694"/>
      <c r="AR347" s="694"/>
      <c r="AS347" s="694"/>
      <c r="AT347" s="694"/>
      <c r="AU347" s="694"/>
      <c r="AV347" s="694"/>
      <c r="AW347" s="694"/>
      <c r="BA347" s="129">
        <f>+BC347+BD347+BF347+BH347+BJ347+BL347+BN347+BP347+BR347+BT347+BV347+BX347+BZ347</f>
        <v>145624</v>
      </c>
      <c r="BB347" s="130">
        <f>+BE347+BG347+BI347+BK347+BM347+BO347+BQ347+BS347+BU347+BW347+BY347+CA347</f>
        <v>21833.660000000003</v>
      </c>
      <c r="BC347" s="129">
        <v>0</v>
      </c>
      <c r="BD347" s="155">
        <v>0</v>
      </c>
      <c r="BE347" s="132">
        <v>0</v>
      </c>
      <c r="BF347" s="131">
        <v>0</v>
      </c>
      <c r="BG347" s="132">
        <v>0</v>
      </c>
      <c r="BH347" s="131">
        <v>139300</v>
      </c>
      <c r="BI347" s="65">
        <v>4393.33</v>
      </c>
      <c r="BJ347" s="155">
        <v>6324</v>
      </c>
      <c r="BK347" s="132">
        <v>17440.330000000002</v>
      </c>
      <c r="BL347" s="131"/>
      <c r="BM347" s="65"/>
      <c r="BN347" s="131"/>
      <c r="BO347" s="132"/>
      <c r="BP347" s="131"/>
      <c r="BQ347" s="132"/>
      <c r="BR347" s="131"/>
      <c r="BS347" s="65"/>
      <c r="BT347" s="131"/>
      <c r="BU347" s="132"/>
      <c r="BV347" s="131"/>
      <c r="BW347" s="65"/>
      <c r="BX347" s="131"/>
      <c r="BY347" s="65"/>
      <c r="BZ347" s="131"/>
      <c r="CA347" s="65"/>
      <c r="CB347" s="156">
        <f t="shared" si="104"/>
        <v>21833.660000000003</v>
      </c>
      <c r="CC347" s="128">
        <f t="shared" si="105"/>
        <v>14.993174202054609</v>
      </c>
      <c r="CD347" s="145"/>
      <c r="CF347" s="133">
        <f>+CI347-BA347</f>
        <v>0</v>
      </c>
      <c r="CG347" s="133">
        <f>+CJ347-BB347</f>
        <v>0</v>
      </c>
      <c r="CH347" s="160"/>
      <c r="CI347" s="133">
        <v>145624</v>
      </c>
      <c r="CJ347" s="133">
        <v>21833.660000000003</v>
      </c>
    </row>
    <row r="348" spans="1:88" ht="33.75" customHeight="1">
      <c r="A348" s="976"/>
      <c r="B348" s="982"/>
      <c r="C348" s="1236"/>
      <c r="D348" s="691" t="s">
        <v>741</v>
      </c>
      <c r="E348" s="655" t="s">
        <v>423</v>
      </c>
      <c r="F348" s="671">
        <f>+'[1]UE409 (2)'!F362</f>
        <v>800</v>
      </c>
      <c r="G348" s="671">
        <f>+'[1]UE409 (2)'!G362</f>
        <v>800</v>
      </c>
      <c r="H348" s="671">
        <f>+'[1]UE409 (2)'!H362</f>
        <v>800</v>
      </c>
      <c r="I348" s="671">
        <f>+'[1]UE409 (2)'!I362</f>
        <v>800</v>
      </c>
      <c r="J348" s="634">
        <v>0</v>
      </c>
      <c r="K348" s="739">
        <v>40</v>
      </c>
      <c r="L348" s="80">
        <v>50</v>
      </c>
      <c r="M348" s="80">
        <v>35</v>
      </c>
      <c r="N348" s="80"/>
      <c r="O348" s="80"/>
      <c r="P348" s="80"/>
      <c r="Q348" s="80"/>
      <c r="R348" s="80"/>
      <c r="S348" s="634"/>
      <c r="T348" s="80"/>
      <c r="U348" s="80"/>
      <c r="V348" s="77">
        <f t="shared" si="102"/>
        <v>125</v>
      </c>
      <c r="W348" s="128">
        <f t="shared" si="103"/>
        <v>15.625</v>
      </c>
      <c r="Y348" s="29"/>
      <c r="Z348" s="224"/>
      <c r="AA348" s="224"/>
      <c r="AB348" s="694"/>
      <c r="AC348" s="694"/>
      <c r="AD348" s="223"/>
      <c r="AE348" s="223"/>
      <c r="AF348" s="694"/>
      <c r="AG348" s="694"/>
      <c r="AH348" s="233"/>
      <c r="AI348" s="233"/>
      <c r="AJ348" s="694"/>
      <c r="AK348" s="694"/>
      <c r="AL348" s="694"/>
      <c r="AM348" s="694"/>
      <c r="AN348" s="694"/>
      <c r="AO348" s="694"/>
      <c r="AP348" s="694"/>
      <c r="AQ348" s="694"/>
      <c r="AR348" s="694"/>
      <c r="AS348" s="694"/>
      <c r="AT348" s="694"/>
      <c r="AU348" s="694"/>
      <c r="AV348" s="694"/>
      <c r="AW348" s="694"/>
      <c r="AX348" s="29"/>
      <c r="BA348" s="129"/>
      <c r="BB348" s="130"/>
      <c r="BC348" s="129"/>
      <c r="BD348" s="155"/>
      <c r="BE348" s="132"/>
      <c r="BF348" s="131"/>
      <c r="BG348" s="132"/>
      <c r="BH348" s="131"/>
      <c r="BI348" s="65"/>
      <c r="BJ348" s="155"/>
      <c r="BK348" s="132"/>
      <c r="BL348" s="131"/>
      <c r="BM348" s="65"/>
      <c r="BN348" s="131"/>
      <c r="BO348" s="132"/>
      <c r="BP348" s="131"/>
      <c r="BQ348" s="132"/>
      <c r="BR348" s="131"/>
      <c r="BS348" s="65"/>
      <c r="BT348" s="131"/>
      <c r="BU348" s="132"/>
      <c r="BV348" s="131"/>
      <c r="BW348" s="65"/>
      <c r="BX348" s="131"/>
      <c r="BY348" s="65"/>
      <c r="BZ348" s="131"/>
      <c r="CA348" s="65"/>
      <c r="CB348" s="156">
        <f t="shared" si="104"/>
        <v>0</v>
      </c>
      <c r="CC348" s="128" t="e">
        <f t="shared" si="105"/>
        <v>#DIV/0!</v>
      </c>
      <c r="CF348" s="122"/>
      <c r="CG348" s="122"/>
    </row>
    <row r="349" spans="1:88" ht="33.75" customHeight="1">
      <c r="A349" s="976"/>
      <c r="B349" s="982"/>
      <c r="C349" s="1236"/>
      <c r="D349" s="692" t="s">
        <v>742</v>
      </c>
      <c r="E349" s="655" t="s">
        <v>423</v>
      </c>
      <c r="F349" s="671">
        <f>+'[1]UE409 (2)'!F363</f>
        <v>500</v>
      </c>
      <c r="G349" s="671">
        <f>+'[1]UE409 (2)'!G363</f>
        <v>500</v>
      </c>
      <c r="H349" s="671">
        <f>+'[1]UE409 (2)'!H363</f>
        <v>500</v>
      </c>
      <c r="I349" s="671">
        <f>+'[1]UE409 (2)'!I363</f>
        <v>500</v>
      </c>
      <c r="J349" s="634">
        <v>44</v>
      </c>
      <c r="K349" s="739">
        <v>35</v>
      </c>
      <c r="L349" s="80">
        <v>38</v>
      </c>
      <c r="M349" s="80">
        <v>24</v>
      </c>
      <c r="N349" s="80"/>
      <c r="O349" s="80"/>
      <c r="P349" s="80"/>
      <c r="Q349" s="80"/>
      <c r="R349" s="80"/>
      <c r="S349" s="634"/>
      <c r="T349" s="80"/>
      <c r="U349" s="80"/>
      <c r="V349" s="77">
        <f t="shared" si="102"/>
        <v>141</v>
      </c>
      <c r="W349" s="128">
        <f t="shared" si="103"/>
        <v>28.199999999999996</v>
      </c>
      <c r="Y349" s="29"/>
      <c r="Z349" s="224"/>
      <c r="AA349" s="224"/>
      <c r="AB349" s="694"/>
      <c r="AC349" s="694"/>
      <c r="AD349" s="223"/>
      <c r="AE349" s="223"/>
      <c r="AF349" s="694"/>
      <c r="AG349" s="694"/>
      <c r="AH349" s="233"/>
      <c r="AI349" s="233"/>
      <c r="AJ349" s="694"/>
      <c r="AK349" s="694"/>
      <c r="AL349" s="694"/>
      <c r="AM349" s="694"/>
      <c r="AN349" s="694"/>
      <c r="AO349" s="694"/>
      <c r="AP349" s="694"/>
      <c r="AQ349" s="694"/>
      <c r="AR349" s="694"/>
      <c r="AS349" s="694"/>
      <c r="AT349" s="694"/>
      <c r="AU349" s="694"/>
      <c r="AV349" s="694"/>
      <c r="AW349" s="694"/>
      <c r="AX349" s="29"/>
      <c r="BA349" s="129"/>
      <c r="BB349" s="130"/>
      <c r="BC349" s="129"/>
      <c r="BD349" s="155"/>
      <c r="BE349" s="132"/>
      <c r="BF349" s="131"/>
      <c r="BG349" s="132"/>
      <c r="BH349" s="131"/>
      <c r="BI349" s="65"/>
      <c r="BJ349" s="155"/>
      <c r="BK349" s="132"/>
      <c r="BL349" s="131"/>
      <c r="BM349" s="65"/>
      <c r="BN349" s="131"/>
      <c r="BO349" s="132"/>
      <c r="BP349" s="131"/>
      <c r="BQ349" s="132"/>
      <c r="BR349" s="131"/>
      <c r="BS349" s="65"/>
      <c r="BT349" s="131"/>
      <c r="BU349" s="132"/>
      <c r="BV349" s="131"/>
      <c r="BW349" s="65"/>
      <c r="BX349" s="131"/>
      <c r="BY349" s="65"/>
      <c r="BZ349" s="131"/>
      <c r="CA349" s="65"/>
      <c r="CB349" s="156">
        <f t="shared" si="104"/>
        <v>0</v>
      </c>
      <c r="CC349" s="128" t="e">
        <f t="shared" si="105"/>
        <v>#DIV/0!</v>
      </c>
      <c r="CF349" s="122"/>
      <c r="CG349" s="122"/>
    </row>
    <row r="350" spans="1:88" ht="33.75" customHeight="1">
      <c r="A350" s="976"/>
      <c r="B350" s="982"/>
      <c r="C350" s="1236"/>
      <c r="D350" s="692" t="s">
        <v>743</v>
      </c>
      <c r="E350" s="655" t="s">
        <v>423</v>
      </c>
      <c r="F350" s="671">
        <f>+'[1]UE409 (2)'!F364</f>
        <v>600</v>
      </c>
      <c r="G350" s="671">
        <f>+'[1]UE409 (2)'!G364</f>
        <v>600</v>
      </c>
      <c r="H350" s="671">
        <f>+'[1]UE409 (2)'!H364</f>
        <v>600</v>
      </c>
      <c r="I350" s="671">
        <f>+'[1]UE409 (2)'!I364</f>
        <v>600</v>
      </c>
      <c r="J350" s="634">
        <v>17</v>
      </c>
      <c r="K350" s="739">
        <v>28</v>
      </c>
      <c r="L350" s="80">
        <v>25</v>
      </c>
      <c r="M350" s="80">
        <v>28</v>
      </c>
      <c r="N350" s="80"/>
      <c r="O350" s="80"/>
      <c r="P350" s="80"/>
      <c r="Q350" s="80"/>
      <c r="R350" s="80"/>
      <c r="S350" s="634"/>
      <c r="T350" s="80"/>
      <c r="U350" s="80"/>
      <c r="V350" s="77">
        <f t="shared" si="102"/>
        <v>98</v>
      </c>
      <c r="W350" s="128">
        <f t="shared" si="103"/>
        <v>16.333333333333332</v>
      </c>
      <c r="Y350" s="29"/>
      <c r="Z350" s="224" t="s">
        <v>849</v>
      </c>
      <c r="AA350" s="224" t="s">
        <v>850</v>
      </c>
      <c r="AB350" s="694"/>
      <c r="AC350" s="694"/>
      <c r="AD350" s="223" t="s">
        <v>850</v>
      </c>
      <c r="AE350" s="223"/>
      <c r="AF350" s="694" t="s">
        <v>850</v>
      </c>
      <c r="AG350" s="694"/>
      <c r="AH350" s="233"/>
      <c r="AI350" s="233"/>
      <c r="AJ350" s="694"/>
      <c r="AK350" s="694"/>
      <c r="AL350" s="694"/>
      <c r="AM350" s="694"/>
      <c r="AN350" s="694"/>
      <c r="AO350" s="694"/>
      <c r="AP350" s="694"/>
      <c r="AQ350" s="694"/>
      <c r="AR350" s="694"/>
      <c r="AS350" s="694"/>
      <c r="AT350" s="694"/>
      <c r="AU350" s="694"/>
      <c r="AV350" s="694"/>
      <c r="AW350" s="694"/>
      <c r="AX350" s="29"/>
      <c r="BA350" s="129"/>
      <c r="BB350" s="130"/>
      <c r="BC350" s="129"/>
      <c r="BD350" s="155"/>
      <c r="BE350" s="132"/>
      <c r="BF350" s="131"/>
      <c r="BG350" s="132"/>
      <c r="BH350" s="131"/>
      <c r="BI350" s="65"/>
      <c r="BJ350" s="155"/>
      <c r="BK350" s="132"/>
      <c r="BL350" s="131"/>
      <c r="BM350" s="65"/>
      <c r="BN350" s="131"/>
      <c r="BO350" s="132"/>
      <c r="BP350" s="131"/>
      <c r="BQ350" s="132"/>
      <c r="BR350" s="131"/>
      <c r="BS350" s="65"/>
      <c r="BT350" s="131"/>
      <c r="BU350" s="132"/>
      <c r="BV350" s="131"/>
      <c r="BW350" s="65"/>
      <c r="BX350" s="131"/>
      <c r="BY350" s="65"/>
      <c r="BZ350" s="131"/>
      <c r="CA350" s="65"/>
      <c r="CB350" s="156">
        <f t="shared" si="104"/>
        <v>0</v>
      </c>
      <c r="CC350" s="128" t="e">
        <f t="shared" si="105"/>
        <v>#DIV/0!</v>
      </c>
      <c r="CF350" s="122"/>
      <c r="CG350" s="122"/>
    </row>
    <row r="351" spans="1:88" ht="33.75" customHeight="1">
      <c r="A351" s="976"/>
      <c r="B351" s="982"/>
      <c r="C351" s="1236"/>
      <c r="D351" s="692" t="s">
        <v>744</v>
      </c>
      <c r="E351" s="655" t="s">
        <v>423</v>
      </c>
      <c r="F351" s="671">
        <f>+'[1]UE409 (2)'!F365</f>
        <v>10</v>
      </c>
      <c r="G351" s="671">
        <f>+'[1]UE409 (2)'!G365</f>
        <v>10</v>
      </c>
      <c r="H351" s="671">
        <f>+'[1]UE409 (2)'!H365</f>
        <v>10</v>
      </c>
      <c r="I351" s="671">
        <f>+'[1]UE409 (2)'!I365</f>
        <v>10</v>
      </c>
      <c r="J351" s="634">
        <v>0</v>
      </c>
      <c r="K351" s="739">
        <v>2</v>
      </c>
      <c r="L351" s="80">
        <v>1</v>
      </c>
      <c r="M351" s="80">
        <v>0</v>
      </c>
      <c r="N351" s="80"/>
      <c r="O351" s="80"/>
      <c r="P351" s="80"/>
      <c r="Q351" s="80"/>
      <c r="R351" s="80"/>
      <c r="S351" s="634"/>
      <c r="T351" s="80"/>
      <c r="U351" s="80"/>
      <c r="V351" s="77">
        <f t="shared" si="102"/>
        <v>3</v>
      </c>
      <c r="W351" s="128">
        <f t="shared" si="103"/>
        <v>30</v>
      </c>
      <c r="Y351" s="29"/>
      <c r="Z351" s="224"/>
      <c r="AA351" s="224"/>
      <c r="AB351" s="694"/>
      <c r="AC351" s="694"/>
      <c r="AD351" s="223"/>
      <c r="AE351" s="223"/>
      <c r="AF351" s="694"/>
      <c r="AG351" s="694"/>
      <c r="AH351" s="233"/>
      <c r="AI351" s="233"/>
      <c r="AJ351" s="694"/>
      <c r="AK351" s="694"/>
      <c r="AL351" s="694"/>
      <c r="AM351" s="694"/>
      <c r="AN351" s="694"/>
      <c r="AO351" s="694"/>
      <c r="AP351" s="694"/>
      <c r="AQ351" s="694"/>
      <c r="AR351" s="694"/>
      <c r="AS351" s="694"/>
      <c r="AT351" s="694"/>
      <c r="AU351" s="694"/>
      <c r="AV351" s="694"/>
      <c r="AW351" s="694"/>
      <c r="AX351" s="29"/>
      <c r="BA351" s="129"/>
      <c r="BB351" s="130"/>
      <c r="BC351" s="129"/>
      <c r="BD351" s="155"/>
      <c r="BE351" s="132"/>
      <c r="BF351" s="131"/>
      <c r="BG351" s="132"/>
      <c r="BH351" s="131"/>
      <c r="BI351" s="65"/>
      <c r="BJ351" s="155"/>
      <c r="BK351" s="132"/>
      <c r="BL351" s="131"/>
      <c r="BM351" s="65"/>
      <c r="BN351" s="131"/>
      <c r="BO351" s="132"/>
      <c r="BP351" s="131"/>
      <c r="BQ351" s="132"/>
      <c r="BR351" s="131"/>
      <c r="BS351" s="65"/>
      <c r="BT351" s="131"/>
      <c r="BU351" s="132"/>
      <c r="BV351" s="131"/>
      <c r="BW351" s="65"/>
      <c r="BX351" s="131"/>
      <c r="BY351" s="65"/>
      <c r="BZ351" s="131"/>
      <c r="CA351" s="65"/>
      <c r="CB351" s="156">
        <f t="shared" si="104"/>
        <v>0</v>
      </c>
      <c r="CC351" s="128" t="e">
        <f t="shared" si="105"/>
        <v>#DIV/0!</v>
      </c>
      <c r="CF351" s="122"/>
      <c r="CG351" s="122"/>
    </row>
    <row r="352" spans="1:88" ht="33.75" customHeight="1">
      <c r="A352" s="976"/>
      <c r="B352" s="983"/>
      <c r="C352" s="1237"/>
      <c r="D352" s="692" t="s">
        <v>745</v>
      </c>
      <c r="E352" s="18" t="s">
        <v>423</v>
      </c>
      <c r="F352" s="671">
        <f>+'[1]UE409 (2)'!F366</f>
        <v>900</v>
      </c>
      <c r="G352" s="671">
        <f>+'[1]UE409 (2)'!G366</f>
        <v>900</v>
      </c>
      <c r="H352" s="671">
        <f>+'[1]UE409 (2)'!H366</f>
        <v>900</v>
      </c>
      <c r="I352" s="671">
        <f>+'[1]UE409 (2)'!I366</f>
        <v>900</v>
      </c>
      <c r="J352" s="634">
        <v>10</v>
      </c>
      <c r="K352" s="739">
        <v>30</v>
      </c>
      <c r="L352" s="80">
        <v>35</v>
      </c>
      <c r="M352" s="80">
        <v>25</v>
      </c>
      <c r="N352" s="80"/>
      <c r="O352" s="80"/>
      <c r="P352" s="80"/>
      <c r="Q352" s="80"/>
      <c r="R352" s="80"/>
      <c r="S352" s="634"/>
      <c r="T352" s="80"/>
      <c r="U352" s="80"/>
      <c r="V352" s="77">
        <f t="shared" si="102"/>
        <v>100</v>
      </c>
      <c r="W352" s="128">
        <f t="shared" si="103"/>
        <v>11.111111111111111</v>
      </c>
      <c r="Z352" s="224" t="s">
        <v>849</v>
      </c>
      <c r="AA352" s="224" t="s">
        <v>850</v>
      </c>
      <c r="AB352" s="223"/>
      <c r="AC352" s="223"/>
      <c r="AD352" s="223" t="s">
        <v>850</v>
      </c>
      <c r="AE352" s="223"/>
      <c r="AF352" s="223" t="s">
        <v>850</v>
      </c>
      <c r="AG352" s="223"/>
      <c r="AH352" s="223"/>
      <c r="AI352" s="223"/>
      <c r="AJ352" s="223"/>
      <c r="AK352" s="223"/>
      <c r="AL352" s="223"/>
      <c r="AM352" s="223"/>
      <c r="AN352" s="223"/>
      <c r="AO352" s="223"/>
      <c r="AP352" s="223"/>
      <c r="AQ352" s="223"/>
      <c r="AR352" s="223"/>
      <c r="AS352" s="223"/>
      <c r="AT352" s="223"/>
      <c r="AU352" s="223"/>
      <c r="AV352" s="223"/>
      <c r="AW352" s="223"/>
      <c r="BA352" s="129"/>
      <c r="BB352" s="130"/>
      <c r="BC352" s="129"/>
      <c r="BD352" s="155"/>
      <c r="BE352" s="132"/>
      <c r="BF352" s="131"/>
      <c r="BG352" s="132"/>
      <c r="BH352" s="131"/>
      <c r="BI352" s="65"/>
      <c r="BJ352" s="155"/>
      <c r="BK352" s="132"/>
      <c r="BL352" s="131"/>
      <c r="BM352" s="65"/>
      <c r="BN352" s="131"/>
      <c r="BO352" s="132"/>
      <c r="BP352" s="131"/>
      <c r="BQ352" s="132"/>
      <c r="BR352" s="131"/>
      <c r="BS352" s="65"/>
      <c r="BT352" s="131"/>
      <c r="BU352" s="132"/>
      <c r="BV352" s="131"/>
      <c r="BW352" s="65"/>
      <c r="BX352" s="131"/>
      <c r="BY352" s="65"/>
      <c r="BZ352" s="131"/>
      <c r="CA352" s="65"/>
      <c r="CB352" s="156">
        <f t="shared" si="104"/>
        <v>0</v>
      </c>
      <c r="CC352" s="128" t="e">
        <f t="shared" si="105"/>
        <v>#DIV/0!</v>
      </c>
      <c r="CF352" s="122"/>
      <c r="CG352" s="122"/>
    </row>
    <row r="353" spans="1:88" ht="57" customHeight="1">
      <c r="A353" s="976"/>
      <c r="B353" s="1043" t="s">
        <v>302</v>
      </c>
      <c r="C353" s="1014" t="s">
        <v>142</v>
      </c>
      <c r="D353" s="677" t="s">
        <v>221</v>
      </c>
      <c r="E353" s="678"/>
      <c r="F353" s="671">
        <f>+'[1]UE409 (2)'!F367</f>
        <v>2000</v>
      </c>
      <c r="G353" s="671">
        <f>+'[1]UE409 (2)'!G367</f>
        <v>2000</v>
      </c>
      <c r="H353" s="671">
        <f>+'[1]UE409 (2)'!H367</f>
        <v>2000</v>
      </c>
      <c r="I353" s="671">
        <f>+'[1]UE409 (2)'!I367</f>
        <v>2000</v>
      </c>
      <c r="J353" s="727">
        <v>150</v>
      </c>
      <c r="K353" s="739">
        <v>150</v>
      </c>
      <c r="L353" s="671">
        <v>150</v>
      </c>
      <c r="M353" s="671">
        <v>150</v>
      </c>
      <c r="N353" s="671">
        <f t="shared" ref="N353:U353" si="107">+N354</f>
        <v>0</v>
      </c>
      <c r="O353" s="671">
        <f t="shared" si="107"/>
        <v>0</v>
      </c>
      <c r="P353" s="671">
        <f t="shared" si="107"/>
        <v>0</v>
      </c>
      <c r="Q353" s="671">
        <f t="shared" si="107"/>
        <v>0</v>
      </c>
      <c r="R353" s="671">
        <f t="shared" si="107"/>
        <v>0</v>
      </c>
      <c r="S353" s="671">
        <f t="shared" si="107"/>
        <v>0</v>
      </c>
      <c r="T353" s="671">
        <f t="shared" si="107"/>
        <v>0</v>
      </c>
      <c r="U353" s="671">
        <f t="shared" si="107"/>
        <v>0</v>
      </c>
      <c r="V353" s="77">
        <f t="shared" si="102"/>
        <v>600</v>
      </c>
      <c r="W353" s="128">
        <f t="shared" si="103"/>
        <v>30</v>
      </c>
      <c r="Z353" s="224"/>
      <c r="AA353" s="224"/>
      <c r="AB353" s="694"/>
      <c r="AC353" s="694"/>
      <c r="AD353" s="223"/>
      <c r="AE353" s="223"/>
      <c r="AF353" s="694"/>
      <c r="AG353" s="694"/>
      <c r="AH353" s="694"/>
      <c r="AI353" s="694"/>
      <c r="AJ353" s="694"/>
      <c r="AK353" s="694"/>
      <c r="AL353" s="694"/>
      <c r="AM353" s="694"/>
      <c r="AN353" s="694"/>
      <c r="AO353" s="694"/>
      <c r="AP353" s="694"/>
      <c r="AQ353" s="694"/>
      <c r="AR353" s="694"/>
      <c r="AS353" s="694"/>
      <c r="AT353" s="694"/>
      <c r="AU353" s="694"/>
      <c r="AV353" s="694"/>
      <c r="AW353" s="694"/>
      <c r="AY353" s="135" t="s">
        <v>18</v>
      </c>
      <c r="AZ353" s="136">
        <f>SUM(BA345:BA353)</f>
        <v>497605</v>
      </c>
      <c r="BA353" s="77">
        <f>+BC353+BD353+BF353+BH353+BJ353+BL353+BN353+BP353+BR353+BT353+BV353+BX353+BZ353</f>
        <v>351981</v>
      </c>
      <c r="BB353" s="130">
        <f>+BE353+BG353+BI353+BK353+BM353+BO353+BQ353+BS353+BU353+BW353+BY353+CA353</f>
        <v>93189.040000000008</v>
      </c>
      <c r="BC353" s="129">
        <v>1500</v>
      </c>
      <c r="BD353" s="155">
        <v>0</v>
      </c>
      <c r="BE353" s="132">
        <v>0</v>
      </c>
      <c r="BF353" s="131">
        <v>343904</v>
      </c>
      <c r="BG353" s="132">
        <v>30936.62</v>
      </c>
      <c r="BH353" s="131">
        <v>2577</v>
      </c>
      <c r="BI353" s="65">
        <v>31123.180000000004</v>
      </c>
      <c r="BJ353" s="155">
        <v>4000</v>
      </c>
      <c r="BK353" s="132">
        <v>31129.240000000005</v>
      </c>
      <c r="BL353" s="131"/>
      <c r="BM353" s="132"/>
      <c r="BN353" s="131"/>
      <c r="BO353" s="132"/>
      <c r="BP353" s="131"/>
      <c r="BQ353" s="132"/>
      <c r="BR353" s="131"/>
      <c r="BS353" s="65"/>
      <c r="BT353" s="131"/>
      <c r="BU353" s="132"/>
      <c r="BV353" s="131"/>
      <c r="BW353" s="65"/>
      <c r="BX353" s="131"/>
      <c r="BY353" s="65"/>
      <c r="BZ353" s="131"/>
      <c r="CA353" s="65"/>
      <c r="CB353" s="156">
        <f t="shared" si="104"/>
        <v>93189.040000000008</v>
      </c>
      <c r="CC353" s="128">
        <f t="shared" si="105"/>
        <v>26.475588170952413</v>
      </c>
      <c r="CF353" s="133">
        <f>+CI353-BA353</f>
        <v>0</v>
      </c>
      <c r="CG353" s="133">
        <f>+CJ353-BB353</f>
        <v>0</v>
      </c>
      <c r="CH353" s="160"/>
      <c r="CI353" s="133">
        <v>351981</v>
      </c>
      <c r="CJ353" s="133">
        <v>93189.040000000008</v>
      </c>
    </row>
    <row r="354" spans="1:88" ht="40.5" customHeight="1">
      <c r="A354" s="977"/>
      <c r="B354" s="1043"/>
      <c r="C354" s="1015"/>
      <c r="D354" s="11" t="s">
        <v>483</v>
      </c>
      <c r="E354" s="9" t="s">
        <v>60</v>
      </c>
      <c r="F354" s="671">
        <f>+'[1]UE409 (2)'!F368</f>
        <v>2000</v>
      </c>
      <c r="G354" s="671">
        <f>+'[1]UE409 (2)'!G368</f>
        <v>2000</v>
      </c>
      <c r="H354" s="671">
        <f>+'[1]UE409 (2)'!H368</f>
        <v>2000</v>
      </c>
      <c r="I354" s="671">
        <f>+'[1]UE409 (2)'!I368</f>
        <v>2000</v>
      </c>
      <c r="J354" s="634">
        <v>150</v>
      </c>
      <c r="K354" s="739">
        <v>200</v>
      </c>
      <c r="L354" s="80">
        <v>150</v>
      </c>
      <c r="M354" s="80">
        <v>150</v>
      </c>
      <c r="N354" s="80"/>
      <c r="O354" s="80"/>
      <c r="P354" s="80"/>
      <c r="Q354" s="80"/>
      <c r="R354" s="80"/>
      <c r="S354" s="634"/>
      <c r="T354" s="80"/>
      <c r="U354" s="80"/>
      <c r="V354" s="77">
        <f t="shared" si="102"/>
        <v>650</v>
      </c>
      <c r="W354" s="128">
        <f t="shared" si="103"/>
        <v>32.5</v>
      </c>
      <c r="Z354" s="224" t="s">
        <v>851</v>
      </c>
      <c r="AA354" s="224" t="s">
        <v>852</v>
      </c>
      <c r="AB354" s="694"/>
      <c r="AC354" s="694"/>
      <c r="AD354" s="223" t="s">
        <v>1016</v>
      </c>
      <c r="AE354" s="223"/>
      <c r="AF354" s="223" t="s">
        <v>1016</v>
      </c>
      <c r="AG354" s="223"/>
      <c r="AH354" s="694"/>
      <c r="AI354" s="694"/>
      <c r="AJ354" s="694"/>
      <c r="AK354" s="694"/>
      <c r="AL354" s="223"/>
      <c r="AM354" s="223"/>
      <c r="AN354" s="223"/>
      <c r="AO354" s="223"/>
      <c r="AP354" s="694"/>
      <c r="AQ354" s="694"/>
      <c r="AR354" s="694"/>
      <c r="AS354" s="694"/>
      <c r="AT354" s="694"/>
      <c r="AU354" s="694"/>
      <c r="AV354" s="694"/>
      <c r="AW354" s="694"/>
      <c r="AY354" s="135" t="s">
        <v>573</v>
      </c>
      <c r="AZ354" s="136">
        <f>SUM(BB345:BB353)</f>
        <v>115022.70000000001</v>
      </c>
      <c r="BA354" s="129"/>
      <c r="BB354" s="130"/>
      <c r="BC354" s="129"/>
      <c r="BD354" s="155"/>
      <c r="BE354" s="65"/>
      <c r="BF354" s="131"/>
      <c r="BG354" s="132"/>
      <c r="BH354" s="131"/>
      <c r="BI354" s="65"/>
      <c r="BJ354" s="155"/>
      <c r="BK354" s="132"/>
      <c r="BL354" s="131"/>
      <c r="BM354" s="132"/>
      <c r="BN354" s="131"/>
      <c r="BO354" s="132"/>
      <c r="BP354" s="131"/>
      <c r="BQ354" s="132"/>
      <c r="BR354" s="131"/>
      <c r="BS354" s="65"/>
      <c r="BT354" s="131"/>
      <c r="BU354" s="132"/>
      <c r="BV354" s="131"/>
      <c r="BW354" s="65"/>
      <c r="BX354" s="131"/>
      <c r="BY354" s="65"/>
      <c r="BZ354" s="131"/>
      <c r="CA354" s="65"/>
      <c r="CB354" s="156">
        <f t="shared" si="104"/>
        <v>0</v>
      </c>
      <c r="CC354" s="128" t="e">
        <f t="shared" si="105"/>
        <v>#DIV/0!</v>
      </c>
      <c r="CF354" s="122"/>
      <c r="CG354" s="122"/>
    </row>
    <row r="355" spans="1:88" ht="37.5" customHeight="1">
      <c r="A355" s="1008" t="s">
        <v>514</v>
      </c>
      <c r="B355" s="1008"/>
      <c r="C355" s="1008"/>
      <c r="D355" s="1008"/>
      <c r="E355" s="1008"/>
      <c r="F355" s="1009"/>
      <c r="G355" s="107"/>
      <c r="H355" s="108"/>
      <c r="I355" s="108"/>
      <c r="J355" s="109"/>
      <c r="K355" s="109"/>
      <c r="L355" s="109"/>
      <c r="M355" s="109"/>
      <c r="N355" s="109"/>
      <c r="O355" s="109"/>
      <c r="P355" s="109"/>
      <c r="Q355" s="109"/>
      <c r="R355" s="109"/>
      <c r="S355" s="109"/>
      <c r="T355" s="109"/>
      <c r="U355" s="109"/>
      <c r="V355" s="70"/>
      <c r="W355" s="70"/>
      <c r="Z355" s="227"/>
      <c r="AA355" s="227"/>
      <c r="AB355" s="212"/>
      <c r="AC355" s="212"/>
      <c r="AD355" s="212"/>
      <c r="AE355" s="212"/>
      <c r="AF355" s="212"/>
      <c r="AG355" s="212"/>
      <c r="AH355" s="212"/>
      <c r="AI355" s="212"/>
      <c r="AJ355" s="212"/>
      <c r="AK355" s="212"/>
      <c r="AL355" s="212"/>
      <c r="AM355" s="212"/>
      <c r="AN355" s="212"/>
      <c r="AO355" s="212"/>
      <c r="AP355" s="212"/>
      <c r="AQ355" s="212"/>
      <c r="AR355" s="212"/>
      <c r="AS355" s="212"/>
      <c r="AT355" s="212"/>
      <c r="AU355" s="212"/>
      <c r="AV355" s="212"/>
      <c r="AW355" s="212"/>
      <c r="AY355" s="123"/>
      <c r="AZ355" s="191"/>
      <c r="BD355" s="405"/>
      <c r="BJ355" s="405"/>
      <c r="BK355" s="405"/>
      <c r="BQ355" s="405"/>
      <c r="BU355" s="405"/>
      <c r="CF355" s="122"/>
      <c r="CG355" s="122"/>
    </row>
    <row r="356" spans="1:88" ht="37.5" customHeight="1">
      <c r="A356" s="43"/>
      <c r="B356" s="43"/>
      <c r="C356" s="43"/>
      <c r="D356" s="43"/>
      <c r="E356" s="43"/>
      <c r="F356" s="93"/>
      <c r="G356" s="104"/>
      <c r="H356" s="104"/>
      <c r="I356" s="104"/>
      <c r="J356" s="105"/>
      <c r="K356" s="105"/>
      <c r="L356" s="105"/>
      <c r="M356" s="105"/>
      <c r="N356" s="105"/>
      <c r="O356" s="105"/>
      <c r="P356" s="105"/>
      <c r="Q356" s="105"/>
      <c r="R356" s="105"/>
      <c r="S356" s="105"/>
      <c r="T356" s="105"/>
      <c r="U356" s="105"/>
      <c r="V356" s="70"/>
      <c r="W356" s="70"/>
      <c r="Z356" s="227"/>
      <c r="AA356" s="227"/>
      <c r="AB356" s="212"/>
      <c r="AC356" s="212"/>
      <c r="AD356" s="212"/>
      <c r="AE356" s="212"/>
      <c r="AF356" s="212"/>
      <c r="AG356" s="212"/>
      <c r="AH356" s="212"/>
      <c r="AI356" s="212"/>
      <c r="AJ356" s="212"/>
      <c r="AK356" s="212"/>
      <c r="AL356" s="212"/>
      <c r="AM356" s="212"/>
      <c r="AN356" s="212"/>
      <c r="AO356" s="212"/>
      <c r="AP356" s="212"/>
      <c r="AQ356" s="212"/>
      <c r="AR356" s="212"/>
      <c r="AS356" s="212"/>
      <c r="AT356" s="212"/>
      <c r="AU356" s="212"/>
      <c r="AV356" s="212"/>
      <c r="AW356" s="212"/>
      <c r="AY356" s="123"/>
      <c r="AZ356" s="191"/>
      <c r="BD356" s="405"/>
      <c r="BJ356" s="405"/>
      <c r="BK356" s="405"/>
      <c r="BQ356" s="405"/>
      <c r="BU356" s="405"/>
      <c r="CF356" s="122"/>
      <c r="CG356" s="122"/>
    </row>
    <row r="357" spans="1:88" ht="37.5" customHeight="1">
      <c r="A357" s="43"/>
      <c r="B357" s="43"/>
      <c r="C357" s="43"/>
      <c r="D357" s="43"/>
      <c r="E357" s="43"/>
      <c r="F357" s="93"/>
      <c r="G357" s="104"/>
      <c r="H357" s="104"/>
      <c r="I357" s="104"/>
      <c r="J357" s="105"/>
      <c r="K357" s="105"/>
      <c r="L357" s="105"/>
      <c r="M357" s="105"/>
      <c r="N357" s="105"/>
      <c r="O357" s="105"/>
      <c r="P357" s="105"/>
      <c r="Q357" s="105"/>
      <c r="R357" s="105"/>
      <c r="S357" s="105"/>
      <c r="T357" s="105"/>
      <c r="U357" s="105"/>
      <c r="V357" s="70"/>
      <c r="W357" s="70"/>
      <c r="Z357" s="227"/>
      <c r="AA357" s="227"/>
      <c r="AB357" s="212"/>
      <c r="AC357" s="212"/>
      <c r="AD357" s="212"/>
      <c r="AE357" s="212"/>
      <c r="AF357" s="212"/>
      <c r="AG357" s="212"/>
      <c r="AH357" s="212"/>
      <c r="AI357" s="212"/>
      <c r="AJ357" s="212"/>
      <c r="AK357" s="212"/>
      <c r="AL357" s="212"/>
      <c r="AM357" s="212"/>
      <c r="AN357" s="212"/>
      <c r="AO357" s="212"/>
      <c r="AP357" s="212"/>
      <c r="AQ357" s="212"/>
      <c r="AR357" s="212"/>
      <c r="AS357" s="212"/>
      <c r="AT357" s="212"/>
      <c r="AU357" s="212"/>
      <c r="AV357" s="212"/>
      <c r="AW357" s="212"/>
      <c r="AY357" s="123"/>
      <c r="AZ357" s="191"/>
      <c r="BD357" s="405"/>
      <c r="BJ357" s="405"/>
      <c r="BK357" s="405"/>
      <c r="BQ357" s="405"/>
      <c r="BU357" s="405"/>
      <c r="CF357" s="122"/>
      <c r="CG357" s="122"/>
    </row>
    <row r="358" spans="1:88" ht="37.5" customHeight="1">
      <c r="A358" s="43"/>
      <c r="B358" s="43"/>
      <c r="C358" s="43"/>
      <c r="D358" s="43"/>
      <c r="E358" s="43"/>
      <c r="F358" s="93"/>
      <c r="G358" s="104"/>
      <c r="H358" s="104"/>
      <c r="I358" s="104"/>
      <c r="J358" s="105"/>
      <c r="K358" s="105"/>
      <c r="L358" s="105"/>
      <c r="M358" s="105"/>
      <c r="N358" s="105"/>
      <c r="O358" s="105"/>
      <c r="P358" s="105"/>
      <c r="Q358" s="105"/>
      <c r="R358" s="105"/>
      <c r="S358" s="105"/>
      <c r="T358" s="105"/>
      <c r="U358" s="105"/>
      <c r="V358" s="70"/>
      <c r="W358" s="70"/>
      <c r="Z358" s="227"/>
      <c r="AA358" s="227"/>
      <c r="AB358" s="212"/>
      <c r="AC358" s="212"/>
      <c r="AD358" s="212"/>
      <c r="AE358" s="212"/>
      <c r="AF358" s="212"/>
      <c r="AG358" s="212"/>
      <c r="AH358" s="212"/>
      <c r="AI358" s="212"/>
      <c r="AJ358" s="212"/>
      <c r="AK358" s="212"/>
      <c r="AL358" s="212"/>
      <c r="AM358" s="212"/>
      <c r="AN358" s="212"/>
      <c r="AO358" s="212"/>
      <c r="AP358" s="212"/>
      <c r="AQ358" s="212"/>
      <c r="AR358" s="212"/>
      <c r="AS358" s="212"/>
      <c r="AT358" s="212"/>
      <c r="AU358" s="212"/>
      <c r="AV358" s="212"/>
      <c r="AW358" s="212"/>
      <c r="AY358" s="123"/>
      <c r="AZ358" s="191"/>
      <c r="BD358" s="405"/>
      <c r="BJ358" s="405"/>
      <c r="BK358" s="405"/>
      <c r="BQ358" s="405"/>
      <c r="BU358" s="405"/>
      <c r="CF358" s="122"/>
      <c r="CG358" s="122"/>
    </row>
    <row r="359" spans="1:88" ht="37.5" customHeight="1">
      <c r="A359" s="43"/>
      <c r="B359" s="43"/>
      <c r="C359" s="43"/>
      <c r="D359" s="43"/>
      <c r="E359" s="43"/>
      <c r="F359" s="93"/>
      <c r="G359" s="104"/>
      <c r="H359" s="104"/>
      <c r="I359" s="104"/>
      <c r="J359" s="105"/>
      <c r="K359" s="105"/>
      <c r="L359" s="105"/>
      <c r="M359" s="105"/>
      <c r="N359" s="105"/>
      <c r="O359" s="105"/>
      <c r="P359" s="105"/>
      <c r="Q359" s="105"/>
      <c r="R359" s="105"/>
      <c r="S359" s="105"/>
      <c r="T359" s="105"/>
      <c r="U359" s="105"/>
      <c r="V359" s="70"/>
      <c r="W359" s="70"/>
      <c r="Z359" s="227"/>
      <c r="AA359" s="227"/>
      <c r="AB359" s="212"/>
      <c r="AC359" s="212"/>
      <c r="AD359" s="212"/>
      <c r="AE359" s="212"/>
      <c r="AF359" s="212"/>
      <c r="AG359" s="212"/>
      <c r="AH359" s="240"/>
      <c r="AI359" s="240"/>
      <c r="AJ359" s="212"/>
      <c r="AK359" s="212"/>
      <c r="AL359" s="212"/>
      <c r="AM359" s="212"/>
      <c r="AN359" s="212"/>
      <c r="AO359" s="212"/>
      <c r="AP359" s="212"/>
      <c r="AQ359" s="212"/>
      <c r="AR359" s="212"/>
      <c r="AS359" s="212"/>
      <c r="AT359" s="212"/>
      <c r="AU359" s="212"/>
      <c r="AV359" s="212"/>
      <c r="AW359" s="212"/>
      <c r="AY359" s="123"/>
      <c r="AZ359" s="191"/>
      <c r="BD359" s="405"/>
      <c r="BJ359" s="405"/>
      <c r="BK359" s="405"/>
      <c r="BQ359" s="405"/>
      <c r="BU359" s="405"/>
      <c r="CF359" s="122"/>
      <c r="CG359" s="122"/>
    </row>
    <row r="360" spans="1:88" ht="37.5" customHeight="1">
      <c r="A360" s="16" t="s">
        <v>9</v>
      </c>
      <c r="B360" s="1000" t="s">
        <v>10</v>
      </c>
      <c r="C360" s="1000"/>
      <c r="D360" s="1000"/>
      <c r="E360" s="1000"/>
      <c r="F360" s="1000"/>
      <c r="G360" s="1000"/>
      <c r="H360" s="1000"/>
      <c r="I360" s="99"/>
      <c r="J360" s="100"/>
      <c r="K360" s="100"/>
      <c r="L360" s="100"/>
      <c r="M360" s="100"/>
      <c r="N360" s="100"/>
      <c r="O360" s="100"/>
      <c r="P360" s="100"/>
      <c r="Q360" s="100"/>
      <c r="R360" s="100"/>
      <c r="S360" s="100"/>
      <c r="T360" s="100"/>
      <c r="U360" s="100"/>
      <c r="V360" s="70"/>
      <c r="W360" s="70"/>
      <c r="Z360" s="227"/>
      <c r="AA360" s="227"/>
      <c r="AB360" s="212"/>
      <c r="AC360" s="212"/>
      <c r="AD360" s="212"/>
      <c r="AE360" s="212"/>
      <c r="AF360" s="212"/>
      <c r="AG360" s="212"/>
      <c r="AH360" s="240"/>
      <c r="AI360" s="240"/>
      <c r="AJ360" s="212"/>
      <c r="AK360" s="212"/>
      <c r="AL360" s="212"/>
      <c r="AM360" s="212"/>
      <c r="AN360" s="212"/>
      <c r="AO360" s="212"/>
      <c r="AP360" s="212"/>
      <c r="AQ360" s="212"/>
      <c r="AR360" s="212"/>
      <c r="AS360" s="212"/>
      <c r="AT360" s="212"/>
      <c r="AU360" s="212"/>
      <c r="AV360" s="212"/>
      <c r="AW360" s="212"/>
      <c r="AY360" s="123"/>
      <c r="AZ360" s="191"/>
      <c r="BD360" s="405"/>
      <c r="BJ360" s="405"/>
      <c r="BK360" s="405"/>
      <c r="BQ360" s="405"/>
      <c r="BU360" s="405"/>
      <c r="CF360" s="122"/>
      <c r="CG360" s="122"/>
    </row>
    <row r="361" spans="1:88" ht="37.5" customHeight="1">
      <c r="A361" s="14"/>
      <c r="B361" s="669" t="s">
        <v>96</v>
      </c>
      <c r="C361" s="1000" t="s">
        <v>97</v>
      </c>
      <c r="D361" s="1000"/>
      <c r="E361" s="1000"/>
      <c r="F361" s="1000"/>
      <c r="G361" s="1000"/>
      <c r="H361" s="1000"/>
      <c r="I361" s="99"/>
      <c r="J361" s="100"/>
      <c r="K361" s="100"/>
      <c r="L361" s="100"/>
      <c r="M361" s="100"/>
      <c r="N361" s="100"/>
      <c r="O361" s="100"/>
      <c r="P361" s="100"/>
      <c r="Q361" s="100"/>
      <c r="R361" s="100"/>
      <c r="S361" s="100"/>
      <c r="T361" s="100"/>
      <c r="U361" s="100"/>
      <c r="V361" s="70"/>
      <c r="W361" s="70"/>
      <c r="Z361" s="232"/>
      <c r="AA361" s="232"/>
      <c r="AB361" s="237"/>
      <c r="AC361" s="237"/>
      <c r="AD361" s="237"/>
      <c r="AE361" s="237"/>
      <c r="AF361" s="237"/>
      <c r="AG361" s="237"/>
      <c r="AH361" s="266"/>
      <c r="AI361" s="266"/>
      <c r="AJ361" s="237"/>
      <c r="AK361" s="237"/>
      <c r="AL361" s="237"/>
      <c r="AM361" s="237"/>
      <c r="AN361" s="237"/>
      <c r="AO361" s="237"/>
      <c r="AP361" s="237"/>
      <c r="AQ361" s="237"/>
      <c r="AR361" s="237"/>
      <c r="AS361" s="237"/>
      <c r="AT361" s="237"/>
      <c r="AU361" s="237"/>
      <c r="AV361" s="237"/>
      <c r="AW361" s="237"/>
      <c r="AY361" s="123"/>
      <c r="AZ361" s="191"/>
      <c r="BD361" s="405"/>
      <c r="BJ361" s="405"/>
      <c r="BK361" s="405"/>
      <c r="BQ361" s="405"/>
      <c r="BU361" s="405"/>
      <c r="CF361" s="122"/>
      <c r="CG361" s="122"/>
    </row>
    <row r="362" spans="1:88" ht="37.5" customHeight="1">
      <c r="A362" s="975" t="s">
        <v>13</v>
      </c>
      <c r="B362" s="981" t="s">
        <v>14</v>
      </c>
      <c r="C362" s="981" t="s">
        <v>15</v>
      </c>
      <c r="D362" s="997" t="s">
        <v>16</v>
      </c>
      <c r="E362" s="1001" t="s">
        <v>17</v>
      </c>
      <c r="F362" s="1011" t="s">
        <v>709</v>
      </c>
      <c r="G362" s="994" t="s">
        <v>214</v>
      </c>
      <c r="H362" s="1005"/>
      <c r="I362" s="1005"/>
      <c r="J362" s="996" t="s">
        <v>710</v>
      </c>
      <c r="K362" s="996"/>
      <c r="L362" s="996"/>
      <c r="M362" s="996"/>
      <c r="N362" s="996"/>
      <c r="O362" s="996"/>
      <c r="P362" s="996"/>
      <c r="Q362" s="996"/>
      <c r="R362" s="996"/>
      <c r="S362" s="996"/>
      <c r="T362" s="996"/>
      <c r="U362" s="996"/>
      <c r="V362" s="1238" t="s">
        <v>712</v>
      </c>
      <c r="W362" s="1241" t="s">
        <v>577</v>
      </c>
      <c r="Z362" s="991" t="s">
        <v>518</v>
      </c>
      <c r="AA362" s="992"/>
      <c r="AB362" s="991" t="s">
        <v>519</v>
      </c>
      <c r="AC362" s="992"/>
      <c r="AD362" s="991" t="s">
        <v>520</v>
      </c>
      <c r="AE362" s="992"/>
      <c r="AF362" s="991" t="s">
        <v>521</v>
      </c>
      <c r="AG362" s="992"/>
      <c r="AH362" s="991" t="s">
        <v>522</v>
      </c>
      <c r="AI362" s="992"/>
      <c r="AJ362" s="991" t="s">
        <v>523</v>
      </c>
      <c r="AK362" s="992"/>
      <c r="AL362" s="991" t="s">
        <v>524</v>
      </c>
      <c r="AM362" s="992"/>
      <c r="AN362" s="991" t="s">
        <v>525</v>
      </c>
      <c r="AO362" s="992"/>
      <c r="AP362" s="991" t="s">
        <v>526</v>
      </c>
      <c r="AQ362" s="992"/>
      <c r="AR362" s="991" t="s">
        <v>527</v>
      </c>
      <c r="AS362" s="992"/>
      <c r="AT362" s="991" t="s">
        <v>528</v>
      </c>
      <c r="AU362" s="992"/>
      <c r="AV362" s="991" t="s">
        <v>529</v>
      </c>
      <c r="AW362" s="992"/>
      <c r="AY362" s="123"/>
      <c r="AZ362" s="191"/>
      <c r="BD362" s="405"/>
      <c r="BJ362" s="405"/>
      <c r="BK362" s="405"/>
      <c r="BQ362" s="405"/>
      <c r="BU362" s="405"/>
      <c r="CF362" s="122"/>
      <c r="CG362" s="122"/>
    </row>
    <row r="363" spans="1:88" ht="37.5" customHeight="1">
      <c r="A363" s="976"/>
      <c r="B363" s="982"/>
      <c r="C363" s="982"/>
      <c r="D363" s="998"/>
      <c r="E363" s="1002"/>
      <c r="F363" s="1012"/>
      <c r="G363" s="993" t="s">
        <v>713</v>
      </c>
      <c r="H363" s="993"/>
      <c r="I363" s="994"/>
      <c r="J363" s="996" t="s">
        <v>711</v>
      </c>
      <c r="K363" s="996"/>
      <c r="L363" s="996"/>
      <c r="M363" s="996"/>
      <c r="N363" s="996"/>
      <c r="O363" s="996"/>
      <c r="P363" s="996"/>
      <c r="Q363" s="996"/>
      <c r="R363" s="996"/>
      <c r="S363" s="996"/>
      <c r="T363" s="996"/>
      <c r="U363" s="996"/>
      <c r="V363" s="1239"/>
      <c r="W363" s="1242"/>
      <c r="Z363" s="980" t="s">
        <v>578</v>
      </c>
      <c r="AA363" s="980" t="s">
        <v>579</v>
      </c>
      <c r="AB363" s="980" t="s">
        <v>580</v>
      </c>
      <c r="AC363" s="980" t="s">
        <v>581</v>
      </c>
      <c r="AD363" s="980" t="s">
        <v>582</v>
      </c>
      <c r="AE363" s="980" t="s">
        <v>583</v>
      </c>
      <c r="AF363" s="980" t="s">
        <v>584</v>
      </c>
      <c r="AG363" s="980" t="s">
        <v>585</v>
      </c>
      <c r="AH363" s="980" t="s">
        <v>586</v>
      </c>
      <c r="AI363" s="980" t="s">
        <v>587</v>
      </c>
      <c r="AJ363" s="980" t="s">
        <v>588</v>
      </c>
      <c r="AK363" s="980" t="s">
        <v>589</v>
      </c>
      <c r="AL363" s="980" t="s">
        <v>590</v>
      </c>
      <c r="AM363" s="980" t="s">
        <v>591</v>
      </c>
      <c r="AN363" s="980" t="s">
        <v>592</v>
      </c>
      <c r="AO363" s="980" t="s">
        <v>593</v>
      </c>
      <c r="AP363" s="980" t="s">
        <v>594</v>
      </c>
      <c r="AQ363" s="980" t="s">
        <v>595</v>
      </c>
      <c r="AR363" s="980" t="s">
        <v>596</v>
      </c>
      <c r="AS363" s="980" t="s">
        <v>597</v>
      </c>
      <c r="AT363" s="980" t="s">
        <v>598</v>
      </c>
      <c r="AU363" s="980" t="s">
        <v>599</v>
      </c>
      <c r="AV363" s="980" t="s">
        <v>600</v>
      </c>
      <c r="AW363" s="980" t="s">
        <v>601</v>
      </c>
      <c r="AY363" s="123"/>
      <c r="AZ363" s="191"/>
      <c r="BD363" s="405"/>
      <c r="BJ363" s="405"/>
      <c r="BK363" s="405"/>
      <c r="BQ363" s="405"/>
      <c r="BU363" s="405"/>
      <c r="CF363" s="122"/>
      <c r="CG363" s="122"/>
    </row>
    <row r="364" spans="1:88" ht="37.5" customHeight="1">
      <c r="A364" s="976"/>
      <c r="B364" s="982"/>
      <c r="C364" s="982"/>
      <c r="D364" s="998"/>
      <c r="E364" s="1002"/>
      <c r="F364" s="1012"/>
      <c r="G364" s="978">
        <v>2024</v>
      </c>
      <c r="H364" s="978">
        <v>2025</v>
      </c>
      <c r="I364" s="978">
        <v>2026</v>
      </c>
      <c r="J364" s="660"/>
      <c r="K364" s="660"/>
      <c r="L364" s="660"/>
      <c r="M364" s="660"/>
      <c r="N364" s="660"/>
      <c r="O364" s="660"/>
      <c r="P364" s="660"/>
      <c r="Q364" s="660"/>
      <c r="R364" s="660"/>
      <c r="S364" s="660"/>
      <c r="T364" s="660"/>
      <c r="U364" s="660"/>
      <c r="V364" s="1239"/>
      <c r="W364" s="1242"/>
      <c r="Z364" s="980"/>
      <c r="AA364" s="980"/>
      <c r="AB364" s="980"/>
      <c r="AC364" s="980"/>
      <c r="AD364" s="980"/>
      <c r="AE364" s="980"/>
      <c r="AF364" s="980"/>
      <c r="AG364" s="980"/>
      <c r="AH364" s="980"/>
      <c r="AI364" s="980"/>
      <c r="AJ364" s="980"/>
      <c r="AK364" s="980"/>
      <c r="AL364" s="980"/>
      <c r="AM364" s="980"/>
      <c r="AN364" s="980"/>
      <c r="AO364" s="980"/>
      <c r="AP364" s="980"/>
      <c r="AQ364" s="980"/>
      <c r="AR364" s="980"/>
      <c r="AS364" s="980"/>
      <c r="AT364" s="980"/>
      <c r="AU364" s="980"/>
      <c r="AV364" s="980"/>
      <c r="AW364" s="980"/>
      <c r="BA364" s="70"/>
      <c r="BB364" s="164"/>
      <c r="BC364" s="43"/>
      <c r="BD364" s="164"/>
      <c r="BE364" s="70"/>
      <c r="BF364" s="70"/>
      <c r="BG364" s="164"/>
      <c r="BH364" s="70"/>
      <c r="BI364" s="70"/>
      <c r="BJ364" s="164"/>
      <c r="BK364" s="164"/>
      <c r="BL364" s="70"/>
      <c r="BM364" s="70"/>
      <c r="BN364" s="70"/>
      <c r="BO364" s="70"/>
      <c r="BP364" s="70"/>
      <c r="BQ364" s="164"/>
      <c r="BR364" s="70"/>
      <c r="BS364" s="70"/>
      <c r="BT364" s="70"/>
      <c r="BU364" s="164"/>
      <c r="BV364" s="70"/>
      <c r="BW364" s="70"/>
      <c r="BX364" s="70"/>
      <c r="BY364" s="70"/>
      <c r="BZ364" s="70"/>
      <c r="CA364" s="70"/>
      <c r="CB364" s="70"/>
      <c r="CC364" s="70"/>
      <c r="CF364" s="122"/>
      <c r="CG364" s="122"/>
    </row>
    <row r="365" spans="1:88" ht="37.5" customHeight="1">
      <c r="A365" s="977"/>
      <c r="B365" s="983"/>
      <c r="C365" s="983"/>
      <c r="D365" s="999"/>
      <c r="E365" s="1003"/>
      <c r="F365" s="1013"/>
      <c r="G365" s="979"/>
      <c r="H365" s="979"/>
      <c r="I365" s="979"/>
      <c r="J365" s="661" t="s">
        <v>399</v>
      </c>
      <c r="K365" s="661" t="s">
        <v>400</v>
      </c>
      <c r="L365" s="661" t="s">
        <v>401</v>
      </c>
      <c r="M365" s="661" t="s">
        <v>402</v>
      </c>
      <c r="N365" s="661" t="s">
        <v>403</v>
      </c>
      <c r="O365" s="661" t="s">
        <v>404</v>
      </c>
      <c r="P365" s="661" t="s">
        <v>405</v>
      </c>
      <c r="Q365" s="661" t="s">
        <v>406</v>
      </c>
      <c r="R365" s="661" t="s">
        <v>407</v>
      </c>
      <c r="S365" s="661" t="s">
        <v>408</v>
      </c>
      <c r="T365" s="661" t="s">
        <v>409</v>
      </c>
      <c r="U365" s="661" t="s">
        <v>410</v>
      </c>
      <c r="V365" s="1240"/>
      <c r="W365" s="1243"/>
      <c r="Z365" s="980"/>
      <c r="AA365" s="980"/>
      <c r="AB365" s="980"/>
      <c r="AC365" s="980"/>
      <c r="AD365" s="980"/>
      <c r="AE365" s="980"/>
      <c r="AF365" s="980"/>
      <c r="AG365" s="980"/>
      <c r="AH365" s="980"/>
      <c r="AI365" s="980"/>
      <c r="AJ365" s="980"/>
      <c r="AK365" s="980"/>
      <c r="AL365" s="980"/>
      <c r="AM365" s="980"/>
      <c r="AN365" s="980"/>
      <c r="AO365" s="980"/>
      <c r="AP365" s="980"/>
      <c r="AQ365" s="980"/>
      <c r="AR365" s="980"/>
      <c r="AS365" s="980"/>
      <c r="AT365" s="980"/>
      <c r="AU365" s="980"/>
      <c r="AV365" s="980"/>
      <c r="AW365" s="980"/>
      <c r="BA365" s="70"/>
      <c r="BB365" s="164"/>
      <c r="BC365" s="43"/>
      <c r="BD365" s="164"/>
      <c r="BE365" s="70"/>
      <c r="BF365" s="70"/>
      <c r="BG365" s="164"/>
      <c r="BH365" s="70"/>
      <c r="BI365" s="70"/>
      <c r="BJ365" s="164"/>
      <c r="BK365" s="164"/>
      <c r="BL365" s="70"/>
      <c r="BM365" s="70"/>
      <c r="BN365" s="70"/>
      <c r="BO365" s="70"/>
      <c r="BP365" s="70"/>
      <c r="BQ365" s="164"/>
      <c r="BR365" s="70"/>
      <c r="BS365" s="70"/>
      <c r="BT365" s="70"/>
      <c r="BU365" s="164"/>
      <c r="BV365" s="70"/>
      <c r="BW365" s="70"/>
      <c r="BX365" s="70"/>
      <c r="BY365" s="70"/>
      <c r="BZ365" s="70"/>
      <c r="CA365" s="70"/>
      <c r="CB365" s="70"/>
      <c r="CC365" s="70"/>
      <c r="CF365" s="157"/>
      <c r="CG365" s="157"/>
    </row>
    <row r="366" spans="1:88" ht="37.5" customHeight="1">
      <c r="A366" s="945" t="s">
        <v>516</v>
      </c>
      <c r="B366" s="1231" t="s">
        <v>240</v>
      </c>
      <c r="C366" s="984" t="s">
        <v>714</v>
      </c>
      <c r="D366" s="985"/>
      <c r="E366" s="986"/>
      <c r="F366" s="698">
        <f>+'[1]UE409 (2)'!F380</f>
        <v>320</v>
      </c>
      <c r="G366" s="698">
        <f>+'[1]UE409 (2)'!G380</f>
        <v>320</v>
      </c>
      <c r="H366" s="698">
        <f>+'[1]UE409 (2)'!H380</f>
        <v>320</v>
      </c>
      <c r="I366" s="698">
        <f>+'[1]UE409 (2)'!I380</f>
        <v>320</v>
      </c>
      <c r="J366" s="723">
        <v>0</v>
      </c>
      <c r="K366" s="698">
        <v>9</v>
      </c>
      <c r="L366" s="698">
        <v>9</v>
      </c>
      <c r="M366" s="698">
        <v>26</v>
      </c>
      <c r="N366" s="698">
        <f t="shared" ref="N366:U366" si="108">+N367+N369</f>
        <v>0</v>
      </c>
      <c r="O366" s="698">
        <f t="shared" si="108"/>
        <v>0</v>
      </c>
      <c r="P366" s="698">
        <f t="shared" si="108"/>
        <v>0</v>
      </c>
      <c r="Q366" s="698">
        <f t="shared" si="108"/>
        <v>0</v>
      </c>
      <c r="R366" s="698">
        <f t="shared" si="108"/>
        <v>0</v>
      </c>
      <c r="S366" s="698">
        <f t="shared" si="108"/>
        <v>0</v>
      </c>
      <c r="T366" s="698">
        <f t="shared" si="108"/>
        <v>0</v>
      </c>
      <c r="U366" s="698">
        <f t="shared" si="108"/>
        <v>0</v>
      </c>
      <c r="V366" s="77">
        <f>SUM(J366:U366)</f>
        <v>44</v>
      </c>
      <c r="W366" s="128">
        <f>+V366/F366*100</f>
        <v>13.750000000000002</v>
      </c>
      <c r="Z366" s="640"/>
      <c r="AA366" s="640"/>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BA366" s="129"/>
      <c r="BB366" s="130"/>
      <c r="BC366" s="183"/>
      <c r="BD366" s="155"/>
      <c r="BE366" s="187"/>
      <c r="BF366" s="131"/>
      <c r="BG366" s="184"/>
      <c r="BH366" s="131"/>
      <c r="BI366" s="187"/>
      <c r="BJ366" s="155"/>
      <c r="BK366" s="184"/>
      <c r="BL366" s="131"/>
      <c r="BM366" s="187"/>
      <c r="BN366" s="131"/>
      <c r="BO366" s="187"/>
      <c r="BP366" s="131"/>
      <c r="BQ366" s="184"/>
      <c r="BR366" s="131"/>
      <c r="BS366" s="187"/>
      <c r="BT366" s="131"/>
      <c r="BU366" s="184"/>
      <c r="BV366" s="131"/>
      <c r="BW366" s="187"/>
      <c r="BX366" s="131"/>
      <c r="BY366" s="187"/>
      <c r="BZ366" s="131"/>
      <c r="CA366" s="65"/>
      <c r="CB366" s="156"/>
      <c r="CC366" s="128"/>
    </row>
    <row r="367" spans="1:88" ht="36.75" customHeight="1">
      <c r="A367" s="945"/>
      <c r="B367" s="1232"/>
      <c r="C367" s="989" t="s">
        <v>303</v>
      </c>
      <c r="D367" s="677" t="s">
        <v>221</v>
      </c>
      <c r="E367" s="678"/>
      <c r="F367" s="671">
        <f>+'[1]UE409 (2)'!F381</f>
        <v>6</v>
      </c>
      <c r="G367" s="671">
        <f>+'[1]UE409 (2)'!G381</f>
        <v>6</v>
      </c>
      <c r="H367" s="671">
        <f>+'[1]UE409 (2)'!H381</f>
        <v>6</v>
      </c>
      <c r="I367" s="671">
        <f>+'[1]UE409 (2)'!I381</f>
        <v>6</v>
      </c>
      <c r="J367" s="727">
        <v>0</v>
      </c>
      <c r="K367" s="671">
        <v>0</v>
      </c>
      <c r="L367" s="671">
        <v>1</v>
      </c>
      <c r="M367" s="671">
        <v>1</v>
      </c>
      <c r="N367" s="671">
        <f t="shared" ref="N367:U367" si="109">+N368</f>
        <v>0</v>
      </c>
      <c r="O367" s="671">
        <f t="shared" si="109"/>
        <v>0</v>
      </c>
      <c r="P367" s="671">
        <f t="shared" si="109"/>
        <v>0</v>
      </c>
      <c r="Q367" s="671">
        <f t="shared" si="109"/>
        <v>0</v>
      </c>
      <c r="R367" s="671">
        <f t="shared" si="109"/>
        <v>0</v>
      </c>
      <c r="S367" s="671">
        <f t="shared" si="109"/>
        <v>0</v>
      </c>
      <c r="T367" s="671">
        <f t="shared" si="109"/>
        <v>0</v>
      </c>
      <c r="U367" s="671">
        <f t="shared" si="109"/>
        <v>0</v>
      </c>
      <c r="V367" s="77">
        <f t="shared" ref="V367:V396" si="110">SUM(J367:U367)</f>
        <v>2</v>
      </c>
      <c r="W367" s="128">
        <f t="shared" ref="W367:W396" si="111">+V367/F367*100</f>
        <v>33.333333333333329</v>
      </c>
      <c r="X367" s="93"/>
      <c r="Y367" s="93"/>
      <c r="Z367" s="640"/>
      <c r="AA367" s="640"/>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93"/>
      <c r="BA367" s="750">
        <f>+BC367+BD367+BF367+BH367+BJ367+BL367+BN367+BP367+BR367+BT367+BV367+BX367+BZ367</f>
        <v>88800</v>
      </c>
      <c r="BB367" s="130">
        <f>+BE367+BG367+BI367+BK367+BM367+BO367+BQ367+BS367+BU367+BW367+BY367+CA367</f>
        <v>11333.33</v>
      </c>
      <c r="BC367" s="752">
        <f>48000+40800</f>
        <v>88800</v>
      </c>
      <c r="BD367" s="155">
        <v>0</v>
      </c>
      <c r="BE367" s="184">
        <v>0</v>
      </c>
      <c r="BF367" s="131">
        <v>0</v>
      </c>
      <c r="BG367" s="184">
        <v>4533.33</v>
      </c>
      <c r="BH367" s="131">
        <v>0</v>
      </c>
      <c r="BI367" s="185">
        <v>3400</v>
      </c>
      <c r="BJ367" s="155">
        <v>0</v>
      </c>
      <c r="BK367" s="184">
        <v>3400</v>
      </c>
      <c r="BL367" s="131"/>
      <c r="BM367" s="187"/>
      <c r="BN367" s="131"/>
      <c r="BO367" s="185"/>
      <c r="BP367" s="131"/>
      <c r="BQ367" s="185"/>
      <c r="BR367" s="131"/>
      <c r="BS367" s="186"/>
      <c r="BT367" s="131"/>
      <c r="BU367" s="185"/>
      <c r="BV367" s="131"/>
      <c r="BW367" s="186"/>
      <c r="BX367" s="131"/>
      <c r="BY367" s="186"/>
      <c r="BZ367" s="131"/>
      <c r="CA367" s="65"/>
      <c r="CB367" s="156">
        <f>+BE367+BG367+BI367+BK367+BM367+BO367+BQ367+BS367+BU367+BW367+BY367+CA367</f>
        <v>11333.33</v>
      </c>
      <c r="CC367" s="128">
        <f>+CB367/BA367*100</f>
        <v>12.76275900900901</v>
      </c>
      <c r="CF367" s="133">
        <f>+CI367-BA367</f>
        <v>0</v>
      </c>
      <c r="CG367" s="133">
        <f>+CJ367-BB367</f>
        <v>0</v>
      </c>
      <c r="CH367" s="160"/>
      <c r="CI367" s="133">
        <v>88800</v>
      </c>
      <c r="CJ367" s="133">
        <v>11333.33</v>
      </c>
    </row>
    <row r="368" spans="1:88" ht="51" customHeight="1">
      <c r="A368" s="945"/>
      <c r="B368" s="1232"/>
      <c r="C368" s="990"/>
      <c r="D368" s="252" t="s">
        <v>555</v>
      </c>
      <c r="E368" s="9" t="s">
        <v>46</v>
      </c>
      <c r="F368" s="671">
        <f>+'[1]UE409 (2)'!F382</f>
        <v>6</v>
      </c>
      <c r="G368" s="671">
        <f>+'[1]UE409 (2)'!G382</f>
        <v>6</v>
      </c>
      <c r="H368" s="671">
        <f>+'[1]UE409 (2)'!H382</f>
        <v>6</v>
      </c>
      <c r="I368" s="671">
        <f>+'[1]UE409 (2)'!I382</f>
        <v>6</v>
      </c>
      <c r="J368" s="634">
        <v>0</v>
      </c>
      <c r="K368" s="91">
        <v>0</v>
      </c>
      <c r="L368" s="91">
        <v>1</v>
      </c>
      <c r="M368" s="91">
        <v>1</v>
      </c>
      <c r="N368" s="91"/>
      <c r="O368" s="91"/>
      <c r="P368" s="91"/>
      <c r="Q368" s="91"/>
      <c r="R368" s="91"/>
      <c r="S368" s="634"/>
      <c r="T368" s="91"/>
      <c r="U368" s="91"/>
      <c r="V368" s="77">
        <f t="shared" si="110"/>
        <v>2</v>
      </c>
      <c r="W368" s="128">
        <f t="shared" si="111"/>
        <v>33.333333333333329</v>
      </c>
      <c r="Z368" s="640" t="s">
        <v>853</v>
      </c>
      <c r="AA368" s="640" t="s">
        <v>854</v>
      </c>
      <c r="AB368" s="226"/>
      <c r="AC368" s="226"/>
      <c r="AD368" s="226" t="s">
        <v>1017</v>
      </c>
      <c r="AE368" s="226" t="s">
        <v>1018</v>
      </c>
      <c r="AF368" s="226"/>
      <c r="AG368" s="226"/>
      <c r="AH368" s="226"/>
      <c r="AI368" s="226"/>
      <c r="AJ368" s="226"/>
      <c r="AK368" s="226"/>
      <c r="AL368" s="226"/>
      <c r="AM368" s="226"/>
      <c r="AN368" s="226"/>
      <c r="AO368" s="226"/>
      <c r="AP368" s="226"/>
      <c r="AQ368" s="226"/>
      <c r="AR368" s="226"/>
      <c r="AS368" s="226"/>
      <c r="AT368" s="226"/>
      <c r="AU368" s="226"/>
      <c r="AV368" s="226"/>
      <c r="AW368" s="226"/>
      <c r="BA368" s="129"/>
      <c r="BB368" s="130"/>
      <c r="BC368" s="183"/>
      <c r="BD368" s="155"/>
      <c r="BE368" s="184"/>
      <c r="BF368" s="131"/>
      <c r="BG368" s="184"/>
      <c r="BH368" s="131"/>
      <c r="BI368" s="185"/>
      <c r="BJ368" s="155"/>
      <c r="BK368" s="184"/>
      <c r="BL368" s="131"/>
      <c r="BM368" s="187"/>
      <c r="BN368" s="131"/>
      <c r="BO368" s="185"/>
      <c r="BP368" s="131"/>
      <c r="BQ368" s="185"/>
      <c r="BR368" s="131"/>
      <c r="BS368" s="186"/>
      <c r="BT368" s="131"/>
      <c r="BU368" s="185"/>
      <c r="BV368" s="131"/>
      <c r="BW368" s="186"/>
      <c r="BX368" s="131"/>
      <c r="BY368" s="186"/>
      <c r="BZ368" s="131"/>
      <c r="CA368" s="65"/>
      <c r="CB368" s="156">
        <f t="shared" ref="CB368:CB396" si="112">+BE368+BG368+BI368+BK368+BM368+BO368+BQ368+BS368+BU368+BW368+BY368+CA368</f>
        <v>0</v>
      </c>
      <c r="CC368" s="128" t="e">
        <f t="shared" ref="CC368:CC396" si="113">+CB368/BA368*100</f>
        <v>#DIV/0!</v>
      </c>
      <c r="CF368" s="122"/>
      <c r="CG368" s="122"/>
    </row>
    <row r="369" spans="1:88" ht="38.25" customHeight="1">
      <c r="A369" s="945"/>
      <c r="B369" s="1232"/>
      <c r="C369" s="989" t="s">
        <v>304</v>
      </c>
      <c r="D369" s="677" t="s">
        <v>221</v>
      </c>
      <c r="E369" s="678"/>
      <c r="F369" s="671">
        <f>+'[1]UE409 (2)'!F383</f>
        <v>314</v>
      </c>
      <c r="G369" s="671">
        <f>+'[1]UE409 (2)'!G383</f>
        <v>314</v>
      </c>
      <c r="H369" s="671">
        <f>+'[1]UE409 (2)'!H383</f>
        <v>314</v>
      </c>
      <c r="I369" s="671">
        <f>+'[1]UE409 (2)'!I383</f>
        <v>314</v>
      </c>
      <c r="J369" s="727">
        <v>0</v>
      </c>
      <c r="K369" s="671">
        <v>9</v>
      </c>
      <c r="L369" s="671">
        <v>8</v>
      </c>
      <c r="M369" s="671">
        <v>25</v>
      </c>
      <c r="N369" s="671">
        <f t="shared" ref="N369:U369" si="114">+N370</f>
        <v>0</v>
      </c>
      <c r="O369" s="671">
        <f t="shared" si="114"/>
        <v>0</v>
      </c>
      <c r="P369" s="671">
        <f t="shared" si="114"/>
        <v>0</v>
      </c>
      <c r="Q369" s="671">
        <f t="shared" si="114"/>
        <v>0</v>
      </c>
      <c r="R369" s="671">
        <f t="shared" si="114"/>
        <v>0</v>
      </c>
      <c r="S369" s="671">
        <f t="shared" si="114"/>
        <v>0</v>
      </c>
      <c r="T369" s="671">
        <f t="shared" si="114"/>
        <v>0</v>
      </c>
      <c r="U369" s="671">
        <f t="shared" si="114"/>
        <v>0</v>
      </c>
      <c r="V369" s="77">
        <f t="shared" si="110"/>
        <v>42</v>
      </c>
      <c r="W369" s="128">
        <f t="shared" si="111"/>
        <v>13.375796178343949</v>
      </c>
      <c r="Z369" s="640"/>
      <c r="AA369" s="640"/>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BA369" s="77">
        <f>+BC369+BD369+BF369+BH369+BJ369+BL369+BN369+BP369+BR369+BT369+BV369+BX369+BZ369</f>
        <v>6000</v>
      </c>
      <c r="BB369" s="130">
        <f>+BE369+BG369+BI369+BK369+BM369+BO369+BQ369+BS369+BU369+BW369+BY369+CA369</f>
        <v>0</v>
      </c>
      <c r="BC369" s="183">
        <v>6000</v>
      </c>
      <c r="BD369" s="155">
        <v>0</v>
      </c>
      <c r="BE369" s="184">
        <v>0</v>
      </c>
      <c r="BF369" s="131">
        <v>0</v>
      </c>
      <c r="BG369" s="184">
        <v>0</v>
      </c>
      <c r="BH369" s="131">
        <v>0</v>
      </c>
      <c r="BI369" s="185">
        <v>0</v>
      </c>
      <c r="BJ369" s="155">
        <v>0</v>
      </c>
      <c r="BK369" s="184">
        <v>0</v>
      </c>
      <c r="BL369" s="131"/>
      <c r="BM369" s="184"/>
      <c r="BN369" s="131"/>
      <c r="BO369" s="185"/>
      <c r="BP369" s="131"/>
      <c r="BQ369" s="185"/>
      <c r="BR369" s="131"/>
      <c r="BS369" s="186"/>
      <c r="BT369" s="131"/>
      <c r="BU369" s="185"/>
      <c r="BV369" s="131"/>
      <c r="BW369" s="186"/>
      <c r="BX369" s="131"/>
      <c r="BY369" s="186"/>
      <c r="BZ369" s="131"/>
      <c r="CA369" s="65"/>
      <c r="CB369" s="156">
        <f t="shared" si="112"/>
        <v>0</v>
      </c>
      <c r="CC369" s="128">
        <f t="shared" si="113"/>
        <v>0</v>
      </c>
      <c r="CF369" s="133">
        <f>+CI369-BA369</f>
        <v>0</v>
      </c>
      <c r="CG369" s="133">
        <f>+CJ369-BB369</f>
        <v>0</v>
      </c>
      <c r="CH369" s="160"/>
      <c r="CI369" s="133">
        <v>6000</v>
      </c>
      <c r="CJ369" s="133">
        <v>0</v>
      </c>
    </row>
    <row r="370" spans="1:88" ht="48.75" customHeight="1">
      <c r="A370" s="945"/>
      <c r="B370" s="1233"/>
      <c r="C370" s="990"/>
      <c r="D370" s="19" t="s">
        <v>305</v>
      </c>
      <c r="E370" s="9" t="s">
        <v>145</v>
      </c>
      <c r="F370" s="671">
        <f>+'[1]UE409 (2)'!F384</f>
        <v>314</v>
      </c>
      <c r="G370" s="671">
        <f>+'[1]UE409 (2)'!G384</f>
        <v>314</v>
      </c>
      <c r="H370" s="671">
        <f>+'[1]UE409 (2)'!H384</f>
        <v>314</v>
      </c>
      <c r="I370" s="671">
        <f>+'[1]UE409 (2)'!I384</f>
        <v>314</v>
      </c>
      <c r="J370" s="634">
        <v>0</v>
      </c>
      <c r="K370" s="80">
        <v>9</v>
      </c>
      <c r="L370" s="80">
        <v>8</v>
      </c>
      <c r="M370" s="80">
        <v>25</v>
      </c>
      <c r="N370" s="80"/>
      <c r="O370" s="80"/>
      <c r="P370" s="80"/>
      <c r="Q370" s="80"/>
      <c r="R370" s="80"/>
      <c r="S370" s="634"/>
      <c r="T370" s="80"/>
      <c r="U370" s="80"/>
      <c r="V370" s="77">
        <f t="shared" si="110"/>
        <v>42</v>
      </c>
      <c r="W370" s="128">
        <f t="shared" si="111"/>
        <v>13.375796178343949</v>
      </c>
      <c r="Z370" s="640" t="s">
        <v>855</v>
      </c>
      <c r="AA370" s="640" t="s">
        <v>856</v>
      </c>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BA370" s="129"/>
      <c r="BB370" s="130"/>
      <c r="BC370" s="183"/>
      <c r="BD370" s="155"/>
      <c r="BE370" s="184"/>
      <c r="BF370" s="131"/>
      <c r="BG370" s="184"/>
      <c r="BH370" s="131"/>
      <c r="BI370" s="185"/>
      <c r="BJ370" s="155"/>
      <c r="BK370" s="184"/>
      <c r="BL370" s="131"/>
      <c r="BM370" s="184"/>
      <c r="BN370" s="131"/>
      <c r="BO370" s="185"/>
      <c r="BP370" s="131"/>
      <c r="BQ370" s="185"/>
      <c r="BR370" s="131"/>
      <c r="BS370" s="186"/>
      <c r="BT370" s="131"/>
      <c r="BU370" s="185"/>
      <c r="BV370" s="131"/>
      <c r="BW370" s="186"/>
      <c r="BX370" s="131"/>
      <c r="BY370" s="186"/>
      <c r="BZ370" s="131"/>
      <c r="CA370" s="65"/>
      <c r="CB370" s="156">
        <f t="shared" si="112"/>
        <v>0</v>
      </c>
      <c r="CC370" s="128" t="e">
        <f t="shared" si="113"/>
        <v>#DIV/0!</v>
      </c>
      <c r="CF370" s="122"/>
      <c r="CG370" s="122"/>
    </row>
    <row r="371" spans="1:88" ht="48.75" customHeight="1">
      <c r="A371" s="945"/>
      <c r="B371" s="975" t="s">
        <v>306</v>
      </c>
      <c r="C371" s="984" t="s">
        <v>714</v>
      </c>
      <c r="D371" s="985"/>
      <c r="E371" s="986"/>
      <c r="F371" s="698">
        <f>+'[1]UE409 (2)'!F385</f>
        <v>167769</v>
      </c>
      <c r="G371" s="698">
        <f>+'[1]UE409 (2)'!G385</f>
        <v>167769</v>
      </c>
      <c r="H371" s="698">
        <f>+'[1]UE409 (2)'!H385</f>
        <v>167769</v>
      </c>
      <c r="I371" s="698">
        <f>+'[1]UE409 (2)'!I385</f>
        <v>167769</v>
      </c>
      <c r="J371" s="740">
        <v>17665</v>
      </c>
      <c r="K371" s="700">
        <v>16308</v>
      </c>
      <c r="L371" s="700">
        <v>17717</v>
      </c>
      <c r="M371" s="700">
        <v>6280</v>
      </c>
      <c r="N371" s="700">
        <f t="shared" ref="N371:U371" si="115">+N372+N374</f>
        <v>0</v>
      </c>
      <c r="O371" s="700">
        <f t="shared" si="115"/>
        <v>0</v>
      </c>
      <c r="P371" s="700">
        <f t="shared" si="115"/>
        <v>0</v>
      </c>
      <c r="Q371" s="700">
        <f t="shared" si="115"/>
        <v>0</v>
      </c>
      <c r="R371" s="700">
        <f t="shared" si="115"/>
        <v>0</v>
      </c>
      <c r="S371" s="700">
        <f t="shared" si="115"/>
        <v>0</v>
      </c>
      <c r="T371" s="700">
        <f t="shared" si="115"/>
        <v>0</v>
      </c>
      <c r="U371" s="700">
        <f t="shared" si="115"/>
        <v>0</v>
      </c>
      <c r="V371" s="77">
        <f t="shared" si="110"/>
        <v>57970</v>
      </c>
      <c r="W371" s="128">
        <f t="shared" si="111"/>
        <v>34.553463393117916</v>
      </c>
      <c r="Z371" s="640"/>
      <c r="AA371" s="640"/>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BA371" s="129"/>
      <c r="BB371" s="130"/>
      <c r="BC371" s="183"/>
      <c r="BD371" s="155"/>
      <c r="BE371" s="184"/>
      <c r="BF371" s="131"/>
      <c r="BG371" s="184"/>
      <c r="BH371" s="131"/>
      <c r="BI371" s="185"/>
      <c r="BJ371" s="155"/>
      <c r="BK371" s="184"/>
      <c r="BL371" s="131"/>
      <c r="BM371" s="184"/>
      <c r="BN371" s="131"/>
      <c r="BO371" s="185"/>
      <c r="BP371" s="131"/>
      <c r="BQ371" s="185"/>
      <c r="BR371" s="131"/>
      <c r="BS371" s="186"/>
      <c r="BT371" s="131"/>
      <c r="BU371" s="185"/>
      <c r="BV371" s="131"/>
      <c r="BW371" s="186"/>
      <c r="BX371" s="131"/>
      <c r="BY371" s="186"/>
      <c r="BZ371" s="131"/>
      <c r="CA371" s="65"/>
      <c r="CB371" s="156">
        <f t="shared" si="112"/>
        <v>0</v>
      </c>
      <c r="CC371" s="128" t="e">
        <f t="shared" si="113"/>
        <v>#DIV/0!</v>
      </c>
      <c r="CF371" s="122"/>
      <c r="CG371" s="122"/>
    </row>
    <row r="372" spans="1:88" ht="42" customHeight="1">
      <c r="A372" s="945"/>
      <c r="B372" s="976"/>
      <c r="C372" s="944" t="s">
        <v>307</v>
      </c>
      <c r="D372" s="677" t="s">
        <v>221</v>
      </c>
      <c r="E372" s="678"/>
      <c r="F372" s="671">
        <f>+'[1]UE409 (2)'!F386</f>
        <v>107393</v>
      </c>
      <c r="G372" s="671">
        <f>+'[1]UE409 (2)'!G386</f>
        <v>107393</v>
      </c>
      <c r="H372" s="671">
        <f>+'[1]UE409 (2)'!H386</f>
        <v>107393</v>
      </c>
      <c r="I372" s="671">
        <f>+'[1]UE409 (2)'!I386</f>
        <v>107393</v>
      </c>
      <c r="J372" s="729">
        <v>14051</v>
      </c>
      <c r="K372" s="671">
        <v>12292</v>
      </c>
      <c r="L372" s="671">
        <v>12220</v>
      </c>
      <c r="M372" s="671">
        <v>4760</v>
      </c>
      <c r="N372" s="671">
        <f t="shared" ref="N372:U372" si="116">+N373</f>
        <v>0</v>
      </c>
      <c r="O372" s="671">
        <f t="shared" si="116"/>
        <v>0</v>
      </c>
      <c r="P372" s="671">
        <f t="shared" si="116"/>
        <v>0</v>
      </c>
      <c r="Q372" s="671">
        <f t="shared" si="116"/>
        <v>0</v>
      </c>
      <c r="R372" s="671">
        <f t="shared" si="116"/>
        <v>0</v>
      </c>
      <c r="S372" s="671">
        <f t="shared" si="116"/>
        <v>0</v>
      </c>
      <c r="T372" s="671">
        <f t="shared" si="116"/>
        <v>0</v>
      </c>
      <c r="U372" s="671">
        <f t="shared" si="116"/>
        <v>0</v>
      </c>
      <c r="V372" s="77">
        <f t="shared" si="110"/>
        <v>43323</v>
      </c>
      <c r="W372" s="128">
        <f t="shared" si="111"/>
        <v>40.340618103600796</v>
      </c>
      <c r="Z372" s="640"/>
      <c r="AA372" s="640"/>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BA372" s="77">
        <f>+BC372+BD372+BF372+BH372+BJ372+BL372+BN372+BP372+BR372+BT372+BV372+BX372+BZ372</f>
        <v>98390</v>
      </c>
      <c r="BB372" s="130">
        <f>+BE372+BG372+BI372+BK372+BM372+BO372+BQ372+BS372+BU372+BW372+BY372+CA372</f>
        <v>24478.440000000002</v>
      </c>
      <c r="BC372" s="183">
        <v>26135</v>
      </c>
      <c r="BD372" s="155">
        <v>0</v>
      </c>
      <c r="BE372" s="184">
        <v>1179.3000000000002</v>
      </c>
      <c r="BF372" s="131">
        <v>72255</v>
      </c>
      <c r="BG372" s="184">
        <v>7800.88</v>
      </c>
      <c r="BH372" s="131">
        <v>0</v>
      </c>
      <c r="BI372" s="185">
        <v>7748.25</v>
      </c>
      <c r="BJ372" s="155">
        <v>0</v>
      </c>
      <c r="BK372" s="184">
        <v>7750.010000000002</v>
      </c>
      <c r="BL372" s="131"/>
      <c r="BM372" s="184"/>
      <c r="BN372" s="131"/>
      <c r="BO372" s="185"/>
      <c r="BP372" s="131"/>
      <c r="BQ372" s="185"/>
      <c r="BR372" s="131"/>
      <c r="BS372" s="186"/>
      <c r="BT372" s="131"/>
      <c r="BU372" s="185"/>
      <c r="BV372" s="131"/>
      <c r="BW372" s="186"/>
      <c r="BX372" s="131"/>
      <c r="BY372" s="186"/>
      <c r="BZ372" s="131"/>
      <c r="CA372" s="65"/>
      <c r="CB372" s="156">
        <f t="shared" si="112"/>
        <v>24478.440000000002</v>
      </c>
      <c r="CC372" s="128">
        <f t="shared" si="113"/>
        <v>24.878991767456043</v>
      </c>
      <c r="CF372" s="133">
        <f>+CI372-BA372</f>
        <v>0</v>
      </c>
      <c r="CG372" s="133">
        <f>+CJ372-BB372</f>
        <v>0</v>
      </c>
      <c r="CH372" s="160"/>
      <c r="CI372" s="133">
        <v>98390</v>
      </c>
      <c r="CJ372" s="133">
        <v>24478.440000000002</v>
      </c>
    </row>
    <row r="373" spans="1:88" ht="42" customHeight="1">
      <c r="A373" s="945"/>
      <c r="B373" s="976"/>
      <c r="C373" s="944"/>
      <c r="D373" s="19" t="s">
        <v>485</v>
      </c>
      <c r="E373" s="9" t="s">
        <v>33</v>
      </c>
      <c r="F373" s="671">
        <f>+'[1]UE409 (2)'!F387</f>
        <v>107393</v>
      </c>
      <c r="G373" s="671">
        <f>+'[1]UE409 (2)'!G387</f>
        <v>107393</v>
      </c>
      <c r="H373" s="671">
        <f>+'[1]UE409 (2)'!H387</f>
        <v>107393</v>
      </c>
      <c r="I373" s="671">
        <f>+'[1]UE409 (2)'!I387</f>
        <v>107393</v>
      </c>
      <c r="J373" s="635">
        <v>14051</v>
      </c>
      <c r="K373" s="80">
        <v>12292</v>
      </c>
      <c r="L373" s="80">
        <v>12220</v>
      </c>
      <c r="M373" s="80">
        <v>4760</v>
      </c>
      <c r="N373" s="80"/>
      <c r="O373" s="80"/>
      <c r="P373" s="80"/>
      <c r="Q373" s="80"/>
      <c r="R373" s="80"/>
      <c r="S373" s="635"/>
      <c r="T373" s="80"/>
      <c r="U373" s="80"/>
      <c r="V373" s="77">
        <f t="shared" si="110"/>
        <v>43323</v>
      </c>
      <c r="W373" s="128">
        <f t="shared" si="111"/>
        <v>40.340618103600796</v>
      </c>
      <c r="Z373" s="640"/>
      <c r="AA373" s="640"/>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BA373" s="129"/>
      <c r="BB373" s="130"/>
      <c r="BC373" s="183"/>
      <c r="BD373" s="155"/>
      <c r="BE373" s="184"/>
      <c r="BF373" s="131"/>
      <c r="BG373" s="184"/>
      <c r="BH373" s="131"/>
      <c r="BI373" s="185"/>
      <c r="BJ373" s="155"/>
      <c r="BK373" s="184"/>
      <c r="BL373" s="131"/>
      <c r="BM373" s="184"/>
      <c r="BN373" s="131"/>
      <c r="BO373" s="185"/>
      <c r="BP373" s="131"/>
      <c r="BQ373" s="185"/>
      <c r="BR373" s="131"/>
      <c r="BS373" s="186"/>
      <c r="BT373" s="131"/>
      <c r="BU373" s="185"/>
      <c r="BV373" s="131"/>
      <c r="BW373" s="186"/>
      <c r="BX373" s="131"/>
      <c r="BY373" s="186"/>
      <c r="BZ373" s="131"/>
      <c r="CA373" s="65"/>
      <c r="CB373" s="156">
        <f t="shared" si="112"/>
        <v>0</v>
      </c>
      <c r="CC373" s="128" t="e">
        <f t="shared" si="113"/>
        <v>#DIV/0!</v>
      </c>
      <c r="CF373" s="122"/>
      <c r="CG373" s="122"/>
    </row>
    <row r="374" spans="1:88" ht="42" customHeight="1">
      <c r="A374" s="945"/>
      <c r="B374" s="976"/>
      <c r="C374" s="981" t="s">
        <v>308</v>
      </c>
      <c r="D374" s="677" t="s">
        <v>221</v>
      </c>
      <c r="E374" s="678"/>
      <c r="F374" s="671">
        <f>+'[1]UE409 (2)'!F388</f>
        <v>60376</v>
      </c>
      <c r="G374" s="671">
        <f>+'[1]UE409 (2)'!G388</f>
        <v>60376</v>
      </c>
      <c r="H374" s="671">
        <f>+'[1]UE409 (2)'!H388</f>
        <v>60376</v>
      </c>
      <c r="I374" s="671">
        <f>+'[1]UE409 (2)'!I388</f>
        <v>60376</v>
      </c>
      <c r="J374" s="729">
        <v>3614</v>
      </c>
      <c r="K374" s="671">
        <v>4016</v>
      </c>
      <c r="L374" s="671">
        <v>5497</v>
      </c>
      <c r="M374" s="671">
        <v>1520</v>
      </c>
      <c r="N374" s="671">
        <f t="shared" ref="N374:U374" si="117">+N375</f>
        <v>0</v>
      </c>
      <c r="O374" s="671">
        <f t="shared" si="117"/>
        <v>0</v>
      </c>
      <c r="P374" s="671">
        <f t="shared" si="117"/>
        <v>0</v>
      </c>
      <c r="Q374" s="671">
        <f t="shared" si="117"/>
        <v>0</v>
      </c>
      <c r="R374" s="671">
        <f t="shared" si="117"/>
        <v>0</v>
      </c>
      <c r="S374" s="671">
        <f t="shared" si="117"/>
        <v>0</v>
      </c>
      <c r="T374" s="671">
        <f t="shared" si="117"/>
        <v>0</v>
      </c>
      <c r="U374" s="671">
        <f t="shared" si="117"/>
        <v>0</v>
      </c>
      <c r="V374" s="77">
        <f t="shared" si="110"/>
        <v>14647</v>
      </c>
      <c r="W374" s="128">
        <f t="shared" si="111"/>
        <v>24.259639591890817</v>
      </c>
      <c r="Z374" s="640"/>
      <c r="AA374" s="640"/>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BA374" s="77">
        <f>+BC374+BD374+BF374+BH374+BJ374+BL374+BN374+BP374+BR374+BT374+BV374+BX374+BZ374</f>
        <v>24000</v>
      </c>
      <c r="BB374" s="130">
        <f>+BE374+BG374+BI374+BK374+BM374+BO374+BQ374+BS374+BU374+BW374+BY374+CA374</f>
        <v>0</v>
      </c>
      <c r="BC374" s="183">
        <v>24000</v>
      </c>
      <c r="BD374" s="155">
        <v>0</v>
      </c>
      <c r="BE374" s="184">
        <v>0</v>
      </c>
      <c r="BF374" s="131">
        <v>0</v>
      </c>
      <c r="BG374" s="184">
        <v>0</v>
      </c>
      <c r="BH374" s="131">
        <v>0</v>
      </c>
      <c r="BI374" s="185">
        <v>0</v>
      </c>
      <c r="BJ374" s="155">
        <v>0</v>
      </c>
      <c r="BK374" s="184">
        <v>0</v>
      </c>
      <c r="BL374" s="131"/>
      <c r="BM374" s="184"/>
      <c r="BN374" s="131"/>
      <c r="BO374" s="185"/>
      <c r="BP374" s="131"/>
      <c r="BQ374" s="185"/>
      <c r="BR374" s="131"/>
      <c r="BS374" s="186"/>
      <c r="BT374" s="131"/>
      <c r="BU374" s="185"/>
      <c r="BV374" s="131"/>
      <c r="BW374" s="186"/>
      <c r="BX374" s="131"/>
      <c r="BY374" s="186"/>
      <c r="BZ374" s="131"/>
      <c r="CA374" s="65"/>
      <c r="CB374" s="156">
        <f t="shared" si="112"/>
        <v>0</v>
      </c>
      <c r="CC374" s="128">
        <f t="shared" si="113"/>
        <v>0</v>
      </c>
      <c r="CF374" s="133">
        <f>+CI374-BA374</f>
        <v>0</v>
      </c>
      <c r="CG374" s="133">
        <f>+CJ374-BB374</f>
        <v>0</v>
      </c>
      <c r="CH374" s="160"/>
      <c r="CI374" s="133">
        <v>24000</v>
      </c>
      <c r="CJ374" s="133">
        <v>0</v>
      </c>
    </row>
    <row r="375" spans="1:88" ht="107.25" customHeight="1">
      <c r="A375" s="945"/>
      <c r="B375" s="977"/>
      <c r="C375" s="983"/>
      <c r="D375" s="22" t="s">
        <v>432</v>
      </c>
      <c r="E375" s="9" t="s">
        <v>33</v>
      </c>
      <c r="F375" s="671">
        <f>+'[1]UE409 (2)'!F389</f>
        <v>60376</v>
      </c>
      <c r="G375" s="671">
        <f>+'[1]UE409 (2)'!G389</f>
        <v>60376</v>
      </c>
      <c r="H375" s="671">
        <f>+'[1]UE409 (2)'!H389</f>
        <v>60376</v>
      </c>
      <c r="I375" s="671">
        <f>+'[1]UE409 (2)'!I389</f>
        <v>60376</v>
      </c>
      <c r="J375" s="635">
        <v>3614</v>
      </c>
      <c r="K375" s="80">
        <v>4016</v>
      </c>
      <c r="L375" s="80">
        <v>5497</v>
      </c>
      <c r="M375" s="80">
        <v>1520</v>
      </c>
      <c r="N375" s="80"/>
      <c r="O375" s="80"/>
      <c r="P375" s="80"/>
      <c r="Q375" s="80"/>
      <c r="R375" s="80"/>
      <c r="S375" s="635"/>
      <c r="T375" s="80"/>
      <c r="U375" s="80"/>
      <c r="V375" s="77">
        <f t="shared" si="110"/>
        <v>14647</v>
      </c>
      <c r="W375" s="128">
        <f t="shared" si="111"/>
        <v>24.259639591890817</v>
      </c>
      <c r="Z375" s="640" t="s">
        <v>857</v>
      </c>
      <c r="AA375" s="640" t="s">
        <v>858</v>
      </c>
      <c r="AB375" s="226"/>
      <c r="AC375" s="226"/>
      <c r="AD375" s="226" t="s">
        <v>1019</v>
      </c>
      <c r="AE375" s="226"/>
      <c r="AF375" s="226"/>
      <c r="AG375" s="226"/>
      <c r="AH375" s="226"/>
      <c r="AI375" s="226"/>
      <c r="AJ375" s="226"/>
      <c r="AK375" s="226"/>
      <c r="AL375" s="226"/>
      <c r="AM375" s="226"/>
      <c r="AN375" s="226"/>
      <c r="AO375" s="226"/>
      <c r="AP375" s="226"/>
      <c r="AQ375" s="226"/>
      <c r="AR375" s="226"/>
      <c r="AS375" s="226"/>
      <c r="AT375" s="226"/>
      <c r="AU375" s="226"/>
      <c r="AV375" s="226"/>
      <c r="AW375" s="226"/>
      <c r="BA375" s="129"/>
      <c r="BB375" s="130"/>
      <c r="BC375" s="183"/>
      <c r="BD375" s="155"/>
      <c r="BE375" s="184"/>
      <c r="BF375" s="131"/>
      <c r="BG375" s="184"/>
      <c r="BH375" s="131"/>
      <c r="BI375" s="185"/>
      <c r="BJ375" s="155"/>
      <c r="BK375" s="184"/>
      <c r="BL375" s="131"/>
      <c r="BM375" s="184"/>
      <c r="BN375" s="131"/>
      <c r="BO375" s="185"/>
      <c r="BP375" s="131"/>
      <c r="BQ375" s="185"/>
      <c r="BR375" s="131"/>
      <c r="BS375" s="186"/>
      <c r="BT375" s="131"/>
      <c r="BU375" s="185"/>
      <c r="BV375" s="131"/>
      <c r="BW375" s="186"/>
      <c r="BX375" s="131"/>
      <c r="BY375" s="186"/>
      <c r="BZ375" s="131"/>
      <c r="CA375" s="65"/>
      <c r="CB375" s="156">
        <f t="shared" si="112"/>
        <v>0</v>
      </c>
      <c r="CC375" s="128" t="e">
        <f t="shared" si="113"/>
        <v>#DIV/0!</v>
      </c>
      <c r="CF375" s="122"/>
      <c r="CG375" s="122"/>
    </row>
    <row r="376" spans="1:88" ht="49.5" customHeight="1">
      <c r="A376" s="945"/>
      <c r="B376" s="975" t="s">
        <v>309</v>
      </c>
      <c r="C376" s="984" t="s">
        <v>714</v>
      </c>
      <c r="D376" s="985"/>
      <c r="E376" s="986"/>
      <c r="F376" s="698">
        <f>+'[1]UE409 (2)'!F390</f>
        <v>8726</v>
      </c>
      <c r="G376" s="698">
        <f>+'[1]UE409 (2)'!G390</f>
        <v>8726</v>
      </c>
      <c r="H376" s="698">
        <f>+'[1]UE409 (2)'!H390</f>
        <v>8726</v>
      </c>
      <c r="I376" s="698">
        <f>+'[1]UE409 (2)'!I390</f>
        <v>8726</v>
      </c>
      <c r="J376" s="741">
        <v>690</v>
      </c>
      <c r="K376" s="700">
        <v>782</v>
      </c>
      <c r="L376" s="700">
        <v>899</v>
      </c>
      <c r="M376" s="700">
        <v>220</v>
      </c>
      <c r="N376" s="700">
        <f t="shared" ref="N376:U376" si="118">+N377+N379</f>
        <v>0</v>
      </c>
      <c r="O376" s="700">
        <f t="shared" si="118"/>
        <v>0</v>
      </c>
      <c r="P376" s="700">
        <f t="shared" si="118"/>
        <v>0</v>
      </c>
      <c r="Q376" s="700">
        <f t="shared" si="118"/>
        <v>0</v>
      </c>
      <c r="R376" s="700">
        <f t="shared" si="118"/>
        <v>0</v>
      </c>
      <c r="S376" s="700">
        <f t="shared" si="118"/>
        <v>0</v>
      </c>
      <c r="T376" s="700">
        <f t="shared" si="118"/>
        <v>0</v>
      </c>
      <c r="U376" s="700">
        <f t="shared" si="118"/>
        <v>0</v>
      </c>
      <c r="V376" s="77">
        <f t="shared" si="110"/>
        <v>2591</v>
      </c>
      <c r="W376" s="128">
        <f t="shared" si="111"/>
        <v>29.692871877148754</v>
      </c>
      <c r="Z376" s="640"/>
      <c r="AA376" s="640"/>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BA376" s="129"/>
      <c r="BB376" s="130"/>
      <c r="BC376" s="183"/>
      <c r="BD376" s="155"/>
      <c r="BE376" s="184"/>
      <c r="BF376" s="131"/>
      <c r="BG376" s="184"/>
      <c r="BH376" s="131"/>
      <c r="BI376" s="185"/>
      <c r="BJ376" s="155"/>
      <c r="BK376" s="184"/>
      <c r="BL376" s="131"/>
      <c r="BM376" s="184"/>
      <c r="BN376" s="131"/>
      <c r="BO376" s="185"/>
      <c r="BP376" s="131"/>
      <c r="BQ376" s="185"/>
      <c r="BR376" s="131"/>
      <c r="BS376" s="186"/>
      <c r="BT376" s="131"/>
      <c r="BU376" s="185"/>
      <c r="BV376" s="131"/>
      <c r="BW376" s="186"/>
      <c r="BX376" s="131"/>
      <c r="BY376" s="186"/>
      <c r="BZ376" s="131"/>
      <c r="CA376" s="65"/>
      <c r="CB376" s="156">
        <f t="shared" si="112"/>
        <v>0</v>
      </c>
      <c r="CC376" s="128" t="e">
        <f t="shared" si="113"/>
        <v>#DIV/0!</v>
      </c>
      <c r="CF376" s="122"/>
      <c r="CG376" s="122"/>
    </row>
    <row r="377" spans="1:88" ht="42" customHeight="1">
      <c r="A377" s="945"/>
      <c r="B377" s="976"/>
      <c r="C377" s="944" t="s">
        <v>310</v>
      </c>
      <c r="D377" s="677" t="s">
        <v>221</v>
      </c>
      <c r="E377" s="678"/>
      <c r="F377" s="671">
        <f>+'[1]UE409 (2)'!F391</f>
        <v>5270</v>
      </c>
      <c r="G377" s="671">
        <f>+'[1]UE409 (2)'!G391</f>
        <v>5270</v>
      </c>
      <c r="H377" s="671">
        <f>+'[1]UE409 (2)'!H391</f>
        <v>5270</v>
      </c>
      <c r="I377" s="671">
        <f>+'[1]UE409 (2)'!I391</f>
        <v>5270</v>
      </c>
      <c r="J377" s="727">
        <v>340</v>
      </c>
      <c r="K377" s="671">
        <v>282</v>
      </c>
      <c r="L377" s="671">
        <v>245</v>
      </c>
      <c r="M377" s="671">
        <v>50</v>
      </c>
      <c r="N377" s="671">
        <f t="shared" ref="N377:U377" si="119">+N378</f>
        <v>0</v>
      </c>
      <c r="O377" s="671">
        <f t="shared" si="119"/>
        <v>0</v>
      </c>
      <c r="P377" s="671">
        <f t="shared" si="119"/>
        <v>0</v>
      </c>
      <c r="Q377" s="671">
        <f t="shared" si="119"/>
        <v>0</v>
      </c>
      <c r="R377" s="671">
        <f t="shared" si="119"/>
        <v>0</v>
      </c>
      <c r="S377" s="671">
        <f t="shared" si="119"/>
        <v>0</v>
      </c>
      <c r="T377" s="671">
        <f t="shared" si="119"/>
        <v>0</v>
      </c>
      <c r="U377" s="671">
        <f t="shared" si="119"/>
        <v>0</v>
      </c>
      <c r="V377" s="77">
        <f t="shared" si="110"/>
        <v>917</v>
      </c>
      <c r="W377" s="128">
        <f t="shared" si="111"/>
        <v>17.400379506641368</v>
      </c>
      <c r="Z377" s="640"/>
      <c r="AA377" s="640"/>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BA377" s="750">
        <f>+BC377+BD377+BF377+BH377+BJ377+BL377+BN377+BP377+BR377+BT377+BV377+BX377+BZ377</f>
        <v>749877</v>
      </c>
      <c r="BB377" s="130">
        <f>+BE377+BG377+BI377+BK377+BM377+BO377+BQ377+BS377+BU377+BW377+BY377+CA377</f>
        <v>108246.61</v>
      </c>
      <c r="BC377" s="183">
        <v>418420</v>
      </c>
      <c r="BD377" s="748">
        <v>16000</v>
      </c>
      <c r="BE377" s="184">
        <v>17003.03</v>
      </c>
      <c r="BF377" s="131">
        <v>128001</v>
      </c>
      <c r="BG377" s="184">
        <v>30460.270000000004</v>
      </c>
      <c r="BH377" s="131">
        <v>0</v>
      </c>
      <c r="BI377" s="185">
        <v>30390.339999999997</v>
      </c>
      <c r="BJ377" s="155">
        <v>187456</v>
      </c>
      <c r="BK377" s="184">
        <v>30392.97</v>
      </c>
      <c r="BL377" s="131"/>
      <c r="BM377" s="184"/>
      <c r="BN377" s="131"/>
      <c r="BO377" s="185"/>
      <c r="BP377" s="131"/>
      <c r="BQ377" s="185"/>
      <c r="BR377" s="131"/>
      <c r="BS377" s="186"/>
      <c r="BT377" s="131"/>
      <c r="BU377" s="185"/>
      <c r="BV377" s="131"/>
      <c r="BW377" s="186"/>
      <c r="BX377" s="131"/>
      <c r="BY377" s="186"/>
      <c r="BZ377" s="131"/>
      <c r="CA377" s="65"/>
      <c r="CB377" s="156">
        <f t="shared" si="112"/>
        <v>108246.61</v>
      </c>
      <c r="CC377" s="128">
        <f t="shared" si="113"/>
        <v>14.435248714122451</v>
      </c>
      <c r="CF377" s="133">
        <f>+CI377-BA377</f>
        <v>0</v>
      </c>
      <c r="CG377" s="133">
        <f>+CJ377-BB377</f>
        <v>0</v>
      </c>
      <c r="CH377" s="160"/>
      <c r="CI377" s="133">
        <v>749877</v>
      </c>
      <c r="CJ377" s="133">
        <v>108246.61</v>
      </c>
    </row>
    <row r="378" spans="1:88" ht="42" customHeight="1">
      <c r="A378" s="945"/>
      <c r="B378" s="976"/>
      <c r="C378" s="944"/>
      <c r="D378" s="19" t="s">
        <v>311</v>
      </c>
      <c r="E378" s="9" t="s">
        <v>101</v>
      </c>
      <c r="F378" s="671">
        <f>+'[1]UE409 (2)'!F392</f>
        <v>5270</v>
      </c>
      <c r="G378" s="671">
        <f>+'[1]UE409 (2)'!G392</f>
        <v>5270</v>
      </c>
      <c r="H378" s="671">
        <f>+'[1]UE409 (2)'!H392</f>
        <v>5270</v>
      </c>
      <c r="I378" s="671">
        <f>+'[1]UE409 (2)'!I392</f>
        <v>5270</v>
      </c>
      <c r="J378" s="634">
        <v>340</v>
      </c>
      <c r="K378" s="80">
        <v>282</v>
      </c>
      <c r="L378" s="80">
        <v>245</v>
      </c>
      <c r="M378" s="80">
        <v>50</v>
      </c>
      <c r="N378" s="80"/>
      <c r="O378" s="80"/>
      <c r="P378" s="80"/>
      <c r="Q378" s="80"/>
      <c r="R378" s="80"/>
      <c r="S378" s="634"/>
      <c r="T378" s="80"/>
      <c r="U378" s="80"/>
      <c r="V378" s="77">
        <f t="shared" si="110"/>
        <v>917</v>
      </c>
      <c r="W378" s="128">
        <f t="shared" si="111"/>
        <v>17.400379506641368</v>
      </c>
      <c r="Z378" s="640"/>
      <c r="AA378" s="640"/>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BA378" s="129"/>
      <c r="BB378" s="130"/>
      <c r="BC378" s="183"/>
      <c r="BD378" s="155"/>
      <c r="BE378" s="184"/>
      <c r="BF378" s="131"/>
      <c r="BG378" s="184"/>
      <c r="BH378" s="131"/>
      <c r="BI378" s="185"/>
      <c r="BJ378" s="155"/>
      <c r="BK378" s="184"/>
      <c r="BL378" s="131"/>
      <c r="BM378" s="184"/>
      <c r="BN378" s="131"/>
      <c r="BO378" s="185"/>
      <c r="BP378" s="131"/>
      <c r="BQ378" s="185"/>
      <c r="BR378" s="131"/>
      <c r="BS378" s="186"/>
      <c r="BT378" s="131"/>
      <c r="BU378" s="185"/>
      <c r="BV378" s="131"/>
      <c r="BW378" s="186"/>
      <c r="BX378" s="131"/>
      <c r="BY378" s="186"/>
      <c r="BZ378" s="131"/>
      <c r="CA378" s="65"/>
      <c r="CB378" s="156">
        <f t="shared" si="112"/>
        <v>0</v>
      </c>
      <c r="CC378" s="128" t="e">
        <f t="shared" si="113"/>
        <v>#DIV/0!</v>
      </c>
      <c r="CF378" s="122"/>
      <c r="CG378" s="122"/>
    </row>
    <row r="379" spans="1:88" ht="42" customHeight="1">
      <c r="A379" s="945"/>
      <c r="B379" s="976"/>
      <c r="C379" s="981" t="s">
        <v>312</v>
      </c>
      <c r="D379" s="677" t="s">
        <v>221</v>
      </c>
      <c r="E379" s="678"/>
      <c r="F379" s="671">
        <f>+'[1]UE409 (2)'!F393</f>
        <v>3456</v>
      </c>
      <c r="G379" s="671">
        <f>+'[1]UE409 (2)'!G393</f>
        <v>3456</v>
      </c>
      <c r="H379" s="671">
        <f>+'[1]UE409 (2)'!H393</f>
        <v>3456</v>
      </c>
      <c r="I379" s="671">
        <f>+'[1]UE409 (2)'!I393</f>
        <v>3456</v>
      </c>
      <c r="J379" s="727">
        <v>350</v>
      </c>
      <c r="K379" s="671">
        <v>500</v>
      </c>
      <c r="L379" s="671">
        <v>654</v>
      </c>
      <c r="M379" s="671">
        <v>170</v>
      </c>
      <c r="N379" s="671">
        <f t="shared" ref="N379:U379" si="120">+N380</f>
        <v>0</v>
      </c>
      <c r="O379" s="671">
        <f t="shared" si="120"/>
        <v>0</v>
      </c>
      <c r="P379" s="671">
        <f t="shared" si="120"/>
        <v>0</v>
      </c>
      <c r="Q379" s="671">
        <f t="shared" si="120"/>
        <v>0</v>
      </c>
      <c r="R379" s="671">
        <f t="shared" si="120"/>
        <v>0</v>
      </c>
      <c r="S379" s="671">
        <f t="shared" si="120"/>
        <v>0</v>
      </c>
      <c r="T379" s="671">
        <f t="shared" si="120"/>
        <v>0</v>
      </c>
      <c r="U379" s="671">
        <f t="shared" si="120"/>
        <v>0</v>
      </c>
      <c r="V379" s="77">
        <f t="shared" si="110"/>
        <v>1674</v>
      </c>
      <c r="W379" s="128">
        <f t="shared" si="111"/>
        <v>48.4375</v>
      </c>
      <c r="Z379" s="640"/>
      <c r="AA379" s="640"/>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BA379" s="77">
        <f>+BC379+BD379+BF379+BH379+BJ379+BL379+BN379+BP379+BR379+BT379+BV379+BX379+BZ379</f>
        <v>381161</v>
      </c>
      <c r="BB379" s="130">
        <f>+BE379+BG379+BI379+BK379+BM379+BO379+BQ379+BS379+BU379+BW379+BY379+CA379</f>
        <v>142421.4</v>
      </c>
      <c r="BC379" s="183">
        <v>296601</v>
      </c>
      <c r="BD379" s="155">
        <v>0</v>
      </c>
      <c r="BE379" s="184">
        <v>44605.45</v>
      </c>
      <c r="BF379" s="131">
        <v>84560</v>
      </c>
      <c r="BG379" s="184">
        <v>58492.66</v>
      </c>
      <c r="BH379" s="131">
        <v>0</v>
      </c>
      <c r="BI379" s="185">
        <v>19651.569999999992</v>
      </c>
      <c r="BJ379" s="155">
        <v>0</v>
      </c>
      <c r="BK379" s="184">
        <v>19671.72</v>
      </c>
      <c r="BL379" s="131"/>
      <c r="BM379" s="184"/>
      <c r="BN379" s="131"/>
      <c r="BO379" s="185"/>
      <c r="BP379" s="131"/>
      <c r="BQ379" s="185"/>
      <c r="BR379" s="131"/>
      <c r="BS379" s="186"/>
      <c r="BT379" s="131"/>
      <c r="BU379" s="185"/>
      <c r="BV379" s="131"/>
      <c r="BW379" s="186"/>
      <c r="BX379" s="131"/>
      <c r="BY379" s="186"/>
      <c r="BZ379" s="131"/>
      <c r="CA379" s="65"/>
      <c r="CB379" s="156">
        <f t="shared" si="112"/>
        <v>142421.4</v>
      </c>
      <c r="CC379" s="128">
        <f t="shared" si="113"/>
        <v>37.36515540677037</v>
      </c>
      <c r="CF379" s="133">
        <f>+CI379-BA379</f>
        <v>0</v>
      </c>
      <c r="CG379" s="133">
        <f>+CJ379-BB379</f>
        <v>0</v>
      </c>
      <c r="CH379" s="160"/>
      <c r="CI379" s="133">
        <v>381161</v>
      </c>
      <c r="CJ379" s="133">
        <v>142421.4</v>
      </c>
    </row>
    <row r="380" spans="1:88" ht="99.75" customHeight="1">
      <c r="A380" s="945"/>
      <c r="B380" s="977"/>
      <c r="C380" s="983"/>
      <c r="D380" s="22" t="s">
        <v>433</v>
      </c>
      <c r="E380" s="9" t="s">
        <v>101</v>
      </c>
      <c r="F380" s="671">
        <f>+'[1]UE409 (2)'!F394</f>
        <v>3456</v>
      </c>
      <c r="G380" s="671">
        <f>+'[1]UE409 (2)'!G394</f>
        <v>3456</v>
      </c>
      <c r="H380" s="671">
        <f>+'[1]UE409 (2)'!H394</f>
        <v>3456</v>
      </c>
      <c r="I380" s="671">
        <f>+'[1]UE409 (2)'!I394</f>
        <v>3456</v>
      </c>
      <c r="J380" s="634">
        <v>350</v>
      </c>
      <c r="K380" s="91">
        <v>500</v>
      </c>
      <c r="L380" s="91">
        <v>654</v>
      </c>
      <c r="M380" s="91">
        <v>170</v>
      </c>
      <c r="N380" s="91"/>
      <c r="O380" s="91"/>
      <c r="P380" s="91"/>
      <c r="Q380" s="91"/>
      <c r="R380" s="91"/>
      <c r="S380" s="634"/>
      <c r="T380" s="91"/>
      <c r="U380" s="91"/>
      <c r="V380" s="77">
        <f t="shared" si="110"/>
        <v>1674</v>
      </c>
      <c r="W380" s="128">
        <f t="shared" si="111"/>
        <v>48.4375</v>
      </c>
      <c r="Z380" s="640"/>
      <c r="AA380" s="640"/>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BA380" s="129"/>
      <c r="BB380" s="130"/>
      <c r="BC380" s="183"/>
      <c r="BD380" s="155"/>
      <c r="BE380" s="184"/>
      <c r="BF380" s="131"/>
      <c r="BG380" s="184"/>
      <c r="BH380" s="131"/>
      <c r="BI380" s="185"/>
      <c r="BJ380" s="155"/>
      <c r="BK380" s="184"/>
      <c r="BL380" s="131"/>
      <c r="BM380" s="184"/>
      <c r="BN380" s="131"/>
      <c r="BO380" s="185"/>
      <c r="BP380" s="131"/>
      <c r="BQ380" s="185"/>
      <c r="BR380" s="131"/>
      <c r="BS380" s="186"/>
      <c r="BT380" s="131"/>
      <c r="BU380" s="185"/>
      <c r="BV380" s="131"/>
      <c r="BW380" s="186"/>
      <c r="BX380" s="131"/>
      <c r="BY380" s="186"/>
      <c r="BZ380" s="131"/>
      <c r="CA380" s="65"/>
      <c r="CB380" s="156">
        <f t="shared" si="112"/>
        <v>0</v>
      </c>
      <c r="CC380" s="128" t="e">
        <f t="shared" si="113"/>
        <v>#DIV/0!</v>
      </c>
      <c r="CF380" s="122"/>
      <c r="CG380" s="122"/>
    </row>
    <row r="381" spans="1:88" ht="50.25" customHeight="1">
      <c r="A381" s="945"/>
      <c r="B381" s="981" t="s">
        <v>313</v>
      </c>
      <c r="C381" s="997" t="s">
        <v>314</v>
      </c>
      <c r="D381" s="677" t="s">
        <v>221</v>
      </c>
      <c r="E381" s="678"/>
      <c r="F381" s="671">
        <f>+'[1]UE409 (2)'!F395</f>
        <v>18459</v>
      </c>
      <c r="G381" s="671">
        <f>+'[1]UE409 (2)'!G395</f>
        <v>18459</v>
      </c>
      <c r="H381" s="671">
        <f>+'[1]UE409 (2)'!H395</f>
        <v>18459</v>
      </c>
      <c r="I381" s="671">
        <f>+'[1]UE409 (2)'!I395</f>
        <v>18459</v>
      </c>
      <c r="J381" s="729">
        <v>1433</v>
      </c>
      <c r="K381" s="671">
        <v>1704</v>
      </c>
      <c r="L381" s="671">
        <v>1567</v>
      </c>
      <c r="M381" s="671">
        <v>563</v>
      </c>
      <c r="N381" s="671">
        <f t="shared" ref="N381:U381" si="121">SUM(N382:N384)</f>
        <v>0</v>
      </c>
      <c r="O381" s="671">
        <f t="shared" si="121"/>
        <v>0</v>
      </c>
      <c r="P381" s="671">
        <f t="shared" si="121"/>
        <v>0</v>
      </c>
      <c r="Q381" s="671">
        <f t="shared" si="121"/>
        <v>0</v>
      </c>
      <c r="R381" s="671">
        <f t="shared" si="121"/>
        <v>0</v>
      </c>
      <c r="S381" s="671">
        <f t="shared" si="121"/>
        <v>0</v>
      </c>
      <c r="T381" s="671">
        <f t="shared" si="121"/>
        <v>0</v>
      </c>
      <c r="U381" s="671">
        <f t="shared" si="121"/>
        <v>0</v>
      </c>
      <c r="V381" s="77">
        <f t="shared" si="110"/>
        <v>5267</v>
      </c>
      <c r="W381" s="128">
        <f t="shared" si="111"/>
        <v>28.53350669050328</v>
      </c>
      <c r="Z381" s="640"/>
      <c r="AA381" s="640"/>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BA381" s="77">
        <f>+BC381+BD381+BF381+BH381+BJ381+BL381+BN381+BP381+BR381+BT381+BV381+BX381+BZ381</f>
        <v>2480923</v>
      </c>
      <c r="BB381" s="130">
        <f>+BE381+BG381+BI381+BK381+BM381+BO381+BQ381+BS381+BU381+BW381+BY381+CA381</f>
        <v>775641.86999999988</v>
      </c>
      <c r="BC381" s="183">
        <v>1627862</v>
      </c>
      <c r="BD381" s="155">
        <v>24223</v>
      </c>
      <c r="BE381" s="184">
        <v>164300.71</v>
      </c>
      <c r="BF381" s="131">
        <v>368498</v>
      </c>
      <c r="BG381" s="184">
        <v>165261.47999999995</v>
      </c>
      <c r="BH381" s="131">
        <v>0</v>
      </c>
      <c r="BI381" s="185">
        <v>183741.21000000008</v>
      </c>
      <c r="BJ381" s="155">
        <v>460340</v>
      </c>
      <c r="BK381" s="184">
        <v>262338.46999999986</v>
      </c>
      <c r="BL381" s="131"/>
      <c r="BM381" s="184"/>
      <c r="BN381" s="131"/>
      <c r="BO381" s="185"/>
      <c r="BP381" s="131"/>
      <c r="BQ381" s="185"/>
      <c r="BR381" s="131"/>
      <c r="BS381" s="186"/>
      <c r="BT381" s="131"/>
      <c r="BU381" s="185"/>
      <c r="BV381" s="131"/>
      <c r="BW381" s="186"/>
      <c r="BX381" s="131"/>
      <c r="BY381" s="186"/>
      <c r="BZ381" s="131"/>
      <c r="CA381" s="65"/>
      <c r="CB381" s="156">
        <f t="shared" si="112"/>
        <v>775641.86999999988</v>
      </c>
      <c r="CC381" s="128">
        <f t="shared" si="113"/>
        <v>31.264246008441209</v>
      </c>
      <c r="CF381" s="133">
        <f>+CI381-BA381</f>
        <v>0</v>
      </c>
      <c r="CG381" s="133">
        <f>+CJ381-BB381</f>
        <v>0</v>
      </c>
      <c r="CH381" s="160"/>
      <c r="CI381" s="133">
        <v>2480923</v>
      </c>
      <c r="CJ381" s="133">
        <v>775641.86999999988</v>
      </c>
    </row>
    <row r="382" spans="1:88" ht="60" customHeight="1">
      <c r="A382" s="945"/>
      <c r="B382" s="982"/>
      <c r="C382" s="998"/>
      <c r="D382" s="666" t="s">
        <v>871</v>
      </c>
      <c r="E382" s="9" t="s">
        <v>101</v>
      </c>
      <c r="F382" s="671">
        <f>+'[1]UE409 (2)'!F396</f>
        <v>8179</v>
      </c>
      <c r="G382" s="671">
        <f>+'[1]UE409 (2)'!G396</f>
        <v>8179</v>
      </c>
      <c r="H382" s="671">
        <f>+'[1]UE409 (2)'!H396</f>
        <v>8179</v>
      </c>
      <c r="I382" s="671">
        <f>+'[1]UE409 (2)'!I396</f>
        <v>8179</v>
      </c>
      <c r="J382" s="634">
        <v>873</v>
      </c>
      <c r="K382" s="91">
        <v>727</v>
      </c>
      <c r="L382" s="91">
        <v>679</v>
      </c>
      <c r="M382" s="91">
        <v>229</v>
      </c>
      <c r="N382" s="91"/>
      <c r="O382" s="91"/>
      <c r="P382" s="91"/>
      <c r="Q382" s="91"/>
      <c r="R382" s="91"/>
      <c r="S382" s="634"/>
      <c r="T382" s="91"/>
      <c r="U382" s="91"/>
      <c r="V382" s="77">
        <f t="shared" si="110"/>
        <v>2508</v>
      </c>
      <c r="W382" s="128">
        <f t="shared" si="111"/>
        <v>30.663895341728818</v>
      </c>
      <c r="Z382" s="640"/>
      <c r="AA382" s="640"/>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BA382" s="129"/>
      <c r="BB382" s="130"/>
      <c r="BC382" s="183"/>
      <c r="BD382" s="155"/>
      <c r="BE382" s="184"/>
      <c r="BF382" s="131"/>
      <c r="BG382" s="184"/>
      <c r="BH382" s="131"/>
      <c r="BI382" s="185"/>
      <c r="BJ382" s="155"/>
      <c r="BK382" s="184"/>
      <c r="BL382" s="131"/>
      <c r="BM382" s="184"/>
      <c r="BN382" s="131"/>
      <c r="BO382" s="185"/>
      <c r="BP382" s="131"/>
      <c r="BQ382" s="185"/>
      <c r="BR382" s="131"/>
      <c r="BS382" s="186"/>
      <c r="BT382" s="131"/>
      <c r="BU382" s="185"/>
      <c r="BV382" s="131"/>
      <c r="BW382" s="186"/>
      <c r="BX382" s="131"/>
      <c r="BY382" s="186"/>
      <c r="BZ382" s="131"/>
      <c r="CA382" s="65"/>
      <c r="CB382" s="156">
        <f t="shared" si="112"/>
        <v>0</v>
      </c>
      <c r="CC382" s="128" t="e">
        <f t="shared" si="113"/>
        <v>#DIV/0!</v>
      </c>
      <c r="CD382" s="209"/>
      <c r="CE382" s="145"/>
      <c r="CF382" s="122"/>
      <c r="CG382" s="122"/>
    </row>
    <row r="383" spans="1:88" ht="60" customHeight="1">
      <c r="A383" s="945"/>
      <c r="B383" s="982"/>
      <c r="C383" s="998"/>
      <c r="D383" s="38" t="s">
        <v>567</v>
      </c>
      <c r="E383" s="9" t="s">
        <v>101</v>
      </c>
      <c r="F383" s="671">
        <f>+'[1]UE409 (2)'!F397</f>
        <v>1154</v>
      </c>
      <c r="G383" s="671">
        <f>+'[1]UE409 (2)'!G397</f>
        <v>1154</v>
      </c>
      <c r="H383" s="671">
        <f>+'[1]UE409 (2)'!H397</f>
        <v>1154</v>
      </c>
      <c r="I383" s="671">
        <f>+'[1]UE409 (2)'!I397</f>
        <v>1154</v>
      </c>
      <c r="J383" s="647">
        <v>10</v>
      </c>
      <c r="K383" s="139">
        <v>4</v>
      </c>
      <c r="L383" s="139">
        <v>4</v>
      </c>
      <c r="M383" s="139">
        <v>0</v>
      </c>
      <c r="N383" s="139"/>
      <c r="O383" s="139"/>
      <c r="P383" s="139"/>
      <c r="Q383" s="139"/>
      <c r="R383" s="139"/>
      <c r="S383" s="647"/>
      <c r="T383" s="139"/>
      <c r="U383" s="139"/>
      <c r="V383" s="77">
        <f t="shared" si="110"/>
        <v>18</v>
      </c>
      <c r="W383" s="128">
        <f t="shared" si="111"/>
        <v>1.559792027729636</v>
      </c>
      <c r="Z383" s="640"/>
      <c r="AA383" s="640"/>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BA383" s="129"/>
      <c r="BB383" s="130"/>
      <c r="BC383" s="183"/>
      <c r="BD383" s="155"/>
      <c r="BE383" s="184"/>
      <c r="BF383" s="131"/>
      <c r="BG383" s="184"/>
      <c r="BH383" s="131"/>
      <c r="BI383" s="185"/>
      <c r="BJ383" s="155"/>
      <c r="BK383" s="184"/>
      <c r="BL383" s="131"/>
      <c r="BM383" s="184"/>
      <c r="BN383" s="131"/>
      <c r="BO383" s="185"/>
      <c r="BP383" s="131"/>
      <c r="BQ383" s="185"/>
      <c r="BR383" s="131"/>
      <c r="BS383" s="186"/>
      <c r="BT383" s="131"/>
      <c r="BU383" s="185"/>
      <c r="BV383" s="131"/>
      <c r="BW383" s="186"/>
      <c r="BX383" s="131"/>
      <c r="BY383" s="186"/>
      <c r="BZ383" s="131"/>
      <c r="CA383" s="65"/>
      <c r="CB383" s="156">
        <f t="shared" si="112"/>
        <v>0</v>
      </c>
      <c r="CC383" s="128" t="e">
        <f t="shared" si="113"/>
        <v>#DIV/0!</v>
      </c>
      <c r="CF383" s="122"/>
      <c r="CG383" s="122"/>
    </row>
    <row r="384" spans="1:88" ht="60" customHeight="1">
      <c r="A384" s="945"/>
      <c r="B384" s="983"/>
      <c r="C384" s="999"/>
      <c r="D384" s="38" t="s">
        <v>568</v>
      </c>
      <c r="E384" s="9" t="s">
        <v>101</v>
      </c>
      <c r="F384" s="671">
        <f>+'[1]UE409 (2)'!F398</f>
        <v>9126</v>
      </c>
      <c r="G384" s="671">
        <f>+'[1]UE409 (2)'!G398</f>
        <v>9126</v>
      </c>
      <c r="H384" s="671">
        <f>+'[1]UE409 (2)'!H398</f>
        <v>9126</v>
      </c>
      <c r="I384" s="671">
        <f>+'[1]UE409 (2)'!I398</f>
        <v>9126</v>
      </c>
      <c r="J384" s="647">
        <v>550</v>
      </c>
      <c r="K384" s="139">
        <v>973</v>
      </c>
      <c r="L384" s="139">
        <v>884</v>
      </c>
      <c r="M384" s="139">
        <v>334</v>
      </c>
      <c r="N384" s="139"/>
      <c r="O384" s="139"/>
      <c r="P384" s="139"/>
      <c r="Q384" s="139"/>
      <c r="R384" s="139"/>
      <c r="S384" s="647"/>
      <c r="T384" s="139"/>
      <c r="U384" s="139"/>
      <c r="V384" s="77">
        <f t="shared" si="110"/>
        <v>2741</v>
      </c>
      <c r="W384" s="128">
        <f t="shared" si="111"/>
        <v>30.035064650449268</v>
      </c>
      <c r="Z384" s="640"/>
      <c r="AA384" s="640"/>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BA384" s="129"/>
      <c r="BB384" s="130"/>
      <c r="BC384" s="183"/>
      <c r="BD384" s="155"/>
      <c r="BE384" s="184"/>
      <c r="BF384" s="131"/>
      <c r="BG384" s="184"/>
      <c r="BH384" s="131"/>
      <c r="BI384" s="185"/>
      <c r="BJ384" s="155"/>
      <c r="BK384" s="184"/>
      <c r="BL384" s="131"/>
      <c r="BM384" s="184"/>
      <c r="BN384" s="131"/>
      <c r="BO384" s="185"/>
      <c r="BP384" s="131"/>
      <c r="BQ384" s="185"/>
      <c r="BR384" s="131"/>
      <c r="BS384" s="186"/>
      <c r="BT384" s="131"/>
      <c r="BU384" s="185"/>
      <c r="BV384" s="131"/>
      <c r="BW384" s="186"/>
      <c r="BX384" s="131"/>
      <c r="BY384" s="186"/>
      <c r="BZ384" s="131"/>
      <c r="CA384" s="65"/>
      <c r="CB384" s="156">
        <f t="shared" si="112"/>
        <v>0</v>
      </c>
      <c r="CC384" s="128" t="e">
        <f t="shared" si="113"/>
        <v>#DIV/0!</v>
      </c>
      <c r="CF384" s="122"/>
      <c r="CG384" s="122"/>
    </row>
    <row r="385" spans="1:88" ht="60" customHeight="1">
      <c r="A385" s="945"/>
      <c r="B385" s="975" t="s">
        <v>318</v>
      </c>
      <c r="C385" s="984" t="s">
        <v>714</v>
      </c>
      <c r="D385" s="985"/>
      <c r="E385" s="986"/>
      <c r="F385" s="698">
        <f>+'[1]UE409 (2)'!F399</f>
        <v>2399</v>
      </c>
      <c r="G385" s="698">
        <f>+'[1]UE409 (2)'!G399</f>
        <v>2399</v>
      </c>
      <c r="H385" s="698">
        <f>+'[1]UE409 (2)'!H399</f>
        <v>2399</v>
      </c>
      <c r="I385" s="698">
        <f>+'[1]UE409 (2)'!I399</f>
        <v>2399</v>
      </c>
      <c r="J385" s="741">
        <v>200</v>
      </c>
      <c r="K385" s="700">
        <v>282</v>
      </c>
      <c r="L385" s="700">
        <v>133</v>
      </c>
      <c r="M385" s="700">
        <v>46</v>
      </c>
      <c r="N385" s="700">
        <f t="shared" ref="N385:U385" si="122">+N386+N390+N388</f>
        <v>0</v>
      </c>
      <c r="O385" s="700">
        <f t="shared" si="122"/>
        <v>0</v>
      </c>
      <c r="P385" s="700">
        <f t="shared" si="122"/>
        <v>0</v>
      </c>
      <c r="Q385" s="700">
        <f t="shared" si="122"/>
        <v>0</v>
      </c>
      <c r="R385" s="700">
        <f t="shared" si="122"/>
        <v>0</v>
      </c>
      <c r="S385" s="700">
        <f t="shared" si="122"/>
        <v>0</v>
      </c>
      <c r="T385" s="700">
        <f t="shared" si="122"/>
        <v>0</v>
      </c>
      <c r="U385" s="700">
        <f t="shared" si="122"/>
        <v>0</v>
      </c>
      <c r="V385" s="77">
        <f t="shared" si="110"/>
        <v>661</v>
      </c>
      <c r="W385" s="128">
        <f t="shared" si="111"/>
        <v>27.553147144643603</v>
      </c>
      <c r="Z385" s="640"/>
      <c r="AA385" s="640"/>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BA385" s="129"/>
      <c r="BB385" s="130"/>
      <c r="BC385" s="183"/>
      <c r="BD385" s="155"/>
      <c r="BE385" s="184"/>
      <c r="BF385" s="131"/>
      <c r="BG385" s="184"/>
      <c r="BH385" s="131"/>
      <c r="BI385" s="185"/>
      <c r="BJ385" s="155"/>
      <c r="BK385" s="184"/>
      <c r="BL385" s="131"/>
      <c r="BM385" s="184"/>
      <c r="BN385" s="131"/>
      <c r="BO385" s="185"/>
      <c r="BP385" s="131"/>
      <c r="BQ385" s="185"/>
      <c r="BR385" s="131"/>
      <c r="BS385" s="186"/>
      <c r="BT385" s="131"/>
      <c r="BU385" s="185"/>
      <c r="BV385" s="131"/>
      <c r="BW385" s="186"/>
      <c r="BX385" s="131"/>
      <c r="BY385" s="186"/>
      <c r="BZ385" s="131"/>
      <c r="CA385" s="65"/>
      <c r="CB385" s="156">
        <f t="shared" si="112"/>
        <v>0</v>
      </c>
      <c r="CC385" s="128" t="e">
        <f t="shared" si="113"/>
        <v>#DIV/0!</v>
      </c>
      <c r="CF385" s="122"/>
      <c r="CG385" s="122"/>
    </row>
    <row r="386" spans="1:88" ht="60" customHeight="1">
      <c r="A386" s="945"/>
      <c r="B386" s="976"/>
      <c r="C386" s="989" t="s">
        <v>319</v>
      </c>
      <c r="D386" s="677" t="s">
        <v>221</v>
      </c>
      <c r="E386" s="678"/>
      <c r="F386" s="671">
        <f>+'[1]UE409 (2)'!F400</f>
        <v>1274</v>
      </c>
      <c r="G386" s="671">
        <f>+'[1]UE409 (2)'!G400</f>
        <v>1274</v>
      </c>
      <c r="H386" s="671">
        <f>+'[1]UE409 (2)'!H400</f>
        <v>1274</v>
      </c>
      <c r="I386" s="671">
        <f>+'[1]UE409 (2)'!I400</f>
        <v>1274</v>
      </c>
      <c r="J386" s="727">
        <v>150</v>
      </c>
      <c r="K386" s="671">
        <v>232</v>
      </c>
      <c r="L386" s="671">
        <v>123</v>
      </c>
      <c r="M386" s="671">
        <v>37</v>
      </c>
      <c r="N386" s="671">
        <f t="shared" ref="N386:U386" si="123">+N387</f>
        <v>0</v>
      </c>
      <c r="O386" s="671">
        <f t="shared" si="123"/>
        <v>0</v>
      </c>
      <c r="P386" s="671">
        <f t="shared" si="123"/>
        <v>0</v>
      </c>
      <c r="Q386" s="671">
        <f t="shared" si="123"/>
        <v>0</v>
      </c>
      <c r="R386" s="671">
        <f t="shared" si="123"/>
        <v>0</v>
      </c>
      <c r="S386" s="671">
        <f t="shared" si="123"/>
        <v>0</v>
      </c>
      <c r="T386" s="671">
        <f t="shared" si="123"/>
        <v>0</v>
      </c>
      <c r="U386" s="671">
        <f t="shared" si="123"/>
        <v>0</v>
      </c>
      <c r="V386" s="77">
        <f t="shared" si="110"/>
        <v>542</v>
      </c>
      <c r="W386" s="128">
        <f t="shared" si="111"/>
        <v>42.543171114599687</v>
      </c>
      <c r="X386" s="93"/>
      <c r="Y386" s="93"/>
      <c r="Z386" s="640"/>
      <c r="AA386" s="640"/>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93"/>
      <c r="BA386" s="77">
        <f>+BC386+BD386+BF386+BH386+BJ386+BL386+BN386+BP386+BR386+BT386+BV386+BX386+BZ386</f>
        <v>1393838</v>
      </c>
      <c r="BB386" s="130">
        <f>+BE386+BG386+BI386+BK386+BM386+BO386+BQ386+BS386+BU386+BW386+BY386+CA386</f>
        <v>278304.96000000002</v>
      </c>
      <c r="BC386" s="183">
        <v>941577</v>
      </c>
      <c r="BD386" s="155">
        <v>19365</v>
      </c>
      <c r="BE386" s="184">
        <v>33122.35</v>
      </c>
      <c r="BF386" s="131">
        <v>232047</v>
      </c>
      <c r="BG386" s="184">
        <v>78092.399999999994</v>
      </c>
      <c r="BH386" s="131">
        <v>0</v>
      </c>
      <c r="BI386" s="185">
        <v>110158.03</v>
      </c>
      <c r="BJ386" s="155">
        <v>200849</v>
      </c>
      <c r="BK386" s="184">
        <v>56932.180000000022</v>
      </c>
      <c r="BL386" s="131"/>
      <c r="BM386" s="184"/>
      <c r="BN386" s="131"/>
      <c r="BO386" s="185"/>
      <c r="BP386" s="131"/>
      <c r="BQ386" s="185"/>
      <c r="BR386" s="131"/>
      <c r="BS386" s="186"/>
      <c r="BT386" s="131"/>
      <c r="BU386" s="185"/>
      <c r="BV386" s="131"/>
      <c r="BW386" s="186"/>
      <c r="BX386" s="131"/>
      <c r="BY386" s="186"/>
      <c r="BZ386" s="131"/>
      <c r="CA386" s="65"/>
      <c r="CB386" s="156">
        <f t="shared" si="112"/>
        <v>278304.96000000002</v>
      </c>
      <c r="CC386" s="128">
        <f t="shared" si="113"/>
        <v>19.966808194352573</v>
      </c>
      <c r="CF386" s="133">
        <f>+CI386-BA386</f>
        <v>0</v>
      </c>
      <c r="CG386" s="133">
        <f>+CJ386-BB386</f>
        <v>0</v>
      </c>
      <c r="CH386" s="160"/>
      <c r="CI386" s="133">
        <v>1393838</v>
      </c>
      <c r="CJ386" s="133">
        <v>278304.96000000002</v>
      </c>
    </row>
    <row r="387" spans="1:88" ht="60" customHeight="1">
      <c r="A387" s="945"/>
      <c r="B387" s="976"/>
      <c r="C387" s="990"/>
      <c r="D387" s="19" t="s">
        <v>320</v>
      </c>
      <c r="E387" s="9" t="s">
        <v>101</v>
      </c>
      <c r="F387" s="671">
        <f>+'[1]UE409 (2)'!F401</f>
        <v>1274</v>
      </c>
      <c r="G387" s="671">
        <f>+'[1]UE409 (2)'!G401</f>
        <v>1274</v>
      </c>
      <c r="H387" s="671">
        <f>+'[1]UE409 (2)'!H401</f>
        <v>1274</v>
      </c>
      <c r="I387" s="671">
        <f>+'[1]UE409 (2)'!I401</f>
        <v>1274</v>
      </c>
      <c r="J387" s="634">
        <v>150</v>
      </c>
      <c r="K387" s="91">
        <v>232</v>
      </c>
      <c r="L387" s="91">
        <v>123</v>
      </c>
      <c r="M387" s="91">
        <v>37</v>
      </c>
      <c r="N387" s="91"/>
      <c r="O387" s="91"/>
      <c r="P387" s="91"/>
      <c r="Q387" s="91"/>
      <c r="R387" s="91"/>
      <c r="S387" s="634"/>
      <c r="T387" s="91"/>
      <c r="U387" s="91"/>
      <c r="V387" s="77">
        <f t="shared" si="110"/>
        <v>542</v>
      </c>
      <c r="W387" s="128">
        <f t="shared" si="111"/>
        <v>42.543171114599687</v>
      </c>
      <c r="Z387" s="640"/>
      <c r="AA387" s="640"/>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BA387" s="129"/>
      <c r="BB387" s="130"/>
      <c r="BC387" s="183"/>
      <c r="BD387" s="155"/>
      <c r="BE387" s="184"/>
      <c r="BF387" s="131"/>
      <c r="BG387" s="184"/>
      <c r="BH387" s="131"/>
      <c r="BI387" s="185"/>
      <c r="BJ387" s="155"/>
      <c r="BK387" s="184"/>
      <c r="BL387" s="131"/>
      <c r="BM387" s="184"/>
      <c r="BN387" s="131"/>
      <c r="BO387" s="185"/>
      <c r="BP387" s="131"/>
      <c r="BQ387" s="185"/>
      <c r="BR387" s="131"/>
      <c r="BS387" s="186"/>
      <c r="BT387" s="131"/>
      <c r="BU387" s="185"/>
      <c r="BV387" s="131"/>
      <c r="BW387" s="186"/>
      <c r="BX387" s="131"/>
      <c r="BY387" s="186"/>
      <c r="BZ387" s="131"/>
      <c r="CA387" s="65"/>
      <c r="CB387" s="156">
        <f t="shared" si="112"/>
        <v>0</v>
      </c>
      <c r="CC387" s="128" t="e">
        <f t="shared" si="113"/>
        <v>#DIV/0!</v>
      </c>
      <c r="CD387" s="145"/>
      <c r="CF387" s="122"/>
      <c r="CG387" s="122"/>
    </row>
    <row r="388" spans="1:88" ht="60" customHeight="1">
      <c r="A388" s="945"/>
      <c r="B388" s="976"/>
      <c r="C388" s="1014" t="s">
        <v>602</v>
      </c>
      <c r="D388" s="677" t="s">
        <v>221</v>
      </c>
      <c r="E388" s="678"/>
      <c r="F388" s="671">
        <f>+'[1]UE409 (2)'!F402</f>
        <v>16</v>
      </c>
      <c r="G388" s="671">
        <f>+'[1]UE409 (2)'!G402</f>
        <v>16</v>
      </c>
      <c r="H388" s="671">
        <f>+'[1]UE409 (2)'!H402</f>
        <v>16</v>
      </c>
      <c r="I388" s="671">
        <f>+'[1]UE409 (2)'!I402</f>
        <v>16</v>
      </c>
      <c r="J388" s="727">
        <v>11</v>
      </c>
      <c r="K388" s="671">
        <v>0</v>
      </c>
      <c r="L388" s="671">
        <v>0</v>
      </c>
      <c r="M388" s="671">
        <v>0</v>
      </c>
      <c r="N388" s="671">
        <f t="shared" ref="N388:U388" si="124">+N389</f>
        <v>0</v>
      </c>
      <c r="O388" s="671">
        <f t="shared" si="124"/>
        <v>0</v>
      </c>
      <c r="P388" s="671">
        <f t="shared" si="124"/>
        <v>0</v>
      </c>
      <c r="Q388" s="671">
        <f t="shared" si="124"/>
        <v>0</v>
      </c>
      <c r="R388" s="671">
        <f t="shared" si="124"/>
        <v>0</v>
      </c>
      <c r="S388" s="671">
        <f t="shared" si="124"/>
        <v>0</v>
      </c>
      <c r="T388" s="671">
        <f t="shared" si="124"/>
        <v>0</v>
      </c>
      <c r="U388" s="671">
        <f t="shared" si="124"/>
        <v>0</v>
      </c>
      <c r="V388" s="77">
        <f t="shared" si="110"/>
        <v>11</v>
      </c>
      <c r="W388" s="128">
        <f t="shared" si="111"/>
        <v>68.75</v>
      </c>
      <c r="Z388" s="640"/>
      <c r="AA388" s="640"/>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BA388" s="77">
        <f>+BC388+BD388+BF388+BH388+BJ388+BL388+BN388+BP388+BR388+BT388+BV388+BX388+BZ388</f>
        <v>599700</v>
      </c>
      <c r="BB388" s="130">
        <f>+BE388+BG388+BI388+BK388+BM388+BO388+BQ388+BS388+BU388+BW388+BY388+CA388</f>
        <v>177835.11000000002</v>
      </c>
      <c r="BC388" s="183">
        <v>535999</v>
      </c>
      <c r="BD388" s="155">
        <v>0</v>
      </c>
      <c r="BE388" s="184">
        <v>70443.22</v>
      </c>
      <c r="BF388" s="131">
        <v>63701</v>
      </c>
      <c r="BG388" s="184">
        <v>26986.789999999994</v>
      </c>
      <c r="BH388" s="131">
        <v>0</v>
      </c>
      <c r="BI388" s="185">
        <v>17113.339999999997</v>
      </c>
      <c r="BJ388" s="155">
        <v>0</v>
      </c>
      <c r="BK388" s="184">
        <v>63291.760000000024</v>
      </c>
      <c r="BL388" s="131"/>
      <c r="BM388" s="184"/>
      <c r="BN388" s="131"/>
      <c r="BO388" s="185"/>
      <c r="BP388" s="131"/>
      <c r="BQ388" s="185"/>
      <c r="BR388" s="131"/>
      <c r="BS388" s="186"/>
      <c r="BT388" s="131"/>
      <c r="BU388" s="185"/>
      <c r="BV388" s="131"/>
      <c r="BW388" s="186"/>
      <c r="BX388" s="131"/>
      <c r="BY388" s="186"/>
      <c r="BZ388" s="131"/>
      <c r="CA388" s="65"/>
      <c r="CB388" s="156">
        <f>+BE388+BG388+BI388+BK388+BM388+BO388+BQ388+BS388+BU388+BW388+BY388+CA388</f>
        <v>177835.11000000002</v>
      </c>
      <c r="CC388" s="128">
        <f>+CB388/BA388*100</f>
        <v>29.654012006003004</v>
      </c>
      <c r="CD388" s="145"/>
      <c r="CF388" s="133">
        <f>+CI388-BA388</f>
        <v>0</v>
      </c>
      <c r="CG388" s="133">
        <f>+CJ388-BB388</f>
        <v>0</v>
      </c>
      <c r="CH388" s="160"/>
      <c r="CI388" s="133">
        <v>599700</v>
      </c>
      <c r="CJ388" s="133">
        <v>177835.11000000002</v>
      </c>
    </row>
    <row r="389" spans="1:88" ht="60" customHeight="1">
      <c r="A389" s="945"/>
      <c r="B389" s="976"/>
      <c r="C389" s="1015"/>
      <c r="D389" s="45" t="s">
        <v>877</v>
      </c>
      <c r="E389" s="9" t="s">
        <v>101</v>
      </c>
      <c r="F389" s="671">
        <f>+'[1]UE409 (2)'!F403</f>
        <v>16</v>
      </c>
      <c r="G389" s="671">
        <f>+'[1]UE409 (2)'!G403</f>
        <v>16</v>
      </c>
      <c r="H389" s="671">
        <f>+'[1]UE409 (2)'!H403</f>
        <v>16</v>
      </c>
      <c r="I389" s="671">
        <f>+'[1]UE409 (2)'!I403</f>
        <v>16</v>
      </c>
      <c r="J389" s="634">
        <v>11</v>
      </c>
      <c r="K389" s="91">
        <v>0</v>
      </c>
      <c r="L389" s="91">
        <v>0</v>
      </c>
      <c r="M389" s="91">
        <v>0</v>
      </c>
      <c r="N389" s="91"/>
      <c r="O389" s="91"/>
      <c r="P389" s="91"/>
      <c r="Q389" s="91"/>
      <c r="R389" s="91"/>
      <c r="S389" s="634"/>
      <c r="T389" s="91"/>
      <c r="U389" s="91"/>
      <c r="V389" s="77">
        <f t="shared" si="110"/>
        <v>11</v>
      </c>
      <c r="W389" s="128">
        <f t="shared" si="111"/>
        <v>68.75</v>
      </c>
      <c r="Z389" s="640" t="s">
        <v>859</v>
      </c>
      <c r="AA389" s="640" t="s">
        <v>860</v>
      </c>
      <c r="AB389" s="226"/>
      <c r="AC389" s="226"/>
      <c r="AD389" s="226" t="s">
        <v>1020</v>
      </c>
      <c r="AE389" s="226"/>
      <c r="AF389" s="226"/>
      <c r="AG389" s="226"/>
      <c r="AH389" s="226"/>
      <c r="AI389" s="226"/>
      <c r="AJ389" s="226"/>
      <c r="AK389" s="226"/>
      <c r="AL389" s="226"/>
      <c r="AM389" s="226"/>
      <c r="AN389" s="226"/>
      <c r="AO389" s="226"/>
      <c r="AP389" s="226"/>
      <c r="AQ389" s="226"/>
      <c r="AR389" s="226"/>
      <c r="AS389" s="226"/>
      <c r="AT389" s="226"/>
      <c r="AU389" s="226"/>
      <c r="AV389" s="226"/>
      <c r="AW389" s="226"/>
      <c r="BA389" s="129"/>
      <c r="BB389" s="130"/>
      <c r="BC389" s="183"/>
      <c r="BD389" s="155"/>
      <c r="BE389" s="184"/>
      <c r="BF389" s="131"/>
      <c r="BG389" s="184"/>
      <c r="BH389" s="131"/>
      <c r="BI389" s="185"/>
      <c r="BJ389" s="155"/>
      <c r="BK389" s="184"/>
      <c r="BL389" s="131"/>
      <c r="BM389" s="184"/>
      <c r="BN389" s="131"/>
      <c r="BO389" s="185"/>
      <c r="BP389" s="131"/>
      <c r="BQ389" s="185"/>
      <c r="BR389" s="131"/>
      <c r="BS389" s="186"/>
      <c r="BT389" s="131"/>
      <c r="BU389" s="185"/>
      <c r="BV389" s="131"/>
      <c r="BW389" s="186"/>
      <c r="BX389" s="131"/>
      <c r="BY389" s="186"/>
      <c r="BZ389" s="131"/>
      <c r="CA389" s="65"/>
      <c r="CB389" s="156">
        <f>+BE389+BG389+BI389+BK389+BM389+BO389+BQ389+BS389+BU389+BW389+BY389+CA389</f>
        <v>0</v>
      </c>
      <c r="CC389" s="128" t="e">
        <f>+CB389/BA389*100</f>
        <v>#DIV/0!</v>
      </c>
      <c r="CD389" s="145"/>
      <c r="CF389" s="122"/>
      <c r="CG389" s="122"/>
    </row>
    <row r="390" spans="1:88" ht="60" customHeight="1">
      <c r="A390" s="945"/>
      <c r="B390" s="976"/>
      <c r="C390" s="1014" t="s">
        <v>554</v>
      </c>
      <c r="D390" s="677" t="s">
        <v>221</v>
      </c>
      <c r="E390" s="678"/>
      <c r="F390" s="671">
        <f>+'[1]UE409 (2)'!F404</f>
        <v>1109</v>
      </c>
      <c r="G390" s="671">
        <f>+'[1]UE409 (2)'!G404</f>
        <v>1109</v>
      </c>
      <c r="H390" s="671">
        <f>+'[1]UE409 (2)'!H404</f>
        <v>1109</v>
      </c>
      <c r="I390" s="671">
        <f>+'[1]UE409 (2)'!I404</f>
        <v>1109</v>
      </c>
      <c r="J390" s="727">
        <v>39</v>
      </c>
      <c r="K390" s="671">
        <v>50</v>
      </c>
      <c r="L390" s="671">
        <v>10</v>
      </c>
      <c r="M390" s="671">
        <v>9</v>
      </c>
      <c r="N390" s="671">
        <f t="shared" ref="N390:U390" si="125">+N391</f>
        <v>0</v>
      </c>
      <c r="O390" s="671">
        <f t="shared" si="125"/>
        <v>0</v>
      </c>
      <c r="P390" s="671">
        <f t="shared" si="125"/>
        <v>0</v>
      </c>
      <c r="Q390" s="671">
        <f t="shared" si="125"/>
        <v>0</v>
      </c>
      <c r="R390" s="671">
        <f t="shared" si="125"/>
        <v>0</v>
      </c>
      <c r="S390" s="671">
        <f t="shared" si="125"/>
        <v>0</v>
      </c>
      <c r="T390" s="671">
        <f t="shared" si="125"/>
        <v>0</v>
      </c>
      <c r="U390" s="671">
        <f t="shared" si="125"/>
        <v>0</v>
      </c>
      <c r="V390" s="77">
        <f t="shared" si="110"/>
        <v>108</v>
      </c>
      <c r="W390" s="128">
        <f t="shared" si="111"/>
        <v>9.7385031559963942</v>
      </c>
      <c r="Z390" s="640"/>
      <c r="AA390" s="640"/>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BA390" s="750">
        <f>+BC390+BD390+BF390+BH390+BJ390+BL390+BN390+BP390+BR390+BT390+BV390+BX390+BZ390</f>
        <v>286110</v>
      </c>
      <c r="BB390" s="130">
        <f>+BE390+BG390+BI390+BK390+BM390+BO390+BQ390+BS390+BU390+BW390+BY390+CA390</f>
        <v>39305.229999999996</v>
      </c>
      <c r="BC390" s="183">
        <v>50810</v>
      </c>
      <c r="BD390" s="748">
        <v>235300</v>
      </c>
      <c r="BE390" s="184">
        <v>0</v>
      </c>
      <c r="BF390" s="131">
        <v>0</v>
      </c>
      <c r="BG390" s="184">
        <v>6064.52</v>
      </c>
      <c r="BH390" s="131">
        <v>0</v>
      </c>
      <c r="BI390" s="185">
        <v>25440.71</v>
      </c>
      <c r="BJ390" s="155">
        <v>0</v>
      </c>
      <c r="BK390" s="184">
        <v>7799.9999999999964</v>
      </c>
      <c r="BL390" s="131"/>
      <c r="BM390" s="184"/>
      <c r="BN390" s="131"/>
      <c r="BO390" s="185"/>
      <c r="BP390" s="131"/>
      <c r="BQ390" s="185"/>
      <c r="BR390" s="131"/>
      <c r="BS390" s="186"/>
      <c r="BT390" s="131"/>
      <c r="BU390" s="185"/>
      <c r="BV390" s="131"/>
      <c r="BW390" s="186"/>
      <c r="BX390" s="131"/>
      <c r="BY390" s="186"/>
      <c r="BZ390" s="131"/>
      <c r="CA390" s="65"/>
      <c r="CB390" s="156">
        <f t="shared" si="112"/>
        <v>39305.229999999996</v>
      </c>
      <c r="CC390" s="128">
        <f t="shared" si="113"/>
        <v>13.737803641955889</v>
      </c>
      <c r="CF390" s="133">
        <f>+CI390-BA390</f>
        <v>0</v>
      </c>
      <c r="CG390" s="133">
        <f>+CJ390-BB390</f>
        <v>0</v>
      </c>
      <c r="CH390" s="160"/>
      <c r="CI390" s="133">
        <v>286110</v>
      </c>
      <c r="CJ390" s="133">
        <v>39305.229999999996</v>
      </c>
    </row>
    <row r="391" spans="1:88" ht="60" customHeight="1">
      <c r="A391" s="945"/>
      <c r="B391" s="977"/>
      <c r="C391" s="1015"/>
      <c r="D391" s="38" t="s">
        <v>873</v>
      </c>
      <c r="E391" s="9" t="s">
        <v>60</v>
      </c>
      <c r="F391" s="671">
        <f>+'[1]UE409 (2)'!F405</f>
        <v>1109</v>
      </c>
      <c r="G391" s="671">
        <f>+'[1]UE409 (2)'!G405</f>
        <v>1109</v>
      </c>
      <c r="H391" s="671">
        <f>+'[1]UE409 (2)'!H405</f>
        <v>1109</v>
      </c>
      <c r="I391" s="671">
        <f>+'[1]UE409 (2)'!I405</f>
        <v>1109</v>
      </c>
      <c r="J391" s="634">
        <v>39</v>
      </c>
      <c r="K391" s="91">
        <v>50</v>
      </c>
      <c r="L391" s="91">
        <v>10</v>
      </c>
      <c r="M391" s="91">
        <v>9</v>
      </c>
      <c r="N391" s="91"/>
      <c r="O391" s="91"/>
      <c r="P391" s="91"/>
      <c r="Q391" s="91"/>
      <c r="R391" s="91"/>
      <c r="S391" s="634"/>
      <c r="T391" s="91"/>
      <c r="U391" s="91"/>
      <c r="V391" s="77">
        <f t="shared" si="110"/>
        <v>108</v>
      </c>
      <c r="W391" s="128">
        <f t="shared" si="111"/>
        <v>9.7385031559963942</v>
      </c>
      <c r="Z391" s="640" t="s">
        <v>861</v>
      </c>
      <c r="AA391" s="640" t="s">
        <v>862</v>
      </c>
      <c r="AB391" s="226"/>
      <c r="AC391" s="226"/>
      <c r="AD391" s="226" t="s">
        <v>1021</v>
      </c>
      <c r="AE391" s="226"/>
      <c r="AF391" s="226"/>
      <c r="AG391" s="226"/>
      <c r="AH391" s="226"/>
      <c r="AI391" s="226"/>
      <c r="AJ391" s="226"/>
      <c r="AK391" s="226"/>
      <c r="AL391" s="226"/>
      <c r="AM391" s="226"/>
      <c r="AN391" s="226"/>
      <c r="AO391" s="226"/>
      <c r="AP391" s="226"/>
      <c r="AQ391" s="226"/>
      <c r="AR391" s="226"/>
      <c r="AS391" s="226"/>
      <c r="AT391" s="226"/>
      <c r="AU391" s="226"/>
      <c r="AV391" s="226"/>
      <c r="AW391" s="226"/>
      <c r="BA391" s="129"/>
      <c r="BB391" s="130"/>
      <c r="BC391" s="183"/>
      <c r="BD391" s="155"/>
      <c r="BE391" s="184"/>
      <c r="BF391" s="131"/>
      <c r="BG391" s="184"/>
      <c r="BH391" s="131"/>
      <c r="BI391" s="185"/>
      <c r="BJ391" s="155"/>
      <c r="BK391" s="184"/>
      <c r="BL391" s="131"/>
      <c r="BM391" s="184"/>
      <c r="BN391" s="131"/>
      <c r="BO391" s="185"/>
      <c r="BP391" s="131"/>
      <c r="BQ391" s="185"/>
      <c r="BR391" s="131"/>
      <c r="BS391" s="186"/>
      <c r="BT391" s="131"/>
      <c r="BU391" s="185"/>
      <c r="BV391" s="131"/>
      <c r="BW391" s="186"/>
      <c r="BX391" s="131"/>
      <c r="BY391" s="186"/>
      <c r="BZ391" s="131"/>
      <c r="CA391" s="65"/>
      <c r="CB391" s="156">
        <f t="shared" si="112"/>
        <v>0</v>
      </c>
      <c r="CC391" s="128" t="e">
        <f t="shared" si="113"/>
        <v>#DIV/0!</v>
      </c>
      <c r="CF391" s="122"/>
      <c r="CG391" s="122"/>
    </row>
    <row r="392" spans="1:88" ht="60" customHeight="1">
      <c r="A392" s="945"/>
      <c r="B392" s="975" t="s">
        <v>315</v>
      </c>
      <c r="C392" s="984" t="s">
        <v>714</v>
      </c>
      <c r="D392" s="985"/>
      <c r="E392" s="986"/>
      <c r="F392" s="698">
        <f>+'[1]UE409 (2)'!F406</f>
        <v>3000</v>
      </c>
      <c r="G392" s="698">
        <f>+'[1]UE409 (2)'!G406</f>
        <v>3000</v>
      </c>
      <c r="H392" s="698">
        <f>+'[1]UE409 (2)'!H406</f>
        <v>3000</v>
      </c>
      <c r="I392" s="698">
        <f>+'[1]UE409 (2)'!I406</f>
        <v>3000</v>
      </c>
      <c r="J392" s="741">
        <v>84</v>
      </c>
      <c r="K392" s="700">
        <v>79</v>
      </c>
      <c r="L392" s="700">
        <v>90</v>
      </c>
      <c r="M392" s="700">
        <v>27</v>
      </c>
      <c r="N392" s="700">
        <f t="shared" ref="N392:U392" si="126">+N393+N395</f>
        <v>0</v>
      </c>
      <c r="O392" s="700">
        <f t="shared" si="126"/>
        <v>0</v>
      </c>
      <c r="P392" s="700">
        <f t="shared" si="126"/>
        <v>0</v>
      </c>
      <c r="Q392" s="700">
        <f t="shared" si="126"/>
        <v>0</v>
      </c>
      <c r="R392" s="700">
        <f t="shared" si="126"/>
        <v>0</v>
      </c>
      <c r="S392" s="700">
        <f t="shared" si="126"/>
        <v>0</v>
      </c>
      <c r="T392" s="700">
        <f t="shared" si="126"/>
        <v>0</v>
      </c>
      <c r="U392" s="700">
        <f t="shared" si="126"/>
        <v>0</v>
      </c>
      <c r="V392" s="77">
        <f t="shared" si="110"/>
        <v>280</v>
      </c>
      <c r="W392" s="128">
        <f t="shared" si="111"/>
        <v>9.3333333333333339</v>
      </c>
      <c r="Z392" s="640"/>
      <c r="AA392" s="640"/>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BA392" s="129"/>
      <c r="BB392" s="130"/>
      <c r="BC392" s="183"/>
      <c r="BD392" s="155"/>
      <c r="BE392" s="132"/>
      <c r="BF392" s="131"/>
      <c r="BG392" s="132"/>
      <c r="BH392" s="131"/>
      <c r="BI392" s="132"/>
      <c r="BJ392" s="155"/>
      <c r="BK392" s="184"/>
      <c r="BL392" s="131"/>
      <c r="BM392" s="184"/>
      <c r="BN392" s="131"/>
      <c r="BO392" s="132"/>
      <c r="BP392" s="131"/>
      <c r="BQ392" s="132"/>
      <c r="BR392" s="131"/>
      <c r="BS392" s="65"/>
      <c r="BT392" s="131"/>
      <c r="BU392" s="132"/>
      <c r="BV392" s="131"/>
      <c r="BW392" s="65"/>
      <c r="BX392" s="131"/>
      <c r="BY392" s="65"/>
      <c r="BZ392" s="131"/>
      <c r="CA392" s="65"/>
      <c r="CB392" s="156">
        <f t="shared" si="112"/>
        <v>0</v>
      </c>
      <c r="CC392" s="128" t="e">
        <f t="shared" si="113"/>
        <v>#DIV/0!</v>
      </c>
      <c r="CF392" s="122"/>
      <c r="CG392" s="122"/>
    </row>
    <row r="393" spans="1:88" ht="60" customHeight="1">
      <c r="A393" s="945"/>
      <c r="B393" s="976"/>
      <c r="C393" s="1014" t="s">
        <v>317</v>
      </c>
      <c r="D393" s="677" t="s">
        <v>221</v>
      </c>
      <c r="E393" s="678"/>
      <c r="F393" s="671">
        <f>+'[1]UE409 (2)'!F407</f>
        <v>1200</v>
      </c>
      <c r="G393" s="671">
        <f>+'[1]UE409 (2)'!G407</f>
        <v>1200</v>
      </c>
      <c r="H393" s="671">
        <f>+'[1]UE409 (2)'!H407</f>
        <v>1200</v>
      </c>
      <c r="I393" s="671">
        <f>+'[1]UE409 (2)'!I407</f>
        <v>1200</v>
      </c>
      <c r="J393" s="727">
        <v>0</v>
      </c>
      <c r="K393" s="671">
        <v>0</v>
      </c>
      <c r="L393" s="671">
        <v>39</v>
      </c>
      <c r="M393" s="671">
        <v>3</v>
      </c>
      <c r="N393" s="671">
        <f t="shared" ref="N393:U393" si="127">+N394</f>
        <v>0</v>
      </c>
      <c r="O393" s="671">
        <f t="shared" si="127"/>
        <v>0</v>
      </c>
      <c r="P393" s="671">
        <f t="shared" si="127"/>
        <v>0</v>
      </c>
      <c r="Q393" s="671">
        <f t="shared" si="127"/>
        <v>0</v>
      </c>
      <c r="R393" s="671">
        <f t="shared" si="127"/>
        <v>0</v>
      </c>
      <c r="S393" s="671">
        <f t="shared" si="127"/>
        <v>0</v>
      </c>
      <c r="T393" s="671">
        <f t="shared" si="127"/>
        <v>0</v>
      </c>
      <c r="U393" s="671">
        <f t="shared" si="127"/>
        <v>0</v>
      </c>
      <c r="V393" s="77">
        <f t="shared" si="110"/>
        <v>42</v>
      </c>
      <c r="W393" s="128">
        <f t="shared" si="111"/>
        <v>3.5000000000000004</v>
      </c>
      <c r="Z393" s="640"/>
      <c r="AA393" s="640"/>
      <c r="AB393" s="226"/>
      <c r="AC393" s="226"/>
      <c r="AD393" s="226"/>
      <c r="AE393" s="226"/>
      <c r="AF393" s="226"/>
      <c r="AG393" s="226"/>
      <c r="AH393" s="226"/>
      <c r="AI393" s="226"/>
      <c r="AJ393" s="226"/>
      <c r="AK393" s="226"/>
      <c r="AL393" s="226"/>
      <c r="AM393" s="226"/>
      <c r="AN393" s="226"/>
      <c r="AO393" s="226"/>
      <c r="AP393" s="226"/>
      <c r="AQ393" s="226"/>
      <c r="AR393" s="226"/>
      <c r="AS393" s="226"/>
      <c r="AT393" s="226"/>
      <c r="AU393" s="226"/>
      <c r="AV393" s="226"/>
      <c r="AW393" s="226"/>
      <c r="BA393" s="77">
        <f>+BC393+BD393+BF393+BH393+BJ393+BL393+BN393+BP393+BR393+BT393+BV393+BX393+BZ393</f>
        <v>129912</v>
      </c>
      <c r="BB393" s="130">
        <f>+BE393+BG393+BI393+BK393+BM393+BO393+BQ393+BS393+BU393+BW393+BY393+CA393</f>
        <v>48671.96</v>
      </c>
      <c r="BC393" s="183">
        <v>99776</v>
      </c>
      <c r="BD393" s="155">
        <v>0</v>
      </c>
      <c r="BE393" s="184">
        <v>19147.03</v>
      </c>
      <c r="BF393" s="131">
        <v>30136</v>
      </c>
      <c r="BG393" s="184">
        <v>9905.7099999999991</v>
      </c>
      <c r="BH393" s="131">
        <v>0</v>
      </c>
      <c r="BI393" s="185">
        <v>9807.9700000000012</v>
      </c>
      <c r="BJ393" s="155">
        <v>0</v>
      </c>
      <c r="BK393" s="184">
        <v>9811.25</v>
      </c>
      <c r="BL393" s="131"/>
      <c r="BM393" s="184"/>
      <c r="BN393" s="131"/>
      <c r="BO393" s="185"/>
      <c r="BP393" s="131"/>
      <c r="BQ393" s="185"/>
      <c r="BR393" s="131"/>
      <c r="BS393" s="186"/>
      <c r="BT393" s="131"/>
      <c r="BU393" s="185"/>
      <c r="BV393" s="131"/>
      <c r="BW393" s="186"/>
      <c r="BX393" s="131"/>
      <c r="BY393" s="186"/>
      <c r="BZ393" s="131"/>
      <c r="CA393" s="65"/>
      <c r="CB393" s="156">
        <f t="shared" si="112"/>
        <v>48671.96</v>
      </c>
      <c r="CC393" s="128">
        <f t="shared" si="113"/>
        <v>37.465330377486303</v>
      </c>
      <c r="CF393" s="133">
        <f>+CI393-BA393</f>
        <v>0</v>
      </c>
      <c r="CG393" s="133">
        <f>+CJ393-BB393</f>
        <v>0</v>
      </c>
      <c r="CH393" s="160"/>
      <c r="CI393" s="133">
        <v>129912</v>
      </c>
      <c r="CJ393" s="133">
        <v>48671.96</v>
      </c>
    </row>
    <row r="394" spans="1:88" ht="60" customHeight="1">
      <c r="A394" s="945"/>
      <c r="B394" s="976"/>
      <c r="C394" s="1015"/>
      <c r="D394" s="38" t="s">
        <v>872</v>
      </c>
      <c r="E394" s="9" t="s">
        <v>60</v>
      </c>
      <c r="F394" s="671">
        <f>+'[1]UE409 (2)'!F408</f>
        <v>1200</v>
      </c>
      <c r="G394" s="671">
        <f>+'[1]UE409 (2)'!G408</f>
        <v>1200</v>
      </c>
      <c r="H394" s="671">
        <f>+'[1]UE409 (2)'!H408</f>
        <v>1200</v>
      </c>
      <c r="I394" s="671">
        <f>+'[1]UE409 (2)'!I408</f>
        <v>1200</v>
      </c>
      <c r="J394" s="634">
        <v>0</v>
      </c>
      <c r="K394" s="91">
        <v>0</v>
      </c>
      <c r="L394" s="91">
        <v>39</v>
      </c>
      <c r="M394" s="91">
        <v>3</v>
      </c>
      <c r="N394" s="91"/>
      <c r="O394" s="91"/>
      <c r="P394" s="91"/>
      <c r="Q394" s="91"/>
      <c r="R394" s="91"/>
      <c r="S394" s="634"/>
      <c r="T394" s="91"/>
      <c r="U394" s="91"/>
      <c r="V394" s="77">
        <f t="shared" si="110"/>
        <v>42</v>
      </c>
      <c r="W394" s="128">
        <f t="shared" si="111"/>
        <v>3.5000000000000004</v>
      </c>
      <c r="Z394" s="640" t="s">
        <v>863</v>
      </c>
      <c r="AA394" s="640" t="s">
        <v>864</v>
      </c>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BA394" s="129"/>
      <c r="BB394" s="130"/>
      <c r="BC394" s="183"/>
      <c r="BD394" s="155"/>
      <c r="BE394" s="184"/>
      <c r="BF394" s="131"/>
      <c r="BG394" s="184"/>
      <c r="BH394" s="131"/>
      <c r="BI394" s="185"/>
      <c r="BJ394" s="155"/>
      <c r="BK394" s="184"/>
      <c r="BL394" s="131"/>
      <c r="BM394" s="184"/>
      <c r="BN394" s="131"/>
      <c r="BO394" s="185"/>
      <c r="BP394" s="131"/>
      <c r="BQ394" s="185"/>
      <c r="BR394" s="131"/>
      <c r="BS394" s="186"/>
      <c r="BT394" s="131"/>
      <c r="BU394" s="185"/>
      <c r="BV394" s="131"/>
      <c r="BW394" s="186"/>
      <c r="BX394" s="131"/>
      <c r="BY394" s="186"/>
      <c r="BZ394" s="131"/>
      <c r="CA394" s="65"/>
      <c r="CB394" s="156">
        <f t="shared" si="112"/>
        <v>0</v>
      </c>
      <c r="CC394" s="128" t="e">
        <f t="shared" si="113"/>
        <v>#DIV/0!</v>
      </c>
      <c r="CF394" s="122"/>
      <c r="CG394" s="122"/>
    </row>
    <row r="395" spans="1:88" ht="45" customHeight="1">
      <c r="A395" s="945"/>
      <c r="B395" s="976"/>
      <c r="C395" s="989" t="s">
        <v>316</v>
      </c>
      <c r="D395" s="677" t="s">
        <v>221</v>
      </c>
      <c r="E395" s="678"/>
      <c r="F395" s="671">
        <f>+'[1]UE409 (2)'!F409</f>
        <v>1800</v>
      </c>
      <c r="G395" s="671">
        <f>+'[1]UE409 (2)'!G409</f>
        <v>1800</v>
      </c>
      <c r="H395" s="671">
        <f>+'[1]UE409 (2)'!H409</f>
        <v>1800</v>
      </c>
      <c r="I395" s="671">
        <f>+'[1]UE409 (2)'!I409</f>
        <v>1800</v>
      </c>
      <c r="J395" s="727">
        <v>84</v>
      </c>
      <c r="K395" s="671">
        <v>79</v>
      </c>
      <c r="L395" s="671">
        <v>51</v>
      </c>
      <c r="M395" s="671">
        <v>24</v>
      </c>
      <c r="N395" s="671">
        <f t="shared" ref="N395:U395" si="128">+N396</f>
        <v>0</v>
      </c>
      <c r="O395" s="671">
        <f t="shared" si="128"/>
        <v>0</v>
      </c>
      <c r="P395" s="671">
        <f t="shared" si="128"/>
        <v>0</v>
      </c>
      <c r="Q395" s="671">
        <f t="shared" si="128"/>
        <v>0</v>
      </c>
      <c r="R395" s="671">
        <f t="shared" si="128"/>
        <v>0</v>
      </c>
      <c r="S395" s="671">
        <f t="shared" si="128"/>
        <v>0</v>
      </c>
      <c r="T395" s="671">
        <f t="shared" si="128"/>
        <v>0</v>
      </c>
      <c r="U395" s="671">
        <f t="shared" si="128"/>
        <v>0</v>
      </c>
      <c r="V395" s="77">
        <f t="shared" si="110"/>
        <v>238</v>
      </c>
      <c r="W395" s="128">
        <f t="shared" si="111"/>
        <v>13.222222222222221</v>
      </c>
      <c r="Z395" s="640"/>
      <c r="AA395" s="640"/>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Y395" s="135" t="s">
        <v>18</v>
      </c>
      <c r="AZ395" s="136">
        <f>SUM(BA366:BA396)</f>
        <v>7700709</v>
      </c>
      <c r="BA395" s="77">
        <f>+BC395+BD395+BF395+BH395+BJ395+BL395+BN395+BP395+BR395+BT395+BV395+BX395+BZ395</f>
        <v>1461998</v>
      </c>
      <c r="BB395" s="130">
        <f>+BE395+BG395+BI395+BK395+BM395+BO395+BQ395+BS395+BU395+BW395+BY395+CA395</f>
        <v>171684</v>
      </c>
      <c r="BC395" s="183">
        <v>1095564</v>
      </c>
      <c r="BD395" s="155">
        <v>0</v>
      </c>
      <c r="BE395" s="184">
        <v>1671.24</v>
      </c>
      <c r="BF395" s="131">
        <v>314137</v>
      </c>
      <c r="BG395" s="184">
        <v>54171.090000000004</v>
      </c>
      <c r="BH395" s="131">
        <v>0</v>
      </c>
      <c r="BI395" s="185">
        <v>53714.22</v>
      </c>
      <c r="BJ395" s="155">
        <v>52297</v>
      </c>
      <c r="BK395" s="184">
        <v>62127.45</v>
      </c>
      <c r="BL395" s="131"/>
      <c r="BM395" s="184"/>
      <c r="BN395" s="131"/>
      <c r="BO395" s="185"/>
      <c r="BP395" s="131"/>
      <c r="BQ395" s="185"/>
      <c r="BR395" s="131"/>
      <c r="BS395" s="186"/>
      <c r="BT395" s="131"/>
      <c r="BU395" s="185"/>
      <c r="BV395" s="131"/>
      <c r="BW395" s="186"/>
      <c r="BX395" s="131"/>
      <c r="BY395" s="186"/>
      <c r="BZ395" s="131"/>
      <c r="CA395" s="65"/>
      <c r="CB395" s="156">
        <f t="shared" si="112"/>
        <v>171684</v>
      </c>
      <c r="CC395" s="128">
        <f t="shared" si="113"/>
        <v>11.743107719709602</v>
      </c>
      <c r="CF395" s="133">
        <f>+CI395-BA395</f>
        <v>0</v>
      </c>
      <c r="CG395" s="133">
        <f>+CJ395-BB395</f>
        <v>0</v>
      </c>
      <c r="CH395" s="160"/>
      <c r="CI395" s="133">
        <v>1461998</v>
      </c>
      <c r="CJ395" s="133">
        <v>171684</v>
      </c>
    </row>
    <row r="396" spans="1:88" ht="66.75" customHeight="1">
      <c r="A396" s="945"/>
      <c r="B396" s="976"/>
      <c r="C396" s="990"/>
      <c r="D396" s="34" t="s">
        <v>450</v>
      </c>
      <c r="E396" s="25" t="s">
        <v>101</v>
      </c>
      <c r="F396" s="671">
        <f>+'[1]UE409 (2)'!F410</f>
        <v>1800</v>
      </c>
      <c r="G396" s="671">
        <f>+'[1]UE409 (2)'!G410</f>
        <v>1800</v>
      </c>
      <c r="H396" s="671">
        <f>+'[1]UE409 (2)'!H410</f>
        <v>1800</v>
      </c>
      <c r="I396" s="671">
        <f>+'[1]UE409 (2)'!I410</f>
        <v>1800</v>
      </c>
      <c r="J396" s="634">
        <v>84</v>
      </c>
      <c r="K396" s="91">
        <v>79</v>
      </c>
      <c r="L396" s="91">
        <v>51</v>
      </c>
      <c r="M396" s="91">
        <v>24</v>
      </c>
      <c r="N396" s="91"/>
      <c r="O396" s="91"/>
      <c r="P396" s="91"/>
      <c r="Q396" s="91"/>
      <c r="R396" s="91"/>
      <c r="S396" s="634"/>
      <c r="T396" s="91"/>
      <c r="U396" s="91"/>
      <c r="V396" s="77">
        <f t="shared" si="110"/>
        <v>238</v>
      </c>
      <c r="W396" s="128">
        <f t="shared" si="111"/>
        <v>13.222222222222221</v>
      </c>
      <c r="Z396" s="640" t="s">
        <v>863</v>
      </c>
      <c r="AA396" s="640" t="s">
        <v>864</v>
      </c>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Y396" s="135" t="s">
        <v>573</v>
      </c>
      <c r="AZ396" s="136">
        <f>SUM(BB366:BB396)</f>
        <v>1777922.91</v>
      </c>
      <c r="BA396" s="129"/>
      <c r="BB396" s="130"/>
      <c r="BC396" s="129"/>
      <c r="BD396" s="155"/>
      <c r="BE396" s="184"/>
      <c r="BF396" s="131"/>
      <c r="BG396" s="184"/>
      <c r="BH396" s="131"/>
      <c r="BI396" s="185"/>
      <c r="BJ396" s="155"/>
      <c r="BK396" s="184"/>
      <c r="BL396" s="131"/>
      <c r="BM396" s="184"/>
      <c r="BN396" s="131"/>
      <c r="BO396" s="186"/>
      <c r="BP396" s="131"/>
      <c r="BQ396" s="185"/>
      <c r="BR396" s="131"/>
      <c r="BS396" s="186"/>
      <c r="BT396" s="131"/>
      <c r="BU396" s="186"/>
      <c r="BV396" s="131"/>
      <c r="BW396" s="186"/>
      <c r="BX396" s="131"/>
      <c r="BY396" s="186"/>
      <c r="BZ396" s="131"/>
      <c r="CA396" s="65"/>
      <c r="CB396" s="156">
        <f t="shared" si="112"/>
        <v>0</v>
      </c>
      <c r="CC396" s="128" t="e">
        <f t="shared" si="113"/>
        <v>#DIV/0!</v>
      </c>
      <c r="CD396" s="145"/>
      <c r="CF396" s="122"/>
      <c r="CG396" s="122"/>
    </row>
    <row r="397" spans="1:88" ht="37.5" customHeight="1">
      <c r="A397" s="1007" t="s">
        <v>517</v>
      </c>
      <c r="B397" s="1008"/>
      <c r="C397" s="1008"/>
      <c r="D397" s="1008"/>
      <c r="E397" s="1008"/>
      <c r="F397" s="1009"/>
      <c r="G397" s="98"/>
      <c r="H397" s="98"/>
      <c r="I397" s="97"/>
      <c r="J397" s="98"/>
      <c r="K397" s="98"/>
      <c r="L397" s="98"/>
      <c r="M397" s="98"/>
      <c r="N397" s="98"/>
      <c r="O397" s="98"/>
      <c r="P397" s="98"/>
      <c r="Q397" s="98"/>
      <c r="R397" s="98"/>
      <c r="S397" s="98"/>
      <c r="T397" s="98"/>
      <c r="U397" s="98"/>
      <c r="Z397" s="70"/>
      <c r="AA397" s="70"/>
      <c r="AB397" s="70"/>
      <c r="AC397" s="70"/>
      <c r="AD397" s="70"/>
      <c r="AE397" s="70"/>
      <c r="AF397" s="70"/>
      <c r="AG397" s="70"/>
      <c r="AH397" s="70"/>
      <c r="AI397" s="70"/>
      <c r="AJ397" s="70"/>
      <c r="AK397" s="70"/>
      <c r="AL397" s="70"/>
      <c r="AM397" s="70"/>
      <c r="AN397" s="70"/>
      <c r="AO397" s="70"/>
      <c r="AP397" s="70"/>
      <c r="AQ397" s="70"/>
      <c r="AR397" s="70"/>
      <c r="AS397" s="70"/>
      <c r="AT397" s="212"/>
      <c r="AU397" s="212"/>
      <c r="AV397" s="212"/>
      <c r="AW397" s="212"/>
      <c r="BA397" s="70"/>
      <c r="BB397" s="164"/>
      <c r="BC397" s="70"/>
      <c r="BD397" s="70"/>
      <c r="BE397" s="164"/>
      <c r="BF397" s="70"/>
      <c r="BG397" s="164"/>
      <c r="BH397" s="70"/>
      <c r="BI397" s="164"/>
      <c r="BJ397" s="70"/>
      <c r="BK397" s="164"/>
      <c r="BL397" s="70"/>
      <c r="BM397" s="164"/>
      <c r="BN397" s="70"/>
      <c r="BO397" s="70"/>
      <c r="BP397" s="70"/>
      <c r="BQ397" s="70"/>
      <c r="BR397" s="70"/>
      <c r="BS397" s="70"/>
      <c r="BT397" s="70"/>
      <c r="BU397" s="70"/>
      <c r="BV397" s="70"/>
      <c r="BW397" s="70"/>
      <c r="BX397" s="70"/>
      <c r="BY397" s="70"/>
      <c r="BZ397" s="70"/>
      <c r="CA397" s="70"/>
      <c r="CB397" s="164"/>
      <c r="CC397" s="164"/>
      <c r="CF397" s="122"/>
      <c r="CG397" s="122"/>
    </row>
    <row r="398" spans="1:88" ht="17.25" customHeight="1">
      <c r="A398" s="14"/>
      <c r="B398" s="10"/>
      <c r="C398" s="14"/>
      <c r="D398" s="14"/>
      <c r="E398" s="15"/>
      <c r="F398" s="96"/>
      <c r="G398" s="97"/>
      <c r="H398" s="97"/>
      <c r="I398" s="97"/>
      <c r="J398" s="98"/>
      <c r="K398" s="98"/>
      <c r="L398" s="98"/>
      <c r="M398" s="98"/>
      <c r="N398" s="98"/>
      <c r="O398" s="98"/>
      <c r="P398" s="98"/>
      <c r="Q398" s="98"/>
      <c r="R398" s="98"/>
      <c r="S398" s="98"/>
      <c r="T398" s="98"/>
      <c r="U398" s="98"/>
      <c r="Z398" s="70"/>
      <c r="AA398" s="70"/>
      <c r="AB398" s="70"/>
      <c r="AC398" s="70"/>
      <c r="AD398" s="70"/>
      <c r="AE398" s="70"/>
      <c r="AF398" s="70"/>
      <c r="AG398" s="70"/>
      <c r="AH398" s="70"/>
      <c r="AI398" s="70"/>
      <c r="AJ398" s="70"/>
      <c r="AK398" s="70"/>
      <c r="AL398" s="70"/>
      <c r="AM398" s="70"/>
      <c r="AN398" s="70"/>
      <c r="AO398" s="70"/>
      <c r="AP398" s="70"/>
      <c r="AQ398" s="70"/>
      <c r="AR398" s="70"/>
      <c r="AS398" s="70"/>
      <c r="AT398" s="227"/>
      <c r="AU398" s="227"/>
      <c r="AV398" s="227"/>
      <c r="AW398" s="227"/>
      <c r="BA398" s="70"/>
      <c r="BB398" s="164"/>
      <c r="BC398" s="70"/>
      <c r="BD398" s="70"/>
      <c r="BE398" s="164"/>
      <c r="BF398" s="70"/>
      <c r="BG398" s="164"/>
      <c r="BH398" s="70"/>
      <c r="BI398" s="164"/>
      <c r="BJ398" s="70"/>
      <c r="BK398" s="164"/>
      <c r="BL398" s="70"/>
      <c r="BM398" s="164"/>
      <c r="BN398" s="70"/>
      <c r="BO398" s="70"/>
      <c r="BP398" s="70"/>
      <c r="BQ398" s="70"/>
      <c r="BR398" s="70"/>
      <c r="BS398" s="70"/>
      <c r="BT398" s="70"/>
      <c r="BU398" s="70"/>
      <c r="BV398" s="70"/>
      <c r="BW398" s="70"/>
      <c r="BX398" s="70"/>
      <c r="BY398" s="70"/>
      <c r="BZ398" s="70"/>
      <c r="CA398" s="70"/>
      <c r="CB398" s="164"/>
      <c r="CC398" s="164"/>
      <c r="CF398" s="122"/>
      <c r="CG398" s="122"/>
    </row>
    <row r="399" spans="1:88" ht="23.25">
      <c r="A399" s="14"/>
      <c r="B399" s="10"/>
      <c r="C399" s="14"/>
      <c r="D399" s="14"/>
      <c r="E399" s="15"/>
      <c r="F399" s="96"/>
      <c r="G399" s="97"/>
      <c r="H399" s="97"/>
      <c r="I399" s="97"/>
      <c r="J399" s="98"/>
      <c r="K399" s="98"/>
      <c r="L399" s="98"/>
      <c r="M399" s="98"/>
      <c r="N399" s="98"/>
      <c r="O399" s="98"/>
      <c r="P399" s="98"/>
      <c r="Q399" s="98"/>
      <c r="R399" s="98"/>
      <c r="S399" s="98"/>
      <c r="T399" s="98"/>
      <c r="U399" s="98"/>
      <c r="Z399" s="995"/>
      <c r="AA399" s="995"/>
      <c r="AB399" s="995"/>
      <c r="AC399" s="995"/>
      <c r="AD399" s="995"/>
      <c r="AE399" s="995"/>
      <c r="AF399" s="995"/>
      <c r="AG399" s="995"/>
      <c r="AH399" s="995"/>
      <c r="AI399" s="995"/>
      <c r="AJ399" s="995"/>
      <c r="AK399" s="995"/>
      <c r="AL399" s="995"/>
      <c r="AM399" s="995"/>
      <c r="AN399" s="995"/>
      <c r="AO399" s="995"/>
      <c r="AP399" s="995"/>
      <c r="AQ399" s="995"/>
      <c r="AR399" s="995"/>
      <c r="AS399" s="995"/>
      <c r="AT399" s="995"/>
      <c r="AU399" s="995"/>
      <c r="AV399" s="995"/>
      <c r="AW399" s="995"/>
      <c r="BA399" s="70"/>
      <c r="BB399" s="164"/>
      <c r="BC399" s="70"/>
      <c r="BD399" s="70"/>
      <c r="BE399" s="70"/>
      <c r="BF399" s="70"/>
      <c r="BG399" s="164"/>
      <c r="BH399" s="70"/>
      <c r="BI399" s="164"/>
      <c r="BJ399" s="70"/>
      <c r="BK399" s="70"/>
      <c r="BL399" s="70"/>
      <c r="BM399" s="164"/>
      <c r="BN399" s="70"/>
      <c r="BO399" s="70"/>
      <c r="BP399" s="70"/>
      <c r="BQ399" s="70"/>
      <c r="BR399" s="70"/>
      <c r="BS399" s="70"/>
      <c r="BT399" s="70"/>
      <c r="BU399" s="70"/>
      <c r="BV399" s="70"/>
      <c r="BW399" s="70"/>
      <c r="BX399" s="70"/>
      <c r="BY399" s="70"/>
      <c r="BZ399" s="70"/>
      <c r="CA399" s="70"/>
      <c r="CB399" s="164"/>
      <c r="CC399" s="164"/>
      <c r="CF399" s="122"/>
      <c r="CG399" s="122"/>
    </row>
    <row r="400" spans="1:88" ht="23.25">
      <c r="A400" s="14"/>
      <c r="B400" s="10"/>
      <c r="C400" s="14"/>
      <c r="D400" s="14"/>
      <c r="E400" s="15"/>
      <c r="F400" s="96"/>
      <c r="G400" s="97"/>
      <c r="H400" s="97"/>
      <c r="I400" s="97"/>
      <c r="J400" s="98"/>
      <c r="K400" s="98"/>
      <c r="L400" s="98"/>
      <c r="M400" s="98"/>
      <c r="N400" s="98"/>
      <c r="O400" s="98"/>
      <c r="P400" s="98"/>
      <c r="Q400" s="98"/>
      <c r="R400" s="98"/>
      <c r="S400" s="98"/>
      <c r="T400" s="98"/>
      <c r="U400" s="98"/>
      <c r="Z400" s="987"/>
      <c r="AA400" s="987"/>
      <c r="AB400" s="987"/>
      <c r="AC400" s="987"/>
      <c r="AD400" s="987"/>
      <c r="AE400" s="987"/>
      <c r="AF400" s="987"/>
      <c r="AG400" s="987"/>
      <c r="AH400" s="987"/>
      <c r="AI400" s="987"/>
      <c r="AJ400" s="987"/>
      <c r="AK400" s="987"/>
      <c r="AL400" s="987"/>
      <c r="AM400" s="987"/>
      <c r="AN400" s="987"/>
      <c r="AO400" s="987"/>
      <c r="AP400" s="987"/>
      <c r="AQ400" s="987"/>
      <c r="AR400" s="987"/>
      <c r="AS400" s="987"/>
      <c r="AT400" s="987"/>
      <c r="AU400" s="987"/>
      <c r="AV400" s="987"/>
      <c r="AW400" s="987"/>
      <c r="AY400" s="125"/>
      <c r="AZ400" s="125"/>
      <c r="CD400" s="125"/>
      <c r="CE400" s="125"/>
      <c r="CF400" s="122"/>
      <c r="CG400" s="122"/>
    </row>
    <row r="401" spans="1:89">
      <c r="A401" s="21" t="s">
        <v>8</v>
      </c>
      <c r="B401" s="1229" t="s">
        <v>179</v>
      </c>
      <c r="C401" s="1229"/>
      <c r="D401" s="1229"/>
      <c r="E401" s="15"/>
      <c r="F401" s="96"/>
      <c r="G401" s="97"/>
      <c r="H401" s="97"/>
      <c r="I401" s="97"/>
      <c r="J401" s="98"/>
      <c r="K401" s="98"/>
      <c r="L401" s="98"/>
      <c r="M401" s="98"/>
      <c r="N401" s="98"/>
      <c r="O401" s="98"/>
      <c r="P401" s="98"/>
      <c r="Q401" s="98"/>
      <c r="R401" s="98"/>
      <c r="S401" s="98"/>
      <c r="T401" s="98"/>
      <c r="U401" s="98"/>
      <c r="Z401" s="987"/>
      <c r="AA401" s="987"/>
      <c r="AB401" s="987"/>
      <c r="AC401" s="987"/>
      <c r="AD401" s="987"/>
      <c r="AE401" s="987"/>
      <c r="AF401" s="987"/>
      <c r="AG401" s="987"/>
      <c r="AH401" s="987"/>
      <c r="AI401" s="987"/>
      <c r="AJ401" s="987"/>
      <c r="AK401" s="987"/>
      <c r="AL401" s="987"/>
      <c r="AM401" s="987"/>
      <c r="AN401" s="987"/>
      <c r="AO401" s="987"/>
      <c r="AP401" s="987"/>
      <c r="AQ401" s="987"/>
      <c r="AR401" s="987"/>
      <c r="AS401" s="987"/>
      <c r="AT401" s="987"/>
      <c r="AU401" s="987"/>
      <c r="AV401" s="987"/>
      <c r="AW401" s="987"/>
      <c r="CF401" s="122"/>
      <c r="CG401" s="122"/>
    </row>
    <row r="402" spans="1:89">
      <c r="A402" s="16" t="s">
        <v>180</v>
      </c>
      <c r="B402" s="1000" t="s">
        <v>181</v>
      </c>
      <c r="C402" s="1000"/>
      <c r="D402" s="1000"/>
      <c r="E402" s="1000"/>
      <c r="F402" s="1000"/>
      <c r="G402" s="1000"/>
      <c r="H402" s="1000"/>
      <c r="I402" s="99"/>
      <c r="J402" s="100"/>
      <c r="K402" s="100"/>
      <c r="L402" s="100"/>
      <c r="M402" s="100"/>
      <c r="N402" s="100"/>
      <c r="O402" s="100"/>
      <c r="P402" s="100"/>
      <c r="Q402" s="100"/>
      <c r="R402" s="100"/>
      <c r="S402" s="100"/>
      <c r="T402" s="100"/>
      <c r="U402" s="100"/>
      <c r="Z402" s="987"/>
      <c r="AA402" s="987"/>
      <c r="AB402" s="987"/>
      <c r="AC402" s="987"/>
      <c r="AD402" s="987"/>
      <c r="AE402" s="987"/>
      <c r="AF402" s="987"/>
      <c r="AG402" s="987"/>
      <c r="AH402" s="987"/>
      <c r="AI402" s="987"/>
      <c r="AJ402" s="987"/>
      <c r="AK402" s="987"/>
      <c r="AL402" s="987"/>
      <c r="AM402" s="987"/>
      <c r="AN402" s="987"/>
      <c r="AO402" s="987"/>
      <c r="AP402" s="987"/>
      <c r="AQ402" s="987"/>
      <c r="AR402" s="987"/>
      <c r="AS402" s="987"/>
      <c r="AT402" s="987"/>
      <c r="AU402" s="987"/>
      <c r="AV402" s="987"/>
      <c r="AW402" s="987"/>
      <c r="CF402" s="122"/>
      <c r="CG402" s="122"/>
    </row>
    <row r="403" spans="1:89" ht="25.5" customHeight="1">
      <c r="A403" s="14"/>
      <c r="B403" s="669" t="s">
        <v>182</v>
      </c>
      <c r="C403" s="1000" t="s">
        <v>183</v>
      </c>
      <c r="D403" s="1000"/>
      <c r="E403" s="1000"/>
      <c r="F403" s="1000"/>
      <c r="G403" s="1000"/>
      <c r="H403" s="1000"/>
      <c r="I403" s="99"/>
      <c r="J403" s="100"/>
      <c r="K403" s="100"/>
      <c r="L403" s="100"/>
      <c r="M403" s="100"/>
      <c r="N403" s="100"/>
      <c r="O403" s="100"/>
      <c r="P403" s="100"/>
      <c r="Q403" s="100"/>
      <c r="R403" s="100"/>
      <c r="S403" s="100"/>
      <c r="T403" s="100"/>
      <c r="U403" s="100"/>
      <c r="Z403" s="237"/>
      <c r="AA403" s="237"/>
      <c r="AB403" s="237"/>
      <c r="AC403" s="237"/>
      <c r="AD403" s="232"/>
      <c r="AE403" s="232"/>
      <c r="AF403" s="232"/>
      <c r="AG403" s="232"/>
      <c r="AH403" s="232"/>
      <c r="AI403" s="232"/>
      <c r="AJ403" s="232"/>
      <c r="AK403" s="232"/>
      <c r="AL403" s="232"/>
      <c r="AM403" s="232"/>
      <c r="AN403" s="232"/>
      <c r="AO403" s="232"/>
      <c r="AP403" s="232"/>
      <c r="AQ403" s="232"/>
      <c r="AR403" s="232"/>
      <c r="AS403" s="232"/>
      <c r="AT403" s="232"/>
      <c r="AU403" s="232"/>
      <c r="AV403" s="232"/>
      <c r="AW403" s="232"/>
      <c r="CD403" s="145"/>
      <c r="CF403" s="122"/>
      <c r="CG403" s="122"/>
    </row>
    <row r="404" spans="1:89" ht="21.75" customHeight="1">
      <c r="A404" s="975" t="s">
        <v>13</v>
      </c>
      <c r="B404" s="981" t="s">
        <v>14</v>
      </c>
      <c r="C404" s="981" t="s">
        <v>15</v>
      </c>
      <c r="D404" s="997" t="s">
        <v>16</v>
      </c>
      <c r="E404" s="1001" t="s">
        <v>17</v>
      </c>
      <c r="F404" s="1011" t="s">
        <v>709</v>
      </c>
      <c r="G404" s="994" t="s">
        <v>214</v>
      </c>
      <c r="H404" s="1005"/>
      <c r="I404" s="1005"/>
      <c r="J404" s="996" t="s">
        <v>710</v>
      </c>
      <c r="K404" s="996"/>
      <c r="L404" s="996"/>
      <c r="M404" s="996"/>
      <c r="N404" s="996"/>
      <c r="O404" s="996"/>
      <c r="P404" s="996"/>
      <c r="Q404" s="996"/>
      <c r="R404" s="996"/>
      <c r="S404" s="996"/>
      <c r="T404" s="996"/>
      <c r="U404" s="996"/>
      <c r="V404" s="1238" t="s">
        <v>712</v>
      </c>
      <c r="W404" s="1241" t="s">
        <v>577</v>
      </c>
      <c r="Z404" s="991" t="s">
        <v>518</v>
      </c>
      <c r="AA404" s="992"/>
      <c r="AB404" s="991" t="s">
        <v>519</v>
      </c>
      <c r="AC404" s="992"/>
      <c r="AD404" s="991" t="s">
        <v>520</v>
      </c>
      <c r="AE404" s="992"/>
      <c r="AF404" s="991" t="s">
        <v>521</v>
      </c>
      <c r="AG404" s="992"/>
      <c r="AH404" s="991" t="s">
        <v>522</v>
      </c>
      <c r="AI404" s="992"/>
      <c r="AJ404" s="991" t="s">
        <v>523</v>
      </c>
      <c r="AK404" s="992"/>
      <c r="AL404" s="991" t="s">
        <v>524</v>
      </c>
      <c r="AM404" s="992"/>
      <c r="AN404" s="991" t="s">
        <v>525</v>
      </c>
      <c r="AO404" s="992"/>
      <c r="AP404" s="991" t="s">
        <v>526</v>
      </c>
      <c r="AQ404" s="992"/>
      <c r="AR404" s="991" t="s">
        <v>527</v>
      </c>
      <c r="AS404" s="992"/>
      <c r="AT404" s="991" t="s">
        <v>528</v>
      </c>
      <c r="AU404" s="992"/>
      <c r="AV404" s="991" t="s">
        <v>529</v>
      </c>
      <c r="AW404" s="992"/>
      <c r="BA404" s="1074" t="s">
        <v>763</v>
      </c>
      <c r="BB404" s="119"/>
      <c r="BC404" s="1074" t="s">
        <v>763</v>
      </c>
      <c r="BD404" s="1108" t="s">
        <v>530</v>
      </c>
      <c r="BE404" s="1112"/>
      <c r="BF404" s="1112"/>
      <c r="BG404" s="1112"/>
      <c r="BH404" s="1112"/>
      <c r="BI404" s="1112"/>
      <c r="BJ404" s="1112"/>
      <c r="BK404" s="1112"/>
      <c r="BL404" s="1112"/>
      <c r="BM404" s="1112"/>
      <c r="BN404" s="1112"/>
      <c r="BO404" s="1112"/>
      <c r="BP404" s="1112"/>
      <c r="BQ404" s="1112"/>
      <c r="BR404" s="1112"/>
      <c r="BS404" s="1112"/>
      <c r="BT404" s="1112"/>
      <c r="BU404" s="1112"/>
      <c r="BV404" s="1112"/>
      <c r="BW404" s="1112"/>
      <c r="BX404" s="1112"/>
      <c r="BY404" s="1112"/>
      <c r="BZ404" s="1109"/>
      <c r="CA404" s="120"/>
      <c r="CB404" s="121"/>
      <c r="CC404" s="121"/>
      <c r="CF404" s="122"/>
      <c r="CG404" s="122"/>
    </row>
    <row r="405" spans="1:89" ht="27.75" customHeight="1">
      <c r="A405" s="976"/>
      <c r="B405" s="982"/>
      <c r="C405" s="982"/>
      <c r="D405" s="998"/>
      <c r="E405" s="1002"/>
      <c r="F405" s="1012"/>
      <c r="G405" s="993" t="s">
        <v>713</v>
      </c>
      <c r="H405" s="993"/>
      <c r="I405" s="994"/>
      <c r="J405" s="996" t="s">
        <v>711</v>
      </c>
      <c r="K405" s="996"/>
      <c r="L405" s="996"/>
      <c r="M405" s="996"/>
      <c r="N405" s="996"/>
      <c r="O405" s="996"/>
      <c r="P405" s="996"/>
      <c r="Q405" s="996"/>
      <c r="R405" s="996"/>
      <c r="S405" s="996"/>
      <c r="T405" s="996"/>
      <c r="U405" s="996"/>
      <c r="V405" s="1239"/>
      <c r="W405" s="1242"/>
      <c r="Z405" s="980" t="s">
        <v>578</v>
      </c>
      <c r="AA405" s="980" t="s">
        <v>579</v>
      </c>
      <c r="AB405" s="980" t="s">
        <v>580</v>
      </c>
      <c r="AC405" s="980" t="s">
        <v>581</v>
      </c>
      <c r="AD405" s="980" t="s">
        <v>582</v>
      </c>
      <c r="AE405" s="980" t="s">
        <v>583</v>
      </c>
      <c r="AF405" s="980" t="s">
        <v>584</v>
      </c>
      <c r="AG405" s="980" t="s">
        <v>585</v>
      </c>
      <c r="AH405" s="980" t="s">
        <v>586</v>
      </c>
      <c r="AI405" s="980" t="s">
        <v>587</v>
      </c>
      <c r="AJ405" s="980" t="s">
        <v>588</v>
      </c>
      <c r="AK405" s="980" t="s">
        <v>589</v>
      </c>
      <c r="AL405" s="980" t="s">
        <v>590</v>
      </c>
      <c r="AM405" s="980" t="s">
        <v>591</v>
      </c>
      <c r="AN405" s="980" t="s">
        <v>592</v>
      </c>
      <c r="AO405" s="980" t="s">
        <v>593</v>
      </c>
      <c r="AP405" s="980" t="s">
        <v>594</v>
      </c>
      <c r="AQ405" s="980" t="s">
        <v>595</v>
      </c>
      <c r="AR405" s="980" t="s">
        <v>596</v>
      </c>
      <c r="AS405" s="980" t="s">
        <v>597</v>
      </c>
      <c r="AT405" s="980" t="s">
        <v>598</v>
      </c>
      <c r="AU405" s="980" t="s">
        <v>599</v>
      </c>
      <c r="AV405" s="980" t="s">
        <v>600</v>
      </c>
      <c r="AW405" s="980" t="s">
        <v>601</v>
      </c>
      <c r="BA405" s="1075"/>
      <c r="BB405" s="124"/>
      <c r="BC405" s="1075"/>
      <c r="BD405" s="1108" t="s">
        <v>518</v>
      </c>
      <c r="BE405" s="1109"/>
      <c r="BF405" s="1108" t="s">
        <v>519</v>
      </c>
      <c r="BG405" s="1109"/>
      <c r="BH405" s="1108" t="s">
        <v>520</v>
      </c>
      <c r="BI405" s="1109"/>
      <c r="BJ405" s="1108" t="s">
        <v>521</v>
      </c>
      <c r="BK405" s="1109"/>
      <c r="BL405" s="1108" t="s">
        <v>522</v>
      </c>
      <c r="BM405" s="1109"/>
      <c r="BN405" s="1108" t="s">
        <v>523</v>
      </c>
      <c r="BO405" s="1109"/>
      <c r="BP405" s="1108" t="s">
        <v>524</v>
      </c>
      <c r="BQ405" s="1109"/>
      <c r="BR405" s="1108" t="s">
        <v>525</v>
      </c>
      <c r="BS405" s="1109"/>
      <c r="BT405" s="1108" t="s">
        <v>526</v>
      </c>
      <c r="BU405" s="1109"/>
      <c r="BV405" s="1108" t="s">
        <v>527</v>
      </c>
      <c r="BW405" s="1109"/>
      <c r="BX405" s="1108" t="s">
        <v>528</v>
      </c>
      <c r="BY405" s="1109"/>
      <c r="BZ405" s="1108" t="s">
        <v>529</v>
      </c>
      <c r="CA405" s="1109"/>
      <c r="CB405" s="1105" t="s">
        <v>764</v>
      </c>
      <c r="CC405" s="1106" t="s">
        <v>765</v>
      </c>
      <c r="CF405" s="122"/>
      <c r="CG405" s="122"/>
    </row>
    <row r="406" spans="1:89" ht="27" customHeight="1">
      <c r="A406" s="976"/>
      <c r="B406" s="982"/>
      <c r="C406" s="982"/>
      <c r="D406" s="998"/>
      <c r="E406" s="1002"/>
      <c r="F406" s="1012"/>
      <c r="G406" s="978">
        <v>2024</v>
      </c>
      <c r="H406" s="978">
        <v>2025</v>
      </c>
      <c r="I406" s="978">
        <v>2026</v>
      </c>
      <c r="J406" s="660"/>
      <c r="K406" s="660"/>
      <c r="L406" s="660"/>
      <c r="M406" s="660"/>
      <c r="N406" s="660"/>
      <c r="O406" s="660"/>
      <c r="P406" s="660"/>
      <c r="Q406" s="660"/>
      <c r="R406" s="660"/>
      <c r="S406" s="660"/>
      <c r="T406" s="660"/>
      <c r="U406" s="660"/>
      <c r="V406" s="1239"/>
      <c r="W406" s="1242"/>
      <c r="Z406" s="980"/>
      <c r="AA406" s="980"/>
      <c r="AB406" s="980"/>
      <c r="AC406" s="980"/>
      <c r="AD406" s="980"/>
      <c r="AE406" s="980"/>
      <c r="AF406" s="980"/>
      <c r="AG406" s="980"/>
      <c r="AH406" s="980"/>
      <c r="AI406" s="980"/>
      <c r="AJ406" s="980"/>
      <c r="AK406" s="980"/>
      <c r="AL406" s="980"/>
      <c r="AM406" s="980"/>
      <c r="AN406" s="980"/>
      <c r="AO406" s="980"/>
      <c r="AP406" s="980"/>
      <c r="AQ406" s="980"/>
      <c r="AR406" s="980"/>
      <c r="AS406" s="980"/>
      <c r="AT406" s="980"/>
      <c r="AU406" s="980"/>
      <c r="AV406" s="980"/>
      <c r="AW406" s="980"/>
      <c r="BA406" s="1075"/>
      <c r="BB406" s="124"/>
      <c r="BC406" s="1075"/>
      <c r="BD406" s="1110" t="s">
        <v>531</v>
      </c>
      <c r="BE406" s="1110" t="s">
        <v>532</v>
      </c>
      <c r="BF406" s="1110" t="s">
        <v>531</v>
      </c>
      <c r="BG406" s="1110" t="s">
        <v>532</v>
      </c>
      <c r="BH406" s="1110" t="s">
        <v>531</v>
      </c>
      <c r="BI406" s="1110" t="s">
        <v>532</v>
      </c>
      <c r="BJ406" s="1110" t="s">
        <v>531</v>
      </c>
      <c r="BK406" s="1110" t="s">
        <v>532</v>
      </c>
      <c r="BL406" s="1110" t="s">
        <v>531</v>
      </c>
      <c r="BM406" s="1110" t="s">
        <v>532</v>
      </c>
      <c r="BN406" s="1107" t="s">
        <v>531</v>
      </c>
      <c r="BO406" s="1110" t="s">
        <v>532</v>
      </c>
      <c r="BP406" s="1107" t="s">
        <v>531</v>
      </c>
      <c r="BQ406" s="1110" t="s">
        <v>532</v>
      </c>
      <c r="BR406" s="1107" t="s">
        <v>531</v>
      </c>
      <c r="BS406" s="1110" t="s">
        <v>532</v>
      </c>
      <c r="BT406" s="1107" t="s">
        <v>531</v>
      </c>
      <c r="BU406" s="1110" t="s">
        <v>532</v>
      </c>
      <c r="BV406" s="1107" t="s">
        <v>531</v>
      </c>
      <c r="BW406" s="1110" t="s">
        <v>532</v>
      </c>
      <c r="BX406" s="1107" t="s">
        <v>531</v>
      </c>
      <c r="BY406" s="1110" t="s">
        <v>532</v>
      </c>
      <c r="BZ406" s="1107" t="s">
        <v>531</v>
      </c>
      <c r="CA406" s="1110" t="s">
        <v>532</v>
      </c>
      <c r="CB406" s="1105"/>
      <c r="CC406" s="1106"/>
      <c r="CF406" s="122"/>
      <c r="CG406" s="122"/>
    </row>
    <row r="407" spans="1:89" ht="51" customHeight="1">
      <c r="A407" s="977"/>
      <c r="B407" s="983"/>
      <c r="C407" s="983"/>
      <c r="D407" s="999"/>
      <c r="E407" s="1003"/>
      <c r="F407" s="1013"/>
      <c r="G407" s="979"/>
      <c r="H407" s="979"/>
      <c r="I407" s="979"/>
      <c r="J407" s="661" t="s">
        <v>399</v>
      </c>
      <c r="K407" s="661" t="s">
        <v>400</v>
      </c>
      <c r="L407" s="661" t="s">
        <v>401</v>
      </c>
      <c r="M407" s="661" t="s">
        <v>402</v>
      </c>
      <c r="N407" s="661" t="s">
        <v>403</v>
      </c>
      <c r="O407" s="661" t="s">
        <v>404</v>
      </c>
      <c r="P407" s="661" t="s">
        <v>405</v>
      </c>
      <c r="Q407" s="661" t="s">
        <v>406</v>
      </c>
      <c r="R407" s="661" t="s">
        <v>407</v>
      </c>
      <c r="S407" s="661" t="s">
        <v>408</v>
      </c>
      <c r="T407" s="661" t="s">
        <v>409</v>
      </c>
      <c r="U407" s="661" t="s">
        <v>410</v>
      </c>
      <c r="V407" s="1240"/>
      <c r="W407" s="1243"/>
      <c r="Z407" s="980"/>
      <c r="AA407" s="980"/>
      <c r="AB407" s="980"/>
      <c r="AC407" s="980"/>
      <c r="AD407" s="980"/>
      <c r="AE407" s="980"/>
      <c r="AF407" s="980"/>
      <c r="AG407" s="980"/>
      <c r="AH407" s="980"/>
      <c r="AI407" s="980"/>
      <c r="AJ407" s="980"/>
      <c r="AK407" s="980"/>
      <c r="AL407" s="980"/>
      <c r="AM407" s="980"/>
      <c r="AN407" s="980"/>
      <c r="AO407" s="980"/>
      <c r="AP407" s="980"/>
      <c r="AQ407" s="980"/>
      <c r="AR407" s="980"/>
      <c r="AS407" s="980"/>
      <c r="AT407" s="980"/>
      <c r="AU407" s="980"/>
      <c r="AV407" s="980"/>
      <c r="AW407" s="980"/>
      <c r="BA407" s="1076"/>
      <c r="BB407" s="127"/>
      <c r="BC407" s="1076"/>
      <c r="BD407" s="1111"/>
      <c r="BE407" s="1111"/>
      <c r="BF407" s="1111"/>
      <c r="BG407" s="1111"/>
      <c r="BH407" s="1111"/>
      <c r="BI407" s="1111"/>
      <c r="BJ407" s="1111"/>
      <c r="BK407" s="1111"/>
      <c r="BL407" s="1111"/>
      <c r="BM407" s="1111"/>
      <c r="BN407" s="1107"/>
      <c r="BO407" s="1111"/>
      <c r="BP407" s="1107"/>
      <c r="BQ407" s="1111"/>
      <c r="BR407" s="1107"/>
      <c r="BS407" s="1111"/>
      <c r="BT407" s="1107"/>
      <c r="BU407" s="1111"/>
      <c r="BV407" s="1107"/>
      <c r="BW407" s="1111"/>
      <c r="BX407" s="1107"/>
      <c r="BY407" s="1111"/>
      <c r="BZ407" s="1107"/>
      <c r="CA407" s="1111"/>
      <c r="CB407" s="1105"/>
      <c r="CC407" s="1106"/>
      <c r="CF407" s="122"/>
      <c r="CG407" s="122"/>
    </row>
    <row r="408" spans="1:89" ht="51" customHeight="1">
      <c r="A408" s="975" t="s">
        <v>510</v>
      </c>
      <c r="B408" s="981" t="s">
        <v>240</v>
      </c>
      <c r="C408" s="984" t="s">
        <v>714</v>
      </c>
      <c r="D408" s="985"/>
      <c r="E408" s="986"/>
      <c r="F408" s="698">
        <f>+'[1]UE409 (2)'!F422</f>
        <v>24</v>
      </c>
      <c r="G408" s="698">
        <f>+'[1]UE409 (2)'!G422</f>
        <v>24</v>
      </c>
      <c r="H408" s="698">
        <f>+'[1]UE409 (2)'!H422</f>
        <v>24</v>
      </c>
      <c r="I408" s="698">
        <f>+'[1]UE409 (2)'!I422</f>
        <v>24</v>
      </c>
      <c r="J408" s="723">
        <v>14</v>
      </c>
      <c r="K408" s="698">
        <v>0</v>
      </c>
      <c r="L408" s="698">
        <v>0</v>
      </c>
      <c r="M408" s="698">
        <v>8</v>
      </c>
      <c r="N408" s="698">
        <f t="shared" ref="N408:U408" si="129">+N409+N411</f>
        <v>0</v>
      </c>
      <c r="O408" s="698">
        <f t="shared" si="129"/>
        <v>0</v>
      </c>
      <c r="P408" s="698">
        <f t="shared" si="129"/>
        <v>0</v>
      </c>
      <c r="Q408" s="698">
        <f t="shared" si="129"/>
        <v>0</v>
      </c>
      <c r="R408" s="698">
        <f t="shared" si="129"/>
        <v>0</v>
      </c>
      <c r="S408" s="698">
        <f t="shared" si="129"/>
        <v>0</v>
      </c>
      <c r="T408" s="698">
        <f t="shared" si="129"/>
        <v>0</v>
      </c>
      <c r="U408" s="698">
        <f t="shared" si="129"/>
        <v>0</v>
      </c>
      <c r="V408" s="77">
        <f>SUM(J408:U408)</f>
        <v>22</v>
      </c>
      <c r="W408" s="128">
        <f>+V408/F408*100</f>
        <v>91.666666666666657</v>
      </c>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BA408" s="129"/>
      <c r="BB408" s="130"/>
      <c r="BC408" s="129"/>
      <c r="BD408" s="188"/>
      <c r="BE408" s="189"/>
      <c r="BF408" s="188"/>
      <c r="BG408" s="189"/>
      <c r="BH408" s="188"/>
      <c r="BI408" s="189"/>
      <c r="BJ408" s="188"/>
      <c r="BK408" s="189"/>
      <c r="BL408" s="188"/>
      <c r="BM408" s="189"/>
      <c r="BN408" s="188"/>
      <c r="BO408" s="189"/>
      <c r="BP408" s="188"/>
      <c r="BQ408" s="189"/>
      <c r="BR408" s="188"/>
      <c r="BS408" s="189"/>
      <c r="BT408" s="188"/>
      <c r="BU408" s="189"/>
      <c r="BV408" s="188"/>
      <c r="BW408" s="189"/>
      <c r="BX408" s="188"/>
      <c r="BY408" s="189"/>
      <c r="BZ408" s="188"/>
      <c r="CA408" s="189"/>
      <c r="CB408" s="156"/>
      <c r="CC408" s="128"/>
    </row>
    <row r="409" spans="1:89" s="32" customFormat="1" ht="48.75" customHeight="1">
      <c r="A409" s="976"/>
      <c r="B409" s="982"/>
      <c r="C409" s="944" t="s">
        <v>345</v>
      </c>
      <c r="D409" s="670" t="s">
        <v>221</v>
      </c>
      <c r="E409" s="670"/>
      <c r="F409" s="671">
        <f>+'[1]UE409 (2)'!F423</f>
        <v>18</v>
      </c>
      <c r="G409" s="671">
        <f>+'[1]UE409 (2)'!G423</f>
        <v>18</v>
      </c>
      <c r="H409" s="671">
        <f>+'[1]UE409 (2)'!H423</f>
        <v>18</v>
      </c>
      <c r="I409" s="671">
        <f>+'[1]UE409 (2)'!I423</f>
        <v>18</v>
      </c>
      <c r="J409" s="727">
        <v>9</v>
      </c>
      <c r="K409" s="671">
        <v>0</v>
      </c>
      <c r="L409" s="671">
        <v>0</v>
      </c>
      <c r="M409" s="671">
        <v>8</v>
      </c>
      <c r="N409" s="671">
        <f t="shared" ref="N409:U409" si="130">+N410</f>
        <v>0</v>
      </c>
      <c r="O409" s="671">
        <f t="shared" si="130"/>
        <v>0</v>
      </c>
      <c r="P409" s="671">
        <f t="shared" si="130"/>
        <v>0</v>
      </c>
      <c r="Q409" s="671">
        <f t="shared" si="130"/>
        <v>0</v>
      </c>
      <c r="R409" s="671">
        <f t="shared" si="130"/>
        <v>0</v>
      </c>
      <c r="S409" s="671">
        <f t="shared" si="130"/>
        <v>0</v>
      </c>
      <c r="T409" s="671">
        <f t="shared" si="130"/>
        <v>0</v>
      </c>
      <c r="U409" s="671">
        <f t="shared" si="130"/>
        <v>0</v>
      </c>
      <c r="V409" s="77">
        <f t="shared" ref="V409:V429" si="131">SUM(J409:U409)</f>
        <v>17</v>
      </c>
      <c r="W409" s="128">
        <f t="shared" ref="W409:W429" si="132">+V409/F409*100</f>
        <v>94.444444444444443</v>
      </c>
      <c r="Y409" s="6"/>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6"/>
      <c r="BA409" s="77">
        <f>+BC409+BD409+BF409+BH409+BJ409+BL409+BN409+BP409+BR409+BT409+BV409+BX409+BZ409</f>
        <v>952</v>
      </c>
      <c r="BB409" s="130">
        <f>+BE409+BG409+BI409+BK409+BM409+BO409+BQ409+BS409+BU409+BW409+BY409+CA409</f>
        <v>0</v>
      </c>
      <c r="BC409" s="129">
        <v>952</v>
      </c>
      <c r="BD409" s="155">
        <v>0</v>
      </c>
      <c r="BE409" s="159">
        <v>0</v>
      </c>
      <c r="BF409" s="158">
        <v>0</v>
      </c>
      <c r="BG409" s="159">
        <v>0</v>
      </c>
      <c r="BH409" s="158">
        <v>0</v>
      </c>
      <c r="BI409" s="190">
        <v>0</v>
      </c>
      <c r="BJ409" s="155">
        <v>0</v>
      </c>
      <c r="BK409" s="168">
        <v>0</v>
      </c>
      <c r="BL409" s="158"/>
      <c r="BM409" s="64"/>
      <c r="BN409" s="158"/>
      <c r="BO409" s="159"/>
      <c r="BP409" s="158"/>
      <c r="BQ409" s="159"/>
      <c r="BR409" s="158"/>
      <c r="BS409" s="64"/>
      <c r="BT409" s="158"/>
      <c r="BU409" s="159"/>
      <c r="BV409" s="158"/>
      <c r="BW409" s="64"/>
      <c r="BX409" s="158"/>
      <c r="BY409" s="64"/>
      <c r="BZ409" s="158"/>
      <c r="CA409" s="64"/>
      <c r="CB409" s="156">
        <f>+BE409+BG409+BI409+BK409+BM409+BO409+BQ409+BS409+BU409+BW409+BY409+CA409</f>
        <v>0</v>
      </c>
      <c r="CC409" s="128">
        <f>+CB409/BA409*100</f>
        <v>0</v>
      </c>
      <c r="CF409" s="133">
        <f>+CI409-BA409</f>
        <v>0</v>
      </c>
      <c r="CG409" s="133">
        <f>+CJ409-BB409</f>
        <v>0</v>
      </c>
      <c r="CH409" s="160"/>
      <c r="CI409" s="133">
        <v>952</v>
      </c>
      <c r="CJ409" s="133">
        <v>0</v>
      </c>
      <c r="CK409" s="147"/>
    </row>
    <row r="410" spans="1:89" ht="52.5" customHeight="1">
      <c r="A410" s="976"/>
      <c r="B410" s="982"/>
      <c r="C410" s="944"/>
      <c r="D410" s="38" t="s">
        <v>874</v>
      </c>
      <c r="E410" s="9" t="s">
        <v>185</v>
      </c>
      <c r="F410" s="671">
        <f>+'[1]UE409 (2)'!F424</f>
        <v>18</v>
      </c>
      <c r="G410" s="671">
        <f>+'[1]UE409 (2)'!G424</f>
        <v>18</v>
      </c>
      <c r="H410" s="671">
        <f>+'[1]UE409 (2)'!H424</f>
        <v>18</v>
      </c>
      <c r="I410" s="671">
        <f>+'[1]UE409 (2)'!I424</f>
        <v>18</v>
      </c>
      <c r="J410" s="634">
        <v>9</v>
      </c>
      <c r="K410" s="91">
        <v>0</v>
      </c>
      <c r="L410" s="91">
        <v>0</v>
      </c>
      <c r="M410" s="91">
        <v>8</v>
      </c>
      <c r="N410" s="91"/>
      <c r="O410" s="91"/>
      <c r="P410" s="91"/>
      <c r="Q410" s="634"/>
      <c r="R410" s="634"/>
      <c r="S410" s="634"/>
      <c r="T410" s="91"/>
      <c r="U410" s="91"/>
      <c r="V410" s="77">
        <f t="shared" si="131"/>
        <v>17</v>
      </c>
      <c r="W410" s="128">
        <f t="shared" si="132"/>
        <v>94.444444444444443</v>
      </c>
      <c r="Z410" s="397"/>
      <c r="AA410" s="397"/>
      <c r="AB410" s="38"/>
      <c r="AC410" s="397"/>
      <c r="AD410" s="38"/>
      <c r="AE410" s="397"/>
      <c r="AF410" s="38"/>
      <c r="AG410" s="397"/>
      <c r="AH410" s="38"/>
      <c r="AI410" s="397"/>
      <c r="AJ410" s="38"/>
      <c r="AK410" s="38"/>
      <c r="AL410" s="38"/>
      <c r="AM410" s="38"/>
      <c r="AN410" s="38"/>
      <c r="AO410" s="38"/>
      <c r="AP410" s="38"/>
      <c r="AQ410" s="38"/>
      <c r="AR410" s="38"/>
      <c r="AS410" s="38"/>
      <c r="AT410" s="38"/>
      <c r="AU410" s="38"/>
      <c r="AV410" s="38"/>
      <c r="AW410" s="38"/>
      <c r="BA410" s="129"/>
      <c r="BB410" s="130"/>
      <c r="BC410" s="129"/>
      <c r="BD410" s="155"/>
      <c r="BE410" s="159"/>
      <c r="BF410" s="158"/>
      <c r="BG410" s="159"/>
      <c r="BH410" s="158"/>
      <c r="BI410" s="190"/>
      <c r="BJ410" s="155"/>
      <c r="BK410" s="168"/>
      <c r="BL410" s="158"/>
      <c r="BM410" s="64"/>
      <c r="BN410" s="158"/>
      <c r="BO410" s="159"/>
      <c r="BP410" s="158"/>
      <c r="BQ410" s="159"/>
      <c r="BR410" s="158"/>
      <c r="BS410" s="64"/>
      <c r="BT410" s="158"/>
      <c r="BU410" s="159"/>
      <c r="BV410" s="158"/>
      <c r="BW410" s="64"/>
      <c r="BX410" s="158"/>
      <c r="BY410" s="64"/>
      <c r="BZ410" s="158"/>
      <c r="CA410" s="64"/>
      <c r="CB410" s="156">
        <f t="shared" ref="CB410:CB429" si="133">+BE410+BG410+BI410+BK410+BM410+BO410+BQ410+BS410+BU410+BW410+BY410+CA410</f>
        <v>0</v>
      </c>
      <c r="CC410" s="128" t="e">
        <f t="shared" ref="CC410:CC429" si="134">+CB410/BA410*100</f>
        <v>#DIV/0!</v>
      </c>
      <c r="CD410" s="145"/>
      <c r="CF410" s="122"/>
      <c r="CG410" s="122"/>
    </row>
    <row r="411" spans="1:89" ht="49.5" customHeight="1">
      <c r="A411" s="976"/>
      <c r="B411" s="982"/>
      <c r="C411" s="944" t="s">
        <v>343</v>
      </c>
      <c r="D411" s="670" t="s">
        <v>221</v>
      </c>
      <c r="E411" s="670"/>
      <c r="F411" s="671">
        <f>+'[1]UE409 (2)'!F425</f>
        <v>6</v>
      </c>
      <c r="G411" s="671">
        <f>+'[1]UE409 (2)'!G425</f>
        <v>6</v>
      </c>
      <c r="H411" s="671">
        <f>+'[1]UE409 (2)'!H425</f>
        <v>6</v>
      </c>
      <c r="I411" s="671">
        <f>+'[1]UE409 (2)'!I425</f>
        <v>6</v>
      </c>
      <c r="J411" s="727">
        <v>5</v>
      </c>
      <c r="K411" s="671">
        <v>0</v>
      </c>
      <c r="L411" s="671">
        <v>0</v>
      </c>
      <c r="M411" s="671">
        <v>0</v>
      </c>
      <c r="N411" s="671">
        <f t="shared" ref="N411:U411" si="135">+N412</f>
        <v>0</v>
      </c>
      <c r="O411" s="671">
        <f t="shared" si="135"/>
        <v>0</v>
      </c>
      <c r="P411" s="671">
        <f t="shared" si="135"/>
        <v>0</v>
      </c>
      <c r="Q411" s="671">
        <f t="shared" si="135"/>
        <v>0</v>
      </c>
      <c r="R411" s="671">
        <f t="shared" si="135"/>
        <v>0</v>
      </c>
      <c r="S411" s="671">
        <f t="shared" si="135"/>
        <v>0</v>
      </c>
      <c r="T411" s="671">
        <f t="shared" si="135"/>
        <v>0</v>
      </c>
      <c r="U411" s="671">
        <f t="shared" si="135"/>
        <v>0</v>
      </c>
      <c r="V411" s="77">
        <f t="shared" si="131"/>
        <v>5</v>
      </c>
      <c r="W411" s="128">
        <f t="shared" si="132"/>
        <v>83.333333333333343</v>
      </c>
      <c r="Z411" s="397"/>
      <c r="AA411" s="397"/>
      <c r="AB411" s="38"/>
      <c r="AC411" s="397"/>
      <c r="AD411" s="38"/>
      <c r="AE411" s="397"/>
      <c r="AF411" s="38"/>
      <c r="AG411" s="397"/>
      <c r="AH411" s="38"/>
      <c r="AI411" s="38"/>
      <c r="AJ411" s="38"/>
      <c r="AK411" s="38"/>
      <c r="AL411" s="38"/>
      <c r="AM411" s="38"/>
      <c r="AN411" s="38"/>
      <c r="AO411" s="38"/>
      <c r="AP411" s="38"/>
      <c r="AQ411" s="38"/>
      <c r="AR411" s="38"/>
      <c r="AS411" s="38"/>
      <c r="AT411" s="38"/>
      <c r="AU411" s="38"/>
      <c r="AV411" s="38"/>
      <c r="AW411" s="38"/>
      <c r="BA411" s="77">
        <f>+BC411+BD411+BF411+BH411+BJ411+BL411+BN411+BP411+BR411+BT411+BV411+BX411+BZ411</f>
        <v>22762</v>
      </c>
      <c r="BB411" s="130">
        <f>+BE411+BG411+BI411+BK411+BM411+BO411+BQ411+BS411+BU411+BW411+BY411+CA411</f>
        <v>0</v>
      </c>
      <c r="BC411" s="129">
        <v>22762</v>
      </c>
      <c r="BD411" s="155">
        <v>0</v>
      </c>
      <c r="BE411" s="159">
        <v>0</v>
      </c>
      <c r="BF411" s="158">
        <v>0</v>
      </c>
      <c r="BG411" s="159">
        <v>0</v>
      </c>
      <c r="BH411" s="158">
        <v>0</v>
      </c>
      <c r="BI411" s="190">
        <v>0</v>
      </c>
      <c r="BJ411" s="155">
        <v>0</v>
      </c>
      <c r="BK411" s="168">
        <v>0</v>
      </c>
      <c r="BL411" s="158"/>
      <c r="BM411" s="64"/>
      <c r="BN411" s="158"/>
      <c r="BO411" s="159"/>
      <c r="BP411" s="158"/>
      <c r="BQ411" s="159"/>
      <c r="BR411" s="158"/>
      <c r="BS411" s="64"/>
      <c r="BT411" s="158"/>
      <c r="BU411" s="159"/>
      <c r="BV411" s="158"/>
      <c r="BW411" s="64"/>
      <c r="BX411" s="158"/>
      <c r="BY411" s="64"/>
      <c r="BZ411" s="158"/>
      <c r="CA411" s="64"/>
      <c r="CB411" s="156">
        <f t="shared" si="133"/>
        <v>0</v>
      </c>
      <c r="CC411" s="128">
        <f t="shared" si="134"/>
        <v>0</v>
      </c>
      <c r="CF411" s="133">
        <f>+CI411-BA411</f>
        <v>0</v>
      </c>
      <c r="CG411" s="133">
        <f>+CJ411-BB411</f>
        <v>0</v>
      </c>
      <c r="CH411" s="160"/>
      <c r="CI411" s="133">
        <v>22762</v>
      </c>
      <c r="CJ411" s="133">
        <v>0</v>
      </c>
    </row>
    <row r="412" spans="1:89" ht="55.5" customHeight="1">
      <c r="A412" s="976"/>
      <c r="B412" s="982"/>
      <c r="C412" s="944"/>
      <c r="D412" s="38" t="s">
        <v>875</v>
      </c>
      <c r="E412" s="9" t="s">
        <v>185</v>
      </c>
      <c r="F412" s="671">
        <f>+'[1]UE409 (2)'!F426</f>
        <v>6</v>
      </c>
      <c r="G412" s="671">
        <f>+'[1]UE409 (2)'!G426</f>
        <v>6</v>
      </c>
      <c r="H412" s="671">
        <f>+'[1]UE409 (2)'!H426</f>
        <v>6</v>
      </c>
      <c r="I412" s="671">
        <f>+'[1]UE409 (2)'!I426</f>
        <v>6</v>
      </c>
      <c r="J412" s="634">
        <v>5</v>
      </c>
      <c r="K412" s="91">
        <v>0</v>
      </c>
      <c r="L412" s="91">
        <v>0</v>
      </c>
      <c r="M412" s="91">
        <v>0</v>
      </c>
      <c r="N412" s="91"/>
      <c r="O412" s="91"/>
      <c r="P412" s="91"/>
      <c r="Q412" s="634"/>
      <c r="R412" s="634"/>
      <c r="S412" s="634"/>
      <c r="T412" s="91"/>
      <c r="U412" s="91"/>
      <c r="V412" s="77">
        <f t="shared" si="131"/>
        <v>5</v>
      </c>
      <c r="W412" s="128">
        <f t="shared" si="132"/>
        <v>83.333333333333343</v>
      </c>
      <c r="Z412" s="397"/>
      <c r="AA412" s="397"/>
      <c r="AB412" s="38"/>
      <c r="AC412" s="397"/>
      <c r="AD412" s="38"/>
      <c r="AE412" s="397"/>
      <c r="AF412" s="38"/>
      <c r="AG412" s="397"/>
      <c r="AH412" s="38"/>
      <c r="AI412" s="397"/>
      <c r="AJ412" s="38"/>
      <c r="AK412" s="38"/>
      <c r="AL412" s="38"/>
      <c r="AM412" s="38"/>
      <c r="AN412" s="38"/>
      <c r="AO412" s="38"/>
      <c r="AP412" s="38"/>
      <c r="AQ412" s="38"/>
      <c r="AR412" s="38"/>
      <c r="AS412" s="38"/>
      <c r="AT412" s="38"/>
      <c r="AU412" s="38"/>
      <c r="AV412" s="38"/>
      <c r="AW412" s="38"/>
      <c r="BA412" s="129"/>
      <c r="BB412" s="130"/>
      <c r="BC412" s="129"/>
      <c r="BD412" s="155"/>
      <c r="BE412" s="159"/>
      <c r="BF412" s="158"/>
      <c r="BG412" s="159"/>
      <c r="BH412" s="158"/>
      <c r="BI412" s="190"/>
      <c r="BJ412" s="155"/>
      <c r="BK412" s="168"/>
      <c r="BL412" s="158"/>
      <c r="BM412" s="132"/>
      <c r="BN412" s="158"/>
      <c r="BO412" s="159"/>
      <c r="BP412" s="158"/>
      <c r="BQ412" s="159"/>
      <c r="BR412" s="158"/>
      <c r="BS412" s="64"/>
      <c r="BT412" s="158"/>
      <c r="BU412" s="159"/>
      <c r="BV412" s="158"/>
      <c r="BW412" s="64"/>
      <c r="BX412" s="158"/>
      <c r="BY412" s="64"/>
      <c r="BZ412" s="158"/>
      <c r="CA412" s="64"/>
      <c r="CB412" s="156">
        <f t="shared" si="133"/>
        <v>0</v>
      </c>
      <c r="CC412" s="128" t="e">
        <f t="shared" si="134"/>
        <v>#DIV/0!</v>
      </c>
      <c r="CF412" s="122"/>
      <c r="CG412" s="122"/>
    </row>
    <row r="413" spans="1:89" ht="55.5" customHeight="1">
      <c r="A413" s="976"/>
      <c r="B413" s="981" t="s">
        <v>355</v>
      </c>
      <c r="C413" s="984" t="s">
        <v>714</v>
      </c>
      <c r="D413" s="985"/>
      <c r="E413" s="986"/>
      <c r="F413" s="698">
        <f>+'[1]UE409 (2)'!F427</f>
        <v>23</v>
      </c>
      <c r="G413" s="698">
        <f>+'[1]UE409 (2)'!G427</f>
        <v>23</v>
      </c>
      <c r="H413" s="698">
        <f>+'[1]UE409 (2)'!H427</f>
        <v>23</v>
      </c>
      <c r="I413" s="698">
        <f>+'[1]UE409 (2)'!I427</f>
        <v>23</v>
      </c>
      <c r="J413" s="723">
        <v>1</v>
      </c>
      <c r="K413" s="698">
        <v>1</v>
      </c>
      <c r="L413" s="698">
        <v>1</v>
      </c>
      <c r="M413" s="698">
        <v>1</v>
      </c>
      <c r="N413" s="698">
        <f t="shared" ref="N413:U413" si="136">+N414+N416+N418+N420</f>
        <v>0</v>
      </c>
      <c r="O413" s="698">
        <f t="shared" si="136"/>
        <v>0</v>
      </c>
      <c r="P413" s="698">
        <f t="shared" si="136"/>
        <v>0</v>
      </c>
      <c r="Q413" s="698">
        <f t="shared" si="136"/>
        <v>0</v>
      </c>
      <c r="R413" s="698">
        <f t="shared" si="136"/>
        <v>0</v>
      </c>
      <c r="S413" s="698">
        <f t="shared" si="136"/>
        <v>0</v>
      </c>
      <c r="T413" s="698">
        <f t="shared" si="136"/>
        <v>0</v>
      </c>
      <c r="U413" s="698">
        <f t="shared" si="136"/>
        <v>0</v>
      </c>
      <c r="V413" s="77">
        <f t="shared" si="131"/>
        <v>4</v>
      </c>
      <c r="W413" s="128">
        <f t="shared" si="132"/>
        <v>17.391304347826086</v>
      </c>
      <c r="Z413" s="397"/>
      <c r="AA413" s="397"/>
      <c r="AB413" s="38"/>
      <c r="AC413" s="397"/>
      <c r="AD413" s="38"/>
      <c r="AE413" s="397"/>
      <c r="AF413" s="38"/>
      <c r="AG413" s="397"/>
      <c r="AH413" s="38"/>
      <c r="AI413" s="38"/>
      <c r="AJ413" s="38"/>
      <c r="AK413" s="38"/>
      <c r="AL413" s="38"/>
      <c r="AM413" s="38"/>
      <c r="AN413" s="38"/>
      <c r="AO413" s="38"/>
      <c r="AP413" s="38"/>
      <c r="AQ413" s="38"/>
      <c r="AR413" s="38"/>
      <c r="AS413" s="38"/>
      <c r="AT413" s="38"/>
      <c r="AU413" s="38"/>
      <c r="AV413" s="38"/>
      <c r="AW413" s="38"/>
      <c r="BA413" s="129"/>
      <c r="BB413" s="130"/>
      <c r="BC413" s="129"/>
      <c r="BD413" s="155"/>
      <c r="BE413" s="159"/>
      <c r="BF413" s="158"/>
      <c r="BG413" s="159"/>
      <c r="BH413" s="158"/>
      <c r="BI413" s="190"/>
      <c r="BJ413" s="155"/>
      <c r="BK413" s="168"/>
      <c r="BL413" s="158"/>
      <c r="BM413" s="64"/>
      <c r="BN413" s="158"/>
      <c r="BO413" s="159"/>
      <c r="BP413" s="158"/>
      <c r="BQ413" s="159"/>
      <c r="BR413" s="158"/>
      <c r="BS413" s="64"/>
      <c r="BT413" s="158"/>
      <c r="BU413" s="159"/>
      <c r="BV413" s="158"/>
      <c r="BW413" s="64"/>
      <c r="BX413" s="158"/>
      <c r="BY413" s="64"/>
      <c r="BZ413" s="158"/>
      <c r="CA413" s="64"/>
      <c r="CB413" s="156">
        <f t="shared" si="133"/>
        <v>0</v>
      </c>
      <c r="CC413" s="128" t="e">
        <f t="shared" si="134"/>
        <v>#DIV/0!</v>
      </c>
      <c r="CF413" s="122"/>
      <c r="CG413" s="122"/>
    </row>
    <row r="414" spans="1:89" ht="43.5" customHeight="1">
      <c r="A414" s="976"/>
      <c r="B414" s="982"/>
      <c r="C414" s="944" t="s">
        <v>344</v>
      </c>
      <c r="D414" s="945" t="s">
        <v>18</v>
      </c>
      <c r="E414" s="945"/>
      <c r="F414" s="671">
        <f>+'[1]UE409 (2)'!F428</f>
        <v>3</v>
      </c>
      <c r="G414" s="671">
        <f>+'[1]UE409 (2)'!G428</f>
        <v>3</v>
      </c>
      <c r="H414" s="671">
        <f>+'[1]UE409 (2)'!H428</f>
        <v>3</v>
      </c>
      <c r="I414" s="671">
        <f>+'[1]UE409 (2)'!I428</f>
        <v>3</v>
      </c>
      <c r="J414" s="727">
        <v>0</v>
      </c>
      <c r="K414" s="671">
        <v>0</v>
      </c>
      <c r="L414" s="671">
        <v>0</v>
      </c>
      <c r="M414" s="671">
        <v>0</v>
      </c>
      <c r="N414" s="671">
        <f t="shared" ref="N414:U414" si="137">SUM(N415)</f>
        <v>0</v>
      </c>
      <c r="O414" s="671">
        <f t="shared" si="137"/>
        <v>0</v>
      </c>
      <c r="P414" s="671">
        <f t="shared" si="137"/>
        <v>0</v>
      </c>
      <c r="Q414" s="671">
        <f t="shared" si="137"/>
        <v>0</v>
      </c>
      <c r="R414" s="671">
        <f t="shared" si="137"/>
        <v>0</v>
      </c>
      <c r="S414" s="671">
        <f t="shared" si="137"/>
        <v>0</v>
      </c>
      <c r="T414" s="671">
        <f t="shared" si="137"/>
        <v>0</v>
      </c>
      <c r="U414" s="671">
        <f t="shared" si="137"/>
        <v>0</v>
      </c>
      <c r="V414" s="77">
        <f t="shared" si="131"/>
        <v>0</v>
      </c>
      <c r="W414" s="128">
        <f t="shared" si="132"/>
        <v>0</v>
      </c>
      <c r="Z414" s="397"/>
      <c r="AA414" s="397"/>
      <c r="AB414" s="38"/>
      <c r="AC414" s="397"/>
      <c r="AD414" s="38"/>
      <c r="AE414" s="397"/>
      <c r="AF414" s="38"/>
      <c r="AG414" s="397"/>
      <c r="AH414" s="38"/>
      <c r="AI414" s="38"/>
      <c r="AJ414" s="38"/>
      <c r="AK414" s="38"/>
      <c r="AL414" s="38"/>
      <c r="AM414" s="38"/>
      <c r="AN414" s="38"/>
      <c r="AO414" s="38"/>
      <c r="AP414" s="38"/>
      <c r="AQ414" s="38"/>
      <c r="AR414" s="38"/>
      <c r="AS414" s="38"/>
      <c r="AT414" s="38"/>
      <c r="AU414" s="38"/>
      <c r="AV414" s="38"/>
      <c r="AW414" s="38"/>
      <c r="BA414" s="77">
        <f>+BC414+BD414+BF414+BH414+BJ414+BL414+BN414+BP414+BR414+BT414+BV414+BX414+BZ414</f>
        <v>5401</v>
      </c>
      <c r="BB414" s="130">
        <f>+BE414+BG414+BI414+BK414+BM414+BO414+BQ414+BS414+BU414+BW414+BY414+CA414</f>
        <v>0</v>
      </c>
      <c r="BC414" s="129">
        <v>5401</v>
      </c>
      <c r="BD414" s="155">
        <v>0</v>
      </c>
      <c r="BE414" s="159">
        <v>0</v>
      </c>
      <c r="BF414" s="158">
        <v>0</v>
      </c>
      <c r="BG414" s="159">
        <v>0</v>
      </c>
      <c r="BH414" s="158">
        <v>0</v>
      </c>
      <c r="BI414" s="190">
        <v>0</v>
      </c>
      <c r="BJ414" s="155">
        <v>0</v>
      </c>
      <c r="BK414" s="168">
        <v>0</v>
      </c>
      <c r="BL414" s="158"/>
      <c r="BM414" s="64"/>
      <c r="BN414" s="158"/>
      <c r="BO414" s="159"/>
      <c r="BP414" s="158"/>
      <c r="BQ414" s="159"/>
      <c r="BR414" s="158"/>
      <c r="BS414" s="64"/>
      <c r="BT414" s="158"/>
      <c r="BU414" s="159"/>
      <c r="BV414" s="158"/>
      <c r="BW414" s="64"/>
      <c r="BX414" s="158"/>
      <c r="BY414" s="64"/>
      <c r="BZ414" s="158"/>
      <c r="CA414" s="64"/>
      <c r="CB414" s="156">
        <f t="shared" si="133"/>
        <v>0</v>
      </c>
      <c r="CC414" s="128">
        <f t="shared" si="134"/>
        <v>0</v>
      </c>
      <c r="CF414" s="133">
        <f>+CI414-BA414</f>
        <v>0</v>
      </c>
      <c r="CG414" s="133">
        <f>+CJ414-BB414</f>
        <v>0</v>
      </c>
      <c r="CH414" s="160"/>
      <c r="CI414" s="133">
        <v>5401</v>
      </c>
      <c r="CJ414" s="133">
        <v>0</v>
      </c>
    </row>
    <row r="415" spans="1:89" ht="51.75" customHeight="1">
      <c r="A415" s="976"/>
      <c r="B415" s="982"/>
      <c r="C415" s="944"/>
      <c r="D415" s="38" t="s">
        <v>548</v>
      </c>
      <c r="E415" s="9" t="s">
        <v>186</v>
      </c>
      <c r="F415" s="671">
        <f>+'[1]UE409 (2)'!F429</f>
        <v>3</v>
      </c>
      <c r="G415" s="671">
        <f>+'[1]UE409 (2)'!G429</f>
        <v>3</v>
      </c>
      <c r="H415" s="671">
        <f>+'[1]UE409 (2)'!H429</f>
        <v>3</v>
      </c>
      <c r="I415" s="671">
        <f>+'[1]UE409 (2)'!I429</f>
        <v>3</v>
      </c>
      <c r="J415" s="634">
        <v>0</v>
      </c>
      <c r="K415" s="91">
        <v>0</v>
      </c>
      <c r="L415" s="91">
        <v>0</v>
      </c>
      <c r="M415" s="91">
        <v>0</v>
      </c>
      <c r="N415" s="91"/>
      <c r="O415" s="91"/>
      <c r="P415" s="91"/>
      <c r="Q415" s="634"/>
      <c r="R415" s="634"/>
      <c r="S415" s="634"/>
      <c r="T415" s="91"/>
      <c r="U415" s="91"/>
      <c r="V415" s="77">
        <f t="shared" si="131"/>
        <v>0</v>
      </c>
      <c r="W415" s="128">
        <f t="shared" si="132"/>
        <v>0</v>
      </c>
      <c r="Z415" s="397"/>
      <c r="AA415" s="397"/>
      <c r="AB415" s="38"/>
      <c r="AC415" s="397"/>
      <c r="AD415" s="38"/>
      <c r="AE415" s="397"/>
      <c r="AF415" s="38"/>
      <c r="AG415" s="397"/>
      <c r="AH415" s="38"/>
      <c r="AI415" s="397"/>
      <c r="AJ415" s="38"/>
      <c r="AK415" s="38"/>
      <c r="AL415" s="38"/>
      <c r="AM415" s="38"/>
      <c r="AN415" s="38"/>
      <c r="AO415" s="38"/>
      <c r="AP415" s="38"/>
      <c r="AQ415" s="38"/>
      <c r="AR415" s="38"/>
      <c r="AS415" s="38"/>
      <c r="AT415" s="38"/>
      <c r="AU415" s="38"/>
      <c r="AV415" s="38"/>
      <c r="AW415" s="38"/>
      <c r="BA415" s="129"/>
      <c r="BB415" s="130"/>
      <c r="BC415" s="129"/>
      <c r="BD415" s="155"/>
      <c r="BE415" s="159"/>
      <c r="BF415" s="158"/>
      <c r="BG415" s="159"/>
      <c r="BH415" s="158"/>
      <c r="BI415" s="190"/>
      <c r="BJ415" s="155"/>
      <c r="BK415" s="168"/>
      <c r="BL415" s="158"/>
      <c r="BM415" s="64"/>
      <c r="BN415" s="158"/>
      <c r="BO415" s="159"/>
      <c r="BP415" s="158"/>
      <c r="BQ415" s="159"/>
      <c r="BR415" s="158"/>
      <c r="BS415" s="64"/>
      <c r="BT415" s="158"/>
      <c r="BU415" s="159"/>
      <c r="BV415" s="158"/>
      <c r="BW415" s="64"/>
      <c r="BX415" s="158"/>
      <c r="BY415" s="64"/>
      <c r="BZ415" s="158"/>
      <c r="CA415" s="64"/>
      <c r="CB415" s="156">
        <f t="shared" si="133"/>
        <v>0</v>
      </c>
      <c r="CC415" s="128" t="e">
        <f t="shared" si="134"/>
        <v>#DIV/0!</v>
      </c>
      <c r="CF415" s="122"/>
      <c r="CG415" s="122"/>
    </row>
    <row r="416" spans="1:89" ht="43.5" customHeight="1">
      <c r="A416" s="976"/>
      <c r="B416" s="982"/>
      <c r="C416" s="944" t="s">
        <v>346</v>
      </c>
      <c r="D416" s="945" t="s">
        <v>18</v>
      </c>
      <c r="E416" s="945"/>
      <c r="F416" s="671">
        <f>+'[1]UE409 (2)'!F430</f>
        <v>4</v>
      </c>
      <c r="G416" s="671">
        <f>+'[1]UE409 (2)'!G430</f>
        <v>4</v>
      </c>
      <c r="H416" s="671">
        <f>+'[1]UE409 (2)'!H430</f>
        <v>4</v>
      </c>
      <c r="I416" s="671">
        <f>+'[1]UE409 (2)'!I430</f>
        <v>4</v>
      </c>
      <c r="J416" s="727">
        <v>0</v>
      </c>
      <c r="K416" s="671">
        <v>0</v>
      </c>
      <c r="L416" s="671">
        <v>0</v>
      </c>
      <c r="M416" s="671">
        <v>0</v>
      </c>
      <c r="N416" s="671">
        <f t="shared" ref="N416:U416" si="138">SUM(N417)</f>
        <v>0</v>
      </c>
      <c r="O416" s="671">
        <f t="shared" si="138"/>
        <v>0</v>
      </c>
      <c r="P416" s="671">
        <f t="shared" si="138"/>
        <v>0</v>
      </c>
      <c r="Q416" s="671">
        <f t="shared" si="138"/>
        <v>0</v>
      </c>
      <c r="R416" s="671">
        <f t="shared" si="138"/>
        <v>0</v>
      </c>
      <c r="S416" s="671">
        <f t="shared" si="138"/>
        <v>0</v>
      </c>
      <c r="T416" s="671">
        <f t="shared" si="138"/>
        <v>0</v>
      </c>
      <c r="U416" s="671">
        <f t="shared" si="138"/>
        <v>0</v>
      </c>
      <c r="V416" s="77">
        <f t="shared" si="131"/>
        <v>0</v>
      </c>
      <c r="W416" s="128">
        <f t="shared" si="132"/>
        <v>0</v>
      </c>
      <c r="Z416" s="397"/>
      <c r="AA416" s="397"/>
      <c r="AB416" s="38"/>
      <c r="AC416" s="397"/>
      <c r="AD416" s="38"/>
      <c r="AE416" s="397"/>
      <c r="AF416" s="38"/>
      <c r="AG416" s="397"/>
      <c r="AH416" s="38"/>
      <c r="AI416" s="38"/>
      <c r="AJ416" s="38"/>
      <c r="AK416" s="38"/>
      <c r="AL416" s="38"/>
      <c r="AM416" s="38"/>
      <c r="AN416" s="38"/>
      <c r="AO416" s="38"/>
      <c r="AP416" s="38"/>
      <c r="AQ416" s="38"/>
      <c r="AR416" s="38"/>
      <c r="AS416" s="38"/>
      <c r="AT416" s="38"/>
      <c r="AU416" s="38"/>
      <c r="AV416" s="38"/>
      <c r="AW416" s="38"/>
      <c r="BA416" s="77">
        <f>+BC416+BD416+BF416+BH416+BJ416+BL416+BN416+BP416+BR416+BT416+BV416+BX416+BZ416</f>
        <v>6718</v>
      </c>
      <c r="BB416" s="130">
        <f>+BE416+BG416+BI416+BK416+BM416+BO416+BQ416+BS416+BU416+BW416+BY416+CA416</f>
        <v>1188</v>
      </c>
      <c r="BC416" s="129">
        <v>6718</v>
      </c>
      <c r="BD416" s="155">
        <v>0</v>
      </c>
      <c r="BE416" s="159">
        <v>0</v>
      </c>
      <c r="BF416" s="158">
        <v>0</v>
      </c>
      <c r="BG416" s="159">
        <v>0</v>
      </c>
      <c r="BH416" s="158">
        <v>0</v>
      </c>
      <c r="BI416" s="190">
        <v>0</v>
      </c>
      <c r="BJ416" s="155">
        <v>0</v>
      </c>
      <c r="BK416" s="168">
        <v>1188</v>
      </c>
      <c r="BL416" s="158"/>
      <c r="BM416" s="64"/>
      <c r="BN416" s="158"/>
      <c r="BO416" s="159"/>
      <c r="BP416" s="158"/>
      <c r="BQ416" s="159"/>
      <c r="BR416" s="158"/>
      <c r="BS416" s="64"/>
      <c r="BT416" s="158"/>
      <c r="BU416" s="159"/>
      <c r="BV416" s="158"/>
      <c r="BW416" s="64"/>
      <c r="BX416" s="158"/>
      <c r="BY416" s="64"/>
      <c r="BZ416" s="158"/>
      <c r="CA416" s="64"/>
      <c r="CB416" s="156">
        <f t="shared" si="133"/>
        <v>1188</v>
      </c>
      <c r="CC416" s="128">
        <f t="shared" si="134"/>
        <v>17.683834474545996</v>
      </c>
      <c r="CF416" s="133">
        <f>+CI416-BA416</f>
        <v>0</v>
      </c>
      <c r="CG416" s="133">
        <f>+CJ416-BB416</f>
        <v>0</v>
      </c>
      <c r="CH416" s="160"/>
      <c r="CI416" s="133">
        <v>6718</v>
      </c>
      <c r="CJ416" s="133">
        <v>1188</v>
      </c>
    </row>
    <row r="417" spans="1:88" ht="51.75" customHeight="1">
      <c r="A417" s="976"/>
      <c r="B417" s="982"/>
      <c r="C417" s="944"/>
      <c r="D417" s="38" t="s">
        <v>549</v>
      </c>
      <c r="E417" s="9" t="s">
        <v>187</v>
      </c>
      <c r="F417" s="671">
        <f>+'[1]UE409 (2)'!F431</f>
        <v>4</v>
      </c>
      <c r="G417" s="671">
        <f>+'[1]UE409 (2)'!G431</f>
        <v>4</v>
      </c>
      <c r="H417" s="671">
        <f>+'[1]UE409 (2)'!H431</f>
        <v>4</v>
      </c>
      <c r="I417" s="671">
        <f>+'[1]UE409 (2)'!I431</f>
        <v>4</v>
      </c>
      <c r="J417" s="634">
        <v>0</v>
      </c>
      <c r="K417" s="91">
        <v>0</v>
      </c>
      <c r="L417" s="91">
        <v>0</v>
      </c>
      <c r="M417" s="91">
        <v>0</v>
      </c>
      <c r="N417" s="91"/>
      <c r="O417" s="91"/>
      <c r="P417" s="91"/>
      <c r="Q417" s="634"/>
      <c r="R417" s="634"/>
      <c r="S417" s="634"/>
      <c r="T417" s="91"/>
      <c r="U417" s="91"/>
      <c r="V417" s="77">
        <f t="shared" si="131"/>
        <v>0</v>
      </c>
      <c r="W417" s="128">
        <f t="shared" si="132"/>
        <v>0</v>
      </c>
      <c r="Z417" s="397"/>
      <c r="AA417" s="397"/>
      <c r="AB417" s="38"/>
      <c r="AC417" s="397"/>
      <c r="AD417" s="38"/>
      <c r="AE417" s="397"/>
      <c r="AF417" s="38"/>
      <c r="AG417" s="397"/>
      <c r="AH417" s="38"/>
      <c r="AI417" s="397"/>
      <c r="AJ417" s="38"/>
      <c r="AK417" s="38"/>
      <c r="AL417" s="38"/>
      <c r="AM417" s="38"/>
      <c r="AN417" s="38"/>
      <c r="AO417" s="38"/>
      <c r="AP417" s="38"/>
      <c r="AQ417" s="38"/>
      <c r="AR417" s="38"/>
      <c r="AS417" s="38"/>
      <c r="AT417" s="38"/>
      <c r="AU417" s="38"/>
      <c r="AV417" s="38"/>
      <c r="AW417" s="38"/>
      <c r="BA417" s="129"/>
      <c r="BB417" s="130"/>
      <c r="BC417" s="129"/>
      <c r="BD417" s="155"/>
      <c r="BE417" s="159"/>
      <c r="BF417" s="158"/>
      <c r="BG417" s="159"/>
      <c r="BH417" s="158"/>
      <c r="BI417" s="190"/>
      <c r="BJ417" s="155"/>
      <c r="BK417" s="168"/>
      <c r="BL417" s="158"/>
      <c r="BM417" s="64"/>
      <c r="BN417" s="158"/>
      <c r="BO417" s="159"/>
      <c r="BP417" s="158"/>
      <c r="BQ417" s="159"/>
      <c r="BR417" s="158"/>
      <c r="BS417" s="64"/>
      <c r="BT417" s="158"/>
      <c r="BU417" s="159"/>
      <c r="BV417" s="158"/>
      <c r="BW417" s="64"/>
      <c r="BX417" s="158"/>
      <c r="BY417" s="64"/>
      <c r="BZ417" s="158"/>
      <c r="CA417" s="64"/>
      <c r="CB417" s="156">
        <f t="shared" si="133"/>
        <v>0</v>
      </c>
      <c r="CC417" s="128" t="e">
        <f t="shared" si="134"/>
        <v>#DIV/0!</v>
      </c>
      <c r="CF417" s="122"/>
      <c r="CG417" s="122"/>
    </row>
    <row r="418" spans="1:88" ht="58.5" customHeight="1">
      <c r="A418" s="976"/>
      <c r="B418" s="982"/>
      <c r="C418" s="944" t="s">
        <v>347</v>
      </c>
      <c r="D418" s="670" t="s">
        <v>221</v>
      </c>
      <c r="E418" s="670"/>
      <c r="F418" s="671">
        <f>+'[1]UE409 (2)'!F432</f>
        <v>4</v>
      </c>
      <c r="G418" s="671">
        <f>+'[1]UE409 (2)'!G432</f>
        <v>4</v>
      </c>
      <c r="H418" s="671">
        <f>+'[1]UE409 (2)'!H432</f>
        <v>4</v>
      </c>
      <c r="I418" s="671">
        <f>+'[1]UE409 (2)'!I432</f>
        <v>4</v>
      </c>
      <c r="J418" s="727">
        <v>0</v>
      </c>
      <c r="K418" s="671">
        <v>0</v>
      </c>
      <c r="L418" s="671">
        <v>0</v>
      </c>
      <c r="M418" s="671">
        <v>0</v>
      </c>
      <c r="N418" s="671">
        <f t="shared" ref="N418:U418" si="139">+N419</f>
        <v>0</v>
      </c>
      <c r="O418" s="671">
        <f t="shared" si="139"/>
        <v>0</v>
      </c>
      <c r="P418" s="671">
        <f t="shared" si="139"/>
        <v>0</v>
      </c>
      <c r="Q418" s="671">
        <f t="shared" si="139"/>
        <v>0</v>
      </c>
      <c r="R418" s="671">
        <f t="shared" si="139"/>
        <v>0</v>
      </c>
      <c r="S418" s="671">
        <f t="shared" si="139"/>
        <v>0</v>
      </c>
      <c r="T418" s="671">
        <f t="shared" si="139"/>
        <v>0</v>
      </c>
      <c r="U418" s="671">
        <f t="shared" si="139"/>
        <v>0</v>
      </c>
      <c r="V418" s="77">
        <f t="shared" si="131"/>
        <v>0</v>
      </c>
      <c r="W418" s="128">
        <f t="shared" si="132"/>
        <v>0</v>
      </c>
      <c r="Z418" s="397"/>
      <c r="AA418" s="397"/>
      <c r="AB418" s="38"/>
      <c r="AC418" s="397"/>
      <c r="AD418" s="38"/>
      <c r="AE418" s="397"/>
      <c r="AF418" s="38"/>
      <c r="AG418" s="397"/>
      <c r="AH418" s="38"/>
      <c r="AI418" s="397"/>
      <c r="AJ418" s="38"/>
      <c r="AK418" s="38"/>
      <c r="AL418" s="38"/>
      <c r="AM418" s="38"/>
      <c r="AN418" s="38"/>
      <c r="AO418" s="38"/>
      <c r="AP418" s="38"/>
      <c r="AQ418" s="38"/>
      <c r="AR418" s="38"/>
      <c r="AS418" s="38"/>
      <c r="AT418" s="38"/>
      <c r="AU418" s="38"/>
      <c r="AV418" s="38"/>
      <c r="AW418" s="38"/>
      <c r="BA418" s="77">
        <f>+BC418+BD418+BF418+BH418+BJ418+BL418+BN418+BP418+BR418+BT418+BV418+BX418+BZ418</f>
        <v>21420</v>
      </c>
      <c r="BB418" s="130">
        <f>+BE418+BG418+BI418+BK418+BM418+BO418+BQ418+BS418+BU418+BW418+BY418+CA418</f>
        <v>0</v>
      </c>
      <c r="BC418" s="129">
        <v>21420</v>
      </c>
      <c r="BD418" s="155">
        <v>0</v>
      </c>
      <c r="BE418" s="159">
        <v>0</v>
      </c>
      <c r="BF418" s="158">
        <v>0</v>
      </c>
      <c r="BG418" s="159">
        <v>0</v>
      </c>
      <c r="BH418" s="158">
        <v>0</v>
      </c>
      <c r="BI418" s="190">
        <v>0</v>
      </c>
      <c r="BJ418" s="155">
        <v>0</v>
      </c>
      <c r="BK418" s="168">
        <v>0</v>
      </c>
      <c r="BL418" s="158"/>
      <c r="BM418" s="159"/>
      <c r="BN418" s="158"/>
      <c r="BO418" s="159"/>
      <c r="BP418" s="158"/>
      <c r="BQ418" s="132"/>
      <c r="BR418" s="158"/>
      <c r="BS418" s="64"/>
      <c r="BT418" s="158"/>
      <c r="BU418" s="159"/>
      <c r="BV418" s="158"/>
      <c r="BW418" s="64"/>
      <c r="BX418" s="158"/>
      <c r="BY418" s="64"/>
      <c r="BZ418" s="158"/>
      <c r="CA418" s="64"/>
      <c r="CB418" s="156">
        <f t="shared" si="133"/>
        <v>0</v>
      </c>
      <c r="CC418" s="128">
        <f t="shared" si="134"/>
        <v>0</v>
      </c>
      <c r="CF418" s="133">
        <f>+CI418-BA418</f>
        <v>0</v>
      </c>
      <c r="CG418" s="133">
        <f>+CJ418-BB418</f>
        <v>0</v>
      </c>
      <c r="CH418" s="160"/>
      <c r="CI418" s="133">
        <v>21420</v>
      </c>
      <c r="CJ418" s="133">
        <v>0</v>
      </c>
    </row>
    <row r="419" spans="1:88" ht="68.25" customHeight="1">
      <c r="A419" s="976"/>
      <c r="B419" s="982"/>
      <c r="C419" s="944"/>
      <c r="D419" s="38" t="s">
        <v>550</v>
      </c>
      <c r="E419" s="9" t="s">
        <v>348</v>
      </c>
      <c r="F419" s="671">
        <f>+'[1]UE409 (2)'!F433</f>
        <v>4</v>
      </c>
      <c r="G419" s="671">
        <f>+'[1]UE409 (2)'!G433</f>
        <v>4</v>
      </c>
      <c r="H419" s="671">
        <f>+'[1]UE409 (2)'!H433</f>
        <v>4</v>
      </c>
      <c r="I419" s="671">
        <f>+'[1]UE409 (2)'!I433</f>
        <v>4</v>
      </c>
      <c r="J419" s="634">
        <v>0</v>
      </c>
      <c r="K419" s="91">
        <v>0</v>
      </c>
      <c r="L419" s="91">
        <v>0</v>
      </c>
      <c r="M419" s="91">
        <v>0</v>
      </c>
      <c r="N419" s="91"/>
      <c r="O419" s="91"/>
      <c r="P419" s="91"/>
      <c r="Q419" s="634"/>
      <c r="R419" s="634"/>
      <c r="S419" s="634"/>
      <c r="T419" s="91"/>
      <c r="U419" s="91"/>
      <c r="V419" s="77">
        <f t="shared" si="131"/>
        <v>0</v>
      </c>
      <c r="W419" s="128">
        <f t="shared" si="132"/>
        <v>0</v>
      </c>
      <c r="Z419" s="397"/>
      <c r="AA419" s="397"/>
      <c r="AB419" s="38"/>
      <c r="AC419" s="397"/>
      <c r="AD419" s="38"/>
      <c r="AE419" s="397"/>
      <c r="AF419" s="38"/>
      <c r="AG419" s="397"/>
      <c r="AH419" s="38"/>
      <c r="AI419" s="397"/>
      <c r="AJ419" s="38"/>
      <c r="AK419" s="38"/>
      <c r="AL419" s="38"/>
      <c r="AM419" s="38"/>
      <c r="AN419" s="38"/>
      <c r="AO419" s="38"/>
      <c r="AP419" s="38"/>
      <c r="AQ419" s="38"/>
      <c r="AR419" s="38"/>
      <c r="AS419" s="38"/>
      <c r="AT419" s="38"/>
      <c r="AU419" s="38"/>
      <c r="AV419" s="38"/>
      <c r="AW419" s="38"/>
      <c r="BA419" s="129"/>
      <c r="BB419" s="130"/>
      <c r="BC419" s="129"/>
      <c r="BD419" s="155"/>
      <c r="BE419" s="159"/>
      <c r="BF419" s="158"/>
      <c r="BG419" s="159"/>
      <c r="BH419" s="158"/>
      <c r="BI419" s="190"/>
      <c r="BJ419" s="155"/>
      <c r="BK419" s="168"/>
      <c r="BL419" s="158"/>
      <c r="BM419" s="159"/>
      <c r="BN419" s="158"/>
      <c r="BO419" s="159"/>
      <c r="BP419" s="158"/>
      <c r="BQ419" s="132"/>
      <c r="BR419" s="158"/>
      <c r="BS419" s="64"/>
      <c r="BT419" s="158"/>
      <c r="BU419" s="159"/>
      <c r="BV419" s="158"/>
      <c r="BW419" s="64"/>
      <c r="BX419" s="158"/>
      <c r="BY419" s="64"/>
      <c r="BZ419" s="158"/>
      <c r="CA419" s="64"/>
      <c r="CB419" s="156">
        <f t="shared" si="133"/>
        <v>0</v>
      </c>
      <c r="CC419" s="128" t="e">
        <f t="shared" si="134"/>
        <v>#DIV/0!</v>
      </c>
      <c r="CF419" s="122"/>
      <c r="CG419" s="122"/>
    </row>
    <row r="420" spans="1:88" ht="55.5" customHeight="1">
      <c r="A420" s="976"/>
      <c r="B420" s="982"/>
      <c r="C420" s="944" t="s">
        <v>349</v>
      </c>
      <c r="D420" s="670" t="s">
        <v>221</v>
      </c>
      <c r="E420" s="670"/>
      <c r="F420" s="671">
        <f>+'[1]UE409 (2)'!F434</f>
        <v>12</v>
      </c>
      <c r="G420" s="671">
        <f>+'[1]UE409 (2)'!G434</f>
        <v>12</v>
      </c>
      <c r="H420" s="671">
        <f>+'[1]UE409 (2)'!H434</f>
        <v>12</v>
      </c>
      <c r="I420" s="671">
        <f>+'[1]UE409 (2)'!I434</f>
        <v>12</v>
      </c>
      <c r="J420" s="727">
        <v>1</v>
      </c>
      <c r="K420" s="671">
        <v>1</v>
      </c>
      <c r="L420" s="671">
        <v>1</v>
      </c>
      <c r="M420" s="671">
        <v>1</v>
      </c>
      <c r="N420" s="671">
        <f t="shared" ref="N420:U420" si="140">+N421</f>
        <v>0</v>
      </c>
      <c r="O420" s="671">
        <f t="shared" si="140"/>
        <v>0</v>
      </c>
      <c r="P420" s="671">
        <f t="shared" si="140"/>
        <v>0</v>
      </c>
      <c r="Q420" s="671">
        <f t="shared" si="140"/>
        <v>0</v>
      </c>
      <c r="R420" s="671">
        <f t="shared" si="140"/>
        <v>0</v>
      </c>
      <c r="S420" s="671">
        <f t="shared" si="140"/>
        <v>0</v>
      </c>
      <c r="T420" s="671">
        <f t="shared" si="140"/>
        <v>0</v>
      </c>
      <c r="U420" s="671">
        <f t="shared" si="140"/>
        <v>0</v>
      </c>
      <c r="V420" s="77">
        <f t="shared" si="131"/>
        <v>4</v>
      </c>
      <c r="W420" s="128">
        <f t="shared" si="132"/>
        <v>33.333333333333329</v>
      </c>
      <c r="Z420" s="397"/>
      <c r="AA420" s="397"/>
      <c r="AB420" s="38"/>
      <c r="AC420" s="397"/>
      <c r="AD420" s="38"/>
      <c r="AE420" s="397"/>
      <c r="AF420" s="38"/>
      <c r="AG420" s="397"/>
      <c r="AH420" s="38"/>
      <c r="AI420" s="38"/>
      <c r="AJ420" s="38"/>
      <c r="AK420" s="38"/>
      <c r="AL420" s="38"/>
      <c r="AM420" s="38"/>
      <c r="AN420" s="38"/>
      <c r="AO420" s="38"/>
      <c r="AP420" s="38"/>
      <c r="AQ420" s="38"/>
      <c r="AR420" s="38"/>
      <c r="AS420" s="38"/>
      <c r="AT420" s="38"/>
      <c r="AU420" s="38"/>
      <c r="AV420" s="38"/>
      <c r="AW420" s="38"/>
      <c r="BA420" s="77">
        <f>+BC420+BD420+BF420+BH420+BJ420+BL420+BN420+BP420+BR420+BT420+BV420+BX420+BZ420</f>
        <v>24834</v>
      </c>
      <c r="BB420" s="130">
        <f>+BE420+BG420+BI420+BK420+BM420+BO420+BQ420+BS420+BU420+BW420+BY420+CA420</f>
        <v>7077.9199999999992</v>
      </c>
      <c r="BC420" s="129">
        <v>24038</v>
      </c>
      <c r="BD420" s="155">
        <v>0</v>
      </c>
      <c r="BE420" s="159">
        <v>1759.47</v>
      </c>
      <c r="BF420" s="158">
        <v>655</v>
      </c>
      <c r="BG420" s="159">
        <v>1759.47</v>
      </c>
      <c r="BH420" s="158">
        <v>141</v>
      </c>
      <c r="BI420" s="190">
        <v>1779.4900000000002</v>
      </c>
      <c r="BJ420" s="155">
        <v>0</v>
      </c>
      <c r="BK420" s="168">
        <v>1779.4899999999989</v>
      </c>
      <c r="BL420" s="158"/>
      <c r="BM420" s="159"/>
      <c r="BN420" s="158"/>
      <c r="BO420" s="159"/>
      <c r="BP420" s="158"/>
      <c r="BQ420" s="132"/>
      <c r="BR420" s="158"/>
      <c r="BS420" s="64"/>
      <c r="BT420" s="158"/>
      <c r="BU420" s="159"/>
      <c r="BV420" s="158"/>
      <c r="BW420" s="64"/>
      <c r="BX420" s="158"/>
      <c r="BY420" s="64"/>
      <c r="BZ420" s="158"/>
      <c r="CA420" s="64"/>
      <c r="CB420" s="156">
        <f t="shared" si="133"/>
        <v>7077.9199999999992</v>
      </c>
      <c r="CC420" s="128">
        <f t="shared" si="134"/>
        <v>28.500926149633564</v>
      </c>
      <c r="CF420" s="133">
        <f>+CI420-BA420</f>
        <v>0</v>
      </c>
      <c r="CG420" s="133">
        <f>+CJ420-BB420</f>
        <v>0</v>
      </c>
      <c r="CH420" s="160"/>
      <c r="CI420" s="133">
        <v>24834</v>
      </c>
      <c r="CJ420" s="133">
        <v>7077.9199999999992</v>
      </c>
    </row>
    <row r="421" spans="1:88" ht="51.75" customHeight="1">
      <c r="A421" s="976"/>
      <c r="B421" s="982"/>
      <c r="C421" s="944"/>
      <c r="D421" s="38" t="s">
        <v>551</v>
      </c>
      <c r="E421" s="9" t="s">
        <v>186</v>
      </c>
      <c r="F421" s="671">
        <f>+'[1]UE409 (2)'!F435</f>
        <v>12</v>
      </c>
      <c r="G421" s="671">
        <f>+'[1]UE409 (2)'!G435</f>
        <v>12</v>
      </c>
      <c r="H421" s="671">
        <f>+'[1]UE409 (2)'!H435</f>
        <v>12</v>
      </c>
      <c r="I421" s="671">
        <f>+'[1]UE409 (2)'!I435</f>
        <v>12</v>
      </c>
      <c r="J421" s="634">
        <v>1</v>
      </c>
      <c r="K421" s="91">
        <v>1</v>
      </c>
      <c r="L421" s="91">
        <v>1</v>
      </c>
      <c r="M421" s="91">
        <v>1</v>
      </c>
      <c r="N421" s="91"/>
      <c r="O421" s="91"/>
      <c r="P421" s="91"/>
      <c r="Q421" s="634"/>
      <c r="R421" s="634"/>
      <c r="S421" s="634"/>
      <c r="T421" s="91"/>
      <c r="U421" s="91"/>
      <c r="V421" s="77">
        <f t="shared" si="131"/>
        <v>4</v>
      </c>
      <c r="W421" s="128">
        <f t="shared" si="132"/>
        <v>33.333333333333329</v>
      </c>
      <c r="Z421" s="397"/>
      <c r="AA421" s="397"/>
      <c r="AB421" s="38"/>
      <c r="AC421" s="397"/>
      <c r="AD421" s="38"/>
      <c r="AE421" s="397"/>
      <c r="AF421" s="38"/>
      <c r="AG421" s="397"/>
      <c r="AH421" s="38"/>
      <c r="AI421" s="397"/>
      <c r="AJ421" s="38"/>
      <c r="AK421" s="38"/>
      <c r="AL421" s="38"/>
      <c r="AM421" s="38"/>
      <c r="AN421" s="38"/>
      <c r="AO421" s="38"/>
      <c r="AP421" s="38"/>
      <c r="AQ421" s="38"/>
      <c r="AR421" s="38"/>
      <c r="AS421" s="38"/>
      <c r="AT421" s="38"/>
      <c r="AU421" s="38"/>
      <c r="AV421" s="38"/>
      <c r="AW421" s="38"/>
      <c r="BA421" s="129"/>
      <c r="BB421" s="130"/>
      <c r="BC421" s="129"/>
      <c r="BD421" s="155"/>
      <c r="BE421" s="159"/>
      <c r="BF421" s="158"/>
      <c r="BG421" s="159"/>
      <c r="BH421" s="158"/>
      <c r="BI421" s="190"/>
      <c r="BJ421" s="155"/>
      <c r="BK421" s="168"/>
      <c r="BL421" s="158"/>
      <c r="BM421" s="132"/>
      <c r="BN421" s="158"/>
      <c r="BO421" s="159"/>
      <c r="BP421" s="158"/>
      <c r="BQ421" s="159"/>
      <c r="BR421" s="158"/>
      <c r="BS421" s="64"/>
      <c r="BT421" s="158"/>
      <c r="BU421" s="159"/>
      <c r="BV421" s="158"/>
      <c r="BW421" s="64"/>
      <c r="BX421" s="158"/>
      <c r="BY421" s="64"/>
      <c r="BZ421" s="158"/>
      <c r="CA421" s="64"/>
      <c r="CB421" s="156">
        <f t="shared" si="133"/>
        <v>0</v>
      </c>
      <c r="CC421" s="128" t="e">
        <f t="shared" si="134"/>
        <v>#DIV/0!</v>
      </c>
      <c r="CF421" s="122"/>
      <c r="CG421" s="122"/>
    </row>
    <row r="422" spans="1:88" ht="51.75" customHeight="1">
      <c r="A422" s="976"/>
      <c r="B422" s="982"/>
      <c r="C422" s="1118" t="s">
        <v>628</v>
      </c>
      <c r="D422" s="662" t="s">
        <v>221</v>
      </c>
      <c r="E422" s="662"/>
      <c r="F422" s="671">
        <f>+'[1]UE409 (2)'!F436</f>
        <v>2</v>
      </c>
      <c r="G422" s="671">
        <f>+'[1]UE409 (2)'!G436</f>
        <v>2</v>
      </c>
      <c r="H422" s="671">
        <f>+'[1]UE409 (2)'!H436</f>
        <v>2</v>
      </c>
      <c r="I422" s="671">
        <f>+'[1]UE409 (2)'!I436</f>
        <v>2</v>
      </c>
      <c r="J422" s="727">
        <v>0</v>
      </c>
      <c r="K422" s="767">
        <v>0</v>
      </c>
      <c r="L422" s="767">
        <v>0</v>
      </c>
      <c r="M422" s="767">
        <v>0</v>
      </c>
      <c r="N422" s="767">
        <f t="shared" ref="N422:U422" si="141">+N423</f>
        <v>0</v>
      </c>
      <c r="O422" s="767">
        <f t="shared" si="141"/>
        <v>0</v>
      </c>
      <c r="P422" s="767">
        <f t="shared" si="141"/>
        <v>0</v>
      </c>
      <c r="Q422" s="767">
        <f t="shared" si="141"/>
        <v>0</v>
      </c>
      <c r="R422" s="767">
        <f t="shared" si="141"/>
        <v>0</v>
      </c>
      <c r="S422" s="767">
        <f t="shared" si="141"/>
        <v>0</v>
      </c>
      <c r="T422" s="767">
        <f t="shared" si="141"/>
        <v>0</v>
      </c>
      <c r="U422" s="767">
        <f t="shared" si="141"/>
        <v>0</v>
      </c>
      <c r="V422" s="77">
        <f t="shared" si="131"/>
        <v>0</v>
      </c>
      <c r="W422" s="128">
        <f t="shared" si="132"/>
        <v>0</v>
      </c>
      <c r="Z422" s="397"/>
      <c r="AA422" s="397"/>
      <c r="AB422" s="38"/>
      <c r="AC422" s="397"/>
      <c r="AD422" s="38"/>
      <c r="AE422" s="397"/>
      <c r="AF422" s="38"/>
      <c r="AG422" s="397"/>
      <c r="AH422" s="38"/>
      <c r="AI422" s="397"/>
      <c r="AJ422" s="38"/>
      <c r="AK422" s="38"/>
      <c r="AL422" s="38"/>
      <c r="AM422" s="38"/>
      <c r="AN422" s="38"/>
      <c r="AO422" s="38"/>
      <c r="AP422" s="38"/>
      <c r="AQ422" s="38"/>
      <c r="AR422" s="38"/>
      <c r="AS422" s="38"/>
      <c r="AT422" s="38"/>
      <c r="AU422" s="38"/>
      <c r="AV422" s="38"/>
      <c r="AW422" s="38"/>
      <c r="BA422" s="77">
        <f>+BC422+BD422+BF422+BH422+BJ422+BL422+BN422+BP422+BR422+BT422+BV422+BX422+BZ422</f>
        <v>0</v>
      </c>
      <c r="BB422" s="717">
        <f>+BE422+BG422+BI422+BK422+BM422+BO422+BQ422+BS422+BU422+BW422+BY422+CA422</f>
        <v>0</v>
      </c>
      <c r="BC422" s="77">
        <v>0</v>
      </c>
      <c r="BD422" s="155">
        <v>0</v>
      </c>
      <c r="BE422" s="159">
        <v>0</v>
      </c>
      <c r="BF422" s="158">
        <v>0</v>
      </c>
      <c r="BG422" s="159">
        <v>0</v>
      </c>
      <c r="BH422" s="158">
        <v>0</v>
      </c>
      <c r="BI422" s="190">
        <v>0</v>
      </c>
      <c r="BJ422" s="155">
        <v>0</v>
      </c>
      <c r="BK422" s="168">
        <v>0</v>
      </c>
      <c r="BL422" s="158"/>
      <c r="BM422" s="132"/>
      <c r="BN422" s="158"/>
      <c r="BO422" s="159"/>
      <c r="BP422" s="158"/>
      <c r="BQ422" s="159"/>
      <c r="BR422" s="158"/>
      <c r="BS422" s="64"/>
      <c r="BT422" s="158"/>
      <c r="BU422" s="159"/>
      <c r="BV422" s="158"/>
      <c r="BW422" s="64"/>
      <c r="BX422" s="158"/>
      <c r="BY422" s="64"/>
      <c r="BZ422" s="158"/>
      <c r="CA422" s="64"/>
      <c r="CB422" s="156">
        <f t="shared" si="133"/>
        <v>0</v>
      </c>
      <c r="CC422" s="128" t="e">
        <f t="shared" si="134"/>
        <v>#DIV/0!</v>
      </c>
      <c r="CF422" s="133">
        <f>+CI422-BA422</f>
        <v>0</v>
      </c>
      <c r="CG422" s="133">
        <f>+CJ422-BB422</f>
        <v>0</v>
      </c>
      <c r="CH422" s="160"/>
      <c r="CI422" s="133"/>
      <c r="CJ422" s="133"/>
    </row>
    <row r="423" spans="1:88" ht="51.75" customHeight="1">
      <c r="A423" s="976"/>
      <c r="B423" s="983"/>
      <c r="C423" s="1120"/>
      <c r="D423" s="20" t="s">
        <v>746</v>
      </c>
      <c r="E423" s="9" t="s">
        <v>747</v>
      </c>
      <c r="F423" s="671">
        <f>+'[1]UE409 (2)'!F437</f>
        <v>2</v>
      </c>
      <c r="G423" s="671">
        <f>+'[1]UE409 (2)'!G437</f>
        <v>2</v>
      </c>
      <c r="H423" s="671">
        <f>+'[1]UE409 (2)'!H437</f>
        <v>2</v>
      </c>
      <c r="I423" s="671">
        <f>+'[1]UE409 (2)'!I437</f>
        <v>2</v>
      </c>
      <c r="J423" s="634">
        <v>0</v>
      </c>
      <c r="K423" s="91">
        <v>0</v>
      </c>
      <c r="L423" s="91">
        <v>0</v>
      </c>
      <c r="M423" s="91">
        <v>0</v>
      </c>
      <c r="N423" s="91"/>
      <c r="O423" s="91"/>
      <c r="P423" s="91"/>
      <c r="Q423" s="634"/>
      <c r="R423" s="634"/>
      <c r="S423" s="634"/>
      <c r="T423" s="91"/>
      <c r="U423" s="91"/>
      <c r="V423" s="77">
        <f t="shared" si="131"/>
        <v>0</v>
      </c>
      <c r="W423" s="128">
        <f t="shared" si="132"/>
        <v>0</v>
      </c>
      <c r="Z423" s="397"/>
      <c r="AA423" s="397"/>
      <c r="AB423" s="38"/>
      <c r="AC423" s="397"/>
      <c r="AD423" s="38"/>
      <c r="AE423" s="397"/>
      <c r="AF423" s="38"/>
      <c r="AG423" s="397"/>
      <c r="AH423" s="38"/>
      <c r="AI423" s="397"/>
      <c r="AJ423" s="38"/>
      <c r="AK423" s="38"/>
      <c r="AL423" s="38"/>
      <c r="AM423" s="38"/>
      <c r="AN423" s="38"/>
      <c r="AO423" s="38"/>
      <c r="AP423" s="38"/>
      <c r="AQ423" s="38"/>
      <c r="AR423" s="38"/>
      <c r="AS423" s="38"/>
      <c r="AT423" s="38"/>
      <c r="AU423" s="38"/>
      <c r="AV423" s="38"/>
      <c r="AW423" s="38"/>
      <c r="BA423" s="129"/>
      <c r="BB423" s="130"/>
      <c r="BC423" s="129"/>
      <c r="BD423" s="155"/>
      <c r="BE423" s="159"/>
      <c r="BF423" s="158"/>
      <c r="BG423" s="159"/>
      <c r="BH423" s="158"/>
      <c r="BI423" s="190"/>
      <c r="BJ423" s="155"/>
      <c r="BK423" s="168"/>
      <c r="BL423" s="158"/>
      <c r="BM423" s="132"/>
      <c r="BN423" s="158"/>
      <c r="BO423" s="159"/>
      <c r="BP423" s="158"/>
      <c r="BQ423" s="159"/>
      <c r="BR423" s="158"/>
      <c r="BS423" s="64"/>
      <c r="BT423" s="158"/>
      <c r="BU423" s="159"/>
      <c r="BV423" s="158"/>
      <c r="BW423" s="64"/>
      <c r="BX423" s="158"/>
      <c r="BY423" s="64"/>
      <c r="BZ423" s="158"/>
      <c r="CA423" s="64"/>
      <c r="CB423" s="156">
        <f t="shared" si="133"/>
        <v>0</v>
      </c>
      <c r="CC423" s="128" t="e">
        <f t="shared" si="134"/>
        <v>#DIV/0!</v>
      </c>
      <c r="CF423" s="122"/>
      <c r="CG423" s="122"/>
    </row>
    <row r="424" spans="1:88" ht="51.75" customHeight="1">
      <c r="A424" s="976"/>
      <c r="B424" s="945" t="s">
        <v>352</v>
      </c>
      <c r="C424" s="944" t="s">
        <v>351</v>
      </c>
      <c r="D424" s="670" t="s">
        <v>221</v>
      </c>
      <c r="E424" s="670"/>
      <c r="F424" s="671">
        <f>+'[1]UE409 (2)'!F438</f>
        <v>90</v>
      </c>
      <c r="G424" s="671">
        <f>+'[1]UE409 (2)'!G438</f>
        <v>90</v>
      </c>
      <c r="H424" s="671">
        <f>+'[1]UE409 (2)'!H438</f>
        <v>90</v>
      </c>
      <c r="I424" s="671">
        <f>+'[1]UE409 (2)'!I438</f>
        <v>90</v>
      </c>
      <c r="J424" s="727">
        <v>0</v>
      </c>
      <c r="K424" s="671">
        <v>0</v>
      </c>
      <c r="L424" s="671">
        <v>0</v>
      </c>
      <c r="M424" s="671">
        <v>0</v>
      </c>
      <c r="N424" s="671">
        <f t="shared" ref="N424:U424" si="142">+N425</f>
        <v>0</v>
      </c>
      <c r="O424" s="671">
        <f t="shared" si="142"/>
        <v>0</v>
      </c>
      <c r="P424" s="671">
        <f t="shared" si="142"/>
        <v>0</v>
      </c>
      <c r="Q424" s="671">
        <f t="shared" si="142"/>
        <v>0</v>
      </c>
      <c r="R424" s="671">
        <f t="shared" si="142"/>
        <v>0</v>
      </c>
      <c r="S424" s="671">
        <f t="shared" si="142"/>
        <v>0</v>
      </c>
      <c r="T424" s="671">
        <f t="shared" si="142"/>
        <v>0</v>
      </c>
      <c r="U424" s="671">
        <f t="shared" si="142"/>
        <v>0</v>
      </c>
      <c r="V424" s="77">
        <f t="shared" si="131"/>
        <v>0</v>
      </c>
      <c r="W424" s="128">
        <f t="shared" si="132"/>
        <v>0</v>
      </c>
      <c r="Z424" s="397"/>
      <c r="AA424" s="397"/>
      <c r="AB424" s="38"/>
      <c r="AC424" s="397"/>
      <c r="AD424" s="38"/>
      <c r="AE424" s="397"/>
      <c r="AF424" s="38"/>
      <c r="AG424" s="397"/>
      <c r="AH424" s="38"/>
      <c r="AI424" s="38"/>
      <c r="AJ424" s="38"/>
      <c r="AK424" s="38"/>
      <c r="AL424" s="38"/>
      <c r="AM424" s="38"/>
      <c r="AN424" s="38"/>
      <c r="AO424" s="38"/>
      <c r="AP424" s="38"/>
      <c r="AQ424" s="38"/>
      <c r="AR424" s="38"/>
      <c r="AS424" s="38"/>
      <c r="AT424" s="38"/>
      <c r="AU424" s="38"/>
      <c r="AV424" s="38"/>
      <c r="AW424" s="38"/>
      <c r="BA424" s="77">
        <f>+BC424+BD424+BF424+BH424+BJ424+BL424+BN424+BP424+BR424+BT424+BV424+BX424+BZ424</f>
        <v>10282</v>
      </c>
      <c r="BB424" s="130">
        <f>+BE424+BG424+BI424+BK424+BM424+BO424+BQ424+BS424+BU424+BW424+BY424+CA424</f>
        <v>4796</v>
      </c>
      <c r="BC424" s="129">
        <v>10282</v>
      </c>
      <c r="BD424" s="155">
        <v>0</v>
      </c>
      <c r="BE424" s="159">
        <v>0</v>
      </c>
      <c r="BF424" s="158">
        <v>0</v>
      </c>
      <c r="BG424" s="159">
        <v>0</v>
      </c>
      <c r="BH424" s="158">
        <v>0</v>
      </c>
      <c r="BI424" s="190">
        <v>1536</v>
      </c>
      <c r="BJ424" s="155">
        <v>0</v>
      </c>
      <c r="BK424" s="168">
        <v>3260</v>
      </c>
      <c r="BL424" s="158"/>
      <c r="BM424" s="64"/>
      <c r="BN424" s="158"/>
      <c r="BO424" s="159"/>
      <c r="BP424" s="158"/>
      <c r="BQ424" s="159"/>
      <c r="BR424" s="158"/>
      <c r="BS424" s="64"/>
      <c r="BT424" s="158"/>
      <c r="BU424" s="159"/>
      <c r="BV424" s="158"/>
      <c r="BW424" s="64"/>
      <c r="BX424" s="158"/>
      <c r="BY424" s="64"/>
      <c r="BZ424" s="158"/>
      <c r="CA424" s="64"/>
      <c r="CB424" s="156">
        <f t="shared" si="133"/>
        <v>4796</v>
      </c>
      <c r="CC424" s="128">
        <f t="shared" si="134"/>
        <v>46.644621668936004</v>
      </c>
      <c r="CF424" s="133">
        <f>+CI424-BA424</f>
        <v>0</v>
      </c>
      <c r="CG424" s="133">
        <f>+CJ424-BB424</f>
        <v>0</v>
      </c>
      <c r="CH424" s="160"/>
      <c r="CI424" s="133">
        <v>10282</v>
      </c>
      <c r="CJ424" s="133">
        <v>4796</v>
      </c>
    </row>
    <row r="425" spans="1:88" ht="51.75" customHeight="1">
      <c r="A425" s="976"/>
      <c r="B425" s="945"/>
      <c r="C425" s="944"/>
      <c r="D425" s="38" t="s">
        <v>552</v>
      </c>
      <c r="E425" s="9" t="s">
        <v>188</v>
      </c>
      <c r="F425" s="671">
        <f>+'[1]UE409 (2)'!F439</f>
        <v>90</v>
      </c>
      <c r="G425" s="671">
        <f>+'[1]UE409 (2)'!G439</f>
        <v>90</v>
      </c>
      <c r="H425" s="671">
        <f>+'[1]UE409 (2)'!H439</f>
        <v>90</v>
      </c>
      <c r="I425" s="671">
        <f>+'[1]UE409 (2)'!I439</f>
        <v>90</v>
      </c>
      <c r="J425" s="634">
        <v>0</v>
      </c>
      <c r="K425" s="91">
        <v>0</v>
      </c>
      <c r="L425" s="91">
        <v>0</v>
      </c>
      <c r="M425" s="91">
        <v>0</v>
      </c>
      <c r="N425" s="91"/>
      <c r="O425" s="91"/>
      <c r="P425" s="91"/>
      <c r="Q425" s="634"/>
      <c r="R425" s="634"/>
      <c r="S425" s="634"/>
      <c r="T425" s="91"/>
      <c r="U425" s="91"/>
      <c r="V425" s="77">
        <f t="shared" si="131"/>
        <v>0</v>
      </c>
      <c r="W425" s="128">
        <f t="shared" si="132"/>
        <v>0</v>
      </c>
      <c r="Z425" s="397"/>
      <c r="AA425" s="397"/>
      <c r="AB425" s="38"/>
      <c r="AC425" s="397"/>
      <c r="AD425" s="38"/>
      <c r="AE425" s="397"/>
      <c r="AF425" s="38"/>
      <c r="AG425" s="397"/>
      <c r="AH425" s="38"/>
      <c r="AI425" s="397"/>
      <c r="AJ425" s="38"/>
      <c r="AK425" s="38"/>
      <c r="AL425" s="38"/>
      <c r="AM425" s="38"/>
      <c r="AN425" s="38"/>
      <c r="AO425" s="38"/>
      <c r="AP425" s="38"/>
      <c r="AQ425" s="38"/>
      <c r="AR425" s="38"/>
      <c r="AS425" s="38"/>
      <c r="AT425" s="38"/>
      <c r="AU425" s="38"/>
      <c r="AV425" s="38"/>
      <c r="AW425" s="38"/>
      <c r="BA425" s="129"/>
      <c r="BB425" s="130"/>
      <c r="BC425" s="129"/>
      <c r="BD425" s="155"/>
      <c r="BE425" s="159"/>
      <c r="BF425" s="158"/>
      <c r="BG425" s="159"/>
      <c r="BH425" s="158"/>
      <c r="BI425" s="190"/>
      <c r="BJ425" s="155"/>
      <c r="BK425" s="168"/>
      <c r="BL425" s="158"/>
      <c r="BM425" s="132"/>
      <c r="BN425" s="158"/>
      <c r="BO425" s="159"/>
      <c r="BP425" s="158"/>
      <c r="BQ425" s="159"/>
      <c r="BR425" s="158"/>
      <c r="BS425" s="64"/>
      <c r="BT425" s="158"/>
      <c r="BU425" s="159"/>
      <c r="BV425" s="158"/>
      <c r="BW425" s="64"/>
      <c r="BX425" s="158"/>
      <c r="BY425" s="64"/>
      <c r="BZ425" s="158"/>
      <c r="CA425" s="64"/>
      <c r="CB425" s="156">
        <f t="shared" si="133"/>
        <v>0</v>
      </c>
      <c r="CC425" s="128" t="e">
        <f t="shared" si="134"/>
        <v>#DIV/0!</v>
      </c>
      <c r="CF425" s="122"/>
      <c r="CG425" s="122"/>
    </row>
    <row r="426" spans="1:88" ht="51.75" customHeight="1">
      <c r="A426" s="976"/>
      <c r="B426" s="945" t="s">
        <v>354</v>
      </c>
      <c r="C426" s="944" t="s">
        <v>353</v>
      </c>
      <c r="D426" s="670" t="s">
        <v>221</v>
      </c>
      <c r="E426" s="670"/>
      <c r="F426" s="671">
        <f>+'[1]UE409 (2)'!F440</f>
        <v>60</v>
      </c>
      <c r="G426" s="671">
        <f>+'[1]UE409 (2)'!G440</f>
        <v>60</v>
      </c>
      <c r="H426" s="671">
        <f>+'[1]UE409 (2)'!H440</f>
        <v>60</v>
      </c>
      <c r="I426" s="671">
        <f>+'[1]UE409 (2)'!I440</f>
        <v>60</v>
      </c>
      <c r="J426" s="727">
        <v>0</v>
      </c>
      <c r="K426" s="671">
        <v>0</v>
      </c>
      <c r="L426" s="671">
        <v>0</v>
      </c>
      <c r="M426" s="671">
        <v>0</v>
      </c>
      <c r="N426" s="671">
        <f t="shared" ref="N426:U426" si="143">+N427</f>
        <v>0</v>
      </c>
      <c r="O426" s="671">
        <f t="shared" si="143"/>
        <v>0</v>
      </c>
      <c r="P426" s="671">
        <f t="shared" si="143"/>
        <v>0</v>
      </c>
      <c r="Q426" s="671">
        <f t="shared" si="143"/>
        <v>0</v>
      </c>
      <c r="R426" s="671">
        <f t="shared" si="143"/>
        <v>0</v>
      </c>
      <c r="S426" s="671">
        <f t="shared" si="143"/>
        <v>0</v>
      </c>
      <c r="T426" s="671">
        <f t="shared" si="143"/>
        <v>0</v>
      </c>
      <c r="U426" s="671">
        <f t="shared" si="143"/>
        <v>0</v>
      </c>
      <c r="V426" s="77">
        <f t="shared" si="131"/>
        <v>0</v>
      </c>
      <c r="W426" s="128">
        <f t="shared" si="132"/>
        <v>0</v>
      </c>
      <c r="Z426" s="397"/>
      <c r="AA426" s="397"/>
      <c r="AB426" s="38"/>
      <c r="AC426" s="397"/>
      <c r="AD426" s="38"/>
      <c r="AE426" s="397"/>
      <c r="AF426" s="38"/>
      <c r="AG426" s="397"/>
      <c r="AH426" s="38"/>
      <c r="AI426" s="38"/>
      <c r="AJ426" s="38"/>
      <c r="AK426" s="38"/>
      <c r="AL426" s="38"/>
      <c r="AM426" s="38"/>
      <c r="AN426" s="38"/>
      <c r="AO426" s="38"/>
      <c r="AP426" s="38"/>
      <c r="AQ426" s="38"/>
      <c r="AR426" s="38"/>
      <c r="AS426" s="38"/>
      <c r="AT426" s="38"/>
      <c r="AU426" s="38"/>
      <c r="AV426" s="38"/>
      <c r="AW426" s="38"/>
      <c r="BA426" s="77">
        <f>+BC426+BD426+BF426+BH426+BJ426+BL426+BN426+BP426+BR426+BT426+BV426+BX426+BZ426</f>
        <v>16924</v>
      </c>
      <c r="BB426" s="130">
        <f>+BE426+BG426+BI426+BK426+BM426+BO426+BQ426+BS426+BU426+BW426+BY426+CA426</f>
        <v>0</v>
      </c>
      <c r="BC426" s="129">
        <v>16924</v>
      </c>
      <c r="BD426" s="155">
        <v>0</v>
      </c>
      <c r="BE426" s="159">
        <v>0</v>
      </c>
      <c r="BF426" s="158">
        <v>0</v>
      </c>
      <c r="BG426" s="159">
        <v>0</v>
      </c>
      <c r="BH426" s="158">
        <v>0</v>
      </c>
      <c r="BI426" s="190">
        <v>0</v>
      </c>
      <c r="BJ426" s="155">
        <v>0</v>
      </c>
      <c r="BK426" s="168">
        <v>0</v>
      </c>
      <c r="BL426" s="158"/>
      <c r="BM426" s="64"/>
      <c r="BN426" s="158"/>
      <c r="BO426" s="159"/>
      <c r="BP426" s="158"/>
      <c r="BQ426" s="159"/>
      <c r="BR426" s="158"/>
      <c r="BS426" s="64"/>
      <c r="BT426" s="158"/>
      <c r="BU426" s="159"/>
      <c r="BV426" s="158"/>
      <c r="BW426" s="64"/>
      <c r="BX426" s="158"/>
      <c r="BY426" s="64"/>
      <c r="BZ426" s="158"/>
      <c r="CA426" s="64"/>
      <c r="CB426" s="156">
        <f t="shared" si="133"/>
        <v>0</v>
      </c>
      <c r="CC426" s="128">
        <f t="shared" si="134"/>
        <v>0</v>
      </c>
      <c r="CF426" s="133">
        <f>+CI426-BA426</f>
        <v>0</v>
      </c>
      <c r="CG426" s="133">
        <f>+CJ426-BB426</f>
        <v>0</v>
      </c>
      <c r="CH426" s="160"/>
      <c r="CI426" s="133">
        <v>16924</v>
      </c>
      <c r="CJ426" s="133">
        <v>0</v>
      </c>
    </row>
    <row r="427" spans="1:88" ht="51.75" customHeight="1">
      <c r="A427" s="976"/>
      <c r="B427" s="945"/>
      <c r="C427" s="944"/>
      <c r="D427" s="38" t="s">
        <v>553</v>
      </c>
      <c r="E427" s="9" t="s">
        <v>188</v>
      </c>
      <c r="F427" s="671">
        <f>+'[1]UE409 (2)'!F441</f>
        <v>60</v>
      </c>
      <c r="G427" s="671">
        <f>+'[1]UE409 (2)'!G441</f>
        <v>60</v>
      </c>
      <c r="H427" s="671">
        <f>+'[1]UE409 (2)'!H441</f>
        <v>60</v>
      </c>
      <c r="I427" s="671">
        <f>+'[1]UE409 (2)'!I441</f>
        <v>60</v>
      </c>
      <c r="J427" s="634">
        <v>0</v>
      </c>
      <c r="K427" s="91">
        <v>0</v>
      </c>
      <c r="L427" s="91">
        <v>0</v>
      </c>
      <c r="M427" s="91">
        <v>0</v>
      </c>
      <c r="N427" s="91"/>
      <c r="O427" s="91"/>
      <c r="P427" s="91"/>
      <c r="Q427" s="634"/>
      <c r="R427" s="634"/>
      <c r="S427" s="634"/>
      <c r="T427" s="91"/>
      <c r="U427" s="91"/>
      <c r="V427" s="77">
        <f t="shared" si="131"/>
        <v>0</v>
      </c>
      <c r="W427" s="128">
        <f t="shared" si="132"/>
        <v>0</v>
      </c>
      <c r="Z427" s="397"/>
      <c r="AA427" s="397"/>
      <c r="AB427" s="38"/>
      <c r="AC427" s="397"/>
      <c r="AD427" s="38"/>
      <c r="AE427" s="397"/>
      <c r="AF427" s="38"/>
      <c r="AG427" s="397"/>
      <c r="AH427" s="38"/>
      <c r="AI427" s="397"/>
      <c r="AJ427" s="38"/>
      <c r="AK427" s="38"/>
      <c r="AL427" s="38"/>
      <c r="AM427" s="38"/>
      <c r="AN427" s="38"/>
      <c r="AO427" s="38"/>
      <c r="AP427" s="38"/>
      <c r="AQ427" s="38"/>
      <c r="AR427" s="38"/>
      <c r="AS427" s="38"/>
      <c r="AT427" s="38"/>
      <c r="AU427" s="38"/>
      <c r="AV427" s="38"/>
      <c r="AW427" s="38"/>
      <c r="BA427" s="129"/>
      <c r="BB427" s="130"/>
      <c r="BC427" s="129"/>
      <c r="BD427" s="155"/>
      <c r="BE427" s="159"/>
      <c r="BF427" s="158"/>
      <c r="BG427" s="159"/>
      <c r="BH427" s="158"/>
      <c r="BI427" s="190"/>
      <c r="BJ427" s="155"/>
      <c r="BK427" s="168"/>
      <c r="BL427" s="158"/>
      <c r="BM427" s="64"/>
      <c r="BN427" s="158"/>
      <c r="BO427" s="159"/>
      <c r="BP427" s="158"/>
      <c r="BQ427" s="159"/>
      <c r="BR427" s="158"/>
      <c r="BS427" s="64"/>
      <c r="BT427" s="158"/>
      <c r="BU427" s="159"/>
      <c r="BV427" s="158"/>
      <c r="BW427" s="64"/>
      <c r="BX427" s="158"/>
      <c r="BY427" s="64"/>
      <c r="BZ427" s="158"/>
      <c r="CA427" s="64"/>
      <c r="CB427" s="156">
        <f t="shared" si="133"/>
        <v>0</v>
      </c>
      <c r="CC427" s="128" t="e">
        <f t="shared" si="134"/>
        <v>#DIV/0!</v>
      </c>
      <c r="CF427" s="122"/>
      <c r="CG427" s="122"/>
    </row>
    <row r="428" spans="1:88" ht="51.75" customHeight="1">
      <c r="A428" s="976"/>
      <c r="B428" s="982" t="s">
        <v>492</v>
      </c>
      <c r="C428" s="944" t="s">
        <v>350</v>
      </c>
      <c r="D428" s="670" t="s">
        <v>221</v>
      </c>
      <c r="E428" s="670"/>
      <c r="F428" s="671">
        <f>+'[1]UE409 (2)'!F442</f>
        <v>2</v>
      </c>
      <c r="G428" s="671">
        <f>+'[1]UE409 (2)'!G442</f>
        <v>2</v>
      </c>
      <c r="H428" s="671">
        <f>+'[1]UE409 (2)'!H442</f>
        <v>2</v>
      </c>
      <c r="I428" s="671">
        <f>+'[1]UE409 (2)'!I442</f>
        <v>2</v>
      </c>
      <c r="J428" s="727">
        <v>0</v>
      </c>
      <c r="K428" s="671">
        <v>0</v>
      </c>
      <c r="L428" s="671">
        <v>0</v>
      </c>
      <c r="M428" s="671">
        <v>0</v>
      </c>
      <c r="N428" s="671">
        <f t="shared" ref="N428:U428" si="144">+N429</f>
        <v>0</v>
      </c>
      <c r="O428" s="671">
        <f t="shared" si="144"/>
        <v>0</v>
      </c>
      <c r="P428" s="671">
        <f t="shared" si="144"/>
        <v>0</v>
      </c>
      <c r="Q428" s="671">
        <f t="shared" si="144"/>
        <v>0</v>
      </c>
      <c r="R428" s="671">
        <f t="shared" si="144"/>
        <v>0</v>
      </c>
      <c r="S428" s="671">
        <f t="shared" si="144"/>
        <v>0</v>
      </c>
      <c r="T428" s="671">
        <f t="shared" si="144"/>
        <v>0</v>
      </c>
      <c r="U428" s="671">
        <f t="shared" si="144"/>
        <v>0</v>
      </c>
      <c r="V428" s="77">
        <f t="shared" si="131"/>
        <v>0</v>
      </c>
      <c r="W428" s="128">
        <f t="shared" si="132"/>
        <v>0</v>
      </c>
      <c r="Z428" s="397"/>
      <c r="AA428" s="397"/>
      <c r="AB428" s="38"/>
      <c r="AC428" s="397"/>
      <c r="AD428" s="38"/>
      <c r="AE428" s="397"/>
      <c r="AF428" s="38"/>
      <c r="AG428" s="397"/>
      <c r="AH428" s="38"/>
      <c r="AI428" s="38"/>
      <c r="AJ428" s="38"/>
      <c r="AK428" s="38"/>
      <c r="AL428" s="38"/>
      <c r="AM428" s="38"/>
      <c r="AN428" s="38"/>
      <c r="AO428" s="38"/>
      <c r="AP428" s="38"/>
      <c r="AQ428" s="38"/>
      <c r="AR428" s="38"/>
      <c r="AS428" s="38"/>
      <c r="AT428" s="38"/>
      <c r="AU428" s="38"/>
      <c r="AV428" s="38"/>
      <c r="AW428" s="38"/>
      <c r="AY428" s="135" t="s">
        <v>18</v>
      </c>
      <c r="AZ428" s="136">
        <f>SUM(BA409:BA428)</f>
        <v>141565</v>
      </c>
      <c r="BA428" s="77">
        <f>+BC428+BD428+BF428+BH428+BJ428+BL428+BN428+BP428+BR428+BT428+BV428+BX428+BZ428</f>
        <v>32272</v>
      </c>
      <c r="BB428" s="130">
        <f>+BE428+BG428+BI428+BK428+BM428+BO428+BQ428+BS428+BU428+BW428+BY428+CA428</f>
        <v>0</v>
      </c>
      <c r="BC428" s="129">
        <v>32272</v>
      </c>
      <c r="BD428" s="155">
        <v>0</v>
      </c>
      <c r="BE428" s="159">
        <v>0</v>
      </c>
      <c r="BF428" s="158">
        <v>0</v>
      </c>
      <c r="BG428" s="159">
        <v>0</v>
      </c>
      <c r="BH428" s="158">
        <v>0</v>
      </c>
      <c r="BI428" s="190">
        <v>0</v>
      </c>
      <c r="BJ428" s="155">
        <v>0</v>
      </c>
      <c r="BK428" s="168">
        <v>0</v>
      </c>
      <c r="BL428" s="158"/>
      <c r="BM428" s="64"/>
      <c r="BN428" s="158"/>
      <c r="BO428" s="159"/>
      <c r="BP428" s="158"/>
      <c r="BQ428" s="159"/>
      <c r="BR428" s="158"/>
      <c r="BS428" s="64"/>
      <c r="BT428" s="158"/>
      <c r="BU428" s="159"/>
      <c r="BV428" s="158"/>
      <c r="BW428" s="64"/>
      <c r="BX428" s="158"/>
      <c r="BY428" s="64"/>
      <c r="BZ428" s="158"/>
      <c r="CA428" s="64"/>
      <c r="CB428" s="156">
        <f t="shared" si="133"/>
        <v>0</v>
      </c>
      <c r="CC428" s="128">
        <f t="shared" si="134"/>
        <v>0</v>
      </c>
      <c r="CF428" s="133">
        <f>+CI428-BA428</f>
        <v>0</v>
      </c>
      <c r="CG428" s="133">
        <f>+CJ428-BB428</f>
        <v>0</v>
      </c>
      <c r="CH428" s="160"/>
      <c r="CI428" s="133">
        <v>32272</v>
      </c>
      <c r="CJ428" s="133">
        <v>0</v>
      </c>
    </row>
    <row r="429" spans="1:88" ht="51.75" customHeight="1">
      <c r="A429" s="977"/>
      <c r="B429" s="983"/>
      <c r="C429" s="944"/>
      <c r="D429" s="38" t="s">
        <v>547</v>
      </c>
      <c r="E429" s="9" t="s">
        <v>189</v>
      </c>
      <c r="F429" s="671">
        <f>+'[1]UE409 (2)'!F443</f>
        <v>2</v>
      </c>
      <c r="G429" s="671">
        <f>+'[1]UE409 (2)'!G443</f>
        <v>2</v>
      </c>
      <c r="H429" s="671">
        <f>+'[1]UE409 (2)'!H443</f>
        <v>2</v>
      </c>
      <c r="I429" s="671">
        <f>+'[1]UE409 (2)'!I443</f>
        <v>2</v>
      </c>
      <c r="J429" s="634">
        <v>0</v>
      </c>
      <c r="K429" s="91">
        <v>0</v>
      </c>
      <c r="L429" s="91">
        <v>0</v>
      </c>
      <c r="M429" s="91">
        <v>0</v>
      </c>
      <c r="N429" s="91"/>
      <c r="O429" s="91"/>
      <c r="P429" s="91"/>
      <c r="Q429" s="634"/>
      <c r="R429" s="634"/>
      <c r="S429" s="634"/>
      <c r="T429" s="91"/>
      <c r="U429" s="91"/>
      <c r="V429" s="77">
        <f t="shared" si="131"/>
        <v>0</v>
      </c>
      <c r="W429" s="128">
        <f t="shared" si="132"/>
        <v>0</v>
      </c>
      <c r="Z429" s="397"/>
      <c r="AA429" s="397"/>
      <c r="AB429" s="38"/>
      <c r="AC429" s="397"/>
      <c r="AD429" s="38"/>
      <c r="AE429" s="397"/>
      <c r="AF429" s="38"/>
      <c r="AG429" s="397"/>
      <c r="AH429" s="38"/>
      <c r="AI429" s="397"/>
      <c r="AJ429" s="38"/>
      <c r="AK429" s="38"/>
      <c r="AL429" s="38"/>
      <c r="AM429" s="38"/>
      <c r="AN429" s="38"/>
      <c r="AO429" s="38"/>
      <c r="AP429" s="38"/>
      <c r="AQ429" s="38"/>
      <c r="AR429" s="38"/>
      <c r="AS429" s="38"/>
      <c r="AT429" s="38"/>
      <c r="AU429" s="38"/>
      <c r="AV429" s="38"/>
      <c r="AW429" s="38"/>
      <c r="AY429" s="135" t="s">
        <v>573</v>
      </c>
      <c r="AZ429" s="136">
        <f>SUM(BB409:BB428)</f>
        <v>13061.919999999998</v>
      </c>
      <c r="BA429" s="129"/>
      <c r="BB429" s="130"/>
      <c r="BC429" s="129"/>
      <c r="BD429" s="158"/>
      <c r="BE429" s="64"/>
      <c r="BF429" s="158"/>
      <c r="BG429" s="159"/>
      <c r="BH429" s="158"/>
      <c r="BI429" s="190"/>
      <c r="BJ429" s="155"/>
      <c r="BK429" s="132"/>
      <c r="BL429" s="158"/>
      <c r="BM429" s="64"/>
      <c r="BN429" s="158"/>
      <c r="BO429" s="64"/>
      <c r="BP429" s="158"/>
      <c r="BQ429" s="159"/>
      <c r="BR429" s="158"/>
      <c r="BS429" s="64"/>
      <c r="BT429" s="158"/>
      <c r="BU429" s="159"/>
      <c r="BV429" s="158"/>
      <c r="BW429" s="64"/>
      <c r="BX429" s="158"/>
      <c r="BY429" s="64"/>
      <c r="BZ429" s="158"/>
      <c r="CA429" s="64"/>
      <c r="CB429" s="156">
        <f t="shared" si="133"/>
        <v>0</v>
      </c>
      <c r="CC429" s="128" t="e">
        <f t="shared" si="134"/>
        <v>#DIV/0!</v>
      </c>
      <c r="CF429" s="122"/>
      <c r="CG429" s="122"/>
    </row>
    <row r="430" spans="1:88" ht="37.5" customHeight="1">
      <c r="A430" s="1006" t="s">
        <v>511</v>
      </c>
      <c r="B430" s="1006"/>
      <c r="C430" s="1006"/>
      <c r="D430" s="1006"/>
      <c r="E430" s="1006"/>
      <c r="F430" s="117"/>
      <c r="G430" s="109"/>
      <c r="H430" s="109"/>
      <c r="I430" s="109"/>
      <c r="J430" s="105"/>
      <c r="K430" s="105"/>
      <c r="L430" s="105"/>
      <c r="M430" s="105"/>
      <c r="N430" s="105"/>
      <c r="O430" s="105"/>
      <c r="P430" s="105"/>
      <c r="Q430" s="105"/>
      <c r="R430" s="105"/>
      <c r="S430" s="105"/>
      <c r="T430" s="105"/>
      <c r="U430" s="105"/>
      <c r="Z430" s="268"/>
      <c r="AA430" s="268"/>
      <c r="AB430" s="268"/>
      <c r="AC430" s="268"/>
      <c r="AD430" s="268"/>
      <c r="AE430" s="268"/>
      <c r="AF430" s="268"/>
      <c r="AG430" s="268"/>
      <c r="AH430" s="268"/>
      <c r="AI430" s="268"/>
      <c r="AJ430" s="268"/>
      <c r="AK430" s="268"/>
      <c r="AL430" s="268"/>
      <c r="AM430" s="268"/>
      <c r="AN430" s="268"/>
      <c r="AO430" s="268"/>
      <c r="AP430" s="268"/>
      <c r="AQ430" s="268"/>
      <c r="AR430" s="268"/>
      <c r="AS430" s="268"/>
      <c r="AT430" s="268"/>
      <c r="AU430" s="268"/>
      <c r="AV430" s="268"/>
      <c r="AW430" s="268"/>
      <c r="AX430" s="29"/>
      <c r="CF430" s="122"/>
      <c r="CG430" s="122"/>
    </row>
    <row r="431" spans="1:88">
      <c r="A431" s="14"/>
      <c r="B431" s="10"/>
      <c r="C431" s="14"/>
      <c r="D431" s="14"/>
      <c r="E431" s="10"/>
      <c r="F431" s="92"/>
      <c r="G431" s="104"/>
      <c r="H431" s="104"/>
      <c r="I431" s="104"/>
      <c r="J431" s="105"/>
      <c r="K431" s="105"/>
      <c r="L431" s="105"/>
      <c r="M431" s="105"/>
      <c r="N431" s="105"/>
      <c r="O431" s="105"/>
      <c r="P431" s="105"/>
      <c r="Q431" s="105"/>
      <c r="R431" s="105"/>
      <c r="S431" s="105"/>
      <c r="T431" s="105"/>
      <c r="U431" s="105"/>
      <c r="Z431" s="228"/>
      <c r="AA431" s="228"/>
      <c r="AB431" s="228"/>
      <c r="AC431" s="228"/>
      <c r="AD431" s="228"/>
      <c r="AE431" s="228"/>
      <c r="AF431" s="228"/>
      <c r="AG431" s="228"/>
      <c r="AH431" s="228"/>
      <c r="AI431" s="228"/>
      <c r="AJ431" s="228"/>
      <c r="AK431" s="228"/>
      <c r="AL431" s="228"/>
      <c r="AM431" s="228"/>
      <c r="AN431" s="228"/>
      <c r="AO431" s="228"/>
      <c r="AP431" s="228"/>
      <c r="AQ431" s="228"/>
      <c r="AR431" s="228"/>
      <c r="AS431" s="228"/>
      <c r="AT431" s="228"/>
      <c r="AU431" s="228"/>
      <c r="AV431" s="228"/>
      <c r="AW431" s="228"/>
      <c r="CF431" s="122"/>
      <c r="CG431" s="122"/>
    </row>
    <row r="432" spans="1:88">
      <c r="A432" s="14"/>
      <c r="B432" s="10"/>
      <c r="C432" s="14"/>
      <c r="D432" s="14"/>
      <c r="E432" s="10"/>
      <c r="F432" s="92"/>
      <c r="G432" s="104"/>
      <c r="H432" s="104"/>
      <c r="I432" s="104"/>
      <c r="J432" s="105"/>
      <c r="K432" s="105"/>
      <c r="L432" s="105"/>
      <c r="M432" s="105"/>
      <c r="N432" s="105"/>
      <c r="O432" s="105"/>
      <c r="P432" s="105"/>
      <c r="Q432" s="105"/>
      <c r="R432" s="105"/>
      <c r="S432" s="105"/>
      <c r="T432" s="105"/>
      <c r="U432" s="105"/>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CF432" s="122"/>
      <c r="CG432" s="122"/>
    </row>
    <row r="433" spans="1:88" ht="23.25">
      <c r="A433" s="14"/>
      <c r="B433" s="10"/>
      <c r="C433" s="14"/>
      <c r="D433" s="14"/>
      <c r="E433" s="10"/>
      <c r="F433" s="92"/>
      <c r="G433" s="104"/>
      <c r="H433" s="104"/>
      <c r="I433" s="104"/>
      <c r="J433" s="105"/>
      <c r="K433" s="105"/>
      <c r="L433" s="105"/>
      <c r="M433" s="105"/>
      <c r="N433" s="105"/>
      <c r="O433" s="105"/>
      <c r="P433" s="105"/>
      <c r="Q433" s="105"/>
      <c r="R433" s="105"/>
      <c r="S433" s="105"/>
      <c r="T433" s="105"/>
      <c r="U433" s="105"/>
      <c r="Z433" s="995"/>
      <c r="AA433" s="995"/>
      <c r="AB433" s="995"/>
      <c r="AC433" s="995"/>
      <c r="AD433" s="995"/>
      <c r="AE433" s="995"/>
      <c r="AF433" s="995"/>
      <c r="AG433" s="995"/>
      <c r="AH433" s="995"/>
      <c r="AI433" s="995"/>
      <c r="AJ433" s="995"/>
      <c r="AK433" s="995"/>
      <c r="AL433" s="995"/>
      <c r="AM433" s="995"/>
      <c r="AN433" s="995"/>
      <c r="AO433" s="995"/>
      <c r="AP433" s="995"/>
      <c r="AQ433" s="995"/>
      <c r="AR433" s="995"/>
      <c r="AS433" s="995"/>
      <c r="AT433" s="995"/>
      <c r="AU433" s="995"/>
      <c r="AV433" s="995"/>
      <c r="AW433" s="995"/>
      <c r="CF433" s="122"/>
      <c r="CG433" s="122"/>
    </row>
    <row r="434" spans="1:88" ht="24.95" customHeight="1">
      <c r="A434" s="15"/>
      <c r="B434" s="13"/>
      <c r="C434" s="14"/>
      <c r="D434" s="14"/>
      <c r="E434" s="15"/>
      <c r="F434" s="96"/>
      <c r="G434" s="97"/>
      <c r="H434" s="97"/>
      <c r="I434" s="97"/>
      <c r="J434" s="98"/>
      <c r="K434" s="98"/>
      <c r="L434" s="98"/>
      <c r="M434" s="98"/>
      <c r="N434" s="98"/>
      <c r="O434" s="98"/>
      <c r="P434" s="98"/>
      <c r="Q434" s="98"/>
      <c r="R434" s="98"/>
      <c r="S434" s="98"/>
      <c r="T434" s="98"/>
      <c r="U434" s="98"/>
      <c r="Z434" s="987"/>
      <c r="AA434" s="987"/>
      <c r="AB434" s="987"/>
      <c r="AC434" s="987"/>
      <c r="AD434" s="987"/>
      <c r="AE434" s="987"/>
      <c r="AF434" s="987"/>
      <c r="AG434" s="987"/>
      <c r="AH434" s="987"/>
      <c r="AI434" s="987"/>
      <c r="AJ434" s="987"/>
      <c r="AK434" s="987"/>
      <c r="AL434" s="987"/>
      <c r="AM434" s="987"/>
      <c r="AN434" s="987"/>
      <c r="AO434" s="987"/>
      <c r="AP434" s="987"/>
      <c r="AQ434" s="987"/>
      <c r="AR434" s="987"/>
      <c r="AS434" s="987"/>
      <c r="AT434" s="987"/>
      <c r="AU434" s="987"/>
      <c r="AV434" s="987"/>
      <c r="AW434" s="987"/>
      <c r="CF434" s="122"/>
      <c r="CG434" s="122"/>
    </row>
    <row r="435" spans="1:88" ht="24.95" customHeight="1">
      <c r="A435" s="21" t="s">
        <v>8</v>
      </c>
      <c r="B435" s="1229" t="s">
        <v>190</v>
      </c>
      <c r="C435" s="1229"/>
      <c r="D435" s="1229"/>
      <c r="E435" s="15"/>
      <c r="F435" s="96"/>
      <c r="G435" s="97"/>
      <c r="H435" s="97"/>
      <c r="I435" s="97"/>
      <c r="J435" s="98"/>
      <c r="K435" s="98"/>
      <c r="L435" s="98"/>
      <c r="M435" s="98"/>
      <c r="N435" s="98"/>
      <c r="O435" s="98"/>
      <c r="P435" s="98"/>
      <c r="Q435" s="98"/>
      <c r="R435" s="98"/>
      <c r="S435" s="98"/>
      <c r="T435" s="98"/>
      <c r="U435" s="98"/>
      <c r="Z435" s="987"/>
      <c r="AA435" s="987"/>
      <c r="AB435" s="987"/>
      <c r="AC435" s="987"/>
      <c r="AD435" s="987"/>
      <c r="AE435" s="987"/>
      <c r="AF435" s="987"/>
      <c r="AG435" s="987"/>
      <c r="AH435" s="987"/>
      <c r="AI435" s="987"/>
      <c r="AJ435" s="987"/>
      <c r="AK435" s="987"/>
      <c r="AL435" s="987"/>
      <c r="AM435" s="987"/>
      <c r="AN435" s="987"/>
      <c r="AO435" s="987"/>
      <c r="AP435" s="987"/>
      <c r="AQ435" s="987"/>
      <c r="AR435" s="987"/>
      <c r="AS435" s="987"/>
      <c r="AT435" s="987"/>
      <c r="AU435" s="987"/>
      <c r="AV435" s="987"/>
      <c r="AW435" s="987"/>
      <c r="CF435" s="122"/>
      <c r="CG435" s="122"/>
    </row>
    <row r="436" spans="1:88" ht="24.95" customHeight="1">
      <c r="A436" s="16" t="s">
        <v>9</v>
      </c>
      <c r="B436" s="1000" t="s">
        <v>10</v>
      </c>
      <c r="C436" s="1000"/>
      <c r="D436" s="1000"/>
      <c r="E436" s="1000"/>
      <c r="F436" s="1000"/>
      <c r="G436" s="1000"/>
      <c r="H436" s="1000"/>
      <c r="I436" s="99"/>
      <c r="J436" s="100"/>
      <c r="K436" s="100"/>
      <c r="L436" s="100"/>
      <c r="M436" s="100"/>
      <c r="N436" s="100"/>
      <c r="O436" s="100"/>
      <c r="P436" s="100"/>
      <c r="Q436" s="100"/>
      <c r="R436" s="100"/>
      <c r="S436" s="100"/>
      <c r="T436" s="100"/>
      <c r="U436" s="100"/>
      <c r="Z436" s="987"/>
      <c r="AA436" s="987"/>
      <c r="AB436" s="987"/>
      <c r="AC436" s="987"/>
      <c r="AD436" s="987"/>
      <c r="AE436" s="987"/>
      <c r="AF436" s="987"/>
      <c r="AG436" s="987"/>
      <c r="AH436" s="987"/>
      <c r="AI436" s="987"/>
      <c r="AJ436" s="987"/>
      <c r="AK436" s="987"/>
      <c r="AL436" s="987"/>
      <c r="AM436" s="987"/>
      <c r="AN436" s="987"/>
      <c r="AO436" s="987"/>
      <c r="AP436" s="987"/>
      <c r="AQ436" s="987"/>
      <c r="AR436" s="987"/>
      <c r="AS436" s="987"/>
      <c r="AT436" s="987"/>
      <c r="AU436" s="987"/>
      <c r="AV436" s="987"/>
      <c r="AW436" s="987"/>
      <c r="CF436" s="122"/>
      <c r="CG436" s="122"/>
    </row>
    <row r="437" spans="1:88" ht="24.95" customHeight="1">
      <c r="A437" s="14"/>
      <c r="B437" s="669" t="s">
        <v>191</v>
      </c>
      <c r="C437" s="1000" t="s">
        <v>192</v>
      </c>
      <c r="D437" s="1000"/>
      <c r="E437" s="1000"/>
      <c r="F437" s="1000"/>
      <c r="G437" s="1000"/>
      <c r="H437" s="1000"/>
      <c r="I437" s="99"/>
      <c r="J437" s="100"/>
      <c r="K437" s="100"/>
      <c r="L437" s="100"/>
      <c r="M437" s="100"/>
      <c r="N437" s="100"/>
      <c r="O437" s="100"/>
      <c r="P437" s="100"/>
      <c r="Q437" s="100"/>
      <c r="R437" s="100"/>
      <c r="S437" s="100"/>
      <c r="T437" s="100"/>
      <c r="U437" s="100"/>
      <c r="Z437" s="232"/>
      <c r="AA437" s="232"/>
      <c r="AB437" s="269"/>
      <c r="AC437" s="269"/>
      <c r="AD437" s="232"/>
      <c r="AE437" s="232"/>
      <c r="AF437" s="269"/>
      <c r="AG437" s="269"/>
      <c r="AH437" s="269"/>
      <c r="AI437" s="269"/>
      <c r="AJ437" s="270"/>
      <c r="AK437" s="270"/>
      <c r="AL437" s="269"/>
      <c r="AM437" s="269"/>
      <c r="AN437" s="269"/>
      <c r="AO437" s="269"/>
      <c r="AP437" s="269"/>
      <c r="AQ437" s="269"/>
      <c r="AR437" s="269"/>
      <c r="AS437" s="269"/>
      <c r="AT437" s="269"/>
      <c r="AU437" s="269"/>
      <c r="AV437" s="269"/>
      <c r="AW437" s="269"/>
      <c r="CF437" s="122"/>
      <c r="CG437" s="122"/>
    </row>
    <row r="438" spans="1:88" ht="21.75" customHeight="1">
      <c r="A438" s="975" t="s">
        <v>13</v>
      </c>
      <c r="B438" s="981" t="s">
        <v>14</v>
      </c>
      <c r="C438" s="981" t="s">
        <v>15</v>
      </c>
      <c r="D438" s="997" t="s">
        <v>16</v>
      </c>
      <c r="E438" s="1001" t="s">
        <v>17</v>
      </c>
      <c r="F438" s="1011" t="s">
        <v>709</v>
      </c>
      <c r="G438" s="994" t="s">
        <v>214</v>
      </c>
      <c r="H438" s="1005"/>
      <c r="I438" s="1005"/>
      <c r="J438" s="996" t="s">
        <v>710</v>
      </c>
      <c r="K438" s="996"/>
      <c r="L438" s="996"/>
      <c r="M438" s="996"/>
      <c r="N438" s="996"/>
      <c r="O438" s="996"/>
      <c r="P438" s="996"/>
      <c r="Q438" s="996"/>
      <c r="R438" s="996"/>
      <c r="S438" s="996"/>
      <c r="T438" s="996"/>
      <c r="U438" s="996"/>
      <c r="V438" s="1238" t="s">
        <v>712</v>
      </c>
      <c r="W438" s="1241" t="s">
        <v>577</v>
      </c>
      <c r="X438" s="214"/>
      <c r="Y438" s="214"/>
      <c r="Z438" s="991" t="s">
        <v>518</v>
      </c>
      <c r="AA438" s="992"/>
      <c r="AB438" s="991" t="s">
        <v>519</v>
      </c>
      <c r="AC438" s="992"/>
      <c r="AD438" s="991" t="s">
        <v>520</v>
      </c>
      <c r="AE438" s="992"/>
      <c r="AF438" s="991" t="s">
        <v>521</v>
      </c>
      <c r="AG438" s="992"/>
      <c r="AH438" s="991" t="s">
        <v>522</v>
      </c>
      <c r="AI438" s="992"/>
      <c r="AJ438" s="991" t="s">
        <v>523</v>
      </c>
      <c r="AK438" s="992"/>
      <c r="AL438" s="991" t="s">
        <v>524</v>
      </c>
      <c r="AM438" s="992"/>
      <c r="AN438" s="991" t="s">
        <v>525</v>
      </c>
      <c r="AO438" s="992"/>
      <c r="AP438" s="991" t="s">
        <v>526</v>
      </c>
      <c r="AQ438" s="992"/>
      <c r="AR438" s="991" t="s">
        <v>527</v>
      </c>
      <c r="AS438" s="992"/>
      <c r="AT438" s="991" t="s">
        <v>528</v>
      </c>
      <c r="AU438" s="992"/>
      <c r="AV438" s="991" t="s">
        <v>529</v>
      </c>
      <c r="AW438" s="992"/>
      <c r="AX438" s="214"/>
      <c r="AY438" s="214"/>
      <c r="BA438" s="1074" t="s">
        <v>763</v>
      </c>
      <c r="BB438" s="119"/>
      <c r="BC438" s="1074" t="s">
        <v>763</v>
      </c>
      <c r="BD438" s="1108" t="s">
        <v>530</v>
      </c>
      <c r="BE438" s="1112"/>
      <c r="BF438" s="1112"/>
      <c r="BG438" s="1112"/>
      <c r="BH438" s="1112"/>
      <c r="BI438" s="1112"/>
      <c r="BJ438" s="1112"/>
      <c r="BK438" s="1112"/>
      <c r="BL438" s="1112"/>
      <c r="BM438" s="1112"/>
      <c r="BN438" s="1112"/>
      <c r="BO438" s="1112"/>
      <c r="BP438" s="1112"/>
      <c r="BQ438" s="1112"/>
      <c r="BR438" s="1112"/>
      <c r="BS438" s="1112"/>
      <c r="BT438" s="1112"/>
      <c r="BU438" s="1112"/>
      <c r="BV438" s="1112"/>
      <c r="BW438" s="1112"/>
      <c r="BX438" s="1112"/>
      <c r="BY438" s="1112"/>
      <c r="BZ438" s="1109"/>
      <c r="CA438" s="120"/>
      <c r="CB438" s="121"/>
      <c r="CC438" s="121"/>
      <c r="CF438" s="122"/>
      <c r="CG438" s="122"/>
    </row>
    <row r="439" spans="1:88" ht="27.75" customHeight="1">
      <c r="A439" s="976"/>
      <c r="B439" s="982"/>
      <c r="C439" s="982"/>
      <c r="D439" s="998"/>
      <c r="E439" s="1002"/>
      <c r="F439" s="1012"/>
      <c r="G439" s="993" t="s">
        <v>713</v>
      </c>
      <c r="H439" s="993"/>
      <c r="I439" s="994"/>
      <c r="J439" s="996" t="s">
        <v>711</v>
      </c>
      <c r="K439" s="996"/>
      <c r="L439" s="996"/>
      <c r="M439" s="996"/>
      <c r="N439" s="996"/>
      <c r="O439" s="996"/>
      <c r="P439" s="996"/>
      <c r="Q439" s="996"/>
      <c r="R439" s="996"/>
      <c r="S439" s="996"/>
      <c r="T439" s="996"/>
      <c r="U439" s="996"/>
      <c r="V439" s="1239"/>
      <c r="W439" s="1242"/>
      <c r="X439" s="212"/>
      <c r="Y439" s="212"/>
      <c r="Z439" s="980" t="s">
        <v>578</v>
      </c>
      <c r="AA439" s="980" t="s">
        <v>579</v>
      </c>
      <c r="AB439" s="980" t="s">
        <v>580</v>
      </c>
      <c r="AC439" s="980" t="s">
        <v>581</v>
      </c>
      <c r="AD439" s="980" t="s">
        <v>582</v>
      </c>
      <c r="AE439" s="980" t="s">
        <v>583</v>
      </c>
      <c r="AF439" s="980" t="s">
        <v>584</v>
      </c>
      <c r="AG439" s="980" t="s">
        <v>585</v>
      </c>
      <c r="AH439" s="980" t="s">
        <v>586</v>
      </c>
      <c r="AI439" s="980" t="s">
        <v>587</v>
      </c>
      <c r="AJ439" s="980" t="s">
        <v>588</v>
      </c>
      <c r="AK439" s="980" t="s">
        <v>589</v>
      </c>
      <c r="AL439" s="980" t="s">
        <v>590</v>
      </c>
      <c r="AM439" s="980" t="s">
        <v>591</v>
      </c>
      <c r="AN439" s="980" t="s">
        <v>592</v>
      </c>
      <c r="AO439" s="980" t="s">
        <v>593</v>
      </c>
      <c r="AP439" s="980" t="s">
        <v>594</v>
      </c>
      <c r="AQ439" s="980" t="s">
        <v>595</v>
      </c>
      <c r="AR439" s="980" t="s">
        <v>596</v>
      </c>
      <c r="AS439" s="980" t="s">
        <v>597</v>
      </c>
      <c r="AT439" s="980" t="s">
        <v>598</v>
      </c>
      <c r="AU439" s="980" t="s">
        <v>599</v>
      </c>
      <c r="AV439" s="980" t="s">
        <v>600</v>
      </c>
      <c r="AW439" s="980" t="s">
        <v>601</v>
      </c>
      <c r="AX439" s="212"/>
      <c r="BA439" s="1075"/>
      <c r="BB439" s="124"/>
      <c r="BC439" s="1075"/>
      <c r="BD439" s="1108" t="s">
        <v>518</v>
      </c>
      <c r="BE439" s="1109"/>
      <c r="BF439" s="1108" t="s">
        <v>519</v>
      </c>
      <c r="BG439" s="1109"/>
      <c r="BH439" s="1108" t="s">
        <v>520</v>
      </c>
      <c r="BI439" s="1109"/>
      <c r="BJ439" s="1108" t="s">
        <v>521</v>
      </c>
      <c r="BK439" s="1109"/>
      <c r="BL439" s="1108" t="s">
        <v>522</v>
      </c>
      <c r="BM439" s="1109"/>
      <c r="BN439" s="1108" t="s">
        <v>523</v>
      </c>
      <c r="BO439" s="1109"/>
      <c r="BP439" s="1108" t="s">
        <v>524</v>
      </c>
      <c r="BQ439" s="1109"/>
      <c r="BR439" s="1108" t="s">
        <v>525</v>
      </c>
      <c r="BS439" s="1109"/>
      <c r="BT439" s="1108" t="s">
        <v>526</v>
      </c>
      <c r="BU439" s="1109"/>
      <c r="BV439" s="1108" t="s">
        <v>527</v>
      </c>
      <c r="BW439" s="1109"/>
      <c r="BX439" s="1108" t="s">
        <v>528</v>
      </c>
      <c r="BY439" s="1109"/>
      <c r="BZ439" s="1108" t="s">
        <v>529</v>
      </c>
      <c r="CA439" s="1109"/>
      <c r="CB439" s="1105" t="s">
        <v>764</v>
      </c>
      <c r="CC439" s="1106" t="s">
        <v>765</v>
      </c>
      <c r="CF439" s="122"/>
      <c r="CG439" s="122"/>
    </row>
    <row r="440" spans="1:88" ht="27" customHeight="1">
      <c r="A440" s="976"/>
      <c r="B440" s="982"/>
      <c r="C440" s="982"/>
      <c r="D440" s="998"/>
      <c r="E440" s="1002"/>
      <c r="F440" s="1012"/>
      <c r="G440" s="978">
        <v>2024</v>
      </c>
      <c r="H440" s="978">
        <v>2025</v>
      </c>
      <c r="I440" s="978">
        <v>2026</v>
      </c>
      <c r="J440" s="660"/>
      <c r="K440" s="660"/>
      <c r="L440" s="660"/>
      <c r="M440" s="660"/>
      <c r="N440" s="660"/>
      <c r="O440" s="660"/>
      <c r="P440" s="660"/>
      <c r="Q440" s="660"/>
      <c r="R440" s="660"/>
      <c r="S440" s="660"/>
      <c r="T440" s="660"/>
      <c r="U440" s="660"/>
      <c r="V440" s="1239"/>
      <c r="W440" s="1242"/>
      <c r="X440" s="212"/>
      <c r="Y440" s="212"/>
      <c r="Z440" s="980"/>
      <c r="AA440" s="980"/>
      <c r="AB440" s="980"/>
      <c r="AC440" s="980"/>
      <c r="AD440" s="980"/>
      <c r="AE440" s="980"/>
      <c r="AF440" s="980"/>
      <c r="AG440" s="980"/>
      <c r="AH440" s="980"/>
      <c r="AI440" s="980"/>
      <c r="AJ440" s="980"/>
      <c r="AK440" s="980"/>
      <c r="AL440" s="980"/>
      <c r="AM440" s="980"/>
      <c r="AN440" s="980"/>
      <c r="AO440" s="980"/>
      <c r="AP440" s="980"/>
      <c r="AQ440" s="980"/>
      <c r="AR440" s="980"/>
      <c r="AS440" s="980"/>
      <c r="AT440" s="980"/>
      <c r="AU440" s="980"/>
      <c r="AV440" s="980"/>
      <c r="AW440" s="980"/>
      <c r="AX440" s="212"/>
      <c r="BA440" s="1075"/>
      <c r="BB440" s="124"/>
      <c r="BC440" s="1075"/>
      <c r="BD440" s="1110" t="s">
        <v>531</v>
      </c>
      <c r="BE440" s="1110" t="s">
        <v>532</v>
      </c>
      <c r="BF440" s="1110" t="s">
        <v>531</v>
      </c>
      <c r="BG440" s="1110" t="s">
        <v>532</v>
      </c>
      <c r="BH440" s="1110" t="s">
        <v>531</v>
      </c>
      <c r="BI440" s="1110" t="s">
        <v>532</v>
      </c>
      <c r="BJ440" s="1110" t="s">
        <v>531</v>
      </c>
      <c r="BK440" s="1110" t="s">
        <v>532</v>
      </c>
      <c r="BL440" s="1110" t="s">
        <v>531</v>
      </c>
      <c r="BM440" s="1110" t="s">
        <v>532</v>
      </c>
      <c r="BN440" s="1107" t="s">
        <v>531</v>
      </c>
      <c r="BO440" s="1110" t="s">
        <v>532</v>
      </c>
      <c r="BP440" s="1107" t="s">
        <v>531</v>
      </c>
      <c r="BQ440" s="1110" t="s">
        <v>532</v>
      </c>
      <c r="BR440" s="1107" t="s">
        <v>531</v>
      </c>
      <c r="BS440" s="1110" t="s">
        <v>532</v>
      </c>
      <c r="BT440" s="1107" t="s">
        <v>531</v>
      </c>
      <c r="BU440" s="1110" t="s">
        <v>532</v>
      </c>
      <c r="BV440" s="1107" t="s">
        <v>531</v>
      </c>
      <c r="BW440" s="1110" t="s">
        <v>532</v>
      </c>
      <c r="BX440" s="1107" t="s">
        <v>531</v>
      </c>
      <c r="BY440" s="1110" t="s">
        <v>532</v>
      </c>
      <c r="BZ440" s="1107" t="s">
        <v>531</v>
      </c>
      <c r="CA440" s="1110" t="s">
        <v>532</v>
      </c>
      <c r="CB440" s="1105"/>
      <c r="CC440" s="1106"/>
      <c r="CF440" s="122"/>
      <c r="CG440" s="122"/>
    </row>
    <row r="441" spans="1:88" ht="51" customHeight="1">
      <c r="A441" s="977"/>
      <c r="B441" s="983"/>
      <c r="C441" s="983"/>
      <c r="D441" s="999"/>
      <c r="E441" s="1003"/>
      <c r="F441" s="1013"/>
      <c r="G441" s="979"/>
      <c r="H441" s="979"/>
      <c r="I441" s="979"/>
      <c r="J441" s="661" t="s">
        <v>399</v>
      </c>
      <c r="K441" s="661" t="s">
        <v>400</v>
      </c>
      <c r="L441" s="661" t="s">
        <v>401</v>
      </c>
      <c r="M441" s="661" t="s">
        <v>402</v>
      </c>
      <c r="N441" s="661" t="s">
        <v>403</v>
      </c>
      <c r="O441" s="661" t="s">
        <v>404</v>
      </c>
      <c r="P441" s="661" t="s">
        <v>405</v>
      </c>
      <c r="Q441" s="661" t="s">
        <v>406</v>
      </c>
      <c r="R441" s="661" t="s">
        <v>407</v>
      </c>
      <c r="S441" s="661" t="s">
        <v>408</v>
      </c>
      <c r="T441" s="661" t="s">
        <v>409</v>
      </c>
      <c r="U441" s="661" t="s">
        <v>410</v>
      </c>
      <c r="V441" s="1240"/>
      <c r="W441" s="1243"/>
      <c r="X441" s="212"/>
      <c r="Y441" s="212"/>
      <c r="Z441" s="980"/>
      <c r="AA441" s="980"/>
      <c r="AB441" s="980"/>
      <c r="AC441" s="980"/>
      <c r="AD441" s="980"/>
      <c r="AE441" s="980"/>
      <c r="AF441" s="980"/>
      <c r="AG441" s="980"/>
      <c r="AH441" s="980"/>
      <c r="AI441" s="980"/>
      <c r="AJ441" s="980"/>
      <c r="AK441" s="980"/>
      <c r="AL441" s="980"/>
      <c r="AM441" s="980"/>
      <c r="AN441" s="980"/>
      <c r="AO441" s="980"/>
      <c r="AP441" s="980"/>
      <c r="AQ441" s="980"/>
      <c r="AR441" s="980"/>
      <c r="AS441" s="980"/>
      <c r="AT441" s="980"/>
      <c r="AU441" s="980"/>
      <c r="AV441" s="980"/>
      <c r="AW441" s="980"/>
      <c r="AX441" s="212"/>
      <c r="BA441" s="1076"/>
      <c r="BB441" s="127"/>
      <c r="BC441" s="1076"/>
      <c r="BD441" s="1111"/>
      <c r="BE441" s="1111"/>
      <c r="BF441" s="1111"/>
      <c r="BG441" s="1111"/>
      <c r="BH441" s="1111"/>
      <c r="BI441" s="1111"/>
      <c r="BJ441" s="1111"/>
      <c r="BK441" s="1111"/>
      <c r="BL441" s="1111"/>
      <c r="BM441" s="1111"/>
      <c r="BN441" s="1107"/>
      <c r="BO441" s="1111"/>
      <c r="BP441" s="1107"/>
      <c r="BQ441" s="1111"/>
      <c r="BR441" s="1107"/>
      <c r="BS441" s="1111"/>
      <c r="BT441" s="1107"/>
      <c r="BU441" s="1111"/>
      <c r="BV441" s="1107"/>
      <c r="BW441" s="1111"/>
      <c r="BX441" s="1107"/>
      <c r="BY441" s="1111"/>
      <c r="BZ441" s="1107"/>
      <c r="CA441" s="1111"/>
      <c r="CB441" s="1105"/>
      <c r="CC441" s="1106"/>
      <c r="CF441" s="122"/>
      <c r="CG441" s="122"/>
    </row>
    <row r="442" spans="1:88" ht="48" customHeight="1">
      <c r="A442" s="1002" t="s">
        <v>512</v>
      </c>
      <c r="B442" s="945" t="s">
        <v>357</v>
      </c>
      <c r="C442" s="944" t="s">
        <v>356</v>
      </c>
      <c r="D442" s="670" t="s">
        <v>221</v>
      </c>
      <c r="E442" s="670"/>
      <c r="F442" s="671">
        <f>+'[1]UE409 (2)'!F456</f>
        <v>900</v>
      </c>
      <c r="G442" s="671">
        <f>+'[1]UE409 (2)'!G456</f>
        <v>900</v>
      </c>
      <c r="H442" s="671">
        <f>+'[1]UE409 (2)'!H456</f>
        <v>900</v>
      </c>
      <c r="I442" s="671">
        <f>+'[1]UE409 (2)'!I456</f>
        <v>900</v>
      </c>
      <c r="J442" s="727">
        <f>+J443</f>
        <v>79</v>
      </c>
      <c r="K442" s="727">
        <v>72</v>
      </c>
      <c r="L442" s="727">
        <v>77</v>
      </c>
      <c r="M442" s="727">
        <v>82</v>
      </c>
      <c r="N442" s="727">
        <f t="shared" ref="N442:U442" si="145">+N443</f>
        <v>0</v>
      </c>
      <c r="O442" s="727">
        <f t="shared" si="145"/>
        <v>0</v>
      </c>
      <c r="P442" s="727">
        <f t="shared" si="145"/>
        <v>0</v>
      </c>
      <c r="Q442" s="727">
        <f t="shared" si="145"/>
        <v>0</v>
      </c>
      <c r="R442" s="727">
        <f t="shared" si="145"/>
        <v>0</v>
      </c>
      <c r="S442" s="727">
        <f t="shared" si="145"/>
        <v>0</v>
      </c>
      <c r="T442" s="727">
        <f t="shared" si="145"/>
        <v>0</v>
      </c>
      <c r="U442" s="727">
        <f t="shared" si="145"/>
        <v>0</v>
      </c>
      <c r="V442" s="77">
        <f t="shared" ref="V442:V447" si="146">SUM(J442:U442)</f>
        <v>310</v>
      </c>
      <c r="W442" s="128">
        <f t="shared" ref="W442:W447" si="147">+V442/F442*100</f>
        <v>34.444444444444443</v>
      </c>
      <c r="Y442" s="29"/>
      <c r="Z442" s="65"/>
      <c r="AA442" s="65"/>
      <c r="AB442" s="65"/>
      <c r="AC442" s="65"/>
      <c r="AD442" s="65"/>
      <c r="AE442" s="65"/>
      <c r="AF442" s="65"/>
      <c r="AG442" s="65"/>
      <c r="AH442" s="65"/>
      <c r="AI442" s="65"/>
      <c r="AJ442" s="65"/>
      <c r="AK442" s="65"/>
      <c r="AL442" s="65"/>
      <c r="AM442" s="65"/>
      <c r="AN442" s="65"/>
      <c r="AO442" s="65"/>
      <c r="AP442" s="65"/>
      <c r="AQ442" s="65"/>
      <c r="AR442" s="65"/>
      <c r="AS442" s="65"/>
      <c r="AT442" s="223"/>
      <c r="AU442" s="223"/>
      <c r="AV442" s="223"/>
      <c r="AW442" s="223"/>
      <c r="AX442" s="29"/>
      <c r="BA442" s="77">
        <f>+BC442+BD442+BF442+BH442+BJ442+BL442+BN442+BP442+BR442+BT442+BV442+BX442+BZ442</f>
        <v>14823</v>
      </c>
      <c r="BB442" s="130">
        <f>+BE442+BG442+BI442+BK442+BM442+BO442+BQ442+BS442+BU442+BW442+BY442+CA442</f>
        <v>0</v>
      </c>
      <c r="BC442" s="129">
        <v>9000</v>
      </c>
      <c r="BD442" s="155">
        <v>0</v>
      </c>
      <c r="BE442" s="132">
        <v>0</v>
      </c>
      <c r="BF442" s="131">
        <v>0</v>
      </c>
      <c r="BG442" s="132">
        <v>0</v>
      </c>
      <c r="BH442" s="131">
        <v>0</v>
      </c>
      <c r="BI442" s="132">
        <v>0</v>
      </c>
      <c r="BJ442" s="131">
        <v>5823</v>
      </c>
      <c r="BK442" s="65">
        <v>0</v>
      </c>
      <c r="BL442" s="131"/>
      <c r="BM442" s="65"/>
      <c r="BN442" s="131"/>
      <c r="BO442" s="132"/>
      <c r="BP442" s="131"/>
      <c r="BQ442" s="132"/>
      <c r="BR442" s="131"/>
      <c r="BS442" s="65"/>
      <c r="BT442" s="131"/>
      <c r="BU442" s="132"/>
      <c r="BV442" s="131"/>
      <c r="BW442" s="65"/>
      <c r="BX442" s="131"/>
      <c r="BY442" s="65"/>
      <c r="BZ442" s="131"/>
      <c r="CA442" s="65"/>
      <c r="CB442" s="156">
        <f>+BE442+BG442+BI442+BK442+BM442+BO442+BQ442+BS442+BU442+BW442+BY442+CA442</f>
        <v>0</v>
      </c>
      <c r="CC442" s="128">
        <f>+CB442/BA442*100</f>
        <v>0</v>
      </c>
      <c r="CF442" s="133">
        <f>+CI442-BA442</f>
        <v>0</v>
      </c>
      <c r="CG442" s="133">
        <f>+CJ442-BB442</f>
        <v>0</v>
      </c>
      <c r="CH442" s="160"/>
      <c r="CI442" s="133">
        <v>14823</v>
      </c>
      <c r="CJ442" s="133">
        <v>0</v>
      </c>
    </row>
    <row r="443" spans="1:88" ht="44.25" customHeight="1">
      <c r="A443" s="1002"/>
      <c r="B443" s="945"/>
      <c r="C443" s="944"/>
      <c r="D443" s="34" t="s">
        <v>556</v>
      </c>
      <c r="E443" s="18" t="s">
        <v>143</v>
      </c>
      <c r="F443" s="671">
        <f>+'[1]UE409 (2)'!F457</f>
        <v>900</v>
      </c>
      <c r="G443" s="671">
        <f>+'[1]UE409 (2)'!G457</f>
        <v>900</v>
      </c>
      <c r="H443" s="671">
        <f>+'[1]UE409 (2)'!H457</f>
        <v>900</v>
      </c>
      <c r="I443" s="671">
        <f>+'[1]UE409 (2)'!I457</f>
        <v>900</v>
      </c>
      <c r="J443" s="634">
        <v>79</v>
      </c>
      <c r="K443" s="80">
        <v>72</v>
      </c>
      <c r="L443" s="80">
        <v>77</v>
      </c>
      <c r="M443" s="80">
        <v>82</v>
      </c>
      <c r="N443" s="80"/>
      <c r="O443" s="80"/>
      <c r="P443" s="80"/>
      <c r="Q443" s="634"/>
      <c r="R443" s="634"/>
      <c r="S443" s="634"/>
      <c r="T443" s="80"/>
      <c r="U443" s="80"/>
      <c r="V443" s="77">
        <f t="shared" si="146"/>
        <v>310</v>
      </c>
      <c r="W443" s="128">
        <f t="shared" si="147"/>
        <v>34.444444444444443</v>
      </c>
      <c r="Y443" s="29"/>
      <c r="Z443" s="65"/>
      <c r="AA443" s="65"/>
      <c r="AB443" s="65"/>
      <c r="AC443" s="65"/>
      <c r="AD443" s="65"/>
      <c r="AE443" s="65"/>
      <c r="AF443" s="65"/>
      <c r="AG443" s="65"/>
      <c r="AH443" s="65"/>
      <c r="AI443" s="417"/>
      <c r="AJ443" s="65"/>
      <c r="AK443" s="65"/>
      <c r="AL443" s="65"/>
      <c r="AM443" s="65"/>
      <c r="AN443" s="65"/>
      <c r="AO443" s="65"/>
      <c r="AP443" s="65"/>
      <c r="AQ443" s="65"/>
      <c r="AR443" s="65"/>
      <c r="AS443" s="65"/>
      <c r="AT443" s="223"/>
      <c r="AU443" s="223"/>
      <c r="AV443" s="223"/>
      <c r="AW443" s="223"/>
      <c r="AX443" s="29"/>
      <c r="BA443" s="126"/>
      <c r="BB443" s="130"/>
      <c r="BC443" s="129"/>
      <c r="BD443" s="155"/>
      <c r="BE443" s="132"/>
      <c r="BF443" s="131"/>
      <c r="BG443" s="132"/>
      <c r="BH443" s="131"/>
      <c r="BI443" s="132"/>
      <c r="BJ443" s="131"/>
      <c r="BK443" s="65"/>
      <c r="BL443" s="131"/>
      <c r="BM443" s="65"/>
      <c r="BN443" s="131"/>
      <c r="BO443" s="132"/>
      <c r="BP443" s="131"/>
      <c r="BQ443" s="132"/>
      <c r="BR443" s="131"/>
      <c r="BS443" s="65"/>
      <c r="BT443" s="131"/>
      <c r="BU443" s="132"/>
      <c r="BV443" s="131"/>
      <c r="BW443" s="65"/>
      <c r="BX443" s="131"/>
      <c r="BY443" s="65"/>
      <c r="BZ443" s="131"/>
      <c r="CA443" s="65"/>
      <c r="CB443" s="156">
        <f>+BE443+BG443+BI443+BK443+BM443+BO443+BQ443+BS443+BU443+BW443+BY443+CA443</f>
        <v>0</v>
      </c>
      <c r="CC443" s="128" t="e">
        <f>+CB443/BA443*100</f>
        <v>#DIV/0!</v>
      </c>
      <c r="CF443" s="122"/>
      <c r="CG443" s="122"/>
    </row>
    <row r="444" spans="1:88" ht="53.25" customHeight="1">
      <c r="A444" s="1002"/>
      <c r="B444" s="945" t="s">
        <v>358</v>
      </c>
      <c r="C444" s="944" t="s">
        <v>359</v>
      </c>
      <c r="D444" s="670" t="s">
        <v>221</v>
      </c>
      <c r="E444" s="670"/>
      <c r="F444" s="671">
        <f>+'[1]UE409 (2)'!F458</f>
        <v>1300</v>
      </c>
      <c r="G444" s="671">
        <f>+'[1]UE409 (2)'!G458</f>
        <v>1300</v>
      </c>
      <c r="H444" s="671">
        <f>+'[1]UE409 (2)'!H458</f>
        <v>1300</v>
      </c>
      <c r="I444" s="671">
        <f>+'[1]UE409 (2)'!I458</f>
        <v>1300</v>
      </c>
      <c r="J444" s="727">
        <f>+J445</f>
        <v>101</v>
      </c>
      <c r="K444" s="727">
        <v>112</v>
      </c>
      <c r="L444" s="727">
        <v>114</v>
      </c>
      <c r="M444" s="727">
        <v>110</v>
      </c>
      <c r="N444" s="727">
        <f t="shared" ref="N444:U444" si="148">+N445</f>
        <v>0</v>
      </c>
      <c r="O444" s="727">
        <f t="shared" si="148"/>
        <v>0</v>
      </c>
      <c r="P444" s="727">
        <f t="shared" si="148"/>
        <v>0</v>
      </c>
      <c r="Q444" s="727">
        <f t="shared" si="148"/>
        <v>0</v>
      </c>
      <c r="R444" s="727">
        <f t="shared" si="148"/>
        <v>0</v>
      </c>
      <c r="S444" s="727">
        <f t="shared" si="148"/>
        <v>0</v>
      </c>
      <c r="T444" s="727">
        <f t="shared" si="148"/>
        <v>0</v>
      </c>
      <c r="U444" s="727">
        <f t="shared" si="148"/>
        <v>0</v>
      </c>
      <c r="V444" s="77">
        <f t="shared" si="146"/>
        <v>437</v>
      </c>
      <c r="W444" s="128">
        <f t="shared" si="147"/>
        <v>33.615384615384613</v>
      </c>
      <c r="Y444" s="29"/>
      <c r="Z444" s="65"/>
      <c r="AA444" s="65"/>
      <c r="AB444" s="65"/>
      <c r="AC444" s="65"/>
      <c r="AD444" s="65"/>
      <c r="AE444" s="65"/>
      <c r="AF444" s="65"/>
      <c r="AG444" s="65"/>
      <c r="AH444" s="65"/>
      <c r="AI444" s="65"/>
      <c r="AJ444" s="65"/>
      <c r="AK444" s="65"/>
      <c r="AL444" s="65"/>
      <c r="AM444" s="65"/>
      <c r="AN444" s="65"/>
      <c r="AO444" s="65"/>
      <c r="AP444" s="65"/>
      <c r="AQ444" s="65"/>
      <c r="AR444" s="65"/>
      <c r="AS444" s="65"/>
      <c r="AT444" s="223"/>
      <c r="AU444" s="223"/>
      <c r="AV444" s="223"/>
      <c r="AW444" s="223"/>
      <c r="AX444" s="29"/>
      <c r="AY444" s="135" t="s">
        <v>18</v>
      </c>
      <c r="AZ444" s="136">
        <f>SUM(BA442:BA446)</f>
        <v>1349751</v>
      </c>
      <c r="BA444" s="77">
        <f>+BC444+BD444+BF444+BH444+BJ444+BL444+BN444+BP444+BR444+BT444+BV444+BX444+BZ444</f>
        <v>1306220</v>
      </c>
      <c r="BB444" s="130">
        <f>+BE444+BG444+BI444+BK444+BM444+BO444+BQ444+BS444+BU444+BW444+BY444+CA444</f>
        <v>339960.73</v>
      </c>
      <c r="BC444" s="129">
        <v>11000</v>
      </c>
      <c r="BD444" s="155">
        <v>11021</v>
      </c>
      <c r="BE444" s="132">
        <v>118.3</v>
      </c>
      <c r="BF444" s="131">
        <v>1144380</v>
      </c>
      <c r="BG444" s="132">
        <v>104387.54</v>
      </c>
      <c r="BH444" s="131">
        <v>6931</v>
      </c>
      <c r="BI444" s="132">
        <v>105004.6</v>
      </c>
      <c r="BJ444" s="131">
        <v>132888</v>
      </c>
      <c r="BK444" s="65">
        <v>130450.28999999998</v>
      </c>
      <c r="BL444" s="131"/>
      <c r="BM444" s="132"/>
      <c r="BN444" s="131"/>
      <c r="BO444" s="132"/>
      <c r="BP444" s="131"/>
      <c r="BQ444" s="132"/>
      <c r="BR444" s="131"/>
      <c r="BS444" s="65"/>
      <c r="BT444" s="131"/>
      <c r="BU444" s="132"/>
      <c r="BV444" s="131"/>
      <c r="BW444" s="65"/>
      <c r="BX444" s="131"/>
      <c r="BY444" s="65"/>
      <c r="BZ444" s="131"/>
      <c r="CA444" s="65"/>
      <c r="CB444" s="156">
        <f>+BE444+BG444+BI444+BK444+BM444+BO444+BQ444+BS444+BU444+BW444+BY444+CA444</f>
        <v>339960.73</v>
      </c>
      <c r="CC444" s="128">
        <f>+CB444/BA444*100</f>
        <v>26.026299551377257</v>
      </c>
      <c r="CF444" s="133">
        <f>+CI444-BA444</f>
        <v>0</v>
      </c>
      <c r="CG444" s="133">
        <f>+CJ444-BB444</f>
        <v>0</v>
      </c>
      <c r="CH444" s="160"/>
      <c r="CI444" s="133">
        <v>1306220</v>
      </c>
      <c r="CJ444" s="133">
        <v>339960.73</v>
      </c>
    </row>
    <row r="445" spans="1:88" ht="39.75" customHeight="1">
      <c r="A445" s="1002"/>
      <c r="B445" s="945"/>
      <c r="C445" s="944"/>
      <c r="D445" s="23" t="s">
        <v>434</v>
      </c>
      <c r="E445" s="18" t="s">
        <v>143</v>
      </c>
      <c r="F445" s="671">
        <f>+'[1]UE409 (2)'!F459</f>
        <v>1300</v>
      </c>
      <c r="G445" s="671">
        <f>+'[1]UE409 (2)'!G459</f>
        <v>1300</v>
      </c>
      <c r="H445" s="671">
        <f>+'[1]UE409 (2)'!H459</f>
        <v>1300</v>
      </c>
      <c r="I445" s="671">
        <f>+'[1]UE409 (2)'!I459</f>
        <v>1300</v>
      </c>
      <c r="J445" s="634">
        <v>101</v>
      </c>
      <c r="K445" s="80">
        <v>112</v>
      </c>
      <c r="L445" s="80">
        <v>114</v>
      </c>
      <c r="M445" s="80">
        <v>110</v>
      </c>
      <c r="N445" s="80"/>
      <c r="O445" s="80"/>
      <c r="P445" s="80"/>
      <c r="Q445" s="634"/>
      <c r="R445" s="634"/>
      <c r="S445" s="634"/>
      <c r="T445" s="80"/>
      <c r="U445" s="80"/>
      <c r="V445" s="77">
        <f t="shared" si="146"/>
        <v>437</v>
      </c>
      <c r="W445" s="128">
        <f t="shared" si="147"/>
        <v>33.615384615384613</v>
      </c>
      <c r="Y445" s="29"/>
      <c r="Z445" s="398"/>
      <c r="AA445" s="65"/>
      <c r="AB445" s="225"/>
      <c r="AC445" s="65"/>
      <c r="AD445" s="225"/>
      <c r="AE445" s="65"/>
      <c r="AF445" s="225"/>
      <c r="AG445" s="65"/>
      <c r="AH445" s="28"/>
      <c r="AI445" s="417"/>
      <c r="AJ445" s="28"/>
      <c r="AK445" s="28"/>
      <c r="AL445" s="28"/>
      <c r="AM445" s="28"/>
      <c r="AN445" s="28"/>
      <c r="AO445" s="28"/>
      <c r="AP445" s="28"/>
      <c r="AQ445" s="28"/>
      <c r="AR445" s="28"/>
      <c r="AS445" s="40"/>
      <c r="AT445" s="40"/>
      <c r="AU445" s="40"/>
      <c r="AV445" s="40"/>
      <c r="AW445" s="40"/>
      <c r="AX445" s="29"/>
      <c r="AY445" s="135" t="s">
        <v>573</v>
      </c>
      <c r="AZ445" s="136">
        <f>SUM(BB442:BB446)</f>
        <v>368666.52999999997</v>
      </c>
      <c r="BA445" s="126"/>
      <c r="BB445" s="130"/>
      <c r="BC445" s="129"/>
      <c r="BD445" s="131"/>
      <c r="BE445" s="65"/>
      <c r="BF445" s="131"/>
      <c r="BG445" s="132"/>
      <c r="BH445" s="131"/>
      <c r="BI445" s="65" t="s">
        <v>881</v>
      </c>
      <c r="BJ445" s="131"/>
      <c r="BK445" s="65"/>
      <c r="BL445" s="131"/>
      <c r="BM445" s="132"/>
      <c r="BN445" s="131"/>
      <c r="BO445" s="65"/>
      <c r="BP445" s="131"/>
      <c r="BQ445" s="132"/>
      <c r="BR445" s="131"/>
      <c r="BS445" s="65"/>
      <c r="BT445" s="131"/>
      <c r="BU445" s="65"/>
      <c r="BV445" s="131"/>
      <c r="BW445" s="65"/>
      <c r="BX445" s="131"/>
      <c r="BY445" s="65"/>
      <c r="BZ445" s="131"/>
      <c r="CA445" s="65"/>
      <c r="CB445" s="156"/>
      <c r="CC445" s="128"/>
      <c r="CF445" s="122"/>
      <c r="CG445" s="122" t="s">
        <v>881</v>
      </c>
    </row>
    <row r="446" spans="1:88" ht="39.75" customHeight="1">
      <c r="A446" s="669"/>
      <c r="B446" s="1004" t="s">
        <v>884</v>
      </c>
      <c r="C446" s="1010" t="s">
        <v>885</v>
      </c>
      <c r="D446" s="662" t="s">
        <v>221</v>
      </c>
      <c r="E446" s="662"/>
      <c r="F446" s="671">
        <f>+'[1]UE409 (2)'!F460</f>
        <v>1</v>
      </c>
      <c r="G446" s="671">
        <f>+'[1]UE409 (2)'!G460</f>
        <v>12</v>
      </c>
      <c r="H446" s="671">
        <f>+'[1]UE409 (2)'!H460</f>
        <v>12</v>
      </c>
      <c r="I446" s="671">
        <f>+'[1]UE409 (2)'!I460</f>
        <v>12</v>
      </c>
      <c r="J446" s="727">
        <f>+J447</f>
        <v>0</v>
      </c>
      <c r="K446" s="727">
        <f t="shared" ref="K446:U446" si="149">+K447</f>
        <v>0</v>
      </c>
      <c r="L446" s="727">
        <f t="shared" si="149"/>
        <v>0</v>
      </c>
      <c r="M446" s="727">
        <f t="shared" si="149"/>
        <v>0</v>
      </c>
      <c r="N446" s="727">
        <f t="shared" si="149"/>
        <v>0</v>
      </c>
      <c r="O446" s="727">
        <f t="shared" si="149"/>
        <v>0</v>
      </c>
      <c r="P446" s="727">
        <f t="shared" si="149"/>
        <v>0</v>
      </c>
      <c r="Q446" s="727">
        <f t="shared" si="149"/>
        <v>0</v>
      </c>
      <c r="R446" s="727">
        <f t="shared" si="149"/>
        <v>0</v>
      </c>
      <c r="S446" s="727">
        <f t="shared" si="149"/>
        <v>0</v>
      </c>
      <c r="T446" s="727">
        <f t="shared" si="149"/>
        <v>0</v>
      </c>
      <c r="U446" s="727">
        <f t="shared" si="149"/>
        <v>0</v>
      </c>
      <c r="V446" s="77">
        <f t="shared" si="146"/>
        <v>0</v>
      </c>
      <c r="W446" s="128">
        <f t="shared" si="147"/>
        <v>0</v>
      </c>
      <c r="Y446" s="29"/>
      <c r="Z446" s="771"/>
      <c r="AA446" s="70"/>
      <c r="AB446" s="225"/>
      <c r="AC446" s="65"/>
      <c r="AD446" s="225"/>
      <c r="AE446" s="65"/>
      <c r="AF446" s="225"/>
      <c r="AG446" s="65"/>
      <c r="AH446" s="28"/>
      <c r="AI446" s="417"/>
      <c r="AJ446" s="67"/>
      <c r="AK446" s="67"/>
      <c r="AL446" s="67"/>
      <c r="AM446" s="67"/>
      <c r="AN446" s="67"/>
      <c r="AO446" s="67"/>
      <c r="AP446" s="67"/>
      <c r="AQ446" s="67"/>
      <c r="AR446" s="67"/>
      <c r="AS446" s="24"/>
      <c r="AT446" s="24"/>
      <c r="AU446" s="24"/>
      <c r="AV446" s="24"/>
      <c r="AW446" s="24"/>
      <c r="AX446" s="29"/>
      <c r="AY446" s="135"/>
      <c r="AZ446" s="136"/>
      <c r="BA446" s="77">
        <f>+BC446+BD446+BF446+BH446+BJ446+BL446+BN446+BP446+BR446+BT446+BV446+BX446+BZ446</f>
        <v>28708</v>
      </c>
      <c r="BB446" s="130">
        <f>+BE446+BG446+BI446+BK446+BM446+BO446+BQ446+BS446+BU446+BW446+BY446+CA446</f>
        <v>28705.8</v>
      </c>
      <c r="BC446" s="129">
        <v>0</v>
      </c>
      <c r="BD446" s="131">
        <v>0</v>
      </c>
      <c r="BE446" s="65">
        <v>0</v>
      </c>
      <c r="BF446" s="131">
        <v>158753</v>
      </c>
      <c r="BG446" s="132">
        <v>14268.31</v>
      </c>
      <c r="BH446" s="131">
        <v>1185</v>
      </c>
      <c r="BI446" s="65">
        <v>14437.49</v>
      </c>
      <c r="BJ446" s="131">
        <v>-131230</v>
      </c>
      <c r="BK446" s="65">
        <v>0</v>
      </c>
      <c r="BL446" s="131"/>
      <c r="BM446" s="132"/>
      <c r="BN446" s="131"/>
      <c r="BO446" s="65"/>
      <c r="BP446" s="131"/>
      <c r="BQ446" s="132"/>
      <c r="BR446" s="131"/>
      <c r="BS446" s="65"/>
      <c r="BT446" s="131"/>
      <c r="BU446" s="65"/>
      <c r="BV446" s="131"/>
      <c r="BW446" s="65"/>
      <c r="BX446" s="131"/>
      <c r="BY446" s="65"/>
      <c r="BZ446" s="131"/>
      <c r="CA446" s="65"/>
      <c r="CB446" s="156">
        <f>+BE446+BG446+BI446+BK446+BM446+BO446+BQ446+BS446+BU446+BW446+BY446+CA446</f>
        <v>28705.8</v>
      </c>
      <c r="CC446" s="128">
        <f>+CB446/BA446*100</f>
        <v>99.992336630904276</v>
      </c>
      <c r="CF446" s="133">
        <f>+CI446-BA446</f>
        <v>0</v>
      </c>
      <c r="CG446" s="133">
        <f>+CJ446-BB446</f>
        <v>0</v>
      </c>
      <c r="CH446" s="160"/>
      <c r="CI446" s="133">
        <v>28708</v>
      </c>
      <c r="CJ446" s="133">
        <v>28705.8</v>
      </c>
    </row>
    <row r="447" spans="1:88" ht="39.75" customHeight="1">
      <c r="A447" s="669"/>
      <c r="B447" s="1004"/>
      <c r="C447" s="1010"/>
      <c r="D447" s="23" t="s">
        <v>885</v>
      </c>
      <c r="E447" s="18" t="s">
        <v>886</v>
      </c>
      <c r="F447" s="671">
        <f>+'[1]UE409 (2)'!F461</f>
        <v>1</v>
      </c>
      <c r="G447" s="671">
        <f>+'[1]UE409 (2)'!G461</f>
        <v>12</v>
      </c>
      <c r="H447" s="671">
        <f>+'[1]UE409 (2)'!H461</f>
        <v>12</v>
      </c>
      <c r="I447" s="671">
        <f>+'[1]UE409 (2)'!I461</f>
        <v>12</v>
      </c>
      <c r="J447" s="634">
        <v>0</v>
      </c>
      <c r="K447" s="80"/>
      <c r="L447" s="80"/>
      <c r="M447" s="80"/>
      <c r="N447" s="80"/>
      <c r="O447" s="80"/>
      <c r="P447" s="80"/>
      <c r="Q447" s="634"/>
      <c r="R447" s="634"/>
      <c r="S447" s="634"/>
      <c r="T447" s="80"/>
      <c r="U447" s="80"/>
      <c r="V447" s="77">
        <f t="shared" si="146"/>
        <v>0</v>
      </c>
      <c r="W447" s="128">
        <f t="shared" si="147"/>
        <v>0</v>
      </c>
      <c r="Y447" s="29"/>
      <c r="Z447" s="771"/>
      <c r="AA447" s="70"/>
      <c r="AB447" s="225"/>
      <c r="AC447" s="65"/>
      <c r="AD447" s="225"/>
      <c r="AE447" s="65"/>
      <c r="AF447" s="225"/>
      <c r="AG447" s="65"/>
      <c r="AH447" s="28"/>
      <c r="AI447" s="417"/>
      <c r="AJ447" s="67"/>
      <c r="AK447" s="67"/>
      <c r="AL447" s="67"/>
      <c r="AM447" s="67"/>
      <c r="AN447" s="67"/>
      <c r="AO447" s="67"/>
      <c r="AP447" s="67"/>
      <c r="AQ447" s="67"/>
      <c r="AR447" s="67"/>
      <c r="AS447" s="24"/>
      <c r="AT447" s="24"/>
      <c r="AU447" s="24"/>
      <c r="AV447" s="24"/>
      <c r="AW447" s="24"/>
      <c r="AX447" s="29"/>
      <c r="AY447" s="135"/>
      <c r="AZ447" s="136"/>
      <c r="BA447" s="126"/>
      <c r="BB447" s="130"/>
      <c r="BC447" s="129"/>
      <c r="BD447" s="131"/>
      <c r="BE447" s="65"/>
      <c r="BF447" s="131"/>
      <c r="BG447" s="132"/>
      <c r="BH447" s="131"/>
      <c r="BI447" s="65"/>
      <c r="BJ447" s="131"/>
      <c r="BK447" s="65"/>
      <c r="BL447" s="131"/>
      <c r="BM447" s="132"/>
      <c r="BN447" s="131"/>
      <c r="BO447" s="65"/>
      <c r="BP447" s="131"/>
      <c r="BQ447" s="132"/>
      <c r="BR447" s="131"/>
      <c r="BS447" s="65"/>
      <c r="BT447" s="131"/>
      <c r="BU447" s="65"/>
      <c r="BV447" s="131"/>
      <c r="BW447" s="65"/>
      <c r="BX447" s="131"/>
      <c r="BY447" s="65"/>
      <c r="BZ447" s="131"/>
      <c r="CA447" s="65"/>
      <c r="CB447" s="156">
        <f>+BE447+BG447+BI447+BK447+BM447+BO447+BQ447+BS447+BU447+BW447+BY447+CA447</f>
        <v>0</v>
      </c>
      <c r="CC447" s="128" t="e">
        <f>+CB447/BA447*100</f>
        <v>#DIV/0!</v>
      </c>
      <c r="CF447" s="122"/>
      <c r="CG447" s="122"/>
    </row>
    <row r="448" spans="1:88" ht="36.75" customHeight="1">
      <c r="A448" s="1006" t="s">
        <v>513</v>
      </c>
      <c r="B448" s="1006"/>
      <c r="C448" s="1006"/>
      <c r="D448" s="1006"/>
      <c r="E448" s="1006"/>
      <c r="F448" s="117"/>
      <c r="G448" s="109"/>
      <c r="H448" s="109"/>
      <c r="I448" s="109"/>
      <c r="J448" s="105"/>
      <c r="K448" s="105"/>
      <c r="L448" s="105"/>
      <c r="M448" s="105"/>
      <c r="N448" s="105"/>
      <c r="O448" s="105"/>
      <c r="P448" s="105"/>
      <c r="Q448" s="105"/>
      <c r="R448" s="105"/>
      <c r="S448" s="105"/>
      <c r="T448" s="105"/>
      <c r="U448" s="105"/>
      <c r="V448" s="70"/>
      <c r="W448" s="70"/>
      <c r="Z448" s="5"/>
      <c r="AA448" s="5"/>
      <c r="AB448" s="5"/>
      <c r="AC448" s="5"/>
      <c r="AD448" s="29"/>
      <c r="AE448" s="67"/>
      <c r="AF448" s="67"/>
      <c r="AG448" s="67"/>
      <c r="AH448" s="67"/>
      <c r="AI448" s="67"/>
      <c r="AJ448" s="67"/>
      <c r="AK448" s="67"/>
      <c r="AL448" s="67"/>
      <c r="AM448" s="67"/>
      <c r="AN448" s="67"/>
      <c r="AO448" s="67"/>
      <c r="AP448" s="67"/>
      <c r="AQ448" s="67"/>
      <c r="AR448" s="67"/>
      <c r="AS448" s="24"/>
      <c r="AT448" s="24"/>
      <c r="AU448" s="24"/>
      <c r="AV448" s="24"/>
      <c r="AW448" s="24"/>
      <c r="CF448" s="122"/>
      <c r="CG448" s="122"/>
    </row>
    <row r="449" spans="1:119" ht="38.25" customHeight="1">
      <c r="A449" s="14"/>
      <c r="B449" s="10"/>
      <c r="C449" s="14"/>
      <c r="D449" s="14"/>
      <c r="E449" s="10"/>
      <c r="F449" s="92"/>
      <c r="G449" s="104"/>
      <c r="H449" s="104"/>
      <c r="I449" s="104"/>
      <c r="J449" s="105"/>
      <c r="K449" s="105"/>
      <c r="L449" s="105"/>
      <c r="M449" s="105"/>
      <c r="N449" s="105"/>
      <c r="O449" s="105"/>
      <c r="P449" s="105"/>
      <c r="Q449" s="105"/>
      <c r="R449" s="105"/>
      <c r="S449" s="105"/>
      <c r="T449" s="105"/>
      <c r="U449" s="105"/>
      <c r="V449" s="70"/>
      <c r="W449" s="70"/>
      <c r="Z449" s="995"/>
      <c r="AA449" s="995"/>
      <c r="AB449" s="995"/>
      <c r="AC449" s="995"/>
      <c r="AD449" s="995"/>
      <c r="AE449" s="995"/>
      <c r="AF449" s="995"/>
      <c r="AG449" s="995"/>
      <c r="AH449" s="995"/>
      <c r="AI449" s="995"/>
      <c r="AJ449" s="995"/>
      <c r="AK449" s="995"/>
      <c r="AL449" s="995"/>
      <c r="AM449" s="995"/>
      <c r="AN449" s="995"/>
      <c r="AO449" s="995"/>
      <c r="AP449" s="995"/>
      <c r="AQ449" s="995"/>
      <c r="AR449" s="995"/>
      <c r="AS449" s="995"/>
      <c r="AT449" s="995"/>
      <c r="AU449" s="995"/>
      <c r="AV449" s="995"/>
      <c r="AW449" s="995"/>
      <c r="AY449" s="123"/>
      <c r="AZ449" s="191"/>
      <c r="BA449" s="204"/>
      <c r="BB449" s="205"/>
      <c r="BC449" s="204"/>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c r="CB449" s="70"/>
      <c r="CC449" s="70"/>
      <c r="CF449" s="122"/>
      <c r="CG449" s="122"/>
    </row>
    <row r="450" spans="1:119" ht="38.25" customHeight="1">
      <c r="A450" s="14"/>
      <c r="B450" s="10"/>
      <c r="C450" s="14"/>
      <c r="D450" s="14"/>
      <c r="E450" s="10"/>
      <c r="F450" s="92"/>
      <c r="G450" s="104"/>
      <c r="H450" s="104"/>
      <c r="I450" s="104"/>
      <c r="J450" s="105"/>
      <c r="K450" s="105"/>
      <c r="L450" s="105"/>
      <c r="M450" s="105"/>
      <c r="N450" s="105"/>
      <c r="O450" s="105"/>
      <c r="P450" s="105"/>
      <c r="Q450" s="105"/>
      <c r="R450" s="105"/>
      <c r="S450" s="105"/>
      <c r="T450" s="105"/>
      <c r="U450" s="105"/>
      <c r="V450" s="63"/>
      <c r="W450" s="63"/>
      <c r="Z450" s="987"/>
      <c r="AA450" s="987"/>
      <c r="AB450" s="987"/>
      <c r="AC450" s="987"/>
      <c r="AD450" s="987"/>
      <c r="AE450" s="987"/>
      <c r="AF450" s="987"/>
      <c r="AG450" s="987"/>
      <c r="AH450" s="987"/>
      <c r="AI450" s="987"/>
      <c r="AJ450" s="987"/>
      <c r="AK450" s="987"/>
      <c r="AL450" s="987"/>
      <c r="AM450" s="987"/>
      <c r="AN450" s="987"/>
      <c r="AO450" s="987"/>
      <c r="AP450" s="987"/>
      <c r="AQ450" s="987"/>
      <c r="AR450" s="987"/>
      <c r="AS450" s="987"/>
      <c r="AT450" s="987"/>
      <c r="AU450" s="987"/>
      <c r="AV450" s="987"/>
      <c r="AW450" s="987"/>
      <c r="AY450" s="123"/>
      <c r="AZ450" s="191"/>
      <c r="BA450" s="39"/>
      <c r="BB450" s="170"/>
      <c r="BC450" s="39"/>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F450" s="122"/>
      <c r="CG450" s="122"/>
    </row>
    <row r="451" spans="1:119" ht="24.95" customHeight="1">
      <c r="A451" s="16" t="s">
        <v>9</v>
      </c>
      <c r="B451" s="1000" t="s">
        <v>10</v>
      </c>
      <c r="C451" s="1000"/>
      <c r="D451" s="1000"/>
      <c r="E451" s="1000"/>
      <c r="F451" s="1000"/>
      <c r="G451" s="1000"/>
      <c r="H451" s="1000"/>
      <c r="I451" s="17"/>
      <c r="J451" s="61"/>
      <c r="K451" s="61"/>
      <c r="L451" s="61"/>
      <c r="M451" s="61"/>
      <c r="N451" s="61"/>
      <c r="O451" s="61"/>
      <c r="P451" s="61"/>
      <c r="Q451" s="61"/>
      <c r="R451" s="61"/>
      <c r="S451" s="61"/>
      <c r="T451" s="61"/>
      <c r="U451" s="61"/>
      <c r="V451" s="63"/>
      <c r="W451" s="63"/>
      <c r="Z451" s="987"/>
      <c r="AA451" s="987"/>
      <c r="AB451" s="987"/>
      <c r="AC451" s="987"/>
      <c r="AD451" s="987"/>
      <c r="AE451" s="987"/>
      <c r="AF451" s="987"/>
      <c r="AG451" s="987"/>
      <c r="AH451" s="987"/>
      <c r="AI451" s="987"/>
      <c r="AJ451" s="987"/>
      <c r="AK451" s="987"/>
      <c r="AL451" s="987"/>
      <c r="AM451" s="987"/>
      <c r="AN451" s="987"/>
      <c r="AO451" s="987"/>
      <c r="AP451" s="987"/>
      <c r="AQ451" s="987"/>
      <c r="AR451" s="987"/>
      <c r="AS451" s="987"/>
      <c r="AT451" s="987"/>
      <c r="AU451" s="987"/>
      <c r="AV451" s="987"/>
      <c r="AW451" s="987"/>
      <c r="BA451" s="39"/>
      <c r="BB451" s="170"/>
      <c r="BC451" s="39"/>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c r="CB451" s="70"/>
      <c r="CC451" s="70"/>
      <c r="CF451" s="122"/>
      <c r="CG451" s="122"/>
    </row>
    <row r="452" spans="1:119" ht="24.95" customHeight="1">
      <c r="A452" s="14"/>
      <c r="B452" s="669" t="s">
        <v>191</v>
      </c>
      <c r="C452" s="1000" t="s">
        <v>192</v>
      </c>
      <c r="D452" s="1000"/>
      <c r="E452" s="1000"/>
      <c r="F452" s="1000"/>
      <c r="G452" s="1000"/>
      <c r="H452" s="1000"/>
      <c r="I452" s="17"/>
      <c r="J452" s="61"/>
      <c r="K452" s="61"/>
      <c r="L452" s="61"/>
      <c r="M452" s="61"/>
      <c r="N452" s="61"/>
      <c r="O452" s="61"/>
      <c r="P452" s="61"/>
      <c r="Q452" s="61"/>
      <c r="R452" s="61"/>
      <c r="S452" s="61"/>
      <c r="T452" s="61"/>
      <c r="U452" s="61"/>
      <c r="V452" s="63"/>
      <c r="W452" s="63"/>
      <c r="Z452" s="988"/>
      <c r="AA452" s="988"/>
      <c r="AB452" s="988"/>
      <c r="AC452" s="988"/>
      <c r="AD452" s="988"/>
      <c r="AE452" s="988"/>
      <c r="AF452" s="988"/>
      <c r="AG452" s="988"/>
      <c r="AH452" s="988"/>
      <c r="AI452" s="988"/>
      <c r="AJ452" s="988"/>
      <c r="AK452" s="988"/>
      <c r="AL452" s="988"/>
      <c r="AM452" s="988"/>
      <c r="AN452" s="988"/>
      <c r="AO452" s="988"/>
      <c r="AP452" s="988"/>
      <c r="AQ452" s="988"/>
      <c r="AR452" s="988"/>
      <c r="AS452" s="988"/>
      <c r="AT452" s="988"/>
      <c r="AU452" s="988"/>
      <c r="AV452" s="988"/>
      <c r="AW452" s="988"/>
      <c r="BA452" s="39"/>
      <c r="BB452" s="170"/>
      <c r="BC452" s="39"/>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F452" s="122"/>
      <c r="CG452" s="122"/>
    </row>
    <row r="453" spans="1:119" ht="21.75" customHeight="1">
      <c r="A453" s="975" t="s">
        <v>13</v>
      </c>
      <c r="B453" s="981" t="s">
        <v>14</v>
      </c>
      <c r="C453" s="981" t="s">
        <v>15</v>
      </c>
      <c r="D453" s="997" t="s">
        <v>16</v>
      </c>
      <c r="E453" s="1001" t="s">
        <v>17</v>
      </c>
      <c r="F453" s="1011" t="s">
        <v>709</v>
      </c>
      <c r="G453" s="994" t="s">
        <v>214</v>
      </c>
      <c r="H453" s="1005"/>
      <c r="I453" s="1005"/>
      <c r="J453" s="996" t="s">
        <v>710</v>
      </c>
      <c r="K453" s="996"/>
      <c r="L453" s="996"/>
      <c r="M453" s="996"/>
      <c r="N453" s="996"/>
      <c r="O453" s="996"/>
      <c r="P453" s="996"/>
      <c r="Q453" s="996"/>
      <c r="R453" s="996"/>
      <c r="S453" s="996"/>
      <c r="T453" s="996"/>
      <c r="U453" s="996"/>
      <c r="V453" s="1238" t="s">
        <v>712</v>
      </c>
      <c r="W453" s="1241" t="s">
        <v>577</v>
      </c>
      <c r="Z453" s="991" t="s">
        <v>518</v>
      </c>
      <c r="AA453" s="992"/>
      <c r="AB453" s="991" t="s">
        <v>519</v>
      </c>
      <c r="AC453" s="992"/>
      <c r="AD453" s="991" t="s">
        <v>520</v>
      </c>
      <c r="AE453" s="992"/>
      <c r="AF453" s="991" t="s">
        <v>521</v>
      </c>
      <c r="AG453" s="992"/>
      <c r="AH453" s="991" t="s">
        <v>522</v>
      </c>
      <c r="AI453" s="992"/>
      <c r="AJ453" s="991" t="s">
        <v>523</v>
      </c>
      <c r="AK453" s="992"/>
      <c r="AL453" s="991" t="s">
        <v>524</v>
      </c>
      <c r="AM453" s="992"/>
      <c r="AN453" s="991" t="s">
        <v>525</v>
      </c>
      <c r="AO453" s="992"/>
      <c r="AP453" s="991" t="s">
        <v>526</v>
      </c>
      <c r="AQ453" s="992"/>
      <c r="AR453" s="991" t="s">
        <v>527</v>
      </c>
      <c r="AS453" s="992"/>
      <c r="AT453" s="991" t="s">
        <v>528</v>
      </c>
      <c r="AU453" s="992"/>
      <c r="AV453" s="991" t="s">
        <v>529</v>
      </c>
      <c r="AW453" s="992"/>
      <c r="BA453" s="1074" t="s">
        <v>763</v>
      </c>
      <c r="BB453" s="119"/>
      <c r="BC453" s="1074" t="s">
        <v>763</v>
      </c>
      <c r="BD453" s="1108" t="s">
        <v>530</v>
      </c>
      <c r="BE453" s="1112"/>
      <c r="BF453" s="1112"/>
      <c r="BG453" s="1112"/>
      <c r="BH453" s="1112"/>
      <c r="BI453" s="1112"/>
      <c r="BJ453" s="1112"/>
      <c r="BK453" s="1112"/>
      <c r="BL453" s="1112"/>
      <c r="BM453" s="1112"/>
      <c r="BN453" s="1112"/>
      <c r="BO453" s="1112"/>
      <c r="BP453" s="1112"/>
      <c r="BQ453" s="1112"/>
      <c r="BR453" s="1112"/>
      <c r="BS453" s="1112"/>
      <c r="BT453" s="1112"/>
      <c r="BU453" s="1112"/>
      <c r="BV453" s="1112"/>
      <c r="BW453" s="1112"/>
      <c r="BX453" s="1112"/>
      <c r="BY453" s="1112"/>
      <c r="BZ453" s="1109"/>
      <c r="CA453" s="120"/>
      <c r="CB453" s="121"/>
      <c r="CC453" s="121"/>
      <c r="CF453" s="122"/>
      <c r="CG453" s="122"/>
      <c r="CI453" s="137"/>
      <c r="CJ453" s="137"/>
      <c r="CK453" s="137"/>
      <c r="CL453" s="137"/>
      <c r="CM453" s="137"/>
      <c r="CN453" s="137"/>
      <c r="CO453" s="137"/>
      <c r="CP453" s="137"/>
      <c r="CQ453" s="137"/>
      <c r="CR453" s="137"/>
      <c r="CS453" s="137"/>
      <c r="CT453" s="137"/>
      <c r="CU453" s="137"/>
      <c r="CV453" s="137"/>
      <c r="CW453" s="137"/>
      <c r="CX453" s="137"/>
      <c r="CY453" s="137"/>
      <c r="CZ453" s="137"/>
      <c r="DA453" s="137"/>
      <c r="DB453" s="137"/>
      <c r="DC453" s="137"/>
      <c r="DD453" s="137"/>
      <c r="DE453" s="137"/>
      <c r="DF453" s="63"/>
      <c r="DG453" s="137"/>
      <c r="DH453" s="137"/>
      <c r="DK453" s="122"/>
      <c r="DL453" s="122"/>
      <c r="DM453" s="123"/>
      <c r="DN453" s="122"/>
      <c r="DO453" s="122"/>
    </row>
    <row r="454" spans="1:119" ht="27.75" customHeight="1">
      <c r="A454" s="976"/>
      <c r="B454" s="982"/>
      <c r="C454" s="982"/>
      <c r="D454" s="998"/>
      <c r="E454" s="1002"/>
      <c r="F454" s="1012"/>
      <c r="G454" s="993" t="s">
        <v>713</v>
      </c>
      <c r="H454" s="993"/>
      <c r="I454" s="994"/>
      <c r="J454" s="996" t="s">
        <v>711</v>
      </c>
      <c r="K454" s="996"/>
      <c r="L454" s="996"/>
      <c r="M454" s="996"/>
      <c r="N454" s="996"/>
      <c r="O454" s="996"/>
      <c r="P454" s="996"/>
      <c r="Q454" s="996"/>
      <c r="R454" s="996"/>
      <c r="S454" s="996"/>
      <c r="T454" s="996"/>
      <c r="U454" s="996"/>
      <c r="V454" s="1239"/>
      <c r="W454" s="1242"/>
      <c r="Z454" s="980" t="s">
        <v>578</v>
      </c>
      <c r="AA454" s="980" t="s">
        <v>579</v>
      </c>
      <c r="AB454" s="980" t="s">
        <v>580</v>
      </c>
      <c r="AC454" s="980" t="s">
        <v>581</v>
      </c>
      <c r="AD454" s="980" t="s">
        <v>582</v>
      </c>
      <c r="AE454" s="980" t="s">
        <v>583</v>
      </c>
      <c r="AF454" s="980" t="s">
        <v>584</v>
      </c>
      <c r="AG454" s="980" t="s">
        <v>585</v>
      </c>
      <c r="AH454" s="980" t="s">
        <v>586</v>
      </c>
      <c r="AI454" s="980" t="s">
        <v>587</v>
      </c>
      <c r="AJ454" s="980" t="s">
        <v>588</v>
      </c>
      <c r="AK454" s="980" t="s">
        <v>589</v>
      </c>
      <c r="AL454" s="980" t="s">
        <v>590</v>
      </c>
      <c r="AM454" s="980" t="s">
        <v>591</v>
      </c>
      <c r="AN454" s="980" t="s">
        <v>592</v>
      </c>
      <c r="AO454" s="980" t="s">
        <v>593</v>
      </c>
      <c r="AP454" s="980" t="s">
        <v>594</v>
      </c>
      <c r="AQ454" s="980" t="s">
        <v>595</v>
      </c>
      <c r="AR454" s="980" t="s">
        <v>596</v>
      </c>
      <c r="AS454" s="980" t="s">
        <v>597</v>
      </c>
      <c r="AT454" s="980" t="s">
        <v>598</v>
      </c>
      <c r="AU454" s="980" t="s">
        <v>599</v>
      </c>
      <c r="AV454" s="980" t="s">
        <v>600</v>
      </c>
      <c r="AW454" s="980" t="s">
        <v>601</v>
      </c>
      <c r="BA454" s="1075"/>
      <c r="BB454" s="124"/>
      <c r="BC454" s="1075"/>
      <c r="BD454" s="1108" t="s">
        <v>518</v>
      </c>
      <c r="BE454" s="1109"/>
      <c r="BF454" s="1108" t="s">
        <v>519</v>
      </c>
      <c r="BG454" s="1109"/>
      <c r="BH454" s="1108" t="s">
        <v>520</v>
      </c>
      <c r="BI454" s="1109"/>
      <c r="BJ454" s="1108" t="s">
        <v>521</v>
      </c>
      <c r="BK454" s="1109"/>
      <c r="BL454" s="1108" t="s">
        <v>522</v>
      </c>
      <c r="BM454" s="1109"/>
      <c r="BN454" s="1108" t="s">
        <v>523</v>
      </c>
      <c r="BO454" s="1109"/>
      <c r="BP454" s="1108" t="s">
        <v>524</v>
      </c>
      <c r="BQ454" s="1109"/>
      <c r="BR454" s="1108" t="s">
        <v>525</v>
      </c>
      <c r="BS454" s="1109"/>
      <c r="BT454" s="1108" t="s">
        <v>526</v>
      </c>
      <c r="BU454" s="1109"/>
      <c r="BV454" s="1108" t="s">
        <v>527</v>
      </c>
      <c r="BW454" s="1109"/>
      <c r="BX454" s="1108" t="s">
        <v>528</v>
      </c>
      <c r="BY454" s="1109"/>
      <c r="BZ454" s="1108" t="s">
        <v>529</v>
      </c>
      <c r="CA454" s="1109"/>
      <c r="CB454" s="1105" t="s">
        <v>764</v>
      </c>
      <c r="CC454" s="1106" t="s">
        <v>765</v>
      </c>
      <c r="CF454" s="122"/>
      <c r="CG454" s="122"/>
      <c r="CK454" s="137"/>
      <c r="CL454" s="137"/>
      <c r="CM454" s="137"/>
      <c r="CN454" s="137"/>
      <c r="CO454" s="137"/>
      <c r="CP454" s="137"/>
      <c r="CQ454" s="137"/>
      <c r="CR454" s="137"/>
      <c r="CS454" s="137"/>
      <c r="CT454" s="137"/>
      <c r="CU454" s="137"/>
      <c r="CV454" s="137"/>
      <c r="CW454" s="137"/>
      <c r="CX454" s="137"/>
      <c r="CY454" s="137"/>
      <c r="CZ454" s="137"/>
      <c r="DA454" s="137"/>
      <c r="DB454" s="137"/>
      <c r="DC454" s="137"/>
      <c r="DD454" s="137"/>
      <c r="DE454" s="137"/>
      <c r="DF454" s="137"/>
      <c r="DG454" s="1113"/>
      <c r="DH454" s="1113"/>
      <c r="DK454" s="122"/>
      <c r="DL454" s="122"/>
      <c r="DM454" s="123"/>
      <c r="DN454" s="122"/>
      <c r="DO454" s="122"/>
    </row>
    <row r="455" spans="1:119" ht="27" customHeight="1">
      <c r="A455" s="976"/>
      <c r="B455" s="982"/>
      <c r="C455" s="982"/>
      <c r="D455" s="998"/>
      <c r="E455" s="1002"/>
      <c r="F455" s="1012"/>
      <c r="G455" s="978">
        <v>2024</v>
      </c>
      <c r="H455" s="978">
        <v>2025</v>
      </c>
      <c r="I455" s="978">
        <v>2026</v>
      </c>
      <c r="J455" s="660"/>
      <c r="K455" s="660"/>
      <c r="L455" s="660"/>
      <c r="M455" s="660"/>
      <c r="N455" s="660"/>
      <c r="O455" s="660"/>
      <c r="P455" s="660"/>
      <c r="Q455" s="660"/>
      <c r="R455" s="660"/>
      <c r="S455" s="660"/>
      <c r="T455" s="660"/>
      <c r="U455" s="660"/>
      <c r="V455" s="1239"/>
      <c r="W455" s="1242"/>
      <c r="Z455" s="980"/>
      <c r="AA455" s="980"/>
      <c r="AB455" s="980"/>
      <c r="AC455" s="980"/>
      <c r="AD455" s="980"/>
      <c r="AE455" s="980"/>
      <c r="AF455" s="980"/>
      <c r="AG455" s="980"/>
      <c r="AH455" s="980"/>
      <c r="AI455" s="980"/>
      <c r="AJ455" s="980"/>
      <c r="AK455" s="980"/>
      <c r="AL455" s="980"/>
      <c r="AM455" s="980"/>
      <c r="AN455" s="980"/>
      <c r="AO455" s="980"/>
      <c r="AP455" s="980"/>
      <c r="AQ455" s="980"/>
      <c r="AR455" s="980"/>
      <c r="AS455" s="980"/>
      <c r="AT455" s="980"/>
      <c r="AU455" s="980"/>
      <c r="AV455" s="980"/>
      <c r="AW455" s="980"/>
      <c r="BA455" s="1075"/>
      <c r="BB455" s="124"/>
      <c r="BC455" s="1075"/>
      <c r="BD455" s="1110" t="s">
        <v>531</v>
      </c>
      <c r="BE455" s="1110" t="s">
        <v>532</v>
      </c>
      <c r="BF455" s="1110" t="s">
        <v>531</v>
      </c>
      <c r="BG455" s="1110" t="s">
        <v>532</v>
      </c>
      <c r="BH455" s="1110" t="s">
        <v>531</v>
      </c>
      <c r="BI455" s="1110" t="s">
        <v>532</v>
      </c>
      <c r="BJ455" s="1110" t="s">
        <v>531</v>
      </c>
      <c r="BK455" s="1110" t="s">
        <v>532</v>
      </c>
      <c r="BL455" s="1110" t="s">
        <v>531</v>
      </c>
      <c r="BM455" s="1110" t="s">
        <v>532</v>
      </c>
      <c r="BN455" s="1107" t="s">
        <v>531</v>
      </c>
      <c r="BO455" s="1110" t="s">
        <v>532</v>
      </c>
      <c r="BP455" s="1107" t="s">
        <v>531</v>
      </c>
      <c r="BQ455" s="1110" t="s">
        <v>532</v>
      </c>
      <c r="BR455" s="1107" t="s">
        <v>531</v>
      </c>
      <c r="BS455" s="1110" t="s">
        <v>532</v>
      </c>
      <c r="BT455" s="1107" t="s">
        <v>531</v>
      </c>
      <c r="BU455" s="1110" t="s">
        <v>532</v>
      </c>
      <c r="BV455" s="1107" t="s">
        <v>531</v>
      </c>
      <c r="BW455" s="1110" t="s">
        <v>532</v>
      </c>
      <c r="BX455" s="1107" t="s">
        <v>531</v>
      </c>
      <c r="BY455" s="1110" t="s">
        <v>532</v>
      </c>
      <c r="BZ455" s="1107" t="s">
        <v>531</v>
      </c>
      <c r="CA455" s="1110" t="s">
        <v>532</v>
      </c>
      <c r="CB455" s="1105"/>
      <c r="CC455" s="1106"/>
      <c r="CF455" s="122"/>
      <c r="CG455" s="122"/>
      <c r="CL455" s="1113"/>
      <c r="CM455" s="1113"/>
      <c r="CN455" s="1113"/>
      <c r="CO455" s="1113"/>
      <c r="CP455" s="1113"/>
      <c r="CQ455" s="1113"/>
      <c r="CR455" s="1113"/>
      <c r="CS455" s="1113"/>
      <c r="CT455" s="1113"/>
      <c r="CU455" s="1113"/>
      <c r="CV455" s="1113"/>
      <c r="CW455" s="1113"/>
      <c r="CX455" s="1113"/>
      <c r="CY455" s="1113"/>
      <c r="CZ455" s="1113"/>
      <c r="DA455" s="1113"/>
      <c r="DB455" s="1113"/>
      <c r="DC455" s="1113"/>
      <c r="DD455" s="1113"/>
      <c r="DE455" s="1113"/>
      <c r="DF455" s="1113"/>
      <c r="DG455" s="1113"/>
      <c r="DH455" s="1113"/>
      <c r="DI455" s="125"/>
      <c r="DJ455" s="125"/>
      <c r="DK455" s="122"/>
      <c r="DL455" s="122"/>
      <c r="DM455" s="123"/>
      <c r="DN455" s="122"/>
      <c r="DO455" s="122"/>
    </row>
    <row r="456" spans="1:119" ht="51" customHeight="1">
      <c r="A456" s="977"/>
      <c r="B456" s="983"/>
      <c r="C456" s="983"/>
      <c r="D456" s="999"/>
      <c r="E456" s="1003"/>
      <c r="F456" s="1013"/>
      <c r="G456" s="979"/>
      <c r="H456" s="979"/>
      <c r="I456" s="979"/>
      <c r="J456" s="661" t="s">
        <v>399</v>
      </c>
      <c r="K456" s="661" t="s">
        <v>400</v>
      </c>
      <c r="L456" s="661" t="s">
        <v>401</v>
      </c>
      <c r="M456" s="661" t="s">
        <v>402</v>
      </c>
      <c r="N456" s="661" t="s">
        <v>403</v>
      </c>
      <c r="O456" s="661" t="s">
        <v>404</v>
      </c>
      <c r="P456" s="661" t="s">
        <v>405</v>
      </c>
      <c r="Q456" s="661" t="s">
        <v>406</v>
      </c>
      <c r="R456" s="661" t="s">
        <v>407</v>
      </c>
      <c r="S456" s="661" t="s">
        <v>408</v>
      </c>
      <c r="T456" s="661" t="s">
        <v>409</v>
      </c>
      <c r="U456" s="661" t="s">
        <v>410</v>
      </c>
      <c r="V456" s="1240"/>
      <c r="W456" s="1243"/>
      <c r="Z456" s="980"/>
      <c r="AA456" s="980"/>
      <c r="AB456" s="980"/>
      <c r="AC456" s="980"/>
      <c r="AD456" s="980"/>
      <c r="AE456" s="980"/>
      <c r="AF456" s="980"/>
      <c r="AG456" s="980"/>
      <c r="AH456" s="980"/>
      <c r="AI456" s="980"/>
      <c r="AJ456" s="980"/>
      <c r="AK456" s="980"/>
      <c r="AL456" s="980"/>
      <c r="AM456" s="980"/>
      <c r="AN456" s="980"/>
      <c r="AO456" s="980"/>
      <c r="AP456" s="980"/>
      <c r="AQ456" s="980"/>
      <c r="AR456" s="980"/>
      <c r="AS456" s="980"/>
      <c r="AT456" s="980"/>
      <c r="AU456" s="980"/>
      <c r="AV456" s="980"/>
      <c r="AW456" s="980"/>
      <c r="BA456" s="1076"/>
      <c r="BB456" s="127"/>
      <c r="BC456" s="1076"/>
      <c r="BD456" s="1111"/>
      <c r="BE456" s="1111"/>
      <c r="BF456" s="1111"/>
      <c r="BG456" s="1111"/>
      <c r="BH456" s="1111"/>
      <c r="BI456" s="1111"/>
      <c r="BJ456" s="1111"/>
      <c r="BK456" s="1111"/>
      <c r="BL456" s="1111"/>
      <c r="BM456" s="1111"/>
      <c r="BN456" s="1107"/>
      <c r="BO456" s="1111"/>
      <c r="BP456" s="1107"/>
      <c r="BQ456" s="1111"/>
      <c r="BR456" s="1107"/>
      <c r="BS456" s="1111"/>
      <c r="BT456" s="1107"/>
      <c r="BU456" s="1111"/>
      <c r="BV456" s="1107"/>
      <c r="BW456" s="1111"/>
      <c r="BX456" s="1107"/>
      <c r="BY456" s="1111"/>
      <c r="BZ456" s="1107"/>
      <c r="CA456" s="1111"/>
      <c r="CB456" s="1105"/>
      <c r="CC456" s="1106"/>
      <c r="CF456" s="122"/>
      <c r="CG456" s="122"/>
      <c r="CL456" s="1113"/>
      <c r="CM456" s="1113"/>
      <c r="CN456" s="1113"/>
      <c r="CO456" s="1113"/>
      <c r="CP456" s="1113"/>
      <c r="CQ456" s="1113"/>
      <c r="CR456" s="1113"/>
      <c r="CS456" s="1113"/>
      <c r="CT456" s="1113"/>
      <c r="CU456" s="1113"/>
      <c r="CV456" s="1113"/>
      <c r="CW456" s="1113"/>
      <c r="CX456" s="1113"/>
      <c r="CY456" s="1113"/>
      <c r="CZ456" s="1113"/>
      <c r="DA456" s="1113"/>
      <c r="DB456" s="1113"/>
      <c r="DC456" s="1113"/>
      <c r="DD456" s="1113"/>
      <c r="DE456" s="1113"/>
      <c r="DF456" s="1113"/>
      <c r="DG456" s="1113"/>
      <c r="DH456" s="1113"/>
      <c r="DK456" s="122"/>
      <c r="DL456" s="122"/>
      <c r="DM456" s="123"/>
      <c r="DN456" s="122"/>
      <c r="DO456" s="122"/>
    </row>
    <row r="457" spans="1:119" ht="51" customHeight="1">
      <c r="A457" s="975" t="s">
        <v>533</v>
      </c>
      <c r="B457" s="981" t="s">
        <v>534</v>
      </c>
      <c r="C457" s="984" t="s">
        <v>714</v>
      </c>
      <c r="D457" s="985"/>
      <c r="E457" s="986"/>
      <c r="F457" s="698">
        <f>+'[1]UE409 (2)'!F471</f>
        <v>39518</v>
      </c>
      <c r="G457" s="698">
        <f>+'[1]UE409 (2)'!G469</f>
        <v>2024</v>
      </c>
      <c r="H457" s="698">
        <f>+'[1]UE409 (2)'!H469</f>
        <v>2025</v>
      </c>
      <c r="I457" s="698">
        <f>+'[1]UE409 (2)'!I469</f>
        <v>2026</v>
      </c>
      <c r="J457" s="742">
        <v>2647</v>
      </c>
      <c r="K457" s="697">
        <v>2034</v>
      </c>
      <c r="L457" s="697">
        <v>2158</v>
      </c>
      <c r="M457" s="697">
        <v>1279</v>
      </c>
      <c r="N457" s="697">
        <f t="shared" ref="N457:U457" si="150">+N458+N460</f>
        <v>0</v>
      </c>
      <c r="O457" s="697">
        <f t="shared" si="150"/>
        <v>0</v>
      </c>
      <c r="P457" s="697">
        <f t="shared" si="150"/>
        <v>0</v>
      </c>
      <c r="Q457" s="697">
        <f t="shared" si="150"/>
        <v>0</v>
      </c>
      <c r="R457" s="697">
        <f t="shared" si="150"/>
        <v>0</v>
      </c>
      <c r="S457" s="697">
        <f t="shared" si="150"/>
        <v>0</v>
      </c>
      <c r="T457" s="697">
        <f t="shared" si="150"/>
        <v>0</v>
      </c>
      <c r="U457" s="697">
        <f t="shared" si="150"/>
        <v>0</v>
      </c>
      <c r="V457" s="77">
        <f>SUM(J457:U457)</f>
        <v>8118</v>
      </c>
      <c r="W457" s="128">
        <f>+V457/F457*100</f>
        <v>20.542537577812642</v>
      </c>
      <c r="Z457" s="224"/>
      <c r="AA457" s="224"/>
      <c r="AB457" s="694"/>
      <c r="AC457" s="694"/>
      <c r="AD457" s="694"/>
      <c r="AE457" s="694"/>
      <c r="AF457" s="694"/>
      <c r="AG457" s="694"/>
      <c r="AH457" s="694"/>
      <c r="AI457" s="694"/>
      <c r="AJ457" s="694"/>
      <c r="AK457" s="694"/>
      <c r="AL457" s="694"/>
      <c r="AM457" s="694"/>
      <c r="AN457" s="694"/>
      <c r="AO457" s="694"/>
      <c r="AP457" s="694"/>
      <c r="AQ457" s="694"/>
      <c r="AR457" s="694"/>
      <c r="AS457" s="694"/>
      <c r="AT457" s="694"/>
      <c r="AU457" s="694"/>
      <c r="AV457" s="694"/>
      <c r="AW457" s="694"/>
      <c r="BA457" s="129"/>
      <c r="BB457" s="130"/>
      <c r="BC457" s="129"/>
      <c r="BD457" s="651"/>
      <c r="BE457" s="651"/>
      <c r="BF457" s="651"/>
      <c r="BG457" s="651"/>
      <c r="BH457" s="651"/>
      <c r="BI457" s="651"/>
      <c r="BJ457" s="651"/>
      <c r="BK457" s="651"/>
      <c r="BL457" s="651"/>
      <c r="BM457" s="651"/>
      <c r="BN457" s="126"/>
      <c r="BO457" s="651"/>
      <c r="BP457" s="126"/>
      <c r="BQ457" s="651"/>
      <c r="BR457" s="126"/>
      <c r="BS457" s="651"/>
      <c r="BT457" s="126"/>
      <c r="BU457" s="651"/>
      <c r="BV457" s="126"/>
      <c r="BW457" s="651"/>
      <c r="BX457" s="126"/>
      <c r="BY457" s="651"/>
      <c r="BZ457" s="126"/>
      <c r="CA457" s="651"/>
      <c r="CB457" s="653"/>
      <c r="CC457" s="654"/>
      <c r="CF457" s="122"/>
      <c r="CG457" s="122"/>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K457" s="122"/>
      <c r="DL457" s="122"/>
      <c r="DM457" s="123"/>
      <c r="DN457" s="122"/>
      <c r="DO457" s="122"/>
    </row>
    <row r="458" spans="1:119" ht="56.25" customHeight="1">
      <c r="A458" s="976"/>
      <c r="B458" s="982"/>
      <c r="C458" s="944" t="s">
        <v>535</v>
      </c>
      <c r="D458" s="670" t="s">
        <v>221</v>
      </c>
      <c r="E458" s="670"/>
      <c r="F458" s="671">
        <f>+'[1]UE409 (2)'!F472</f>
        <v>350</v>
      </c>
      <c r="G458" s="671">
        <f>+'[1]UE409 (2)'!G470</f>
        <v>0</v>
      </c>
      <c r="H458" s="671">
        <f>+'[1]UE409 (2)'!H470</f>
        <v>0</v>
      </c>
      <c r="I458" s="671">
        <f>+'[1]UE409 (2)'!I470</f>
        <v>0</v>
      </c>
      <c r="J458" s="727">
        <v>0</v>
      </c>
      <c r="K458" s="671">
        <v>9</v>
      </c>
      <c r="L458" s="671">
        <v>8</v>
      </c>
      <c r="M458" s="671">
        <v>25</v>
      </c>
      <c r="N458" s="671">
        <f t="shared" ref="N458:U458" si="151">N459</f>
        <v>0</v>
      </c>
      <c r="O458" s="671">
        <f t="shared" si="151"/>
        <v>0</v>
      </c>
      <c r="P458" s="671">
        <f t="shared" si="151"/>
        <v>0</v>
      </c>
      <c r="Q458" s="671">
        <f t="shared" si="151"/>
        <v>0</v>
      </c>
      <c r="R458" s="671">
        <f t="shared" si="151"/>
        <v>0</v>
      </c>
      <c r="S458" s="671">
        <f t="shared" si="151"/>
        <v>0</v>
      </c>
      <c r="T458" s="671">
        <f t="shared" si="151"/>
        <v>0</v>
      </c>
      <c r="U458" s="671">
        <f t="shared" si="151"/>
        <v>0</v>
      </c>
      <c r="V458" s="77">
        <f>SUM(J458:U458)</f>
        <v>42</v>
      </c>
      <c r="W458" s="128">
        <f>+V458/F458*100</f>
        <v>12</v>
      </c>
      <c r="Z458" s="738"/>
      <c r="AA458" s="738"/>
      <c r="AB458" s="68"/>
      <c r="AC458" s="68"/>
      <c r="AD458" s="68"/>
      <c r="AE458" s="28"/>
      <c r="AF458" s="28"/>
      <c r="AG458" s="28"/>
      <c r="AH458" s="28"/>
      <c r="AI458" s="28"/>
      <c r="AJ458" s="28"/>
      <c r="AK458" s="28"/>
      <c r="AL458" s="28"/>
      <c r="AM458" s="28"/>
      <c r="AN458" s="28"/>
      <c r="AO458" s="28"/>
      <c r="AP458" s="28"/>
      <c r="AQ458" s="28"/>
      <c r="AR458" s="28"/>
      <c r="AS458" s="40"/>
      <c r="AT458" s="40"/>
      <c r="AU458" s="40"/>
      <c r="AV458" s="40"/>
      <c r="AW458" s="40"/>
      <c r="BA458" s="77">
        <f>+BC458+BD458+BF458+BH458+BJ458+BL458+BN458+BP458+BR458+BT458+BV458+BX458+BZ458</f>
        <v>8000</v>
      </c>
      <c r="BB458" s="130">
        <f>+BE458+BG458+BI458+BK458+BM458+BO458+BQ458+BS458+BU458+BW458+BY458+CA458</f>
        <v>0</v>
      </c>
      <c r="BC458" s="129">
        <v>8000</v>
      </c>
      <c r="BD458" s="155">
        <v>0</v>
      </c>
      <c r="BE458" s="132">
        <v>0</v>
      </c>
      <c r="BF458" s="131">
        <v>0</v>
      </c>
      <c r="BG458" s="132">
        <v>0</v>
      </c>
      <c r="BH458" s="131">
        <v>0</v>
      </c>
      <c r="BI458" s="132">
        <v>0</v>
      </c>
      <c r="BJ458" s="131">
        <v>0</v>
      </c>
      <c r="BK458" s="65">
        <v>0</v>
      </c>
      <c r="BL458" s="131"/>
      <c r="BM458" s="65"/>
      <c r="BN458" s="131"/>
      <c r="BO458" s="65"/>
      <c r="BP458" s="131"/>
      <c r="BQ458" s="65"/>
      <c r="BR458" s="131"/>
      <c r="BS458" s="65"/>
      <c r="BT458" s="131"/>
      <c r="BU458" s="132"/>
      <c r="BV458" s="131"/>
      <c r="BW458" s="65"/>
      <c r="BX458" s="131"/>
      <c r="BY458" s="65"/>
      <c r="BZ458" s="131"/>
      <c r="CA458" s="65"/>
      <c r="CB458" s="156">
        <f>+BE458+BG458+BI458+BK458+BM458+BO458+BQ458+BS458+BU458+BW458+BY458+CA458</f>
        <v>0</v>
      </c>
      <c r="CC458" s="128">
        <f>+CB458/BA458*100</f>
        <v>0</v>
      </c>
      <c r="CF458" s="133">
        <f>+CI458-BA458</f>
        <v>0</v>
      </c>
      <c r="CG458" s="133">
        <f>+CJ458-BB458</f>
        <v>0</v>
      </c>
      <c r="CH458" s="160"/>
      <c r="CI458" s="133">
        <v>8000</v>
      </c>
      <c r="CJ458" s="133">
        <v>0</v>
      </c>
      <c r="CL458" s="1113"/>
      <c r="CM458" s="1113"/>
      <c r="CN458" s="1113"/>
      <c r="CO458" s="1113"/>
      <c r="CP458" s="1113"/>
      <c r="CQ458" s="1113"/>
      <c r="CR458" s="70"/>
      <c r="CS458" s="70"/>
      <c r="CT458" s="70"/>
      <c r="CU458" s="70"/>
      <c r="CV458" s="70"/>
      <c r="CW458" s="70"/>
      <c r="CX458" s="70"/>
      <c r="CY458" s="70"/>
      <c r="CZ458" s="70"/>
      <c r="DA458" s="70"/>
      <c r="DB458" s="70"/>
      <c r="DC458" s="70"/>
      <c r="DD458" s="70"/>
      <c r="DE458" s="70"/>
      <c r="DF458" s="70"/>
      <c r="DG458" s="70"/>
      <c r="DH458" s="70"/>
      <c r="DK458" s="122"/>
      <c r="DL458" s="122"/>
      <c r="DM458" s="123"/>
      <c r="DN458" s="122"/>
      <c r="DO458" s="122"/>
    </row>
    <row r="459" spans="1:119" ht="57.75" customHeight="1">
      <c r="A459" s="976"/>
      <c r="B459" s="982"/>
      <c r="C459" s="944"/>
      <c r="D459" s="23" t="s">
        <v>536</v>
      </c>
      <c r="E459" s="25" t="s">
        <v>188</v>
      </c>
      <c r="F459" s="671">
        <f>+'[1]UE409 (2)'!F473</f>
        <v>350</v>
      </c>
      <c r="G459" s="671">
        <f>+'[1]UE409 (2)'!G471</f>
        <v>39518</v>
      </c>
      <c r="H459" s="671">
        <f>+'[1]UE409 (2)'!H471</f>
        <v>39518</v>
      </c>
      <c r="I459" s="671">
        <f>+'[1]UE409 (2)'!I471</f>
        <v>39518</v>
      </c>
      <c r="J459" s="140">
        <v>0</v>
      </c>
      <c r="K459" s="65">
        <v>9</v>
      </c>
      <c r="L459" s="65">
        <v>8</v>
      </c>
      <c r="M459" s="65">
        <v>25</v>
      </c>
      <c r="N459" s="140"/>
      <c r="O459" s="65"/>
      <c r="P459" s="65"/>
      <c r="Q459" s="65"/>
      <c r="R459" s="65"/>
      <c r="S459" s="140"/>
      <c r="T459" s="65"/>
      <c r="U459" s="65"/>
      <c r="V459" s="77">
        <f>SUM(J459:U459)</f>
        <v>42</v>
      </c>
      <c r="W459" s="128">
        <f>+V459/F459*100</f>
        <v>12</v>
      </c>
      <c r="Z459" s="640" t="s">
        <v>855</v>
      </c>
      <c r="AA459" s="640" t="s">
        <v>856</v>
      </c>
      <c r="AB459" s="223"/>
      <c r="AC459" s="223"/>
      <c r="AD459" s="226"/>
      <c r="AE459" s="226"/>
      <c r="AF459" s="226"/>
      <c r="AG459" s="226"/>
      <c r="AH459" s="223"/>
      <c r="AI459" s="223"/>
      <c r="AJ459" s="223"/>
      <c r="AK459" s="223"/>
      <c r="AL459" s="223"/>
      <c r="AM459" s="223"/>
      <c r="AN459" s="223"/>
      <c r="AO459" s="223"/>
      <c r="AP459" s="223"/>
      <c r="AQ459" s="223"/>
      <c r="AR459" s="223"/>
      <c r="AS459" s="223"/>
      <c r="AT459" s="223"/>
      <c r="AU459" s="223"/>
      <c r="AV459" s="223"/>
      <c r="AW459" s="223"/>
      <c r="BA459" s="126"/>
      <c r="BB459" s="130"/>
      <c r="BC459" s="129"/>
      <c r="BD459" s="155"/>
      <c r="BE459" s="132"/>
      <c r="BF459" s="131"/>
      <c r="BG459" s="132"/>
      <c r="BH459" s="131"/>
      <c r="BI459" s="132"/>
      <c r="BJ459" s="131"/>
      <c r="BK459" s="65"/>
      <c r="BL459" s="131"/>
      <c r="BM459" s="65"/>
      <c r="BN459" s="131"/>
      <c r="BO459" s="65"/>
      <c r="BP459" s="131"/>
      <c r="BQ459" s="65"/>
      <c r="BR459" s="131"/>
      <c r="BS459" s="65"/>
      <c r="BT459" s="131"/>
      <c r="BU459" s="132"/>
      <c r="BV459" s="131"/>
      <c r="BW459" s="65"/>
      <c r="BX459" s="131"/>
      <c r="BY459" s="65"/>
      <c r="BZ459" s="131"/>
      <c r="CA459" s="65"/>
      <c r="CB459" s="156">
        <f>+BE459+BG459+BI459+BK459+BM459+BO459+BQ459+BS459+BU459+BW459+BY459+CA459</f>
        <v>0</v>
      </c>
      <c r="CC459" s="128" t="e">
        <f>+CB459/BA459*100</f>
        <v>#DIV/0!</v>
      </c>
      <c r="CF459" s="122"/>
      <c r="CG459" s="122"/>
      <c r="CL459" s="1113"/>
      <c r="CM459" s="1113"/>
      <c r="CN459" s="1113"/>
      <c r="CO459" s="1113"/>
      <c r="CP459" s="1113"/>
      <c r="CQ459" s="1113"/>
      <c r="CR459" s="70"/>
      <c r="CS459" s="70"/>
      <c r="CT459" s="70"/>
      <c r="CU459" s="70"/>
      <c r="CV459" s="70"/>
      <c r="CW459" s="70"/>
      <c r="CX459" s="70"/>
      <c r="CY459" s="70"/>
      <c r="CZ459" s="70"/>
      <c r="DA459" s="70"/>
      <c r="DB459" s="70"/>
      <c r="DC459" s="70"/>
      <c r="DD459" s="70"/>
      <c r="DE459" s="70"/>
      <c r="DF459" s="70"/>
      <c r="DG459" s="70"/>
      <c r="DH459" s="70"/>
      <c r="DK459" s="122"/>
      <c r="DL459" s="122"/>
      <c r="DM459" s="123"/>
      <c r="DN459" s="122"/>
      <c r="DO459" s="122"/>
    </row>
    <row r="460" spans="1:119" ht="53.25" customHeight="1">
      <c r="A460" s="976"/>
      <c r="B460" s="982"/>
      <c r="C460" s="944" t="s">
        <v>537</v>
      </c>
      <c r="D460" s="670" t="s">
        <v>221</v>
      </c>
      <c r="E460" s="670"/>
      <c r="F460" s="671">
        <f>+'[1]UE409 (2)'!F474</f>
        <v>39168</v>
      </c>
      <c r="G460" s="671">
        <f>+'[1]UE409 (2)'!G472</f>
        <v>350</v>
      </c>
      <c r="H460" s="671">
        <f>+'[1]UE409 (2)'!H472</f>
        <v>350</v>
      </c>
      <c r="I460" s="671">
        <f>+'[1]UE409 (2)'!I472</f>
        <v>350</v>
      </c>
      <c r="J460" s="729">
        <v>2647</v>
      </c>
      <c r="K460" s="671">
        <v>2025</v>
      </c>
      <c r="L460" s="671">
        <v>2150</v>
      </c>
      <c r="M460" s="671">
        <v>1254</v>
      </c>
      <c r="N460" s="671">
        <f t="shared" ref="N460:U460" si="152">+N461</f>
        <v>0</v>
      </c>
      <c r="O460" s="671">
        <f t="shared" si="152"/>
        <v>0</v>
      </c>
      <c r="P460" s="671">
        <f t="shared" si="152"/>
        <v>0</v>
      </c>
      <c r="Q460" s="671">
        <f t="shared" si="152"/>
        <v>0</v>
      </c>
      <c r="R460" s="671">
        <f t="shared" si="152"/>
        <v>0</v>
      </c>
      <c r="S460" s="671">
        <f t="shared" si="152"/>
        <v>0</v>
      </c>
      <c r="T460" s="671">
        <f t="shared" si="152"/>
        <v>0</v>
      </c>
      <c r="U460" s="671">
        <f t="shared" si="152"/>
        <v>0</v>
      </c>
      <c r="V460" s="77">
        <f>SUM(J460:U460)</f>
        <v>8076</v>
      </c>
      <c r="W460" s="128">
        <f>+V460/F460*100</f>
        <v>20.618872549019606</v>
      </c>
      <c r="Z460" s="224"/>
      <c r="AA460" s="224"/>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Y460" s="135" t="s">
        <v>18</v>
      </c>
      <c r="AZ460" s="136">
        <f>SUM(BA458:BA460)</f>
        <v>15000</v>
      </c>
      <c r="BA460" s="77">
        <f>+BC460+BD460+BF460+BH460+BJ460+BL460+BN460+BP460+BR460+BT460+BV460+BX460+BZ460</f>
        <v>7000</v>
      </c>
      <c r="BB460" s="130">
        <f>+BE460+BG460+BI460+BK460+BM460+BO460+BQ460+BS460+BU460+BW460+BY460+CA460</f>
        <v>0</v>
      </c>
      <c r="BC460" s="129">
        <v>7000</v>
      </c>
      <c r="BD460" s="155">
        <v>0</v>
      </c>
      <c r="BE460" s="132">
        <v>0</v>
      </c>
      <c r="BF460" s="131">
        <v>0</v>
      </c>
      <c r="BG460" s="132">
        <v>0</v>
      </c>
      <c r="BH460" s="131">
        <v>0</v>
      </c>
      <c r="BI460" s="132">
        <v>0</v>
      </c>
      <c r="BJ460" s="131">
        <v>0</v>
      </c>
      <c r="BK460" s="65">
        <v>0</v>
      </c>
      <c r="BL460" s="131"/>
      <c r="BM460" s="132"/>
      <c r="BN460" s="131"/>
      <c r="BO460" s="65"/>
      <c r="BP460" s="131"/>
      <c r="BQ460" s="65"/>
      <c r="BR460" s="131"/>
      <c r="BS460" s="65"/>
      <c r="BT460" s="131"/>
      <c r="BU460" s="132"/>
      <c r="BV460" s="131"/>
      <c r="BW460" s="65"/>
      <c r="BX460" s="131"/>
      <c r="BY460" s="65"/>
      <c r="BZ460" s="131"/>
      <c r="CA460" s="65"/>
      <c r="CB460" s="156">
        <f>+BE460+BG460+BI460+BK460+BM460+BO460+BQ460+BS460+BU460+BW460+BY460+CA460</f>
        <v>0</v>
      </c>
      <c r="CC460" s="128">
        <f>+CB460/BA460*100</f>
        <v>0</v>
      </c>
      <c r="CD460" s="125"/>
      <c r="CE460" s="125"/>
      <c r="CF460" s="133">
        <f>+CI460-BA460</f>
        <v>0</v>
      </c>
      <c r="CG460" s="133">
        <f>+CJ460-BB460</f>
        <v>0</v>
      </c>
      <c r="CH460" s="160"/>
      <c r="CI460" s="133">
        <v>7000</v>
      </c>
      <c r="CJ460" s="133">
        <v>0</v>
      </c>
      <c r="CL460" s="1113"/>
      <c r="CM460" s="1113"/>
      <c r="CN460" s="1113"/>
      <c r="CO460" s="1113"/>
      <c r="CP460" s="1113"/>
      <c r="CQ460" s="1113"/>
      <c r="CR460" s="70"/>
      <c r="CS460" s="70"/>
      <c r="CT460" s="70"/>
      <c r="CU460" s="70"/>
      <c r="CV460" s="70"/>
      <c r="CW460" s="70"/>
      <c r="CX460" s="70"/>
      <c r="CY460" s="70"/>
      <c r="CZ460" s="70"/>
      <c r="DA460" s="70"/>
      <c r="DB460" s="70"/>
      <c r="DC460" s="70"/>
      <c r="DD460" s="70"/>
      <c r="DE460" s="70"/>
      <c r="DF460" s="70"/>
      <c r="DG460" s="70"/>
      <c r="DH460" s="70"/>
      <c r="DK460" s="122"/>
      <c r="DL460" s="122"/>
      <c r="DM460" s="123"/>
      <c r="DN460" s="122"/>
      <c r="DO460" s="122"/>
    </row>
    <row r="461" spans="1:119" ht="69" customHeight="1">
      <c r="A461" s="977"/>
      <c r="B461" s="983"/>
      <c r="C461" s="944"/>
      <c r="D461" s="23" t="s">
        <v>538</v>
      </c>
      <c r="E461" s="25" t="s">
        <v>188</v>
      </c>
      <c r="F461" s="671">
        <f>+'[1]UE409 (2)'!F475</f>
        <v>39168</v>
      </c>
      <c r="G461" s="671">
        <f>+'[1]UE409 (2)'!G473</f>
        <v>350</v>
      </c>
      <c r="H461" s="671">
        <f>+'[1]UE409 (2)'!H473</f>
        <v>350</v>
      </c>
      <c r="I461" s="671">
        <f>+'[1]UE409 (2)'!I473</f>
        <v>350</v>
      </c>
      <c r="J461" s="743">
        <v>2647</v>
      </c>
      <c r="K461" s="65">
        <v>2025</v>
      </c>
      <c r="L461" s="65">
        <v>2150</v>
      </c>
      <c r="M461" s="65">
        <v>1254</v>
      </c>
      <c r="N461" s="140"/>
      <c r="O461" s="65"/>
      <c r="P461" s="65"/>
      <c r="Q461" s="65"/>
      <c r="R461" s="65"/>
      <c r="S461" s="140"/>
      <c r="T461" s="65"/>
      <c r="U461" s="65"/>
      <c r="V461" s="77">
        <f>SUM(J461:U461)</f>
        <v>8076</v>
      </c>
      <c r="W461" s="128">
        <f>+V461/F461*100</f>
        <v>20.618872549019606</v>
      </c>
      <c r="Z461" s="640"/>
      <c r="AA461" s="640"/>
      <c r="AB461" s="223"/>
      <c r="AC461" s="223"/>
      <c r="AD461" s="226"/>
      <c r="AE461" s="226"/>
      <c r="AF461" s="226"/>
      <c r="AG461" s="226"/>
      <c r="AH461" s="223"/>
      <c r="AI461" s="223"/>
      <c r="AJ461" s="223"/>
      <c r="AK461" s="223"/>
      <c r="AL461" s="223"/>
      <c r="AM461" s="223"/>
      <c r="AN461" s="223"/>
      <c r="AO461" s="223"/>
      <c r="AP461" s="223"/>
      <c r="AQ461" s="223"/>
      <c r="AR461" s="223"/>
      <c r="AS461" s="223"/>
      <c r="AT461" s="223"/>
      <c r="AU461" s="223"/>
      <c r="AV461" s="223"/>
      <c r="AW461" s="223"/>
      <c r="AY461" s="135" t="s">
        <v>573</v>
      </c>
      <c r="AZ461" s="136">
        <f>SUM(BB458:BB460)</f>
        <v>0</v>
      </c>
      <c r="BA461" s="126"/>
      <c r="BB461" s="130"/>
      <c r="BC461" s="129"/>
      <c r="BD461" s="155"/>
      <c r="BE461" s="65"/>
      <c r="BF461" s="131"/>
      <c r="BG461" s="132"/>
      <c r="BH461" s="131"/>
      <c r="BI461" s="65"/>
      <c r="BJ461" s="131"/>
      <c r="BK461" s="65"/>
      <c r="BL461" s="131"/>
      <c r="BM461" s="132"/>
      <c r="BN461" s="131"/>
      <c r="BO461" s="65"/>
      <c r="BP461" s="131"/>
      <c r="BQ461" s="65"/>
      <c r="BR461" s="131"/>
      <c r="BS461" s="65"/>
      <c r="BT461" s="131"/>
      <c r="BU461" s="65"/>
      <c r="BV461" s="131"/>
      <c r="BW461" s="65"/>
      <c r="BX461" s="131"/>
      <c r="BY461" s="65"/>
      <c r="BZ461" s="131"/>
      <c r="CA461" s="65"/>
      <c r="CB461" s="156">
        <f>+BE461+BG461+BI461+BK461+BM461+BO461+BQ461+BS461+BU461+BW461+BY461+CA461</f>
        <v>0</v>
      </c>
      <c r="CC461" s="128" t="e">
        <f>+CB461/BA461*100</f>
        <v>#DIV/0!</v>
      </c>
      <c r="CF461" s="122"/>
      <c r="CG461" s="122"/>
      <c r="CL461" s="1113"/>
      <c r="CM461" s="1113"/>
      <c r="CN461" s="1113"/>
      <c r="CO461" s="1113"/>
      <c r="CP461" s="1113"/>
      <c r="CQ461" s="1113"/>
      <c r="CR461" s="70"/>
      <c r="CS461" s="70"/>
      <c r="CT461" s="70"/>
      <c r="CU461" s="70"/>
      <c r="CV461" s="70"/>
      <c r="CW461" s="70"/>
      <c r="CX461" s="70"/>
      <c r="CY461" s="70"/>
      <c r="CZ461" s="70"/>
      <c r="DA461" s="70"/>
      <c r="DB461" s="70"/>
      <c r="DC461" s="70"/>
      <c r="DD461" s="70"/>
      <c r="DE461" s="70"/>
      <c r="DF461" s="70"/>
      <c r="DG461" s="70"/>
      <c r="DH461" s="70"/>
      <c r="DK461" s="122"/>
      <c r="DL461" s="122"/>
      <c r="DM461" s="123"/>
      <c r="DN461" s="122"/>
      <c r="DO461" s="122"/>
    </row>
    <row r="462" spans="1:119" ht="36.75" customHeight="1">
      <c r="A462" s="1006" t="s">
        <v>539</v>
      </c>
      <c r="B462" s="1006"/>
      <c r="C462" s="1006"/>
      <c r="D462" s="1006"/>
      <c r="E462" s="1006"/>
      <c r="F462" s="72"/>
      <c r="G462" s="55"/>
      <c r="H462" s="55"/>
      <c r="I462" s="55"/>
      <c r="J462" s="39"/>
      <c r="K462" s="39"/>
      <c r="L462" s="39"/>
      <c r="M462" s="39"/>
      <c r="N462" s="39"/>
      <c r="O462" s="39"/>
      <c r="P462" s="39"/>
      <c r="Q462" s="39"/>
      <c r="R462" s="39"/>
      <c r="S462" s="39"/>
      <c r="T462" s="39"/>
      <c r="U462" s="39"/>
      <c r="Z462" s="227"/>
      <c r="AA462" s="227"/>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CF462" s="122"/>
      <c r="CG462" s="122"/>
      <c r="CL462" s="70"/>
      <c r="CM462" s="70"/>
      <c r="CN462" s="70"/>
      <c r="CO462" s="70"/>
      <c r="CP462" s="70"/>
      <c r="CQ462" s="70"/>
      <c r="CR462" s="70"/>
      <c r="CS462" s="70"/>
      <c r="CT462" s="70"/>
      <c r="CU462" s="70"/>
      <c r="CV462" s="70"/>
      <c r="CW462" s="70"/>
      <c r="CX462" s="70"/>
      <c r="CY462" s="70"/>
      <c r="CZ462" s="70"/>
      <c r="DA462" s="70"/>
      <c r="DB462" s="70"/>
      <c r="DC462" s="70"/>
      <c r="DD462" s="70"/>
      <c r="DE462" s="70"/>
      <c r="DF462" s="70"/>
      <c r="DG462" s="70"/>
      <c r="DH462" s="70"/>
      <c r="DK462" s="122"/>
      <c r="DL462" s="122"/>
      <c r="DM462" s="123"/>
      <c r="DN462" s="122"/>
      <c r="DO462" s="122"/>
    </row>
    <row r="463" spans="1:119" ht="38.25" customHeight="1">
      <c r="A463" s="14"/>
      <c r="B463" s="10"/>
      <c r="C463" s="14"/>
      <c r="D463" s="14"/>
      <c r="E463" s="10"/>
      <c r="F463" s="92"/>
      <c r="G463" s="104"/>
      <c r="H463" s="104"/>
      <c r="I463" s="104"/>
      <c r="J463" s="105"/>
      <c r="K463" s="105"/>
      <c r="L463" s="105"/>
      <c r="M463" s="105"/>
      <c r="N463" s="105"/>
      <c r="O463" s="105"/>
      <c r="P463" s="105"/>
      <c r="Q463" s="105"/>
      <c r="R463" s="105"/>
      <c r="S463" s="105"/>
      <c r="T463" s="105"/>
      <c r="U463" s="105"/>
      <c r="Z463" s="227"/>
      <c r="AA463" s="227"/>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CF463" s="122"/>
      <c r="CG463" s="122"/>
    </row>
    <row r="464" spans="1:119">
      <c r="A464" s="14"/>
      <c r="B464" s="10"/>
      <c r="C464" s="14"/>
      <c r="D464" s="14"/>
      <c r="E464" s="10"/>
      <c r="F464" s="92"/>
      <c r="G464" s="104"/>
      <c r="H464" s="104"/>
      <c r="I464" s="104"/>
      <c r="J464" s="105"/>
      <c r="K464" s="105"/>
      <c r="L464" s="105"/>
      <c r="M464" s="105"/>
      <c r="N464" s="105"/>
      <c r="O464" s="105"/>
      <c r="P464" s="105"/>
      <c r="Q464" s="105"/>
      <c r="R464" s="105"/>
      <c r="S464" s="105"/>
      <c r="T464" s="105"/>
      <c r="U464" s="105"/>
      <c r="V464" s="70"/>
      <c r="W464" s="70"/>
      <c r="Z464" s="227"/>
      <c r="AA464" s="227"/>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CF464" s="122"/>
      <c r="CG464" s="122"/>
    </row>
    <row r="465" spans="1:88">
      <c r="A465" s="14"/>
      <c r="B465" s="10"/>
      <c r="C465" s="14"/>
      <c r="D465" s="14"/>
      <c r="E465" s="10"/>
      <c r="F465" s="92"/>
      <c r="G465" s="104"/>
      <c r="H465" s="104"/>
      <c r="I465" s="104"/>
      <c r="J465" s="105"/>
      <c r="K465" s="105"/>
      <c r="L465" s="105"/>
      <c r="M465" s="105"/>
      <c r="N465" s="105"/>
      <c r="O465" s="105"/>
      <c r="P465" s="105"/>
      <c r="Q465" s="105"/>
      <c r="R465" s="105"/>
      <c r="S465" s="105"/>
      <c r="T465" s="105"/>
      <c r="U465" s="105"/>
      <c r="V465" s="70"/>
      <c r="W465" s="70"/>
      <c r="Z465" s="227"/>
      <c r="AA465" s="227"/>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CF465" s="122"/>
      <c r="CG465" s="122"/>
    </row>
    <row r="466" spans="1:88" ht="21">
      <c r="A466" s="14"/>
      <c r="B466" s="10"/>
      <c r="C466" s="14"/>
      <c r="D466" s="14"/>
      <c r="E466" s="10"/>
      <c r="F466" s="92"/>
      <c r="G466" s="104"/>
      <c r="H466" s="104"/>
      <c r="I466" s="104"/>
      <c r="J466" s="105"/>
      <c r="K466" s="105"/>
      <c r="L466" s="105"/>
      <c r="M466" s="105"/>
      <c r="N466" s="105"/>
      <c r="O466" s="105"/>
      <c r="P466" s="105"/>
      <c r="Q466" s="105"/>
      <c r="R466" s="105"/>
      <c r="S466" s="105"/>
      <c r="T466" s="105"/>
      <c r="U466" s="105"/>
      <c r="V466" s="70"/>
      <c r="W466" s="70"/>
      <c r="Z466" s="227"/>
      <c r="AA466" s="227"/>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BA466" s="52"/>
      <c r="BB466" s="208"/>
      <c r="BC466" s="52"/>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c r="CB466" s="70"/>
      <c r="CC466" s="70"/>
      <c r="CF466" s="122"/>
      <c r="CG466" s="122"/>
    </row>
    <row r="467" spans="1:88" ht="15" customHeight="1">
      <c r="A467" s="15"/>
      <c r="B467" s="13"/>
      <c r="C467" s="14"/>
      <c r="D467" s="14"/>
      <c r="E467" s="15"/>
      <c r="F467" s="96"/>
      <c r="G467" s="97"/>
      <c r="H467" s="97"/>
      <c r="I467" s="97"/>
      <c r="J467" s="98"/>
      <c r="K467" s="98"/>
      <c r="L467" s="98"/>
      <c r="M467" s="98"/>
      <c r="N467" s="98"/>
      <c r="O467" s="98"/>
      <c r="P467" s="98"/>
      <c r="Q467" s="98"/>
      <c r="R467" s="98"/>
      <c r="S467" s="98"/>
      <c r="T467" s="98"/>
      <c r="U467" s="98"/>
      <c r="V467" s="70"/>
      <c r="W467" s="70"/>
      <c r="Z467" s="227"/>
      <c r="AA467" s="227"/>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BA467" s="39"/>
      <c r="BB467" s="170"/>
      <c r="BC467" s="39"/>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F467" s="122"/>
      <c r="CG467" s="122"/>
    </row>
    <row r="468" spans="1:88" ht="27" customHeight="1">
      <c r="A468" s="21" t="s">
        <v>8</v>
      </c>
      <c r="B468" s="1229" t="s">
        <v>193</v>
      </c>
      <c r="C468" s="1229"/>
      <c r="D468" s="1229"/>
      <c r="E468" s="15"/>
      <c r="F468" s="96"/>
      <c r="G468" s="97"/>
      <c r="H468" s="97"/>
      <c r="I468" s="97"/>
      <c r="J468" s="98"/>
      <c r="K468" s="98"/>
      <c r="L468" s="98"/>
      <c r="M468" s="98"/>
      <c r="N468" s="98"/>
      <c r="O468" s="98"/>
      <c r="P468" s="98"/>
      <c r="Q468" s="98"/>
      <c r="R468" s="98"/>
      <c r="S468" s="98"/>
      <c r="T468" s="98"/>
      <c r="U468" s="98"/>
      <c r="V468" s="29"/>
      <c r="W468" s="29"/>
      <c r="Z468" s="227"/>
      <c r="AA468" s="227"/>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Y468" s="123"/>
      <c r="AZ468" s="191"/>
      <c r="BA468" s="39"/>
      <c r="BB468" s="170"/>
      <c r="BC468" s="39"/>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F468" s="122"/>
      <c r="CG468" s="122"/>
    </row>
    <row r="469" spans="1:88" ht="27" customHeight="1">
      <c r="A469" s="16" t="s">
        <v>9</v>
      </c>
      <c r="B469" s="1000" t="s">
        <v>10</v>
      </c>
      <c r="C469" s="1000"/>
      <c r="D469" s="1000"/>
      <c r="E469" s="1000"/>
      <c r="F469" s="1000"/>
      <c r="G469" s="1000"/>
      <c r="H469" s="1000"/>
      <c r="I469" s="99"/>
      <c r="J469" s="100"/>
      <c r="K469" s="100"/>
      <c r="L469" s="100"/>
      <c r="M469" s="100"/>
      <c r="N469" s="100"/>
      <c r="O469" s="100"/>
      <c r="P469" s="100"/>
      <c r="Q469" s="100"/>
      <c r="R469" s="100"/>
      <c r="S469" s="100"/>
      <c r="T469" s="100"/>
      <c r="U469" s="100"/>
      <c r="V469" s="29"/>
      <c r="W469" s="29"/>
      <c r="Z469" s="227"/>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Y469" s="123"/>
      <c r="AZ469" s="191"/>
      <c r="BA469" s="39"/>
      <c r="BB469" s="170"/>
      <c r="BC469" s="39"/>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F469" s="122"/>
      <c r="CG469" s="122"/>
    </row>
    <row r="470" spans="1:88" ht="33" customHeight="1">
      <c r="A470" s="14"/>
      <c r="B470" s="669" t="s">
        <v>194</v>
      </c>
      <c r="C470" s="1000" t="s">
        <v>195</v>
      </c>
      <c r="D470" s="1000"/>
      <c r="E470" s="1000"/>
      <c r="F470" s="1000"/>
      <c r="G470" s="1000"/>
      <c r="H470" s="1000"/>
      <c r="I470" s="99"/>
      <c r="J470" s="100"/>
      <c r="K470" s="100"/>
      <c r="L470" s="100"/>
      <c r="M470" s="100"/>
      <c r="N470" s="100"/>
      <c r="O470" s="100"/>
      <c r="P470" s="100"/>
      <c r="Q470" s="100"/>
      <c r="R470" s="100"/>
      <c r="S470" s="100"/>
      <c r="T470" s="100"/>
      <c r="U470" s="100"/>
      <c r="V470" s="5"/>
      <c r="W470" s="5"/>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BB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F470" s="29"/>
      <c r="CG470" s="29"/>
      <c r="CH470" s="29"/>
      <c r="CI470" s="29"/>
      <c r="CJ470" s="29"/>
    </row>
    <row r="471" spans="1:88" ht="21.75" customHeight="1">
      <c r="A471" s="975" t="s">
        <v>13</v>
      </c>
      <c r="B471" s="981" t="s">
        <v>14</v>
      </c>
      <c r="C471" s="981" t="s">
        <v>15</v>
      </c>
      <c r="D471" s="997" t="s">
        <v>16</v>
      </c>
      <c r="E471" s="945" t="s">
        <v>17</v>
      </c>
      <c r="F471" s="1011" t="s">
        <v>709</v>
      </c>
      <c r="G471" s="994" t="s">
        <v>214</v>
      </c>
      <c r="H471" s="1005"/>
      <c r="I471" s="1005"/>
      <c r="J471" s="996" t="s">
        <v>710</v>
      </c>
      <c r="K471" s="996"/>
      <c r="L471" s="996"/>
      <c r="M471" s="996"/>
      <c r="N471" s="996"/>
      <c r="O471" s="996"/>
      <c r="P471" s="996"/>
      <c r="Q471" s="996"/>
      <c r="R471" s="996"/>
      <c r="S471" s="996"/>
      <c r="T471" s="996"/>
      <c r="U471" s="996"/>
      <c r="V471" s="1238" t="s">
        <v>712</v>
      </c>
      <c r="W471" s="1241" t="s">
        <v>577</v>
      </c>
      <c r="Z471" s="1022" t="s">
        <v>518</v>
      </c>
      <c r="AA471" s="1023"/>
      <c r="AB471" s="1022" t="s">
        <v>519</v>
      </c>
      <c r="AC471" s="1023"/>
      <c r="AD471" s="1022" t="s">
        <v>520</v>
      </c>
      <c r="AE471" s="1023"/>
      <c r="AF471" s="1022" t="s">
        <v>521</v>
      </c>
      <c r="AG471" s="1023"/>
      <c r="AH471" s="1022" t="s">
        <v>522</v>
      </c>
      <c r="AI471" s="1023"/>
      <c r="AJ471" s="1022" t="s">
        <v>523</v>
      </c>
      <c r="AK471" s="1023"/>
      <c r="AL471" s="1022" t="s">
        <v>524</v>
      </c>
      <c r="AM471" s="1023"/>
      <c r="AN471" s="1022" t="s">
        <v>525</v>
      </c>
      <c r="AO471" s="1023"/>
      <c r="AP471" s="1022" t="s">
        <v>526</v>
      </c>
      <c r="AQ471" s="1023"/>
      <c r="AR471" s="1022" t="s">
        <v>527</v>
      </c>
      <c r="AS471" s="1023"/>
      <c r="AT471" s="1022" t="s">
        <v>528</v>
      </c>
      <c r="AU471" s="1023"/>
      <c r="AV471" s="1022" t="s">
        <v>529</v>
      </c>
      <c r="AW471" s="1023"/>
      <c r="BA471" s="1074" t="s">
        <v>763</v>
      </c>
      <c r="BB471" s="119"/>
      <c r="BC471" s="1074" t="s">
        <v>763</v>
      </c>
      <c r="BD471" s="1108" t="s">
        <v>530</v>
      </c>
      <c r="BE471" s="1112"/>
      <c r="BF471" s="1112"/>
      <c r="BG471" s="1112"/>
      <c r="BH471" s="1112"/>
      <c r="BI471" s="1112"/>
      <c r="BJ471" s="1112"/>
      <c r="BK471" s="1112"/>
      <c r="BL471" s="1112"/>
      <c r="BM471" s="1112"/>
      <c r="BN471" s="1112"/>
      <c r="BO471" s="1112"/>
      <c r="BP471" s="1112"/>
      <c r="BQ471" s="1112"/>
      <c r="BR471" s="1112"/>
      <c r="BS471" s="1112"/>
      <c r="BT471" s="1112"/>
      <c r="BU471" s="1112"/>
      <c r="BV471" s="1112"/>
      <c r="BW471" s="1112"/>
      <c r="BX471" s="1112"/>
      <c r="BY471" s="1112"/>
      <c r="BZ471" s="1109"/>
      <c r="CA471" s="120"/>
      <c r="CB471" s="121"/>
      <c r="CC471" s="121"/>
      <c r="CF471" s="29"/>
      <c r="CG471" s="29"/>
      <c r="CH471" s="29"/>
      <c r="CI471" s="29"/>
      <c r="CJ471" s="29"/>
    </row>
    <row r="472" spans="1:88" ht="42.75" customHeight="1">
      <c r="A472" s="976"/>
      <c r="B472" s="982"/>
      <c r="C472" s="982"/>
      <c r="D472" s="998"/>
      <c r="E472" s="945"/>
      <c r="F472" s="1012"/>
      <c r="G472" s="993" t="s">
        <v>713</v>
      </c>
      <c r="H472" s="993"/>
      <c r="I472" s="994"/>
      <c r="J472" s="996" t="s">
        <v>711</v>
      </c>
      <c r="K472" s="996"/>
      <c r="L472" s="996"/>
      <c r="M472" s="996"/>
      <c r="N472" s="996"/>
      <c r="O472" s="996"/>
      <c r="P472" s="996"/>
      <c r="Q472" s="996"/>
      <c r="R472" s="996"/>
      <c r="S472" s="996"/>
      <c r="T472" s="996"/>
      <c r="U472" s="996"/>
      <c r="V472" s="1239"/>
      <c r="W472" s="1242"/>
      <c r="Z472" s="980" t="s">
        <v>578</v>
      </c>
      <c r="AA472" s="980" t="s">
        <v>579</v>
      </c>
      <c r="AB472" s="980" t="s">
        <v>580</v>
      </c>
      <c r="AC472" s="980" t="s">
        <v>581</v>
      </c>
      <c r="AD472" s="980" t="s">
        <v>582</v>
      </c>
      <c r="AE472" s="980" t="s">
        <v>583</v>
      </c>
      <c r="AF472" s="980" t="s">
        <v>584</v>
      </c>
      <c r="AG472" s="980" t="s">
        <v>585</v>
      </c>
      <c r="AH472" s="980" t="s">
        <v>586</v>
      </c>
      <c r="AI472" s="980" t="s">
        <v>587</v>
      </c>
      <c r="AJ472" s="980" t="s">
        <v>588</v>
      </c>
      <c r="AK472" s="980" t="s">
        <v>589</v>
      </c>
      <c r="AL472" s="980" t="s">
        <v>590</v>
      </c>
      <c r="AM472" s="980" t="s">
        <v>591</v>
      </c>
      <c r="AN472" s="980" t="s">
        <v>592</v>
      </c>
      <c r="AO472" s="980" t="s">
        <v>593</v>
      </c>
      <c r="AP472" s="980" t="s">
        <v>594</v>
      </c>
      <c r="AQ472" s="980" t="s">
        <v>595</v>
      </c>
      <c r="AR472" s="980" t="s">
        <v>596</v>
      </c>
      <c r="AS472" s="980" t="s">
        <v>597</v>
      </c>
      <c r="AT472" s="980" t="s">
        <v>598</v>
      </c>
      <c r="AU472" s="980" t="s">
        <v>599</v>
      </c>
      <c r="AV472" s="980" t="s">
        <v>600</v>
      </c>
      <c r="AW472" s="980" t="s">
        <v>601</v>
      </c>
      <c r="BA472" s="1075"/>
      <c r="BB472" s="124"/>
      <c r="BC472" s="1075"/>
      <c r="BD472" s="1108" t="s">
        <v>518</v>
      </c>
      <c r="BE472" s="1109"/>
      <c r="BF472" s="1108" t="s">
        <v>519</v>
      </c>
      <c r="BG472" s="1109"/>
      <c r="BH472" s="1108" t="s">
        <v>520</v>
      </c>
      <c r="BI472" s="1109"/>
      <c r="BJ472" s="1108" t="s">
        <v>521</v>
      </c>
      <c r="BK472" s="1109"/>
      <c r="BL472" s="1108" t="s">
        <v>522</v>
      </c>
      <c r="BM472" s="1109"/>
      <c r="BN472" s="1108" t="s">
        <v>523</v>
      </c>
      <c r="BO472" s="1109"/>
      <c r="BP472" s="1108" t="s">
        <v>524</v>
      </c>
      <c r="BQ472" s="1109"/>
      <c r="BR472" s="1108" t="s">
        <v>525</v>
      </c>
      <c r="BS472" s="1109"/>
      <c r="BT472" s="1108" t="s">
        <v>526</v>
      </c>
      <c r="BU472" s="1109"/>
      <c r="BV472" s="1108" t="s">
        <v>527</v>
      </c>
      <c r="BW472" s="1109"/>
      <c r="BX472" s="1108" t="s">
        <v>528</v>
      </c>
      <c r="BY472" s="1109"/>
      <c r="BZ472" s="1108" t="s">
        <v>529</v>
      </c>
      <c r="CA472" s="1109"/>
      <c r="CB472" s="1105" t="s">
        <v>764</v>
      </c>
      <c r="CC472" s="1106" t="s">
        <v>765</v>
      </c>
      <c r="CF472" s="122"/>
      <c r="CG472" s="122"/>
    </row>
    <row r="473" spans="1:88" ht="27" customHeight="1">
      <c r="A473" s="976"/>
      <c r="B473" s="982"/>
      <c r="C473" s="982"/>
      <c r="D473" s="998"/>
      <c r="E473" s="945"/>
      <c r="F473" s="1012"/>
      <c r="G473" s="978">
        <v>2024</v>
      </c>
      <c r="H473" s="978">
        <v>2025</v>
      </c>
      <c r="I473" s="978">
        <v>2026</v>
      </c>
      <c r="J473" s="660"/>
      <c r="K473" s="660"/>
      <c r="L473" s="660"/>
      <c r="M473" s="660"/>
      <c r="N473" s="660"/>
      <c r="O473" s="660"/>
      <c r="P473" s="660"/>
      <c r="Q473" s="660"/>
      <c r="R473" s="660"/>
      <c r="S473" s="660"/>
      <c r="T473" s="660"/>
      <c r="U473" s="660"/>
      <c r="V473" s="1239"/>
      <c r="W473" s="1242"/>
      <c r="Z473" s="980"/>
      <c r="AA473" s="980"/>
      <c r="AB473" s="980"/>
      <c r="AC473" s="980"/>
      <c r="AD473" s="980"/>
      <c r="AE473" s="980"/>
      <c r="AF473" s="980"/>
      <c r="AG473" s="980"/>
      <c r="AH473" s="980"/>
      <c r="AI473" s="980"/>
      <c r="AJ473" s="980"/>
      <c r="AK473" s="980"/>
      <c r="AL473" s="980"/>
      <c r="AM473" s="980"/>
      <c r="AN473" s="980"/>
      <c r="AO473" s="980"/>
      <c r="AP473" s="980"/>
      <c r="AQ473" s="980"/>
      <c r="AR473" s="980"/>
      <c r="AS473" s="980"/>
      <c r="AT473" s="980"/>
      <c r="AU473" s="980"/>
      <c r="AV473" s="980"/>
      <c r="AW473" s="980"/>
      <c r="BA473" s="1075"/>
      <c r="BB473" s="124"/>
      <c r="BC473" s="1075"/>
      <c r="BD473" s="1110" t="s">
        <v>531</v>
      </c>
      <c r="BE473" s="1110" t="s">
        <v>532</v>
      </c>
      <c r="BF473" s="1110" t="s">
        <v>531</v>
      </c>
      <c r="BG473" s="1110" t="s">
        <v>532</v>
      </c>
      <c r="BH473" s="1110" t="s">
        <v>531</v>
      </c>
      <c r="BI473" s="1110" t="s">
        <v>532</v>
      </c>
      <c r="BJ473" s="1110" t="s">
        <v>531</v>
      </c>
      <c r="BK473" s="1110" t="s">
        <v>532</v>
      </c>
      <c r="BL473" s="1110" t="s">
        <v>531</v>
      </c>
      <c r="BM473" s="1110" t="s">
        <v>532</v>
      </c>
      <c r="BN473" s="1107" t="s">
        <v>531</v>
      </c>
      <c r="BO473" s="1110" t="s">
        <v>532</v>
      </c>
      <c r="BP473" s="1107" t="s">
        <v>531</v>
      </c>
      <c r="BQ473" s="1110" t="s">
        <v>532</v>
      </c>
      <c r="BR473" s="1107" t="s">
        <v>531</v>
      </c>
      <c r="BS473" s="1110" t="s">
        <v>532</v>
      </c>
      <c r="BT473" s="1107" t="s">
        <v>531</v>
      </c>
      <c r="BU473" s="1110" t="s">
        <v>532</v>
      </c>
      <c r="BV473" s="1107" t="s">
        <v>531</v>
      </c>
      <c r="BW473" s="1110" t="s">
        <v>532</v>
      </c>
      <c r="BX473" s="1107" t="s">
        <v>531</v>
      </c>
      <c r="BY473" s="1110" t="s">
        <v>532</v>
      </c>
      <c r="BZ473" s="1107" t="s">
        <v>531</v>
      </c>
      <c r="CA473" s="1110" t="s">
        <v>532</v>
      </c>
      <c r="CB473" s="1105"/>
      <c r="CC473" s="1106"/>
      <c r="CF473" s="122"/>
      <c r="CG473" s="122"/>
    </row>
    <row r="474" spans="1:88" ht="51.75" customHeight="1">
      <c r="A474" s="977"/>
      <c r="B474" s="983"/>
      <c r="C474" s="983"/>
      <c r="D474" s="999"/>
      <c r="E474" s="945"/>
      <c r="F474" s="1013"/>
      <c r="G474" s="979"/>
      <c r="H474" s="979"/>
      <c r="I474" s="979"/>
      <c r="J474" s="661" t="s">
        <v>399</v>
      </c>
      <c r="K474" s="661" t="s">
        <v>400</v>
      </c>
      <c r="L474" s="661" t="s">
        <v>401</v>
      </c>
      <c r="M474" s="661" t="s">
        <v>402</v>
      </c>
      <c r="N474" s="661" t="s">
        <v>403</v>
      </c>
      <c r="O474" s="661" t="s">
        <v>404</v>
      </c>
      <c r="P474" s="661" t="s">
        <v>405</v>
      </c>
      <c r="Q474" s="661" t="s">
        <v>406</v>
      </c>
      <c r="R474" s="661" t="s">
        <v>407</v>
      </c>
      <c r="S474" s="661" t="s">
        <v>408</v>
      </c>
      <c r="T474" s="661" t="s">
        <v>409</v>
      </c>
      <c r="U474" s="661" t="s">
        <v>410</v>
      </c>
      <c r="V474" s="1240"/>
      <c r="W474" s="1243"/>
      <c r="Z474" s="980"/>
      <c r="AA474" s="980"/>
      <c r="AB474" s="980"/>
      <c r="AC474" s="980"/>
      <c r="AD474" s="980"/>
      <c r="AE474" s="980"/>
      <c r="AF474" s="980"/>
      <c r="AG474" s="980"/>
      <c r="AH474" s="980"/>
      <c r="AI474" s="980"/>
      <c r="AJ474" s="980"/>
      <c r="AK474" s="980"/>
      <c r="AL474" s="980"/>
      <c r="AM474" s="980"/>
      <c r="AN474" s="980"/>
      <c r="AO474" s="980"/>
      <c r="AP474" s="980"/>
      <c r="AQ474" s="980"/>
      <c r="AR474" s="980"/>
      <c r="AS474" s="980"/>
      <c r="AT474" s="980"/>
      <c r="AU474" s="980"/>
      <c r="AV474" s="980"/>
      <c r="AW474" s="980"/>
      <c r="AY474" s="125"/>
      <c r="AZ474" s="125"/>
      <c r="BA474" s="1076"/>
      <c r="BB474" s="127"/>
      <c r="BC474" s="1076"/>
      <c r="BD474" s="1111"/>
      <c r="BE474" s="1111"/>
      <c r="BF474" s="1111"/>
      <c r="BG474" s="1111"/>
      <c r="BH474" s="1111"/>
      <c r="BI474" s="1111"/>
      <c r="BJ474" s="1111"/>
      <c r="BK474" s="1111"/>
      <c r="BL474" s="1111"/>
      <c r="BM474" s="1111"/>
      <c r="BN474" s="1107"/>
      <c r="BO474" s="1111"/>
      <c r="BP474" s="1107"/>
      <c r="BQ474" s="1111"/>
      <c r="BR474" s="1107"/>
      <c r="BS474" s="1111"/>
      <c r="BT474" s="1107"/>
      <c r="BU474" s="1111"/>
      <c r="BV474" s="1107"/>
      <c r="BW474" s="1111"/>
      <c r="BX474" s="1107"/>
      <c r="BY474" s="1111"/>
      <c r="BZ474" s="1107"/>
      <c r="CA474" s="1111"/>
      <c r="CB474" s="1105"/>
      <c r="CC474" s="1106"/>
      <c r="CD474" s="125"/>
      <c r="CE474" s="125"/>
      <c r="CF474" s="122"/>
      <c r="CG474" s="122"/>
    </row>
    <row r="475" spans="1:88" ht="54.75" customHeight="1">
      <c r="A475" s="945" t="s">
        <v>540</v>
      </c>
      <c r="B475" s="945" t="s">
        <v>365</v>
      </c>
      <c r="C475" s="944" t="s">
        <v>364</v>
      </c>
      <c r="D475" s="945" t="s">
        <v>18</v>
      </c>
      <c r="E475" s="945"/>
      <c r="F475" s="671">
        <f>+'[1]UE409 (2)'!F489</f>
        <v>34</v>
      </c>
      <c r="G475" s="671">
        <f>+'[1]UE409 (2)'!G487</f>
        <v>2024</v>
      </c>
      <c r="H475" s="671">
        <f>+'[1]UE409 (2)'!H487</f>
        <v>2025</v>
      </c>
      <c r="I475" s="671">
        <f>+'[1]UE409 (2)'!I487</f>
        <v>2026</v>
      </c>
      <c r="J475" s="727">
        <v>0</v>
      </c>
      <c r="K475" s="671">
        <v>0</v>
      </c>
      <c r="L475" s="671">
        <v>0</v>
      </c>
      <c r="M475" s="671">
        <v>0</v>
      </c>
      <c r="N475" s="671">
        <f t="shared" ref="N475:U475" si="153">N476</f>
        <v>0</v>
      </c>
      <c r="O475" s="671">
        <f t="shared" si="153"/>
        <v>0</v>
      </c>
      <c r="P475" s="671">
        <f t="shared" si="153"/>
        <v>0</v>
      </c>
      <c r="Q475" s="671">
        <f t="shared" si="153"/>
        <v>0</v>
      </c>
      <c r="R475" s="671">
        <f t="shared" si="153"/>
        <v>0</v>
      </c>
      <c r="S475" s="671">
        <f t="shared" si="153"/>
        <v>0</v>
      </c>
      <c r="T475" s="671">
        <f t="shared" si="153"/>
        <v>0</v>
      </c>
      <c r="U475" s="671">
        <f t="shared" si="153"/>
        <v>0</v>
      </c>
      <c r="V475" s="77">
        <f>SUM(J475:U475)</f>
        <v>0</v>
      </c>
      <c r="W475" s="128">
        <f>+V475/F475*100</f>
        <v>0</v>
      </c>
      <c r="Z475" s="224"/>
      <c r="AA475" s="224"/>
      <c r="AB475" s="223"/>
      <c r="AC475" s="223"/>
      <c r="AD475" s="223"/>
      <c r="AE475" s="223"/>
      <c r="AF475" s="223"/>
      <c r="AG475" s="223"/>
      <c r="AH475" s="223"/>
      <c r="AI475" s="223"/>
      <c r="AJ475" s="223"/>
      <c r="AK475" s="223"/>
      <c r="AL475" s="223"/>
      <c r="AM475" s="223"/>
      <c r="AN475" s="223"/>
      <c r="AO475" s="223"/>
      <c r="AP475" s="223"/>
      <c r="AQ475" s="223"/>
      <c r="AR475" s="223"/>
      <c r="AS475" s="223"/>
      <c r="AT475" s="223"/>
      <c r="AU475" s="223"/>
      <c r="AV475" s="223"/>
      <c r="AW475" s="223"/>
      <c r="BA475" s="750">
        <f>+BC475+BD475+BF475+BH475+BJ475+BL475+BN475+BP475+BR475+BT475+BV475+BX475+BZ475</f>
        <v>-1413064</v>
      </c>
      <c r="BB475" s="748">
        <f>+BE475+BG475+BI475+BK475+BM475+BO475+BQ475+BS475+BU475+BW475+BY475+CA475</f>
        <v>0</v>
      </c>
      <c r="BC475" s="750">
        <v>0</v>
      </c>
      <c r="BD475" s="748">
        <v>27400</v>
      </c>
      <c r="BE475" s="748">
        <v>280206.95999999996</v>
      </c>
      <c r="BF475" s="750">
        <v>-1440464</v>
      </c>
      <c r="BG475" s="748">
        <v>-280206.95999999996</v>
      </c>
      <c r="BH475" s="750"/>
      <c r="BI475" s="748"/>
      <c r="BJ475" s="750"/>
      <c r="BK475" s="748"/>
      <c r="BL475" s="750"/>
      <c r="BM475" s="750"/>
      <c r="BN475" s="750"/>
      <c r="BO475" s="748"/>
      <c r="BP475" s="750"/>
      <c r="BQ475" s="748"/>
      <c r="BR475" s="750"/>
      <c r="BS475" s="750"/>
      <c r="BT475" s="750"/>
      <c r="BU475" s="748"/>
      <c r="BV475" s="750"/>
      <c r="BW475" s="750"/>
      <c r="BX475" s="750"/>
      <c r="BY475" s="750"/>
      <c r="BZ475" s="750"/>
      <c r="CA475" s="750"/>
      <c r="CB475" s="768">
        <f>+BE475+BG475+BI475+BK475+BM475+BO475+BQ475+BS475+BU475+BW475+BY475+CA475</f>
        <v>0</v>
      </c>
      <c r="CC475" s="769">
        <f>+CB475/BA475*100</f>
        <v>0</v>
      </c>
      <c r="CF475" s="751">
        <f>+CI475-BA475</f>
        <v>1413064</v>
      </c>
      <c r="CG475" s="751">
        <f>+CJ475-BB475</f>
        <v>0</v>
      </c>
      <c r="CH475" s="770"/>
      <c r="CI475" s="751"/>
      <c r="CJ475" s="751"/>
    </row>
    <row r="476" spans="1:88" ht="36.75" customHeight="1">
      <c r="A476" s="945"/>
      <c r="B476" s="945"/>
      <c r="C476" s="944"/>
      <c r="D476" s="11" t="s">
        <v>197</v>
      </c>
      <c r="E476" s="9" t="s">
        <v>198</v>
      </c>
      <c r="F476" s="671">
        <f>+'[1]UE409 (2)'!F490</f>
        <v>34</v>
      </c>
      <c r="G476" s="671">
        <f>+'[1]UE409 (2)'!G488</f>
        <v>0</v>
      </c>
      <c r="H476" s="671">
        <f>+'[1]UE409 (2)'!H488</f>
        <v>0</v>
      </c>
      <c r="I476" s="671">
        <f>+'[1]UE409 (2)'!I488</f>
        <v>0</v>
      </c>
      <c r="J476" s="634"/>
      <c r="K476" s="80">
        <v>0</v>
      </c>
      <c r="L476" s="80">
        <v>0</v>
      </c>
      <c r="M476" s="80">
        <v>0</v>
      </c>
      <c r="N476" s="80"/>
      <c r="O476" s="80"/>
      <c r="P476" s="80"/>
      <c r="Q476" s="80"/>
      <c r="R476" s="80"/>
      <c r="S476" s="80"/>
      <c r="T476" s="80"/>
      <c r="U476" s="80"/>
      <c r="V476" s="77">
        <f t="shared" ref="V476:V508" si="154">SUM(J476:U476)</f>
        <v>0</v>
      </c>
      <c r="W476" s="128">
        <f t="shared" ref="W476:W508" si="155">+V476/F476*100</f>
        <v>0</v>
      </c>
      <c r="Z476" s="224"/>
      <c r="AA476" s="224"/>
      <c r="AB476" s="223"/>
      <c r="AC476" s="223"/>
      <c r="AD476" s="223"/>
      <c r="AE476" s="223"/>
      <c r="AF476" s="223"/>
      <c r="AG476" s="223"/>
      <c r="AH476" s="223"/>
      <c r="AI476" s="223"/>
      <c r="AJ476" s="223"/>
      <c r="AK476" s="223"/>
      <c r="AL476" s="223"/>
      <c r="AM476" s="223"/>
      <c r="AN476" s="223"/>
      <c r="AO476" s="223"/>
      <c r="AP476" s="223"/>
      <c r="AQ476" s="223"/>
      <c r="AR476" s="223"/>
      <c r="AS476" s="223"/>
      <c r="AT476" s="223"/>
      <c r="AU476" s="223"/>
      <c r="AV476" s="223"/>
      <c r="AW476" s="223"/>
      <c r="BA476" s="126"/>
      <c r="BB476" s="130"/>
      <c r="BC476" s="129"/>
      <c r="BD476" s="155"/>
      <c r="BE476" s="132"/>
      <c r="BF476" s="131"/>
      <c r="BG476" s="132"/>
      <c r="BH476" s="131"/>
      <c r="BI476" s="132"/>
      <c r="BJ476" s="155"/>
      <c r="BK476" s="132"/>
      <c r="BL476" s="131"/>
      <c r="BM476" s="65"/>
      <c r="BN476" s="131"/>
      <c r="BO476" s="132"/>
      <c r="BP476" s="131"/>
      <c r="BQ476" s="132"/>
      <c r="BR476" s="131"/>
      <c r="BS476" s="65"/>
      <c r="BT476" s="131"/>
      <c r="BU476" s="132"/>
      <c r="BV476" s="131"/>
      <c r="BW476" s="65"/>
      <c r="BX476" s="131"/>
      <c r="BY476" s="65"/>
      <c r="BZ476" s="131"/>
      <c r="CA476" s="65"/>
      <c r="CB476" s="156">
        <f t="shared" ref="CB476:CB508" si="156">+BE476+BG476+BI476+BK476+BM476+BO476+BQ476+BS476+BU476+BW476+BY476+CA476</f>
        <v>0</v>
      </c>
      <c r="CC476" s="128" t="e">
        <f t="shared" ref="CC476:CC508" si="157">+CB476/BA476*100</f>
        <v>#DIV/0!</v>
      </c>
      <c r="CF476" s="122"/>
      <c r="CG476" s="122"/>
    </row>
    <row r="477" spans="1:88" ht="38.25" customHeight="1">
      <c r="A477" s="945"/>
      <c r="B477" s="945"/>
      <c r="C477" s="944"/>
      <c r="D477" s="34" t="s">
        <v>199</v>
      </c>
      <c r="E477" s="25" t="s">
        <v>198</v>
      </c>
      <c r="F477" s="671">
        <f>+'[1]UE409 (2)'!F491</f>
        <v>7</v>
      </c>
      <c r="G477" s="671">
        <f>+'[1]UE409 (2)'!G489</f>
        <v>34</v>
      </c>
      <c r="H477" s="671">
        <f>+'[1]UE409 (2)'!H489</f>
        <v>34</v>
      </c>
      <c r="I477" s="671">
        <f>+'[1]UE409 (2)'!I489</f>
        <v>34</v>
      </c>
      <c r="J477" s="634">
        <v>0</v>
      </c>
      <c r="K477" s="80">
        <v>0</v>
      </c>
      <c r="L477" s="80">
        <v>0</v>
      </c>
      <c r="M477" s="80">
        <v>0</v>
      </c>
      <c r="N477" s="80"/>
      <c r="O477" s="80"/>
      <c r="P477" s="80"/>
      <c r="Q477" s="80"/>
      <c r="R477" s="80"/>
      <c r="S477" s="80"/>
      <c r="T477" s="80"/>
      <c r="U477" s="80"/>
      <c r="V477" s="77">
        <f t="shared" si="154"/>
        <v>0</v>
      </c>
      <c r="W477" s="128">
        <f t="shared" si="155"/>
        <v>0</v>
      </c>
      <c r="Z477" s="224"/>
      <c r="AA477" s="224"/>
      <c r="AB477" s="223"/>
      <c r="AC477" s="223"/>
      <c r="AD477" s="223"/>
      <c r="AE477" s="223"/>
      <c r="AF477" s="223"/>
      <c r="AG477" s="223"/>
      <c r="AH477" s="223"/>
      <c r="AI477" s="223"/>
      <c r="AJ477" s="223"/>
      <c r="AK477" s="223"/>
      <c r="AL477" s="223"/>
      <c r="AM477" s="223"/>
      <c r="AN477" s="223"/>
      <c r="AO477" s="223"/>
      <c r="AP477" s="223"/>
      <c r="AQ477" s="223"/>
      <c r="AR477" s="223"/>
      <c r="AS477" s="223"/>
      <c r="AT477" s="223"/>
      <c r="AU477" s="223"/>
      <c r="AV477" s="223"/>
      <c r="AW477" s="223"/>
      <c r="BA477" s="126"/>
      <c r="BB477" s="130"/>
      <c r="BC477" s="129"/>
      <c r="BD477" s="155"/>
      <c r="BE477" s="132"/>
      <c r="BF477" s="131"/>
      <c r="BG477" s="132"/>
      <c r="BH477" s="131"/>
      <c r="BI477" s="132"/>
      <c r="BJ477" s="155"/>
      <c r="BK477" s="132"/>
      <c r="BL477" s="131"/>
      <c r="BM477" s="65"/>
      <c r="BN477" s="131"/>
      <c r="BO477" s="132"/>
      <c r="BP477" s="131"/>
      <c r="BQ477" s="132"/>
      <c r="BR477" s="131"/>
      <c r="BS477" s="65"/>
      <c r="BT477" s="131"/>
      <c r="BU477" s="132"/>
      <c r="BV477" s="131"/>
      <c r="BW477" s="65"/>
      <c r="BX477" s="131"/>
      <c r="BY477" s="65"/>
      <c r="BZ477" s="131"/>
      <c r="CA477" s="65"/>
      <c r="CB477" s="156">
        <f t="shared" si="156"/>
        <v>0</v>
      </c>
      <c r="CC477" s="128" t="e">
        <f t="shared" si="157"/>
        <v>#DIV/0!</v>
      </c>
      <c r="CF477" s="122"/>
      <c r="CG477" s="122"/>
    </row>
    <row r="478" spans="1:88" ht="38.25" customHeight="1">
      <c r="A478" s="945"/>
      <c r="B478" s="945"/>
      <c r="C478" s="944"/>
      <c r="D478" s="34" t="s">
        <v>457</v>
      </c>
      <c r="E478" s="25" t="s">
        <v>198</v>
      </c>
      <c r="F478" s="671">
        <f>+'[1]UE409 (2)'!F492</f>
        <v>27</v>
      </c>
      <c r="G478" s="671">
        <f>+'[1]UE409 (2)'!G490</f>
        <v>34</v>
      </c>
      <c r="H478" s="671">
        <f>+'[1]UE409 (2)'!H490</f>
        <v>34</v>
      </c>
      <c r="I478" s="671">
        <f>+'[1]UE409 (2)'!I490</f>
        <v>34</v>
      </c>
      <c r="J478" s="634">
        <v>0</v>
      </c>
      <c r="K478" s="80">
        <v>0</v>
      </c>
      <c r="L478" s="80">
        <v>0</v>
      </c>
      <c r="M478" s="80">
        <v>0</v>
      </c>
      <c r="N478" s="80"/>
      <c r="O478" s="80"/>
      <c r="P478" s="80"/>
      <c r="Q478" s="80"/>
      <c r="R478" s="80"/>
      <c r="S478" s="80"/>
      <c r="T478" s="80"/>
      <c r="U478" s="80"/>
      <c r="V478" s="77">
        <f t="shared" si="154"/>
        <v>0</v>
      </c>
      <c r="W478" s="128">
        <f t="shared" si="155"/>
        <v>0</v>
      </c>
      <c r="Z478" s="224"/>
      <c r="AA478" s="224"/>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BA478" s="126"/>
      <c r="BB478" s="130"/>
      <c r="BC478" s="129"/>
      <c r="BD478" s="155"/>
      <c r="BE478" s="65"/>
      <c r="BF478" s="131"/>
      <c r="BG478" s="132"/>
      <c r="BH478" s="131"/>
      <c r="BI478" s="65"/>
      <c r="BJ478" s="155"/>
      <c r="BK478" s="132"/>
      <c r="BL478" s="131"/>
      <c r="BM478" s="65"/>
      <c r="BN478" s="131"/>
      <c r="BO478" s="132"/>
      <c r="BP478" s="131"/>
      <c r="BQ478" s="132"/>
      <c r="BR478" s="131"/>
      <c r="BS478" s="65"/>
      <c r="BT478" s="131"/>
      <c r="BU478" s="132"/>
      <c r="BV478" s="131"/>
      <c r="BW478" s="65"/>
      <c r="BX478" s="131"/>
      <c r="BY478" s="65"/>
      <c r="BZ478" s="131"/>
      <c r="CA478" s="65"/>
      <c r="CB478" s="156">
        <f t="shared" si="156"/>
        <v>0</v>
      </c>
      <c r="CC478" s="128" t="e">
        <f t="shared" si="157"/>
        <v>#DIV/0!</v>
      </c>
      <c r="CF478" s="122"/>
      <c r="CG478" s="122"/>
    </row>
    <row r="479" spans="1:88" ht="38.25" customHeight="1">
      <c r="A479" s="945"/>
      <c r="B479" s="1039" t="s">
        <v>362</v>
      </c>
      <c r="C479" s="984" t="s">
        <v>714</v>
      </c>
      <c r="D479" s="985"/>
      <c r="E479" s="986"/>
      <c r="F479" s="671">
        <f>+'[1]UE409 (2)'!F493</f>
        <v>10919</v>
      </c>
      <c r="G479" s="698">
        <f>+'[1]UE409 (2)'!G491</f>
        <v>7</v>
      </c>
      <c r="H479" s="698">
        <f>+'[1]UE409 (2)'!H491</f>
        <v>7</v>
      </c>
      <c r="I479" s="698">
        <f>+'[1]UE409 (2)'!I491</f>
        <v>7</v>
      </c>
      <c r="J479" s="723">
        <v>515</v>
      </c>
      <c r="K479" s="698">
        <v>625</v>
      </c>
      <c r="L479" s="698">
        <v>777</v>
      </c>
      <c r="M479" s="698">
        <v>680</v>
      </c>
      <c r="N479" s="698">
        <f t="shared" ref="N479:U479" si="158">+N480+N483</f>
        <v>0</v>
      </c>
      <c r="O479" s="698">
        <f t="shared" si="158"/>
        <v>0</v>
      </c>
      <c r="P479" s="698">
        <f t="shared" si="158"/>
        <v>0</v>
      </c>
      <c r="Q479" s="698">
        <f t="shared" si="158"/>
        <v>0</v>
      </c>
      <c r="R479" s="698">
        <f t="shared" si="158"/>
        <v>0</v>
      </c>
      <c r="S479" s="698">
        <f t="shared" si="158"/>
        <v>0</v>
      </c>
      <c r="T479" s="698">
        <f t="shared" si="158"/>
        <v>0</v>
      </c>
      <c r="U479" s="698">
        <f t="shared" si="158"/>
        <v>0</v>
      </c>
      <c r="V479" s="77">
        <f t="shared" si="154"/>
        <v>2597</v>
      </c>
      <c r="W479" s="128">
        <f t="shared" si="155"/>
        <v>23.784229325029766</v>
      </c>
      <c r="Z479" s="224"/>
      <c r="AA479" s="224"/>
      <c r="AB479" s="223"/>
      <c r="AC479" s="223"/>
      <c r="AD479" s="223"/>
      <c r="AE479" s="223"/>
      <c r="AF479" s="223"/>
      <c r="AG479" s="223"/>
      <c r="AH479" s="223"/>
      <c r="AI479" s="223"/>
      <c r="AJ479" s="223"/>
      <c r="AK479" s="223"/>
      <c r="AL479" s="223"/>
      <c r="AM479" s="223"/>
      <c r="AN479" s="223"/>
      <c r="AO479" s="223"/>
      <c r="AP479" s="223"/>
      <c r="AQ479" s="223"/>
      <c r="AR479" s="223"/>
      <c r="AS479" s="223"/>
      <c r="AT479" s="223"/>
      <c r="AU479" s="223"/>
      <c r="AV479" s="223"/>
      <c r="AW479" s="223"/>
      <c r="BA479" s="129"/>
      <c r="BB479" s="130"/>
      <c r="BC479" s="129"/>
      <c r="BD479" s="155"/>
      <c r="BE479" s="65"/>
      <c r="BF479" s="131"/>
      <c r="BG479" s="132"/>
      <c r="BH479" s="131"/>
      <c r="BI479" s="65"/>
      <c r="BJ479" s="155"/>
      <c r="BK479" s="132"/>
      <c r="BL479" s="131"/>
      <c r="BM479" s="65"/>
      <c r="BN479" s="131"/>
      <c r="BO479" s="132"/>
      <c r="BP479" s="131"/>
      <c r="BQ479" s="132"/>
      <c r="BR479" s="131"/>
      <c r="BS479" s="65"/>
      <c r="BT479" s="131"/>
      <c r="BU479" s="132"/>
      <c r="BV479" s="131"/>
      <c r="BW479" s="65"/>
      <c r="BX479" s="131"/>
      <c r="BY479" s="65"/>
      <c r="BZ479" s="131"/>
      <c r="CA479" s="65"/>
      <c r="CB479" s="156"/>
      <c r="CC479" s="128"/>
      <c r="CF479" s="122"/>
      <c r="CG479" s="122"/>
    </row>
    <row r="480" spans="1:88" ht="51.75" customHeight="1">
      <c r="A480" s="945"/>
      <c r="B480" s="1040"/>
      <c r="C480" s="945" t="s">
        <v>360</v>
      </c>
      <c r="D480" s="670" t="s">
        <v>221</v>
      </c>
      <c r="E480" s="670"/>
      <c r="F480" s="671">
        <f>+'[1]UE409 (2)'!F494</f>
        <v>10523</v>
      </c>
      <c r="G480" s="671">
        <f>+'[1]UE409 (2)'!G492</f>
        <v>27</v>
      </c>
      <c r="H480" s="671">
        <f>+'[1]UE409 (2)'!H492</f>
        <v>27</v>
      </c>
      <c r="I480" s="671">
        <f>+'[1]UE409 (2)'!I492</f>
        <v>27</v>
      </c>
      <c r="J480" s="727">
        <v>490</v>
      </c>
      <c r="K480" s="671">
        <v>600</v>
      </c>
      <c r="L480" s="671">
        <v>757</v>
      </c>
      <c r="M480" s="671">
        <v>661</v>
      </c>
      <c r="N480" s="671">
        <f t="shared" ref="N480:U480" si="159">+N481</f>
        <v>0</v>
      </c>
      <c r="O480" s="671">
        <f t="shared" si="159"/>
        <v>0</v>
      </c>
      <c r="P480" s="671">
        <f t="shared" si="159"/>
        <v>0</v>
      </c>
      <c r="Q480" s="671">
        <f t="shared" si="159"/>
        <v>0</v>
      </c>
      <c r="R480" s="671">
        <f t="shared" si="159"/>
        <v>0</v>
      </c>
      <c r="S480" s="671">
        <f t="shared" si="159"/>
        <v>0</v>
      </c>
      <c r="T480" s="671">
        <f t="shared" si="159"/>
        <v>0</v>
      </c>
      <c r="U480" s="671">
        <f t="shared" si="159"/>
        <v>0</v>
      </c>
      <c r="V480" s="77">
        <f t="shared" si="154"/>
        <v>2508</v>
      </c>
      <c r="W480" s="128">
        <f t="shared" si="155"/>
        <v>23.833507554879787</v>
      </c>
      <c r="Z480" s="224"/>
      <c r="AA480" s="224"/>
      <c r="AB480" s="694"/>
      <c r="AC480" s="694"/>
      <c r="AD480" s="694"/>
      <c r="AE480" s="694"/>
      <c r="AF480" s="694"/>
      <c r="AG480" s="694"/>
      <c r="AH480" s="694"/>
      <c r="AI480" s="694"/>
      <c r="AJ480" s="694"/>
      <c r="AK480" s="694"/>
      <c r="AL480" s="694"/>
      <c r="AM480" s="694"/>
      <c r="AN480" s="694"/>
      <c r="AO480" s="694"/>
      <c r="AP480" s="694"/>
      <c r="AQ480" s="694"/>
      <c r="AR480" s="694"/>
      <c r="AS480" s="694"/>
      <c r="AT480" s="694"/>
      <c r="AU480" s="694"/>
      <c r="AV480" s="694"/>
      <c r="AW480" s="694"/>
      <c r="BA480" s="77">
        <f>+BC480+BD480+BF480+BH480+BJ480+BL480+BN480+BP480+BR480+BT480+BV480+BX480+BZ480</f>
        <v>1748830</v>
      </c>
      <c r="BB480" s="130">
        <f>+BE480+BG480+BI480+BK480+BM480+BO480+BQ480+BS480+BU480+BW480+BY480+CA480</f>
        <v>569785.86</v>
      </c>
      <c r="BC480" s="129">
        <v>1666624</v>
      </c>
      <c r="BD480" s="155">
        <v>11240</v>
      </c>
      <c r="BE480" s="132">
        <v>140369.79999999999</v>
      </c>
      <c r="BF480" s="131">
        <v>70966</v>
      </c>
      <c r="BG480" s="132">
        <v>137126.73000000004</v>
      </c>
      <c r="BH480" s="131">
        <v>0</v>
      </c>
      <c r="BI480" s="65">
        <v>145297.34999999998</v>
      </c>
      <c r="BJ480" s="155">
        <v>0</v>
      </c>
      <c r="BK480" s="132">
        <v>146991.97999999998</v>
      </c>
      <c r="BL480" s="131"/>
      <c r="BM480" s="65"/>
      <c r="BN480" s="131"/>
      <c r="BO480" s="132"/>
      <c r="BP480" s="131"/>
      <c r="BQ480" s="132"/>
      <c r="BR480" s="131"/>
      <c r="BS480" s="65"/>
      <c r="BT480" s="131"/>
      <c r="BU480" s="132"/>
      <c r="BV480" s="131"/>
      <c r="BW480" s="65"/>
      <c r="BX480" s="131"/>
      <c r="BY480" s="65"/>
      <c r="BZ480" s="131"/>
      <c r="CA480" s="65"/>
      <c r="CB480" s="156">
        <f t="shared" si="156"/>
        <v>569785.86</v>
      </c>
      <c r="CC480" s="128">
        <f t="shared" si="157"/>
        <v>32.580974708805314</v>
      </c>
      <c r="CF480" s="133">
        <f>+CI480-BA480</f>
        <v>0</v>
      </c>
      <c r="CG480" s="133">
        <f>+CJ480-BB480</f>
        <v>0</v>
      </c>
      <c r="CH480" s="160"/>
      <c r="CI480" s="133">
        <v>1748830</v>
      </c>
      <c r="CJ480" s="133">
        <v>569785.86</v>
      </c>
    </row>
    <row r="481" spans="1:88" ht="54" customHeight="1">
      <c r="A481" s="945"/>
      <c r="B481" s="1040"/>
      <c r="C481" s="945"/>
      <c r="D481" s="34" t="s">
        <v>748</v>
      </c>
      <c r="E481" s="44" t="s">
        <v>196</v>
      </c>
      <c r="F481" s="671">
        <f>+'[1]UE409 (2)'!F495</f>
        <v>10523</v>
      </c>
      <c r="G481" s="671">
        <f>+'[1]UE409 (2)'!G493</f>
        <v>10775</v>
      </c>
      <c r="H481" s="671">
        <f>+'[1]UE409 (2)'!H493</f>
        <v>10775</v>
      </c>
      <c r="I481" s="671">
        <f>+'[1]UE409 (2)'!I493</f>
        <v>10775</v>
      </c>
      <c r="J481" s="744">
        <v>490</v>
      </c>
      <c r="K481" s="80">
        <v>600</v>
      </c>
      <c r="L481" s="80">
        <v>757</v>
      </c>
      <c r="M481" s="80">
        <v>661</v>
      </c>
      <c r="N481" s="80"/>
      <c r="O481" s="80"/>
      <c r="P481" s="80"/>
      <c r="Q481" s="80"/>
      <c r="R481" s="80"/>
      <c r="S481" s="634"/>
      <c r="T481" s="80"/>
      <c r="U481" s="80"/>
      <c r="V481" s="77">
        <f t="shared" si="154"/>
        <v>2508</v>
      </c>
      <c r="W481" s="128">
        <f t="shared" si="155"/>
        <v>23.833507554879787</v>
      </c>
      <c r="Z481" s="224"/>
      <c r="AA481" s="224"/>
      <c r="AB481" s="694"/>
      <c r="AC481" s="694"/>
      <c r="AD481" s="694"/>
      <c r="AE481" s="694"/>
      <c r="AF481" s="694"/>
      <c r="AG481" s="694"/>
      <c r="AH481" s="694"/>
      <c r="AI481" s="694"/>
      <c r="AJ481" s="694"/>
      <c r="AK481" s="694"/>
      <c r="AL481" s="694"/>
      <c r="AM481" s="694"/>
      <c r="AN481" s="694"/>
      <c r="AO481" s="694"/>
      <c r="AP481" s="694"/>
      <c r="AQ481" s="694"/>
      <c r="AR481" s="694"/>
      <c r="AS481" s="694"/>
      <c r="AT481" s="694"/>
      <c r="AU481" s="694"/>
      <c r="AV481" s="694"/>
      <c r="AW481" s="694"/>
      <c r="BA481" s="126"/>
      <c r="BB481" s="130"/>
      <c r="BC481" s="129"/>
      <c r="BD481" s="155"/>
      <c r="BE481" s="132"/>
      <c r="BF481" s="131"/>
      <c r="BG481" s="132"/>
      <c r="BH481" s="131"/>
      <c r="BI481" s="65"/>
      <c r="BJ481" s="155"/>
      <c r="BK481" s="132"/>
      <c r="BL481" s="131"/>
      <c r="BM481" s="65"/>
      <c r="BN481" s="131"/>
      <c r="BO481" s="132"/>
      <c r="BP481" s="131"/>
      <c r="BQ481" s="132"/>
      <c r="BR481" s="131"/>
      <c r="BS481" s="65"/>
      <c r="BT481" s="131"/>
      <c r="BU481" s="132"/>
      <c r="BV481" s="131"/>
      <c r="BW481" s="65"/>
      <c r="BX481" s="131"/>
      <c r="BY481" s="65"/>
      <c r="BZ481" s="131"/>
      <c r="CA481" s="65"/>
      <c r="CB481" s="156">
        <f t="shared" si="156"/>
        <v>0</v>
      </c>
      <c r="CC481" s="128" t="e">
        <f t="shared" si="157"/>
        <v>#DIV/0!</v>
      </c>
      <c r="CF481" s="122"/>
      <c r="CG481" s="122"/>
    </row>
    <row r="482" spans="1:88" ht="54" customHeight="1">
      <c r="A482" s="945"/>
      <c r="B482" s="1040"/>
      <c r="C482" s="945"/>
      <c r="D482" s="34" t="s">
        <v>749</v>
      </c>
      <c r="E482" s="44" t="s">
        <v>196</v>
      </c>
      <c r="F482" s="671">
        <f>+'[1]UE409 (2)'!F496</f>
        <v>8487</v>
      </c>
      <c r="G482" s="671">
        <f>+'[1]UE409 (2)'!G494</f>
        <v>10523</v>
      </c>
      <c r="H482" s="671">
        <f>+'[1]UE409 (2)'!H494</f>
        <v>10523</v>
      </c>
      <c r="I482" s="671">
        <f>+'[1]UE409 (2)'!I494</f>
        <v>10523</v>
      </c>
      <c r="J482" s="744">
        <v>796</v>
      </c>
      <c r="K482" s="80">
        <v>476</v>
      </c>
      <c r="L482" s="80">
        <v>506</v>
      </c>
      <c r="M482" s="80">
        <v>368</v>
      </c>
      <c r="N482" s="80"/>
      <c r="O482" s="80"/>
      <c r="P482" s="80"/>
      <c r="Q482" s="80"/>
      <c r="R482" s="80"/>
      <c r="S482" s="634"/>
      <c r="T482" s="80"/>
      <c r="U482" s="80"/>
      <c r="V482" s="77">
        <f t="shared" si="154"/>
        <v>2146</v>
      </c>
      <c r="W482" s="128">
        <f t="shared" si="155"/>
        <v>25.285731118180749</v>
      </c>
      <c r="Z482" s="224"/>
      <c r="AA482" s="224"/>
      <c r="AB482" s="694"/>
      <c r="AC482" s="694"/>
      <c r="AD482" s="694"/>
      <c r="AE482" s="694"/>
      <c r="AF482" s="694"/>
      <c r="AG482" s="694"/>
      <c r="AH482" s="694"/>
      <c r="AI482" s="694"/>
      <c r="AJ482" s="235"/>
      <c r="AK482" s="235"/>
      <c r="AL482" s="235"/>
      <c r="AM482" s="235"/>
      <c r="AN482" s="235"/>
      <c r="AO482" s="235"/>
      <c r="AP482" s="235"/>
      <c r="AQ482" s="235"/>
      <c r="AR482" s="235"/>
      <c r="AS482" s="235"/>
      <c r="AT482" s="235"/>
      <c r="AU482" s="235"/>
      <c r="AV482" s="235"/>
      <c r="AW482" s="235"/>
      <c r="BA482" s="126"/>
      <c r="BB482" s="130"/>
      <c r="BC482" s="129"/>
      <c r="BD482" s="155"/>
      <c r="BE482" s="132"/>
      <c r="BF482" s="131"/>
      <c r="BG482" s="132"/>
      <c r="BH482" s="131"/>
      <c r="BI482" s="65"/>
      <c r="BJ482" s="155"/>
      <c r="BK482" s="132"/>
      <c r="BL482" s="131"/>
      <c r="BM482" s="65"/>
      <c r="BN482" s="131"/>
      <c r="BO482" s="132"/>
      <c r="BP482" s="131"/>
      <c r="BQ482" s="132"/>
      <c r="BR482" s="131"/>
      <c r="BS482" s="65"/>
      <c r="BT482" s="131"/>
      <c r="BU482" s="132"/>
      <c r="BV482" s="131"/>
      <c r="BW482" s="65"/>
      <c r="BX482" s="131"/>
      <c r="BY482" s="65"/>
      <c r="BZ482" s="131"/>
      <c r="CA482" s="65"/>
      <c r="CB482" s="156">
        <f t="shared" si="156"/>
        <v>0</v>
      </c>
      <c r="CC482" s="128" t="e">
        <f t="shared" si="157"/>
        <v>#DIV/0!</v>
      </c>
      <c r="CF482" s="122"/>
      <c r="CG482" s="122"/>
    </row>
    <row r="483" spans="1:88" ht="54" customHeight="1">
      <c r="A483" s="945"/>
      <c r="B483" s="1040"/>
      <c r="C483" s="1047" t="s">
        <v>361</v>
      </c>
      <c r="D483" s="670" t="s">
        <v>221</v>
      </c>
      <c r="E483" s="670"/>
      <c r="F483" s="671">
        <f>+'[1]UE409 (2)'!F497</f>
        <v>396</v>
      </c>
      <c r="G483" s="671">
        <f>+'[1]UE409 (2)'!G495</f>
        <v>10523</v>
      </c>
      <c r="H483" s="671">
        <f>+'[1]UE409 (2)'!H495</f>
        <v>10523</v>
      </c>
      <c r="I483" s="671">
        <f>+'[1]UE409 (2)'!I495</f>
        <v>10523</v>
      </c>
      <c r="J483" s="727">
        <v>25</v>
      </c>
      <c r="K483" s="671">
        <v>25</v>
      </c>
      <c r="L483" s="671">
        <v>20</v>
      </c>
      <c r="M483" s="671">
        <v>19</v>
      </c>
      <c r="N483" s="671">
        <f t="shared" ref="N483:U483" si="160">+N484</f>
        <v>0</v>
      </c>
      <c r="O483" s="671">
        <f t="shared" si="160"/>
        <v>0</v>
      </c>
      <c r="P483" s="671">
        <f t="shared" si="160"/>
        <v>0</v>
      </c>
      <c r="Q483" s="671">
        <f t="shared" si="160"/>
        <v>0</v>
      </c>
      <c r="R483" s="671">
        <f t="shared" si="160"/>
        <v>0</v>
      </c>
      <c r="S483" s="671">
        <f t="shared" si="160"/>
        <v>0</v>
      </c>
      <c r="T483" s="671">
        <f t="shared" si="160"/>
        <v>0</v>
      </c>
      <c r="U483" s="671">
        <f t="shared" si="160"/>
        <v>0</v>
      </c>
      <c r="V483" s="77">
        <f t="shared" si="154"/>
        <v>89</v>
      </c>
      <c r="W483" s="128">
        <f t="shared" si="155"/>
        <v>22.474747474747474</v>
      </c>
      <c r="Z483" s="224"/>
      <c r="AA483" s="224"/>
      <c r="AB483" s="694"/>
      <c r="AC483" s="694"/>
      <c r="AD483" s="694"/>
      <c r="AE483" s="694"/>
      <c r="AF483" s="694"/>
      <c r="AG483" s="694"/>
      <c r="AH483" s="694"/>
      <c r="AI483" s="694"/>
      <c r="AJ483" s="233"/>
      <c r="AK483" s="233"/>
      <c r="AL483" s="233"/>
      <c r="AM483" s="233"/>
      <c r="AN483" s="233"/>
      <c r="AO483" s="233"/>
      <c r="AP483" s="233"/>
      <c r="AQ483" s="233"/>
      <c r="AR483" s="233"/>
      <c r="AS483" s="233"/>
      <c r="AT483" s="233"/>
      <c r="AU483" s="233"/>
      <c r="AV483" s="233"/>
      <c r="AW483" s="233"/>
      <c r="AY483" s="123"/>
      <c r="AZ483" s="191"/>
      <c r="BA483" s="77">
        <f>+BC483+BD483+BF483+BH483+BJ483+BL483+BN483+BP483+BR483+BT483+BV483+BX483+BZ483</f>
        <v>2592863</v>
      </c>
      <c r="BB483" s="130">
        <f>+BE483+BG483+BI483+BK483+BM483+BO483+BQ483+BS483+BU483+BW483+BY483+CA483</f>
        <v>830642.29</v>
      </c>
      <c r="BC483" s="129">
        <v>4000</v>
      </c>
      <c r="BD483" s="155">
        <v>153550</v>
      </c>
      <c r="BE483" s="132">
        <v>1536.27</v>
      </c>
      <c r="BF483" s="131">
        <v>2435313</v>
      </c>
      <c r="BG483" s="132">
        <v>282933.31999999995</v>
      </c>
      <c r="BH483" s="131">
        <v>0</v>
      </c>
      <c r="BI483" s="65">
        <v>272385.55999999994</v>
      </c>
      <c r="BJ483" s="155">
        <v>0</v>
      </c>
      <c r="BK483" s="132">
        <v>273787.14000000013</v>
      </c>
      <c r="BL483" s="131"/>
      <c r="BM483" s="65"/>
      <c r="BN483" s="131"/>
      <c r="BO483" s="132"/>
      <c r="BP483" s="131"/>
      <c r="BQ483" s="132"/>
      <c r="BR483" s="131"/>
      <c r="BS483" s="65"/>
      <c r="BT483" s="131"/>
      <c r="BU483" s="132"/>
      <c r="BV483" s="131"/>
      <c r="BW483" s="65"/>
      <c r="BX483" s="131"/>
      <c r="BY483" s="65"/>
      <c r="BZ483" s="131"/>
      <c r="CA483" s="65"/>
      <c r="CB483" s="156">
        <f t="shared" si="156"/>
        <v>830642.29</v>
      </c>
      <c r="CC483" s="128">
        <f t="shared" si="157"/>
        <v>32.035718431710428</v>
      </c>
      <c r="CF483" s="133">
        <f>+CI483-BA483</f>
        <v>0</v>
      </c>
      <c r="CG483" s="133">
        <f>+CJ483-BB483</f>
        <v>0</v>
      </c>
      <c r="CH483" s="160"/>
      <c r="CI483" s="133">
        <v>2592863</v>
      </c>
      <c r="CJ483" s="133">
        <v>830642.29</v>
      </c>
    </row>
    <row r="484" spans="1:88" ht="86.25" customHeight="1">
      <c r="A484" s="945"/>
      <c r="B484" s="1055"/>
      <c r="C484" s="1047"/>
      <c r="D484" s="38" t="s">
        <v>458</v>
      </c>
      <c r="E484" s="44" t="s">
        <v>129</v>
      </c>
      <c r="F484" s="671">
        <f>+'[1]UE409 (2)'!F498</f>
        <v>396</v>
      </c>
      <c r="G484" s="671">
        <f>+'[1]UE409 (2)'!G496</f>
        <v>8487</v>
      </c>
      <c r="H484" s="671">
        <f>+'[1]UE409 (2)'!H496</f>
        <v>8487</v>
      </c>
      <c r="I484" s="671">
        <f>+'[1]UE409 (2)'!I496</f>
        <v>8487</v>
      </c>
      <c r="J484" s="744">
        <v>25</v>
      </c>
      <c r="K484" s="80">
        <v>25</v>
      </c>
      <c r="L484" s="80">
        <v>20</v>
      </c>
      <c r="M484" s="80">
        <v>19</v>
      </c>
      <c r="N484" s="80"/>
      <c r="O484" s="80"/>
      <c r="P484" s="80"/>
      <c r="Q484" s="80"/>
      <c r="R484" s="80"/>
      <c r="S484" s="80"/>
      <c r="T484" s="80"/>
      <c r="U484" s="80"/>
      <c r="V484" s="77">
        <f t="shared" si="154"/>
        <v>89</v>
      </c>
      <c r="W484" s="128">
        <f t="shared" si="155"/>
        <v>22.474747474747474</v>
      </c>
      <c r="Z484" s="224"/>
      <c r="AA484" s="224"/>
      <c r="AB484" s="694"/>
      <c r="AC484" s="694"/>
      <c r="AD484" s="694"/>
      <c r="AE484" s="694"/>
      <c r="AF484" s="694"/>
      <c r="AG484" s="694"/>
      <c r="AH484" s="694"/>
      <c r="AI484" s="694"/>
      <c r="AJ484" s="233"/>
      <c r="AK484" s="233"/>
      <c r="AL484" s="233"/>
      <c r="AM484" s="233"/>
      <c r="AN484" s="233"/>
      <c r="AO484" s="233"/>
      <c r="AP484" s="233"/>
      <c r="AQ484" s="233"/>
      <c r="AR484" s="233"/>
      <c r="AS484" s="233"/>
      <c r="AT484" s="233"/>
      <c r="AU484" s="233"/>
      <c r="AV484" s="233"/>
      <c r="AW484" s="233"/>
      <c r="AY484" s="123"/>
      <c r="AZ484" s="191"/>
      <c r="BA484" s="126"/>
      <c r="BB484" s="130"/>
      <c r="BC484" s="129"/>
      <c r="BD484" s="155"/>
      <c r="BE484" s="132"/>
      <c r="BF484" s="131"/>
      <c r="BG484" s="132"/>
      <c r="BH484" s="131"/>
      <c r="BI484" s="65"/>
      <c r="BJ484" s="155"/>
      <c r="BK484" s="132"/>
      <c r="BL484" s="131"/>
      <c r="BM484" s="65"/>
      <c r="BN484" s="131"/>
      <c r="BO484" s="132"/>
      <c r="BP484" s="131"/>
      <c r="BQ484" s="132"/>
      <c r="BR484" s="131"/>
      <c r="BS484" s="65"/>
      <c r="BT484" s="131"/>
      <c r="BU484" s="132"/>
      <c r="BV484" s="131"/>
      <c r="BW484" s="65"/>
      <c r="BX484" s="131"/>
      <c r="BY484" s="65"/>
      <c r="BZ484" s="131"/>
      <c r="CA484" s="65"/>
      <c r="CB484" s="156">
        <f t="shared" si="156"/>
        <v>0</v>
      </c>
      <c r="CC484" s="128" t="e">
        <f t="shared" si="157"/>
        <v>#DIV/0!</v>
      </c>
      <c r="CF484" s="122"/>
      <c r="CG484" s="122"/>
    </row>
    <row r="485" spans="1:88" ht="51.75" customHeight="1">
      <c r="A485" s="945" t="s">
        <v>200</v>
      </c>
      <c r="B485" s="945" t="s">
        <v>367</v>
      </c>
      <c r="C485" s="944" t="s">
        <v>366</v>
      </c>
      <c r="D485" s="945" t="s">
        <v>222</v>
      </c>
      <c r="E485" s="945"/>
      <c r="F485" s="671">
        <f>+'[1]UE409 (2)'!F499</f>
        <v>6644</v>
      </c>
      <c r="G485" s="671">
        <f>+'[1]UE409 (2)'!G497</f>
        <v>252</v>
      </c>
      <c r="H485" s="671">
        <f>+'[1]UE409 (2)'!H497</f>
        <v>252</v>
      </c>
      <c r="I485" s="671">
        <f>+'[1]UE409 (2)'!I497</f>
        <v>252</v>
      </c>
      <c r="J485" s="727">
        <v>324</v>
      </c>
      <c r="K485" s="671">
        <v>333</v>
      </c>
      <c r="L485" s="671">
        <v>522</v>
      </c>
      <c r="M485" s="671">
        <v>473</v>
      </c>
      <c r="N485" s="671">
        <f t="shared" ref="N485:U485" si="161">+N486</f>
        <v>0</v>
      </c>
      <c r="O485" s="671">
        <f t="shared" si="161"/>
        <v>0</v>
      </c>
      <c r="P485" s="671">
        <f t="shared" si="161"/>
        <v>0</v>
      </c>
      <c r="Q485" s="671">
        <f t="shared" si="161"/>
        <v>0</v>
      </c>
      <c r="R485" s="671">
        <f t="shared" si="161"/>
        <v>0</v>
      </c>
      <c r="S485" s="671">
        <f t="shared" si="161"/>
        <v>0</v>
      </c>
      <c r="T485" s="671">
        <f t="shared" si="161"/>
        <v>0</v>
      </c>
      <c r="U485" s="671">
        <f t="shared" si="161"/>
        <v>0</v>
      </c>
      <c r="V485" s="77">
        <f t="shared" si="154"/>
        <v>1652</v>
      </c>
      <c r="W485" s="128">
        <f t="shared" si="155"/>
        <v>24.864539434075859</v>
      </c>
      <c r="Z485" s="224"/>
      <c r="AA485" s="224"/>
      <c r="AB485" s="694"/>
      <c r="AC485" s="694"/>
      <c r="AD485" s="694"/>
      <c r="AE485" s="694"/>
      <c r="AF485" s="694"/>
      <c r="AG485" s="694"/>
      <c r="AH485" s="694"/>
      <c r="AI485" s="694"/>
      <c r="AJ485" s="233"/>
      <c r="AK485" s="233"/>
      <c r="AL485" s="233"/>
      <c r="AM485" s="233"/>
      <c r="AN485" s="233"/>
      <c r="AO485" s="233"/>
      <c r="AP485" s="233"/>
      <c r="AQ485" s="233"/>
      <c r="AR485" s="233"/>
      <c r="AS485" s="233"/>
      <c r="AT485" s="233"/>
      <c r="AU485" s="233"/>
      <c r="AV485" s="233"/>
      <c r="AW485" s="233"/>
      <c r="AY485" s="123"/>
      <c r="AZ485" s="191"/>
      <c r="BA485" s="129">
        <f>+BC485+BD485+BF485+BH485+BJ485+BL485+BN485+BP485+BR485+BT485+BV485+BX485+BZ485</f>
        <v>0</v>
      </c>
      <c r="BB485" s="130">
        <f>+BE485+BG485+BI485+BK485+BM485+BO485+BQ485+BS485+BU485+BW485+BY485+CA485</f>
        <v>0</v>
      </c>
      <c r="BC485" s="129">
        <v>0</v>
      </c>
      <c r="BD485" s="155">
        <v>0</v>
      </c>
      <c r="BE485" s="132">
        <v>0</v>
      </c>
      <c r="BF485" s="131">
        <v>0</v>
      </c>
      <c r="BG485" s="132">
        <v>0</v>
      </c>
      <c r="BH485" s="131">
        <v>0</v>
      </c>
      <c r="BI485" s="65">
        <v>0</v>
      </c>
      <c r="BJ485" s="155">
        <v>0</v>
      </c>
      <c r="BK485" s="132">
        <v>0</v>
      </c>
      <c r="BL485" s="131"/>
      <c r="BM485" s="65"/>
      <c r="BN485" s="131"/>
      <c r="BO485" s="132"/>
      <c r="BP485" s="131"/>
      <c r="BQ485" s="132"/>
      <c r="BR485" s="131"/>
      <c r="BS485" s="65"/>
      <c r="BT485" s="131"/>
      <c r="BU485" s="132"/>
      <c r="BV485" s="131"/>
      <c r="BW485" s="65"/>
      <c r="BX485" s="131"/>
      <c r="BY485" s="65"/>
      <c r="BZ485" s="131"/>
      <c r="CA485" s="65"/>
      <c r="CB485" s="156">
        <f t="shared" si="156"/>
        <v>0</v>
      </c>
      <c r="CC485" s="128" t="e">
        <f t="shared" si="157"/>
        <v>#DIV/0!</v>
      </c>
      <c r="CF485" s="133">
        <f>+CI485-BA485</f>
        <v>0</v>
      </c>
      <c r="CG485" s="133">
        <f>+CJ485-BB485</f>
        <v>0</v>
      </c>
      <c r="CH485" s="160"/>
      <c r="CI485" s="133"/>
      <c r="CJ485" s="133"/>
    </row>
    <row r="486" spans="1:88" ht="72" customHeight="1">
      <c r="A486" s="945"/>
      <c r="B486" s="945"/>
      <c r="C486" s="944"/>
      <c r="D486" s="38" t="s">
        <v>468</v>
      </c>
      <c r="E486" s="44" t="s">
        <v>569</v>
      </c>
      <c r="F486" s="671">
        <f>+'[1]UE409 (2)'!F500</f>
        <v>6644</v>
      </c>
      <c r="G486" s="671">
        <f>+'[1]UE409 (2)'!G498</f>
        <v>252</v>
      </c>
      <c r="H486" s="671">
        <f>+'[1]UE409 (2)'!H498</f>
        <v>252</v>
      </c>
      <c r="I486" s="671">
        <f>+'[1]UE409 (2)'!I498</f>
        <v>252</v>
      </c>
      <c r="J486" s="634">
        <v>324</v>
      </c>
      <c r="K486" s="80">
        <v>333</v>
      </c>
      <c r="L486" s="80">
        <v>522</v>
      </c>
      <c r="M486" s="80">
        <v>473</v>
      </c>
      <c r="N486" s="80"/>
      <c r="O486" s="80"/>
      <c r="P486" s="80"/>
      <c r="Q486" s="80"/>
      <c r="R486" s="80"/>
      <c r="S486" s="80"/>
      <c r="T486" s="80"/>
      <c r="U486" s="80"/>
      <c r="V486" s="77">
        <f t="shared" si="154"/>
        <v>1652</v>
      </c>
      <c r="W486" s="128">
        <f t="shared" si="155"/>
        <v>24.864539434075859</v>
      </c>
      <c r="Z486" s="224"/>
      <c r="AA486" s="224"/>
      <c r="AB486" s="694"/>
      <c r="AC486" s="694"/>
      <c r="AD486" s="694"/>
      <c r="AE486" s="694"/>
      <c r="AF486" s="694"/>
      <c r="AG486" s="694"/>
      <c r="AH486" s="694"/>
      <c r="AI486" s="694"/>
      <c r="AJ486" s="694"/>
      <c r="AK486" s="694"/>
      <c r="AL486" s="694"/>
      <c r="AM486" s="694"/>
      <c r="AN486" s="694"/>
      <c r="AO486" s="694"/>
      <c r="AP486" s="694"/>
      <c r="AQ486" s="694"/>
      <c r="AR486" s="694"/>
      <c r="AS486" s="694"/>
      <c r="AT486" s="694"/>
      <c r="AU486" s="694"/>
      <c r="AV486" s="694"/>
      <c r="AW486" s="694"/>
      <c r="AY486" s="123"/>
      <c r="AZ486" s="191"/>
      <c r="BA486" s="126"/>
      <c r="BB486" s="130"/>
      <c r="BC486" s="129"/>
      <c r="BD486" s="155"/>
      <c r="BE486" s="132"/>
      <c r="BF486" s="131"/>
      <c r="BG486" s="132"/>
      <c r="BH486" s="131"/>
      <c r="BI486" s="65"/>
      <c r="BJ486" s="155"/>
      <c r="BK486" s="132"/>
      <c r="BL486" s="131"/>
      <c r="BM486" s="65"/>
      <c r="BN486" s="131"/>
      <c r="BO486" s="132"/>
      <c r="BP486" s="131"/>
      <c r="BQ486" s="132"/>
      <c r="BR486" s="131"/>
      <c r="BS486" s="65"/>
      <c r="BT486" s="131"/>
      <c r="BU486" s="132"/>
      <c r="BV486" s="131"/>
      <c r="BW486" s="65"/>
      <c r="BX486" s="131"/>
      <c r="BY486" s="65"/>
      <c r="BZ486" s="131"/>
      <c r="CA486" s="65"/>
      <c r="CB486" s="156">
        <f t="shared" si="156"/>
        <v>0</v>
      </c>
      <c r="CC486" s="128" t="e">
        <f t="shared" si="157"/>
        <v>#DIV/0!</v>
      </c>
      <c r="CF486" s="122"/>
      <c r="CG486" s="122"/>
    </row>
    <row r="487" spans="1:88" ht="56.25" customHeight="1">
      <c r="A487" s="945" t="s">
        <v>149</v>
      </c>
      <c r="B487" s="945" t="s">
        <v>369</v>
      </c>
      <c r="C487" s="945" t="s">
        <v>368</v>
      </c>
      <c r="D487" s="945" t="s">
        <v>222</v>
      </c>
      <c r="E487" s="945"/>
      <c r="F487" s="671">
        <f>+'[1]UE409 (2)'!F501</f>
        <v>25500</v>
      </c>
      <c r="G487" s="671">
        <f>+'[1]UE409 (2)'!G499</f>
        <v>5000</v>
      </c>
      <c r="H487" s="671">
        <f>+'[1]UE409 (2)'!H499</f>
        <v>5000</v>
      </c>
      <c r="I487" s="671">
        <f>+'[1]UE409 (2)'!I499</f>
        <v>5000</v>
      </c>
      <c r="J487" s="727">
        <v>449</v>
      </c>
      <c r="K487" s="671">
        <v>802</v>
      </c>
      <c r="L487" s="671">
        <v>4218</v>
      </c>
      <c r="M487" s="671">
        <v>3245</v>
      </c>
      <c r="N487" s="671">
        <f t="shared" ref="N487:U487" si="162">+N488</f>
        <v>0</v>
      </c>
      <c r="O487" s="671">
        <f t="shared" si="162"/>
        <v>0</v>
      </c>
      <c r="P487" s="671">
        <f t="shared" si="162"/>
        <v>0</v>
      </c>
      <c r="Q487" s="671">
        <f t="shared" si="162"/>
        <v>0</v>
      </c>
      <c r="R487" s="671">
        <f t="shared" si="162"/>
        <v>0</v>
      </c>
      <c r="S487" s="671">
        <f t="shared" si="162"/>
        <v>0</v>
      </c>
      <c r="T487" s="671">
        <f t="shared" si="162"/>
        <v>0</v>
      </c>
      <c r="U487" s="671">
        <f t="shared" si="162"/>
        <v>0</v>
      </c>
      <c r="V487" s="77">
        <f t="shared" si="154"/>
        <v>8714</v>
      </c>
      <c r="W487" s="128">
        <f t="shared" si="155"/>
        <v>34.172549019607843</v>
      </c>
      <c r="Z487" s="224"/>
      <c r="AA487" s="224"/>
      <c r="AB487" s="694"/>
      <c r="AC487" s="694"/>
      <c r="AD487" s="694"/>
      <c r="AE487" s="694"/>
      <c r="AF487" s="694"/>
      <c r="AG487" s="694"/>
      <c r="AH487" s="694"/>
      <c r="AI487" s="694"/>
      <c r="AJ487" s="694"/>
      <c r="AK487" s="694"/>
      <c r="AL487" s="694"/>
      <c r="AM487" s="694"/>
      <c r="AN487" s="694"/>
      <c r="AO487" s="694"/>
      <c r="AP487" s="694"/>
      <c r="AQ487" s="694"/>
      <c r="AR487" s="694"/>
      <c r="AS487" s="694"/>
      <c r="AT487" s="694"/>
      <c r="AU487" s="694"/>
      <c r="AV487" s="694"/>
      <c r="AW487" s="694"/>
      <c r="AY487" s="123"/>
      <c r="AZ487" s="191"/>
      <c r="BA487" s="77">
        <f>+BC487+BD487+BF487+BH487+BJ487+BL487+BN487+BP487+BR487+BT487+BV487+BX487+BZ487</f>
        <v>1500</v>
      </c>
      <c r="BB487" s="130">
        <f>+BE487+BG487+BI487+BK487+BM487+BO487+BQ487+BS487+BU487+BW487+BY487+CA487</f>
        <v>0</v>
      </c>
      <c r="BC487" s="129">
        <v>1500</v>
      </c>
      <c r="BD487" s="155">
        <v>0</v>
      </c>
      <c r="BE487" s="132">
        <v>0</v>
      </c>
      <c r="BF487" s="131">
        <v>0</v>
      </c>
      <c r="BG487" s="132">
        <v>0</v>
      </c>
      <c r="BH487" s="131">
        <v>0</v>
      </c>
      <c r="BI487" s="65">
        <v>0</v>
      </c>
      <c r="BJ487" s="155">
        <v>0</v>
      </c>
      <c r="BK487" s="132">
        <v>0</v>
      </c>
      <c r="BL487" s="131"/>
      <c r="BM487" s="65"/>
      <c r="BN487" s="131"/>
      <c r="BO487" s="132"/>
      <c r="BP487" s="131"/>
      <c r="BQ487" s="132"/>
      <c r="BR487" s="131"/>
      <c r="BS487" s="65"/>
      <c r="BT487" s="131"/>
      <c r="BU487" s="132"/>
      <c r="BV487" s="131"/>
      <c r="BW487" s="65"/>
      <c r="BX487" s="131"/>
      <c r="BY487" s="65"/>
      <c r="BZ487" s="131"/>
      <c r="CA487" s="65"/>
      <c r="CB487" s="156">
        <f t="shared" si="156"/>
        <v>0</v>
      </c>
      <c r="CC487" s="128">
        <f t="shared" si="157"/>
        <v>0</v>
      </c>
      <c r="CF487" s="133">
        <f>+CI487-BA487</f>
        <v>0</v>
      </c>
      <c r="CG487" s="133">
        <f>+CJ487-BB487</f>
        <v>0</v>
      </c>
      <c r="CH487" s="160"/>
      <c r="CI487" s="133">
        <v>1500</v>
      </c>
      <c r="CJ487" s="133">
        <v>0</v>
      </c>
    </row>
    <row r="488" spans="1:88" ht="72" customHeight="1">
      <c r="A488" s="945"/>
      <c r="B488" s="945"/>
      <c r="C488" s="945"/>
      <c r="D488" s="38" t="s">
        <v>470</v>
      </c>
      <c r="E488" s="44" t="s">
        <v>196</v>
      </c>
      <c r="F488" s="671">
        <f>+'[1]UE409 (2)'!F502</f>
        <v>25500</v>
      </c>
      <c r="G488" s="671">
        <f>+'[1]UE409 (2)'!G500</f>
        <v>5000</v>
      </c>
      <c r="H488" s="671">
        <f>+'[1]UE409 (2)'!H500</f>
        <v>5000</v>
      </c>
      <c r="I488" s="671">
        <f>+'[1]UE409 (2)'!I500</f>
        <v>5000</v>
      </c>
      <c r="J488" s="744">
        <v>449</v>
      </c>
      <c r="K488" s="80">
        <v>802</v>
      </c>
      <c r="L488" s="80">
        <v>4218</v>
      </c>
      <c r="M488" s="80">
        <v>3245</v>
      </c>
      <c r="N488" s="80"/>
      <c r="O488" s="80"/>
      <c r="P488" s="80"/>
      <c r="Q488" s="80"/>
      <c r="R488" s="80"/>
      <c r="S488" s="80"/>
      <c r="T488" s="80"/>
      <c r="U488" s="80"/>
      <c r="V488" s="77">
        <f t="shared" si="154"/>
        <v>8714</v>
      </c>
      <c r="W488" s="128">
        <f t="shared" si="155"/>
        <v>34.172549019607843</v>
      </c>
      <c r="Z488" s="224"/>
      <c r="AA488" s="224"/>
      <c r="AB488" s="223"/>
      <c r="AC488" s="223"/>
      <c r="AD488" s="223"/>
      <c r="AE488" s="223"/>
      <c r="AF488" s="223"/>
      <c r="AG488" s="223"/>
      <c r="AH488" s="223"/>
      <c r="AI488" s="223"/>
      <c r="AJ488" s="694"/>
      <c r="AK488" s="694"/>
      <c r="AL488" s="694"/>
      <c r="AM488" s="694"/>
      <c r="AN488" s="694"/>
      <c r="AO488" s="694"/>
      <c r="AP488" s="694"/>
      <c r="AQ488" s="694"/>
      <c r="AR488" s="694"/>
      <c r="AS488" s="694"/>
      <c r="AT488" s="694"/>
      <c r="AU488" s="694"/>
      <c r="AV488" s="694"/>
      <c r="AW488" s="694"/>
      <c r="AY488" s="123"/>
      <c r="AZ488" s="191"/>
      <c r="BA488" s="126"/>
      <c r="BB488" s="130"/>
      <c r="BC488" s="129"/>
      <c r="BD488" s="155"/>
      <c r="BE488" s="132"/>
      <c r="BF488" s="131"/>
      <c r="BG488" s="132"/>
      <c r="BH488" s="131"/>
      <c r="BI488" s="65"/>
      <c r="BJ488" s="155"/>
      <c r="BK488" s="132"/>
      <c r="BL488" s="131"/>
      <c r="BM488" s="65"/>
      <c r="BN488" s="131"/>
      <c r="BO488" s="132"/>
      <c r="BP488" s="131"/>
      <c r="BQ488" s="132"/>
      <c r="BR488" s="131"/>
      <c r="BS488" s="65"/>
      <c r="BT488" s="131"/>
      <c r="BU488" s="132"/>
      <c r="BV488" s="131"/>
      <c r="BW488" s="65"/>
      <c r="BX488" s="131"/>
      <c r="BY488" s="65"/>
      <c r="BZ488" s="131"/>
      <c r="CA488" s="65"/>
      <c r="CB488" s="156">
        <f t="shared" si="156"/>
        <v>0</v>
      </c>
      <c r="CC488" s="128" t="e">
        <f t="shared" si="157"/>
        <v>#DIV/0!</v>
      </c>
      <c r="CF488" s="122"/>
      <c r="CG488" s="122"/>
      <c r="CJ488" s="122" t="s">
        <v>633</v>
      </c>
    </row>
    <row r="489" spans="1:88" ht="52.5" customHeight="1">
      <c r="A489" s="975" t="s">
        <v>162</v>
      </c>
      <c r="B489" s="945" t="s">
        <v>371</v>
      </c>
      <c r="C489" s="944" t="s">
        <v>370</v>
      </c>
      <c r="D489" s="945" t="s">
        <v>222</v>
      </c>
      <c r="E489" s="945"/>
      <c r="F489" s="671">
        <f>+'[1]UE409 (2)'!F503</f>
        <v>15000</v>
      </c>
      <c r="G489" s="671">
        <f>+'[1]UE409 (2)'!G501</f>
        <v>25500</v>
      </c>
      <c r="H489" s="671">
        <f>+'[1]UE409 (2)'!H501</f>
        <v>25500</v>
      </c>
      <c r="I489" s="671">
        <f>+'[1]UE409 (2)'!I501</f>
        <v>25500</v>
      </c>
      <c r="J489" s="727">
        <v>9</v>
      </c>
      <c r="K489" s="671">
        <v>4093</v>
      </c>
      <c r="L489" s="671">
        <v>1250</v>
      </c>
      <c r="M489" s="671">
        <v>1250</v>
      </c>
      <c r="N489" s="671">
        <f t="shared" ref="N489:U489" si="163">+N490</f>
        <v>0</v>
      </c>
      <c r="O489" s="671">
        <f t="shared" si="163"/>
        <v>0</v>
      </c>
      <c r="P489" s="671">
        <f t="shared" si="163"/>
        <v>0</v>
      </c>
      <c r="Q489" s="671">
        <f t="shared" si="163"/>
        <v>0</v>
      </c>
      <c r="R489" s="671">
        <f t="shared" si="163"/>
        <v>0</v>
      </c>
      <c r="S489" s="671">
        <f t="shared" si="163"/>
        <v>0</v>
      </c>
      <c r="T489" s="671">
        <f t="shared" si="163"/>
        <v>0</v>
      </c>
      <c r="U489" s="671">
        <f t="shared" si="163"/>
        <v>0</v>
      </c>
      <c r="V489" s="77">
        <f t="shared" si="154"/>
        <v>6602</v>
      </c>
      <c r="W489" s="128">
        <f t="shared" si="155"/>
        <v>44.013333333333335</v>
      </c>
      <c r="Z489" s="224"/>
      <c r="AA489" s="224"/>
      <c r="AB489" s="694"/>
      <c r="AC489" s="694"/>
      <c r="AD489" s="694"/>
      <c r="AE489" s="694"/>
      <c r="AF489" s="694"/>
      <c r="AG489" s="694"/>
      <c r="AH489" s="694"/>
      <c r="AI489" s="694"/>
      <c r="AJ489" s="694"/>
      <c r="AK489" s="694"/>
      <c r="AL489" s="694"/>
      <c r="AM489" s="694"/>
      <c r="AN489" s="694"/>
      <c r="AO489" s="694"/>
      <c r="AP489" s="694"/>
      <c r="AQ489" s="694"/>
      <c r="AR489" s="694"/>
      <c r="AS489" s="694"/>
      <c r="AT489" s="694"/>
      <c r="AU489" s="694"/>
      <c r="AV489" s="694"/>
      <c r="AW489" s="694"/>
      <c r="AY489" s="123"/>
      <c r="AZ489" s="191"/>
      <c r="BA489" s="77">
        <f>+BC489+BD489+BF489+BH489+BJ489+BL489+BN489+BP489+BR489+BT489+BV489+BX489+BZ489</f>
        <v>961500</v>
      </c>
      <c r="BB489" s="130">
        <f>+BE489+BG489+BI489+BK489+BM489+BO489+BQ489+BS489+BU489+BW489+BY489+CA489</f>
        <v>0</v>
      </c>
      <c r="BC489" s="129">
        <v>1500</v>
      </c>
      <c r="BD489" s="155">
        <v>0</v>
      </c>
      <c r="BE489" s="132">
        <v>0</v>
      </c>
      <c r="BF489" s="131">
        <v>0</v>
      </c>
      <c r="BG489" s="132">
        <v>0</v>
      </c>
      <c r="BH489" s="131">
        <v>0</v>
      </c>
      <c r="BI489" s="65">
        <v>0</v>
      </c>
      <c r="BJ489" s="155">
        <v>960000</v>
      </c>
      <c r="BK489" s="132">
        <v>0</v>
      </c>
      <c r="BL489" s="131"/>
      <c r="BM489" s="65"/>
      <c r="BN489" s="131"/>
      <c r="BO489" s="132"/>
      <c r="BP489" s="131"/>
      <c r="BQ489" s="132"/>
      <c r="BR489" s="131"/>
      <c r="BS489" s="65"/>
      <c r="BT489" s="131"/>
      <c r="BU489" s="132"/>
      <c r="BV489" s="131"/>
      <c r="BW489" s="65"/>
      <c r="BX489" s="131"/>
      <c r="BY489" s="65"/>
      <c r="BZ489" s="131"/>
      <c r="CA489" s="65"/>
      <c r="CB489" s="156">
        <f t="shared" si="156"/>
        <v>0</v>
      </c>
      <c r="CC489" s="128">
        <f t="shared" si="157"/>
        <v>0</v>
      </c>
      <c r="CF489" s="133">
        <f>+CI489-BA489</f>
        <v>0</v>
      </c>
      <c r="CG489" s="133">
        <f>+CJ489-BB489</f>
        <v>0</v>
      </c>
      <c r="CH489" s="160"/>
      <c r="CI489" s="133">
        <v>961500</v>
      </c>
      <c r="CJ489" s="133">
        <v>0</v>
      </c>
    </row>
    <row r="490" spans="1:88" ht="64.5" customHeight="1">
      <c r="A490" s="976"/>
      <c r="B490" s="945"/>
      <c r="C490" s="944"/>
      <c r="D490" s="38" t="s">
        <v>472</v>
      </c>
      <c r="E490" s="44" t="s">
        <v>196</v>
      </c>
      <c r="F490" s="671">
        <f>+'[1]UE409 (2)'!F504</f>
        <v>15000</v>
      </c>
      <c r="G490" s="671">
        <f>+'[1]UE409 (2)'!G502</f>
        <v>25500</v>
      </c>
      <c r="H490" s="671">
        <f>+'[1]UE409 (2)'!H502</f>
        <v>25500</v>
      </c>
      <c r="I490" s="671">
        <f>+'[1]UE409 (2)'!I502</f>
        <v>25500</v>
      </c>
      <c r="J490" s="634">
        <v>9</v>
      </c>
      <c r="K490" s="80">
        <v>4093</v>
      </c>
      <c r="L490" s="80">
        <v>1250</v>
      </c>
      <c r="M490" s="80">
        <v>1250</v>
      </c>
      <c r="N490" s="80"/>
      <c r="O490" s="80"/>
      <c r="P490" s="80"/>
      <c r="Q490" s="80"/>
      <c r="R490" s="80"/>
      <c r="S490" s="80"/>
      <c r="T490" s="80"/>
      <c r="U490" s="80"/>
      <c r="V490" s="77">
        <f t="shared" si="154"/>
        <v>6602</v>
      </c>
      <c r="W490" s="128">
        <f t="shared" si="155"/>
        <v>44.013333333333335</v>
      </c>
      <c r="Z490" s="224" t="s">
        <v>865</v>
      </c>
      <c r="AA490" s="224"/>
      <c r="AB490" s="223"/>
      <c r="AC490" s="223"/>
      <c r="AD490" s="223"/>
      <c r="AE490" s="223"/>
      <c r="AF490" s="223"/>
      <c r="AG490" s="223"/>
      <c r="AH490" s="223"/>
      <c r="AI490" s="223"/>
      <c r="AJ490" s="223"/>
      <c r="AK490" s="223"/>
      <c r="AL490" s="223"/>
      <c r="AM490" s="223"/>
      <c r="AN490" s="223"/>
      <c r="AO490" s="223"/>
      <c r="AP490" s="223"/>
      <c r="AQ490" s="223"/>
      <c r="AR490" s="223"/>
      <c r="AS490" s="223"/>
      <c r="AT490" s="223"/>
      <c r="AU490" s="223"/>
      <c r="AV490" s="223"/>
      <c r="AW490" s="223"/>
      <c r="AY490" s="123"/>
      <c r="AZ490" s="191"/>
      <c r="BA490" s="126"/>
      <c r="BB490" s="130"/>
      <c r="BC490" s="129"/>
      <c r="BD490" s="155"/>
      <c r="BE490" s="132"/>
      <c r="BF490" s="131"/>
      <c r="BG490" s="132"/>
      <c r="BH490" s="131"/>
      <c r="BI490" s="65"/>
      <c r="BJ490" s="155"/>
      <c r="BK490" s="132"/>
      <c r="BL490" s="131"/>
      <c r="BM490" s="65"/>
      <c r="BN490" s="131"/>
      <c r="BO490" s="132"/>
      <c r="BP490" s="131"/>
      <c r="BQ490" s="132"/>
      <c r="BR490" s="131"/>
      <c r="BS490" s="65"/>
      <c r="BT490" s="131"/>
      <c r="BU490" s="132"/>
      <c r="BV490" s="131"/>
      <c r="BW490" s="65"/>
      <c r="BX490" s="131"/>
      <c r="BY490" s="65"/>
      <c r="BZ490" s="131"/>
      <c r="CA490" s="65"/>
      <c r="CB490" s="156">
        <f t="shared" si="156"/>
        <v>0</v>
      </c>
      <c r="CC490" s="128" t="e">
        <f t="shared" si="157"/>
        <v>#DIV/0!</v>
      </c>
      <c r="CF490" s="122"/>
      <c r="CG490" s="122"/>
    </row>
    <row r="491" spans="1:88" ht="54.75" customHeight="1">
      <c r="A491" s="976"/>
      <c r="B491" s="945" t="s">
        <v>373</v>
      </c>
      <c r="C491" s="944" t="s">
        <v>372</v>
      </c>
      <c r="D491" s="945" t="s">
        <v>222</v>
      </c>
      <c r="E491" s="945"/>
      <c r="F491" s="671">
        <f>+'[1]UE409 (2)'!F507</f>
        <v>500000</v>
      </c>
      <c r="G491" s="671">
        <f>+'[1]UE409 (2)'!G503</f>
        <v>15000</v>
      </c>
      <c r="H491" s="671">
        <f>+'[1]UE409 (2)'!H503</f>
        <v>15000</v>
      </c>
      <c r="I491" s="671">
        <f>+'[1]UE409 (2)'!I503</f>
        <v>15000</v>
      </c>
      <c r="J491" s="729">
        <v>17771</v>
      </c>
      <c r="K491" s="671">
        <v>85056</v>
      </c>
      <c r="L491" s="671">
        <v>92776</v>
      </c>
      <c r="M491" s="671">
        <v>77765</v>
      </c>
      <c r="N491" s="671">
        <f t="shared" ref="N491:U491" si="164">+N493</f>
        <v>0</v>
      </c>
      <c r="O491" s="671">
        <f t="shared" si="164"/>
        <v>0</v>
      </c>
      <c r="P491" s="671">
        <f t="shared" si="164"/>
        <v>0</v>
      </c>
      <c r="Q491" s="671">
        <f t="shared" si="164"/>
        <v>0</v>
      </c>
      <c r="R491" s="671">
        <f t="shared" si="164"/>
        <v>0</v>
      </c>
      <c r="S491" s="671">
        <f t="shared" si="164"/>
        <v>0</v>
      </c>
      <c r="T491" s="671">
        <f t="shared" si="164"/>
        <v>0</v>
      </c>
      <c r="U491" s="671">
        <f t="shared" si="164"/>
        <v>0</v>
      </c>
      <c r="V491" s="77">
        <f t="shared" si="154"/>
        <v>273368</v>
      </c>
      <c r="W491" s="128">
        <f t="shared" si="155"/>
        <v>54.6736</v>
      </c>
      <c r="Z491" s="224"/>
      <c r="AA491" s="224"/>
      <c r="AB491" s="694"/>
      <c r="AC491" s="694"/>
      <c r="AD491" s="694"/>
      <c r="AE491" s="694"/>
      <c r="AF491" s="694"/>
      <c r="AG491" s="694"/>
      <c r="AH491" s="694"/>
      <c r="AI491" s="694"/>
      <c r="AJ491" s="223"/>
      <c r="AK491" s="223"/>
      <c r="AL491" s="223"/>
      <c r="AM491" s="223"/>
      <c r="AN491" s="223"/>
      <c r="AO491" s="223"/>
      <c r="AP491" s="223"/>
      <c r="AQ491" s="223"/>
      <c r="AR491" s="223"/>
      <c r="AS491" s="223"/>
      <c r="AT491" s="223"/>
      <c r="AU491" s="223"/>
      <c r="AV491" s="223"/>
      <c r="AW491" s="223"/>
      <c r="AY491" s="123"/>
      <c r="AZ491" s="191"/>
      <c r="BA491" s="77">
        <f>+BC491+BD491+BF491+BH491+BJ491+BL491+BN491+BP491+BR491+BT491+BV491+BX491+BZ491</f>
        <v>4534849</v>
      </c>
      <c r="BB491" s="130">
        <f>+BE491+BG491+BI491+BK491+BM491+BO491+BQ491+BS491+BU491+BW491+BY491+CA491</f>
        <v>586702.31000000006</v>
      </c>
      <c r="BC491" s="129">
        <v>180231</v>
      </c>
      <c r="BD491" s="155">
        <v>0</v>
      </c>
      <c r="BE491" s="132">
        <v>1314.19</v>
      </c>
      <c r="BF491" s="131">
        <v>1399536</v>
      </c>
      <c r="BG491" s="132">
        <v>125336.43999999999</v>
      </c>
      <c r="BH491" s="131">
        <v>2109082</v>
      </c>
      <c r="BI491" s="65">
        <v>247777.07</v>
      </c>
      <c r="BJ491" s="155">
        <v>846000</v>
      </c>
      <c r="BK491" s="132">
        <v>212274.61000000004</v>
      </c>
      <c r="BL491" s="131"/>
      <c r="BM491" s="65"/>
      <c r="BN491" s="131"/>
      <c r="BO491" s="132"/>
      <c r="BP491" s="131"/>
      <c r="BQ491" s="132"/>
      <c r="BR491" s="131"/>
      <c r="BS491" s="65"/>
      <c r="BT491" s="131"/>
      <c r="BU491" s="132"/>
      <c r="BV491" s="131"/>
      <c r="BW491" s="65"/>
      <c r="BX491" s="131"/>
      <c r="BY491" s="65"/>
      <c r="BZ491" s="131"/>
      <c r="CA491" s="65"/>
      <c r="CB491" s="156">
        <f t="shared" si="156"/>
        <v>586702.31000000006</v>
      </c>
      <c r="CC491" s="128">
        <f t="shared" si="157"/>
        <v>12.937637173806671</v>
      </c>
      <c r="CF491" s="133">
        <f>+CI491-BA491</f>
        <v>0</v>
      </c>
      <c r="CG491" s="133">
        <f>+CJ491-BB491</f>
        <v>0</v>
      </c>
      <c r="CH491" s="160"/>
      <c r="CI491" s="133">
        <v>4534849</v>
      </c>
      <c r="CJ491" s="133">
        <v>586702.31000000006</v>
      </c>
    </row>
    <row r="492" spans="1:88" ht="48" customHeight="1">
      <c r="A492" s="976"/>
      <c r="B492" s="945"/>
      <c r="C492" s="944"/>
      <c r="D492" s="11" t="s">
        <v>473</v>
      </c>
      <c r="E492" s="9" t="s">
        <v>201</v>
      </c>
      <c r="F492" s="671">
        <f>+'[1]UE409 (2)'!F508</f>
        <v>234</v>
      </c>
      <c r="G492" s="671">
        <f>+'[1]UE409 (2)'!G504</f>
        <v>15000</v>
      </c>
      <c r="H492" s="671">
        <f>+'[1]UE409 (2)'!H504</f>
        <v>15000</v>
      </c>
      <c r="I492" s="671">
        <f>+'[1]UE409 (2)'!I504</f>
        <v>15000</v>
      </c>
      <c r="J492" s="634">
        <v>0</v>
      </c>
      <c r="K492" s="80">
        <v>0</v>
      </c>
      <c r="L492" s="80">
        <v>0</v>
      </c>
      <c r="M492" s="80">
        <v>0</v>
      </c>
      <c r="N492" s="80"/>
      <c r="O492" s="80"/>
      <c r="P492" s="80"/>
      <c r="Q492" s="80"/>
      <c r="R492" s="80"/>
      <c r="S492" s="634"/>
      <c r="T492" s="80"/>
      <c r="U492" s="80"/>
      <c r="V492" s="77">
        <f t="shared" si="154"/>
        <v>0</v>
      </c>
      <c r="W492" s="128">
        <f t="shared" si="155"/>
        <v>0</v>
      </c>
      <c r="Z492" s="224"/>
      <c r="AA492" s="224"/>
      <c r="AB492" s="223"/>
      <c r="AC492" s="223"/>
      <c r="AD492" s="223"/>
      <c r="AE492" s="223"/>
      <c r="AF492" s="223"/>
      <c r="AG492" s="223"/>
      <c r="AH492" s="223"/>
      <c r="AI492" s="223"/>
      <c r="AJ492" s="223"/>
      <c r="AK492" s="223"/>
      <c r="AL492" s="12"/>
      <c r="AM492" s="12"/>
      <c r="AN492" s="12"/>
      <c r="AO492" s="12"/>
      <c r="AP492" s="12"/>
      <c r="AQ492" s="12"/>
      <c r="AR492" s="12"/>
      <c r="AS492" s="12"/>
      <c r="AT492" s="12"/>
      <c r="AU492" s="12"/>
      <c r="AV492" s="223"/>
      <c r="AW492" s="223"/>
      <c r="AY492" s="123"/>
      <c r="AZ492" s="191"/>
      <c r="BA492" s="126"/>
      <c r="BB492" s="130"/>
      <c r="BC492" s="129"/>
      <c r="BD492" s="155"/>
      <c r="BE492" s="132"/>
      <c r="BF492" s="131"/>
      <c r="BG492" s="132"/>
      <c r="BH492" s="131"/>
      <c r="BI492" s="65"/>
      <c r="BJ492" s="155"/>
      <c r="BK492" s="132"/>
      <c r="BL492" s="131"/>
      <c r="BM492" s="65"/>
      <c r="BN492" s="131"/>
      <c r="BO492" s="132"/>
      <c r="BP492" s="131"/>
      <c r="BQ492" s="132"/>
      <c r="BR492" s="131"/>
      <c r="BS492" s="65"/>
      <c r="BT492" s="131"/>
      <c r="BU492" s="132"/>
      <c r="BV492" s="131"/>
      <c r="BW492" s="65"/>
      <c r="BX492" s="131"/>
      <c r="BY492" s="65"/>
      <c r="BZ492" s="131"/>
      <c r="CA492" s="65"/>
      <c r="CB492" s="156">
        <f t="shared" si="156"/>
        <v>0</v>
      </c>
      <c r="CC492" s="128" t="e">
        <f t="shared" si="157"/>
        <v>#DIV/0!</v>
      </c>
      <c r="CF492" s="122"/>
      <c r="CG492" s="122"/>
    </row>
    <row r="493" spans="1:88" ht="63" customHeight="1">
      <c r="A493" s="976"/>
      <c r="B493" s="945"/>
      <c r="C493" s="944"/>
      <c r="D493" s="38" t="s">
        <v>202</v>
      </c>
      <c r="E493" s="44" t="s">
        <v>201</v>
      </c>
      <c r="F493" s="671">
        <f>+'[1]UE409 (2)'!F509</f>
        <v>500000</v>
      </c>
      <c r="G493" s="671">
        <f>+'[1]UE409 (2)'!G507</f>
        <v>12000</v>
      </c>
      <c r="H493" s="671">
        <f>+'[1]UE409 (2)'!H507</f>
        <v>12000</v>
      </c>
      <c r="I493" s="671">
        <f>+'[1]UE409 (2)'!I507</f>
        <v>12000</v>
      </c>
      <c r="J493" s="745">
        <v>17771</v>
      </c>
      <c r="K493" s="114">
        <v>85056</v>
      </c>
      <c r="L493" s="114">
        <v>92776</v>
      </c>
      <c r="M493" s="114">
        <v>77765</v>
      </c>
      <c r="N493" s="114"/>
      <c r="O493" s="114"/>
      <c r="P493" s="114"/>
      <c r="Q493" s="114"/>
      <c r="R493" s="80"/>
      <c r="S493" s="114"/>
      <c r="T493" s="114"/>
      <c r="U493" s="114"/>
      <c r="V493" s="77">
        <f t="shared" si="154"/>
        <v>273368</v>
      </c>
      <c r="W493" s="128">
        <f t="shared" si="155"/>
        <v>54.6736</v>
      </c>
      <c r="Z493" s="224"/>
      <c r="AA493" s="224"/>
      <c r="AB493" s="694"/>
      <c r="AC493" s="694"/>
      <c r="AD493" s="694"/>
      <c r="AE493" s="694"/>
      <c r="AF493" s="223"/>
      <c r="AG493" s="223"/>
      <c r="AH493" s="223"/>
      <c r="AI493" s="223"/>
      <c r="AJ493" s="223"/>
      <c r="AK493" s="223"/>
      <c r="AL493" s="12"/>
      <c r="AM493" s="12"/>
      <c r="AN493" s="12"/>
      <c r="AO493" s="12"/>
      <c r="AP493" s="12"/>
      <c r="AQ493" s="12"/>
      <c r="AR493" s="694"/>
      <c r="AS493" s="694"/>
      <c r="AT493" s="12"/>
      <c r="AU493" s="12"/>
      <c r="AV493" s="223"/>
      <c r="AW493" s="223"/>
      <c r="AY493" s="123"/>
      <c r="AZ493" s="191"/>
      <c r="BA493" s="126"/>
      <c r="BB493" s="130"/>
      <c r="BC493" s="129"/>
      <c r="BD493" s="155"/>
      <c r="BE493" s="132"/>
      <c r="BF493" s="131"/>
      <c r="BG493" s="132"/>
      <c r="BH493" s="131"/>
      <c r="BI493" s="65"/>
      <c r="BJ493" s="155"/>
      <c r="BK493" s="132"/>
      <c r="BL493" s="131"/>
      <c r="BM493" s="65"/>
      <c r="BN493" s="131"/>
      <c r="BO493" s="132"/>
      <c r="BP493" s="131"/>
      <c r="BQ493" s="132"/>
      <c r="BR493" s="131"/>
      <c r="BS493" s="65"/>
      <c r="BT493" s="131"/>
      <c r="BU493" s="132"/>
      <c r="BV493" s="131"/>
      <c r="BW493" s="65"/>
      <c r="BX493" s="131"/>
      <c r="BY493" s="65"/>
      <c r="BZ493" s="131"/>
      <c r="CA493" s="65"/>
      <c r="CB493" s="156">
        <f t="shared" si="156"/>
        <v>0</v>
      </c>
      <c r="CC493" s="128" t="e">
        <f t="shared" si="157"/>
        <v>#DIV/0!</v>
      </c>
      <c r="CF493" s="122"/>
      <c r="CG493" s="122"/>
    </row>
    <row r="494" spans="1:88" ht="47.25" customHeight="1">
      <c r="A494" s="976"/>
      <c r="B494" s="945"/>
      <c r="C494" s="944"/>
      <c r="D494" s="11" t="s">
        <v>203</v>
      </c>
      <c r="E494" s="9" t="s">
        <v>201</v>
      </c>
      <c r="F494" s="671">
        <f>+'[1]UE409 (2)'!F510</f>
        <v>500000</v>
      </c>
      <c r="G494" s="671">
        <f>+'[1]UE409 (2)'!G508</f>
        <v>234</v>
      </c>
      <c r="H494" s="671">
        <f>+'[1]UE409 (2)'!H508</f>
        <v>234</v>
      </c>
      <c r="I494" s="671">
        <f>+'[1]UE409 (2)'!I508</f>
        <v>234</v>
      </c>
      <c r="J494" s="722">
        <v>0</v>
      </c>
      <c r="K494" s="114">
        <v>37072</v>
      </c>
      <c r="L494" s="114">
        <v>55026</v>
      </c>
      <c r="M494" s="114">
        <v>120919</v>
      </c>
      <c r="N494" s="114"/>
      <c r="O494" s="114"/>
      <c r="P494" s="114"/>
      <c r="Q494" s="114"/>
      <c r="R494" s="80"/>
      <c r="S494" s="114"/>
      <c r="T494" s="114"/>
      <c r="U494" s="114"/>
      <c r="V494" s="77">
        <f t="shared" si="154"/>
        <v>213017</v>
      </c>
      <c r="W494" s="128">
        <f t="shared" si="155"/>
        <v>42.603400000000001</v>
      </c>
      <c r="Z494" s="224"/>
      <c r="AA494" s="224"/>
      <c r="AB494" s="694"/>
      <c r="AC494" s="694"/>
      <c r="AD494" s="694"/>
      <c r="AE494" s="694"/>
      <c r="AF494" s="223"/>
      <c r="AG494" s="223"/>
      <c r="AH494" s="223"/>
      <c r="AI494" s="223"/>
      <c r="AJ494" s="694"/>
      <c r="AK494" s="694"/>
      <c r="AL494" s="694"/>
      <c r="AM494" s="694"/>
      <c r="AN494" s="694"/>
      <c r="AO494" s="694"/>
      <c r="AP494" s="694"/>
      <c r="AQ494" s="694"/>
      <c r="AR494" s="694"/>
      <c r="AS494" s="694"/>
      <c r="AT494" s="694"/>
      <c r="AU494" s="694"/>
      <c r="AV494" s="694"/>
      <c r="AW494" s="694"/>
      <c r="AY494" s="123"/>
      <c r="AZ494" s="191"/>
      <c r="BA494" s="126"/>
      <c r="BB494" s="130"/>
      <c r="BC494" s="129"/>
      <c r="BD494" s="155"/>
      <c r="BE494" s="132"/>
      <c r="BF494" s="131"/>
      <c r="BG494" s="132"/>
      <c r="BH494" s="131"/>
      <c r="BI494" s="65"/>
      <c r="BJ494" s="155"/>
      <c r="BK494" s="132"/>
      <c r="BL494" s="131"/>
      <c r="BM494" s="65"/>
      <c r="BN494" s="131"/>
      <c r="BO494" s="132"/>
      <c r="BP494" s="131"/>
      <c r="BQ494" s="132"/>
      <c r="BR494" s="131"/>
      <c r="BS494" s="65"/>
      <c r="BT494" s="131"/>
      <c r="BU494" s="132"/>
      <c r="BV494" s="131"/>
      <c r="BW494" s="65"/>
      <c r="BX494" s="131"/>
      <c r="BY494" s="65"/>
      <c r="BZ494" s="131"/>
      <c r="CA494" s="65"/>
      <c r="CB494" s="156">
        <f t="shared" si="156"/>
        <v>0</v>
      </c>
      <c r="CC494" s="128" t="e">
        <f t="shared" si="157"/>
        <v>#DIV/0!</v>
      </c>
      <c r="CF494" s="122"/>
      <c r="CG494" s="122"/>
    </row>
    <row r="495" spans="1:88" ht="47.25" customHeight="1">
      <c r="A495" s="976"/>
      <c r="B495" s="945" t="s">
        <v>375</v>
      </c>
      <c r="C495" s="945" t="s">
        <v>374</v>
      </c>
      <c r="D495" s="945" t="s">
        <v>222</v>
      </c>
      <c r="E495" s="945"/>
      <c r="F495" s="671">
        <f>+'[1]UE409 (2)'!F511</f>
        <v>55000</v>
      </c>
      <c r="G495" s="671">
        <f>+'[1]UE409 (2)'!G509</f>
        <v>12000</v>
      </c>
      <c r="H495" s="671">
        <f>+'[1]UE409 (2)'!H509</f>
        <v>12000</v>
      </c>
      <c r="I495" s="671">
        <f>+'[1]UE409 (2)'!I509</f>
        <v>12000</v>
      </c>
      <c r="J495" s="727">
        <v>0</v>
      </c>
      <c r="K495" s="671">
        <v>0</v>
      </c>
      <c r="L495" s="671">
        <v>0</v>
      </c>
      <c r="M495" s="671">
        <v>0</v>
      </c>
      <c r="N495" s="671">
        <f t="shared" ref="N495:U495" si="165">+N496</f>
        <v>0</v>
      </c>
      <c r="O495" s="671">
        <f t="shared" si="165"/>
        <v>0</v>
      </c>
      <c r="P495" s="671">
        <f t="shared" si="165"/>
        <v>0</v>
      </c>
      <c r="Q495" s="671">
        <f t="shared" si="165"/>
        <v>0</v>
      </c>
      <c r="R495" s="671">
        <f t="shared" si="165"/>
        <v>0</v>
      </c>
      <c r="S495" s="671">
        <f t="shared" si="165"/>
        <v>0</v>
      </c>
      <c r="T495" s="671">
        <f t="shared" si="165"/>
        <v>0</v>
      </c>
      <c r="U495" s="671">
        <f t="shared" si="165"/>
        <v>0</v>
      </c>
      <c r="V495" s="77">
        <f t="shared" si="154"/>
        <v>0</v>
      </c>
      <c r="W495" s="128">
        <f t="shared" si="155"/>
        <v>0</v>
      </c>
      <c r="Z495" s="224"/>
      <c r="AA495" s="224"/>
      <c r="AB495" s="694"/>
      <c r="AC495" s="694"/>
      <c r="AD495" s="694"/>
      <c r="AE495" s="694"/>
      <c r="AF495" s="694"/>
      <c r="AG495" s="694"/>
      <c r="AH495" s="694"/>
      <c r="AI495" s="694"/>
      <c r="AJ495" s="694"/>
      <c r="AK495" s="694"/>
      <c r="AL495" s="694"/>
      <c r="AM495" s="694"/>
      <c r="AN495" s="694"/>
      <c r="AO495" s="694"/>
      <c r="AP495" s="694"/>
      <c r="AQ495" s="694"/>
      <c r="AR495" s="694"/>
      <c r="AS495" s="694"/>
      <c r="AT495" s="694"/>
      <c r="AU495" s="694"/>
      <c r="AV495" s="694"/>
      <c r="AW495" s="694"/>
      <c r="AY495" s="123"/>
      <c r="AZ495" s="191"/>
      <c r="BA495" s="77">
        <f>+BC495+BD495+BF495+BH495+BJ495+BL495+BN495+BP495+BR495+BT495+BV495+BX495+BZ495</f>
        <v>1538519</v>
      </c>
      <c r="BB495" s="130">
        <f>+BE495+BG495+BI495+BK495+BM495+BO495+BQ495+BS495+BU495+BW495+BY495+CA495</f>
        <v>404188.77999999997</v>
      </c>
      <c r="BC495" s="129">
        <v>5000</v>
      </c>
      <c r="BD495" s="155">
        <v>0</v>
      </c>
      <c r="BE495" s="132">
        <v>0</v>
      </c>
      <c r="BF495" s="131">
        <v>1522747</v>
      </c>
      <c r="BG495" s="132">
        <v>134995.09</v>
      </c>
      <c r="BH495" s="131">
        <v>10772</v>
      </c>
      <c r="BI495" s="65">
        <v>134935.57000000004</v>
      </c>
      <c r="BJ495" s="155">
        <v>0</v>
      </c>
      <c r="BK495" s="132">
        <v>134258.11999999994</v>
      </c>
      <c r="BL495" s="131"/>
      <c r="BM495" s="65"/>
      <c r="BN495" s="131"/>
      <c r="BO495" s="132"/>
      <c r="BP495" s="131"/>
      <c r="BQ495" s="132"/>
      <c r="BR495" s="131"/>
      <c r="BS495" s="65"/>
      <c r="BT495" s="131"/>
      <c r="BU495" s="132"/>
      <c r="BV495" s="131"/>
      <c r="BW495" s="65"/>
      <c r="BX495" s="131"/>
      <c r="BY495" s="65"/>
      <c r="BZ495" s="131"/>
      <c r="CA495" s="65"/>
      <c r="CB495" s="156">
        <f t="shared" si="156"/>
        <v>404188.77999999997</v>
      </c>
      <c r="CC495" s="128">
        <f t="shared" si="157"/>
        <v>26.271289467338395</v>
      </c>
      <c r="CF495" s="133">
        <f>+CI495-BA495</f>
        <v>0</v>
      </c>
      <c r="CG495" s="133">
        <f>+CJ495-BB495</f>
        <v>0</v>
      </c>
      <c r="CH495" s="160"/>
      <c r="CI495" s="133">
        <v>1538519</v>
      </c>
      <c r="CJ495" s="133">
        <v>404188.77999999997</v>
      </c>
    </row>
    <row r="496" spans="1:88" ht="45" customHeight="1">
      <c r="A496" s="977"/>
      <c r="B496" s="945"/>
      <c r="C496" s="945"/>
      <c r="D496" s="38" t="s">
        <v>474</v>
      </c>
      <c r="E496" s="69" t="s">
        <v>376</v>
      </c>
      <c r="F496" s="671">
        <f>+'[1]UE409 (2)'!F512</f>
        <v>55000</v>
      </c>
      <c r="G496" s="671">
        <f>+'[1]UE409 (2)'!G510</f>
        <v>8000</v>
      </c>
      <c r="H496" s="671">
        <f>+'[1]UE409 (2)'!H510</f>
        <v>8000</v>
      </c>
      <c r="I496" s="671">
        <f>+'[1]UE409 (2)'!I510</f>
        <v>8000</v>
      </c>
      <c r="J496" s="634">
        <v>0</v>
      </c>
      <c r="K496" s="80">
        <v>0</v>
      </c>
      <c r="L496" s="80">
        <v>0</v>
      </c>
      <c r="M496" s="80">
        <v>0</v>
      </c>
      <c r="N496" s="80"/>
      <c r="O496" s="80"/>
      <c r="P496" s="80"/>
      <c r="Q496" s="80"/>
      <c r="R496" s="80"/>
      <c r="S496" s="635"/>
      <c r="T496" s="80"/>
      <c r="U496" s="80"/>
      <c r="V496" s="77">
        <f t="shared" si="154"/>
        <v>0</v>
      </c>
      <c r="W496" s="128">
        <f t="shared" si="155"/>
        <v>0</v>
      </c>
      <c r="Z496" s="224"/>
      <c r="AA496" s="224"/>
      <c r="AB496" s="223"/>
      <c r="AC496" s="223"/>
      <c r="AD496" s="223"/>
      <c r="AE496" s="223"/>
      <c r="AF496" s="223"/>
      <c r="AG496" s="223"/>
      <c r="AH496" s="223"/>
      <c r="AI496" s="223"/>
      <c r="AJ496" s="694"/>
      <c r="AK496" s="694"/>
      <c r="AL496" s="694"/>
      <c r="AM496" s="694"/>
      <c r="AN496" s="694"/>
      <c r="AO496" s="694"/>
      <c r="AP496" s="694"/>
      <c r="AQ496" s="694"/>
      <c r="AR496" s="694"/>
      <c r="AS496" s="694"/>
      <c r="AT496" s="694"/>
      <c r="AU496" s="694"/>
      <c r="AV496" s="694"/>
      <c r="AW496" s="694"/>
      <c r="AY496" s="123"/>
      <c r="AZ496" s="191"/>
      <c r="BA496" s="126"/>
      <c r="BB496" s="130"/>
      <c r="BC496" s="129"/>
      <c r="BD496" s="155"/>
      <c r="BE496" s="132"/>
      <c r="BF496" s="131"/>
      <c r="BG496" s="132"/>
      <c r="BH496" s="131"/>
      <c r="BI496" s="65"/>
      <c r="BJ496" s="155"/>
      <c r="BK496" s="132"/>
      <c r="BL496" s="131"/>
      <c r="BM496" s="65"/>
      <c r="BN496" s="131"/>
      <c r="BO496" s="132"/>
      <c r="BP496" s="131"/>
      <c r="BQ496" s="132"/>
      <c r="BR496" s="131"/>
      <c r="BS496" s="65"/>
      <c r="BT496" s="131"/>
      <c r="BU496" s="132"/>
      <c r="BV496" s="131"/>
      <c r="BW496" s="65"/>
      <c r="BX496" s="131"/>
      <c r="BY496" s="65"/>
      <c r="BZ496" s="131"/>
      <c r="CA496" s="65"/>
      <c r="CB496" s="156">
        <f t="shared" si="156"/>
        <v>0</v>
      </c>
      <c r="CC496" s="128" t="e">
        <f t="shared" si="157"/>
        <v>#DIV/0!</v>
      </c>
      <c r="CF496" s="122"/>
      <c r="CG496" s="122"/>
    </row>
    <row r="497" spans="1:88" ht="60" customHeight="1">
      <c r="A497" s="945" t="s">
        <v>98</v>
      </c>
      <c r="B497" s="945" t="s">
        <v>378</v>
      </c>
      <c r="C497" s="944" t="s">
        <v>377</v>
      </c>
      <c r="D497" s="945" t="s">
        <v>222</v>
      </c>
      <c r="E497" s="945"/>
      <c r="F497" s="671">
        <f>+'[1]UE409 (2)'!F513</f>
        <v>48570</v>
      </c>
      <c r="G497" s="671">
        <f>+'[1]UE409 (2)'!G511</f>
        <v>55000</v>
      </c>
      <c r="H497" s="671">
        <f>+'[1]UE409 (2)'!H511</f>
        <v>55000</v>
      </c>
      <c r="I497" s="671">
        <f>+'[1]UE409 (2)'!I511</f>
        <v>55000</v>
      </c>
      <c r="J497" s="727">
        <v>643</v>
      </c>
      <c r="K497" s="671">
        <v>6640</v>
      </c>
      <c r="L497" s="671">
        <v>6669</v>
      </c>
      <c r="M497" s="671">
        <v>7432</v>
      </c>
      <c r="N497" s="671">
        <f t="shared" ref="N497:U497" si="166">+N498</f>
        <v>0</v>
      </c>
      <c r="O497" s="671">
        <f t="shared" si="166"/>
        <v>0</v>
      </c>
      <c r="P497" s="671">
        <f t="shared" si="166"/>
        <v>0</v>
      </c>
      <c r="Q497" s="671">
        <f t="shared" si="166"/>
        <v>0</v>
      </c>
      <c r="R497" s="671">
        <f t="shared" si="166"/>
        <v>0</v>
      </c>
      <c r="S497" s="671">
        <f t="shared" si="166"/>
        <v>0</v>
      </c>
      <c r="T497" s="671">
        <f t="shared" si="166"/>
        <v>0</v>
      </c>
      <c r="U497" s="671">
        <f t="shared" si="166"/>
        <v>0</v>
      </c>
      <c r="V497" s="77">
        <f t="shared" si="154"/>
        <v>21384</v>
      </c>
      <c r="W497" s="128">
        <f t="shared" si="155"/>
        <v>44.027177269919704</v>
      </c>
      <c r="Z497" s="224"/>
      <c r="AA497" s="224"/>
      <c r="AB497" s="694"/>
      <c r="AC497" s="694"/>
      <c r="AD497" s="694"/>
      <c r="AE497" s="694"/>
      <c r="AF497" s="694"/>
      <c r="AG497" s="694"/>
      <c r="AH497" s="694"/>
      <c r="AI497" s="694"/>
      <c r="AJ497" s="694"/>
      <c r="AK497" s="694"/>
      <c r="AL497" s="694"/>
      <c r="AM497" s="694"/>
      <c r="AN497" s="694"/>
      <c r="AO497" s="694"/>
      <c r="AP497" s="694"/>
      <c r="AQ497" s="694"/>
      <c r="AR497" s="694"/>
      <c r="AS497" s="694"/>
      <c r="AT497" s="694"/>
      <c r="AU497" s="694"/>
      <c r="AV497" s="694"/>
      <c r="AW497" s="694"/>
      <c r="BA497" s="77">
        <f>+BC497+BD497+BF497+BH497+BJ497+BL497+BN497+BP497+BR497+BT497+BV497+BX497+BZ497</f>
        <v>2000</v>
      </c>
      <c r="BB497" s="130">
        <f>+BE497+BG497+BI497+BK497+BM497+BO497+BQ497+BS497+BU497+BW497+BY497+CA497</f>
        <v>0</v>
      </c>
      <c r="BC497" s="129">
        <v>2000</v>
      </c>
      <c r="BD497" s="155">
        <v>0</v>
      </c>
      <c r="BE497" s="132">
        <v>0</v>
      </c>
      <c r="BF497" s="131">
        <v>0</v>
      </c>
      <c r="BG497" s="132">
        <v>0</v>
      </c>
      <c r="BH497" s="131">
        <v>0</v>
      </c>
      <c r="BI497" s="65">
        <v>0</v>
      </c>
      <c r="BJ497" s="155">
        <v>0</v>
      </c>
      <c r="BK497" s="132">
        <v>0</v>
      </c>
      <c r="BL497" s="131"/>
      <c r="BM497" s="65"/>
      <c r="BN497" s="131"/>
      <c r="BO497" s="132"/>
      <c r="BP497" s="131"/>
      <c r="BQ497" s="132"/>
      <c r="BR497" s="131"/>
      <c r="BS497" s="65"/>
      <c r="BT497" s="131"/>
      <c r="BU497" s="132"/>
      <c r="BV497" s="131"/>
      <c r="BW497" s="65"/>
      <c r="BX497" s="131"/>
      <c r="BY497" s="65"/>
      <c r="BZ497" s="131"/>
      <c r="CA497" s="65"/>
      <c r="CB497" s="156">
        <f t="shared" si="156"/>
        <v>0</v>
      </c>
      <c r="CC497" s="128">
        <f t="shared" si="157"/>
        <v>0</v>
      </c>
      <c r="CF497" s="133">
        <f>+CI497-BA497</f>
        <v>0</v>
      </c>
      <c r="CG497" s="133">
        <f>+CJ497-BB497</f>
        <v>0</v>
      </c>
      <c r="CH497" s="160"/>
      <c r="CI497" s="133">
        <v>2000</v>
      </c>
      <c r="CJ497" s="133">
        <v>0</v>
      </c>
    </row>
    <row r="498" spans="1:88" ht="124.5" customHeight="1">
      <c r="A498" s="945"/>
      <c r="B498" s="945"/>
      <c r="C498" s="944"/>
      <c r="D498" s="38" t="s">
        <v>379</v>
      </c>
      <c r="E498" s="44" t="s">
        <v>196</v>
      </c>
      <c r="F498" s="671">
        <f>+'[1]UE409 (2)'!F514</f>
        <v>48570</v>
      </c>
      <c r="G498" s="671">
        <f>+'[1]UE409 (2)'!G512</f>
        <v>55000</v>
      </c>
      <c r="H498" s="671">
        <f>+'[1]UE409 (2)'!H512</f>
        <v>55000</v>
      </c>
      <c r="I498" s="671">
        <f>+'[1]UE409 (2)'!I512</f>
        <v>55000</v>
      </c>
      <c r="J498" s="634">
        <v>643</v>
      </c>
      <c r="K498" s="80">
        <v>6640</v>
      </c>
      <c r="L498" s="80">
        <v>6669</v>
      </c>
      <c r="M498" s="80">
        <v>7432</v>
      </c>
      <c r="N498" s="80"/>
      <c r="O498" s="80"/>
      <c r="P498" s="80"/>
      <c r="Q498" s="80"/>
      <c r="R498" s="80"/>
      <c r="S498" s="80"/>
      <c r="T498" s="80"/>
      <c r="U498" s="80"/>
      <c r="V498" s="77">
        <f t="shared" si="154"/>
        <v>21384</v>
      </c>
      <c r="W498" s="128">
        <f t="shared" si="155"/>
        <v>44.027177269919704</v>
      </c>
      <c r="Z498" s="224"/>
      <c r="AA498" s="224"/>
      <c r="AB498" s="223"/>
      <c r="AC498" s="694"/>
      <c r="AD498" s="223"/>
      <c r="AE498" s="694"/>
      <c r="AF498" s="223"/>
      <c r="AG498" s="694"/>
      <c r="AH498" s="223"/>
      <c r="AI498" s="694"/>
      <c r="AJ498" s="694"/>
      <c r="AK498" s="694"/>
      <c r="AL498" s="694"/>
      <c r="AM498" s="694"/>
      <c r="AN498" s="694"/>
      <c r="AO498" s="694"/>
      <c r="AP498" s="694"/>
      <c r="AQ498" s="694"/>
      <c r="AR498" s="694"/>
      <c r="AS498" s="694"/>
      <c r="AT498" s="694"/>
      <c r="AU498" s="694"/>
      <c r="AV498" s="694"/>
      <c r="AW498" s="694"/>
      <c r="BA498" s="126"/>
      <c r="BB498" s="130"/>
      <c r="BC498" s="129"/>
      <c r="BD498" s="155"/>
      <c r="BE498" s="132"/>
      <c r="BF498" s="131"/>
      <c r="BG498" s="132"/>
      <c r="BH498" s="131"/>
      <c r="BI498" s="65"/>
      <c r="BJ498" s="155"/>
      <c r="BK498" s="132"/>
      <c r="BL498" s="131"/>
      <c r="BM498" s="65"/>
      <c r="BN498" s="131"/>
      <c r="BO498" s="132"/>
      <c r="BP498" s="131"/>
      <c r="BQ498" s="132"/>
      <c r="BR498" s="131"/>
      <c r="BS498" s="65"/>
      <c r="BT498" s="131"/>
      <c r="BU498" s="132"/>
      <c r="BV498" s="131"/>
      <c r="BW498" s="65"/>
      <c r="BX498" s="131"/>
      <c r="BY498" s="65"/>
      <c r="BZ498" s="131"/>
      <c r="CA498" s="65"/>
      <c r="CB498" s="156">
        <f t="shared" si="156"/>
        <v>0</v>
      </c>
      <c r="CC498" s="128" t="e">
        <f t="shared" si="157"/>
        <v>#DIV/0!</v>
      </c>
      <c r="CF498" s="122"/>
      <c r="CG498" s="122"/>
    </row>
    <row r="499" spans="1:88" ht="73.5" customHeight="1">
      <c r="A499" s="975" t="s">
        <v>134</v>
      </c>
      <c r="B499" s="945" t="s">
        <v>381</v>
      </c>
      <c r="C499" s="944" t="s">
        <v>380</v>
      </c>
      <c r="D499" s="945" t="s">
        <v>222</v>
      </c>
      <c r="E499" s="945"/>
      <c r="F499" s="671">
        <f>+'[1]UE409 (2)'!F515</f>
        <v>522</v>
      </c>
      <c r="G499" s="671">
        <f>+'[1]UE409 (2)'!G513</f>
        <v>8166</v>
      </c>
      <c r="H499" s="671">
        <f>+'[1]UE409 (2)'!H513</f>
        <v>8166</v>
      </c>
      <c r="I499" s="671">
        <f>+'[1]UE409 (2)'!I513</f>
        <v>8166</v>
      </c>
      <c r="J499" s="727">
        <v>0</v>
      </c>
      <c r="K499" s="671">
        <v>300</v>
      </c>
      <c r="L499" s="671">
        <v>350</v>
      </c>
      <c r="M499" s="671">
        <v>16</v>
      </c>
      <c r="N499" s="671">
        <f t="shared" ref="N499:U499" si="167">+N500</f>
        <v>0</v>
      </c>
      <c r="O499" s="671">
        <f t="shared" si="167"/>
        <v>0</v>
      </c>
      <c r="P499" s="671">
        <f t="shared" si="167"/>
        <v>0</v>
      </c>
      <c r="Q499" s="671">
        <f t="shared" si="167"/>
        <v>0</v>
      </c>
      <c r="R499" s="671">
        <f t="shared" si="167"/>
        <v>0</v>
      </c>
      <c r="S499" s="671">
        <f t="shared" si="167"/>
        <v>0</v>
      </c>
      <c r="T499" s="671">
        <f t="shared" si="167"/>
        <v>0</v>
      </c>
      <c r="U499" s="671">
        <f t="shared" si="167"/>
        <v>0</v>
      </c>
      <c r="V499" s="77">
        <f t="shared" si="154"/>
        <v>666</v>
      </c>
      <c r="W499" s="128">
        <f t="shared" si="155"/>
        <v>127.58620689655173</v>
      </c>
      <c r="Z499" s="224"/>
      <c r="AA499" s="224"/>
      <c r="AB499" s="694"/>
      <c r="AC499" s="694"/>
      <c r="AD499" s="694"/>
      <c r="AE499" s="694"/>
      <c r="AF499" s="694"/>
      <c r="AG499" s="694"/>
      <c r="AH499" s="694"/>
      <c r="AI499" s="694"/>
      <c r="AJ499" s="694"/>
      <c r="AK499" s="694"/>
      <c r="AL499" s="694"/>
      <c r="AM499" s="694"/>
      <c r="AN499" s="694"/>
      <c r="AO499" s="694"/>
      <c r="AP499" s="694"/>
      <c r="AQ499" s="694"/>
      <c r="AR499" s="694"/>
      <c r="AS499" s="694"/>
      <c r="AT499" s="694"/>
      <c r="AU499" s="694"/>
      <c r="AV499" s="694"/>
      <c r="AW499" s="694"/>
      <c r="BA499" s="77">
        <f>+BC499+BD499+BF499+BH499+BJ499+BL499+BN499+BP499+BR499+BT499+BV499+BX499+BZ499</f>
        <v>1500</v>
      </c>
      <c r="BB499" s="130">
        <f>+BE499+BG499+BI499+BK499+BM499+BO499+BQ499+BS499+BU499+BW499+BY499+CA499</f>
        <v>0</v>
      </c>
      <c r="BC499" s="129">
        <v>1500</v>
      </c>
      <c r="BD499" s="155">
        <v>0</v>
      </c>
      <c r="BE499" s="132">
        <v>0</v>
      </c>
      <c r="BF499" s="131">
        <v>0</v>
      </c>
      <c r="BG499" s="132">
        <v>0</v>
      </c>
      <c r="BH499" s="131">
        <v>0</v>
      </c>
      <c r="BI499" s="65">
        <v>0</v>
      </c>
      <c r="BJ499" s="155">
        <v>0</v>
      </c>
      <c r="BK499" s="132">
        <v>0</v>
      </c>
      <c r="BL499" s="131"/>
      <c r="BM499" s="65"/>
      <c r="BN499" s="131"/>
      <c r="BO499" s="132"/>
      <c r="BP499" s="131"/>
      <c r="BQ499" s="132"/>
      <c r="BR499" s="131"/>
      <c r="BS499" s="65"/>
      <c r="BT499" s="131"/>
      <c r="BU499" s="132"/>
      <c r="BV499" s="131"/>
      <c r="BW499" s="65"/>
      <c r="BX499" s="131"/>
      <c r="BY499" s="65"/>
      <c r="BZ499" s="131"/>
      <c r="CA499" s="65"/>
      <c r="CB499" s="156">
        <f t="shared" si="156"/>
        <v>0</v>
      </c>
      <c r="CC499" s="128">
        <f t="shared" si="157"/>
        <v>0</v>
      </c>
      <c r="CF499" s="133">
        <f>+CI499-BA499</f>
        <v>0</v>
      </c>
      <c r="CG499" s="133">
        <f>+CJ499-BB499</f>
        <v>0</v>
      </c>
      <c r="CH499" s="160"/>
      <c r="CI499" s="133">
        <v>1500</v>
      </c>
      <c r="CJ499" s="133">
        <v>0</v>
      </c>
    </row>
    <row r="500" spans="1:88" ht="73.5" customHeight="1">
      <c r="A500" s="976"/>
      <c r="B500" s="945"/>
      <c r="C500" s="944"/>
      <c r="D500" s="639" t="s">
        <v>750</v>
      </c>
      <c r="E500" s="638" t="s">
        <v>129</v>
      </c>
      <c r="F500" s="671">
        <f>+'[1]UE409 (2)'!F516</f>
        <v>522</v>
      </c>
      <c r="G500" s="671">
        <f>+'[1]UE409 (2)'!G514</f>
        <v>8166</v>
      </c>
      <c r="H500" s="671">
        <f>+'[1]UE409 (2)'!H514</f>
        <v>8166</v>
      </c>
      <c r="I500" s="671">
        <f>+'[1]UE409 (2)'!I514</f>
        <v>8166</v>
      </c>
      <c r="J500" s="634">
        <v>0</v>
      </c>
      <c r="K500" s="80">
        <v>0</v>
      </c>
      <c r="L500" s="80">
        <v>145</v>
      </c>
      <c r="M500" s="80">
        <v>16</v>
      </c>
      <c r="N500" s="80"/>
      <c r="O500" s="80"/>
      <c r="P500" s="80"/>
      <c r="Q500" s="80"/>
      <c r="R500" s="80"/>
      <c r="S500" s="80"/>
      <c r="T500" s="80"/>
      <c r="U500" s="80"/>
      <c r="V500" s="77">
        <f t="shared" si="154"/>
        <v>161</v>
      </c>
      <c r="W500" s="128">
        <f t="shared" si="155"/>
        <v>30.842911877394634</v>
      </c>
      <c r="Z500" s="224" t="s">
        <v>866</v>
      </c>
      <c r="AA500" s="224" t="s">
        <v>867</v>
      </c>
      <c r="AB500" s="694"/>
      <c r="AC500" s="694"/>
      <c r="AD500" s="694"/>
      <c r="AE500" s="694"/>
      <c r="AF500" s="694"/>
      <c r="AG500" s="694"/>
      <c r="AH500" s="694"/>
      <c r="AI500" s="694"/>
      <c r="AJ500" s="694"/>
      <c r="AK500" s="694"/>
      <c r="AL500" s="694"/>
      <c r="AM500" s="694"/>
      <c r="AN500" s="694"/>
      <c r="AO500" s="694"/>
      <c r="AP500" s="694"/>
      <c r="AQ500" s="694"/>
      <c r="AR500" s="694"/>
      <c r="AS500" s="694"/>
      <c r="AT500" s="694"/>
      <c r="AU500" s="694"/>
      <c r="AV500" s="694"/>
      <c r="AW500" s="694"/>
      <c r="BA500" s="129"/>
      <c r="BB500" s="130"/>
      <c r="BC500" s="129"/>
      <c r="BD500" s="155"/>
      <c r="BE500" s="132"/>
      <c r="BF500" s="131"/>
      <c r="BG500" s="132"/>
      <c r="BH500" s="131"/>
      <c r="BI500" s="65"/>
      <c r="BJ500" s="155"/>
      <c r="BK500" s="132"/>
      <c r="BL500" s="131"/>
      <c r="BM500" s="65"/>
      <c r="BN500" s="131"/>
      <c r="BO500" s="132"/>
      <c r="BP500" s="131"/>
      <c r="BQ500" s="132"/>
      <c r="BR500" s="131"/>
      <c r="BS500" s="65"/>
      <c r="BT500" s="131"/>
      <c r="BU500" s="132"/>
      <c r="BV500" s="131"/>
      <c r="BW500" s="65"/>
      <c r="BX500" s="131"/>
      <c r="BY500" s="65"/>
      <c r="BZ500" s="131"/>
      <c r="CA500" s="65"/>
      <c r="CB500" s="156">
        <f t="shared" si="156"/>
        <v>0</v>
      </c>
      <c r="CC500" s="128" t="e">
        <f t="shared" si="157"/>
        <v>#DIV/0!</v>
      </c>
      <c r="CF500" s="133"/>
      <c r="CG500" s="133"/>
      <c r="CH500" s="160"/>
      <c r="CI500" s="133"/>
      <c r="CJ500" s="133"/>
    </row>
    <row r="501" spans="1:88" ht="73.5" customHeight="1">
      <c r="A501" s="976"/>
      <c r="B501" s="945"/>
      <c r="C501" s="944"/>
      <c r="D501" s="639" t="s">
        <v>751</v>
      </c>
      <c r="E501" s="638" t="s">
        <v>216</v>
      </c>
      <c r="F501" s="671">
        <f>+'[1]UE409 (2)'!F517</f>
        <v>15206</v>
      </c>
      <c r="G501" s="671">
        <f>+'[1]UE409 (2)'!G515</f>
        <v>40</v>
      </c>
      <c r="H501" s="671">
        <f>+'[1]UE409 (2)'!H515</f>
        <v>40</v>
      </c>
      <c r="I501" s="671">
        <f>+'[1]UE409 (2)'!I515</f>
        <v>40</v>
      </c>
      <c r="J501" s="634">
        <v>272</v>
      </c>
      <c r="K501" s="80">
        <v>300</v>
      </c>
      <c r="L501" s="80">
        <v>350</v>
      </c>
      <c r="M501" s="80">
        <v>250</v>
      </c>
      <c r="N501" s="80"/>
      <c r="O501" s="80"/>
      <c r="P501" s="80"/>
      <c r="Q501" s="80"/>
      <c r="R501" s="80"/>
      <c r="S501" s="80"/>
      <c r="T501" s="80"/>
      <c r="U501" s="80"/>
      <c r="V501" s="77">
        <f t="shared" si="154"/>
        <v>1172</v>
      </c>
      <c r="W501" s="128">
        <f t="shared" si="155"/>
        <v>7.707483887938972</v>
      </c>
      <c r="Z501" s="224"/>
      <c r="AA501" s="224"/>
      <c r="AB501" s="694"/>
      <c r="AC501" s="694"/>
      <c r="AD501" s="694"/>
      <c r="AE501" s="694"/>
      <c r="AF501" s="694"/>
      <c r="AG501" s="694"/>
      <c r="AH501" s="694"/>
      <c r="AI501" s="694"/>
      <c r="AJ501" s="223"/>
      <c r="AK501" s="223"/>
      <c r="AL501" s="223"/>
      <c r="AM501" s="223"/>
      <c r="AN501" s="223"/>
      <c r="AO501" s="223"/>
      <c r="AP501" s="223"/>
      <c r="AQ501" s="223"/>
      <c r="AR501" s="223"/>
      <c r="AS501" s="223"/>
      <c r="AT501" s="223"/>
      <c r="AU501" s="223"/>
      <c r="AV501" s="223"/>
      <c r="AW501" s="223"/>
      <c r="BA501" s="126"/>
      <c r="BB501" s="130"/>
      <c r="BC501" s="129"/>
      <c r="BD501" s="155"/>
      <c r="BE501" s="132"/>
      <c r="BF501" s="131"/>
      <c r="BG501" s="132"/>
      <c r="BH501" s="131"/>
      <c r="BI501" s="65"/>
      <c r="BJ501" s="155"/>
      <c r="BK501" s="132"/>
      <c r="BL501" s="131"/>
      <c r="BM501" s="65"/>
      <c r="BN501" s="131"/>
      <c r="BO501" s="132"/>
      <c r="BP501" s="131"/>
      <c r="BQ501" s="132"/>
      <c r="BR501" s="131"/>
      <c r="BS501" s="65"/>
      <c r="BT501" s="131"/>
      <c r="BU501" s="132"/>
      <c r="BV501" s="131"/>
      <c r="BW501" s="65"/>
      <c r="BX501" s="131"/>
      <c r="BY501" s="65"/>
      <c r="BZ501" s="131"/>
      <c r="CA501" s="65"/>
      <c r="CB501" s="156">
        <f t="shared" si="156"/>
        <v>0</v>
      </c>
      <c r="CC501" s="128" t="e">
        <f t="shared" si="157"/>
        <v>#DIV/0!</v>
      </c>
      <c r="CF501" s="122"/>
      <c r="CG501" s="122"/>
    </row>
    <row r="502" spans="1:88" ht="47.25" customHeight="1">
      <c r="A502" s="975" t="s">
        <v>144</v>
      </c>
      <c r="B502" s="945" t="s">
        <v>383</v>
      </c>
      <c r="C502" s="1061" t="s">
        <v>382</v>
      </c>
      <c r="D502" s="945" t="s">
        <v>222</v>
      </c>
      <c r="E502" s="945"/>
      <c r="F502" s="671">
        <f>+'[1]UE409 (2)'!F518</f>
        <v>60</v>
      </c>
      <c r="G502" s="671">
        <f>+'[1]UE409 (2)'!G516</f>
        <v>40</v>
      </c>
      <c r="H502" s="671">
        <f>+'[1]UE409 (2)'!H516</f>
        <v>40</v>
      </c>
      <c r="I502" s="671">
        <f>+'[1]UE409 (2)'!I516</f>
        <v>40</v>
      </c>
      <c r="J502" s="727">
        <v>5</v>
      </c>
      <c r="K502" s="671">
        <v>5</v>
      </c>
      <c r="L502" s="671">
        <v>5</v>
      </c>
      <c r="M502" s="671">
        <v>5</v>
      </c>
      <c r="N502" s="671">
        <f t="shared" ref="N502:U502" si="168">+N503</f>
        <v>0</v>
      </c>
      <c r="O502" s="671">
        <f t="shared" si="168"/>
        <v>0</v>
      </c>
      <c r="P502" s="671">
        <f t="shared" si="168"/>
        <v>0</v>
      </c>
      <c r="Q502" s="671">
        <f t="shared" si="168"/>
        <v>0</v>
      </c>
      <c r="R502" s="671">
        <f t="shared" si="168"/>
        <v>0</v>
      </c>
      <c r="S502" s="671">
        <f t="shared" si="168"/>
        <v>0</v>
      </c>
      <c r="T502" s="671">
        <f t="shared" si="168"/>
        <v>0</v>
      </c>
      <c r="U502" s="671">
        <f t="shared" si="168"/>
        <v>0</v>
      </c>
      <c r="V502" s="77">
        <f t="shared" si="154"/>
        <v>20</v>
      </c>
      <c r="W502" s="128">
        <f t="shared" si="155"/>
        <v>33.333333333333329</v>
      </c>
      <c r="Z502" s="224"/>
      <c r="AA502" s="224"/>
      <c r="AB502" s="694"/>
      <c r="AC502" s="694"/>
      <c r="AD502" s="694"/>
      <c r="AE502" s="694"/>
      <c r="AF502" s="694"/>
      <c r="AG502" s="694"/>
      <c r="AH502" s="694"/>
      <c r="AI502" s="694"/>
      <c r="AJ502" s="223"/>
      <c r="AK502" s="223"/>
      <c r="AL502" s="223"/>
      <c r="AM502" s="223"/>
      <c r="AN502" s="223"/>
      <c r="AO502" s="223"/>
      <c r="AP502" s="223"/>
      <c r="AQ502" s="223"/>
      <c r="AR502" s="223"/>
      <c r="AS502" s="223"/>
      <c r="AT502" s="223"/>
      <c r="AU502" s="223"/>
      <c r="AV502" s="223"/>
      <c r="AW502" s="223"/>
      <c r="BA502" s="77">
        <f>+BC502+BD502+BF502+BH502+BJ502+BL502+BN502+BP502+BR502+BT502+BV502+BX502+BZ502</f>
        <v>1500</v>
      </c>
      <c r="BB502" s="130">
        <f>+BE502+BG502+BI502+BK502+BM502+BO502+BQ502+BS502+BU502+BW502+BY502+CA502</f>
        <v>0</v>
      </c>
      <c r="BC502" s="129">
        <v>1500</v>
      </c>
      <c r="BD502" s="155">
        <v>0</v>
      </c>
      <c r="BE502" s="132">
        <v>0</v>
      </c>
      <c r="BF502" s="131">
        <v>0</v>
      </c>
      <c r="BG502" s="132">
        <v>0</v>
      </c>
      <c r="BH502" s="131">
        <v>0</v>
      </c>
      <c r="BI502" s="65">
        <v>0</v>
      </c>
      <c r="BJ502" s="155">
        <v>0</v>
      </c>
      <c r="BK502" s="132">
        <v>0</v>
      </c>
      <c r="BL502" s="131"/>
      <c r="BM502" s="65"/>
      <c r="BN502" s="131"/>
      <c r="BO502" s="132"/>
      <c r="BP502" s="131"/>
      <c r="BQ502" s="132"/>
      <c r="BR502" s="131"/>
      <c r="BS502" s="65"/>
      <c r="BT502" s="131"/>
      <c r="BU502" s="132"/>
      <c r="BV502" s="131"/>
      <c r="BW502" s="65"/>
      <c r="BX502" s="131"/>
      <c r="BY502" s="65"/>
      <c r="BZ502" s="131"/>
      <c r="CA502" s="65"/>
      <c r="CB502" s="156">
        <f t="shared" si="156"/>
        <v>0</v>
      </c>
      <c r="CC502" s="128">
        <f t="shared" si="157"/>
        <v>0</v>
      </c>
      <c r="CF502" s="133">
        <f>+CI502-BA502</f>
        <v>0</v>
      </c>
      <c r="CG502" s="133">
        <f>+CJ502-BB502</f>
        <v>0</v>
      </c>
      <c r="CH502" s="160"/>
      <c r="CI502" s="133">
        <v>1500</v>
      </c>
      <c r="CJ502" s="133">
        <v>0</v>
      </c>
    </row>
    <row r="503" spans="1:88" ht="45.75" customHeight="1">
      <c r="A503" s="976"/>
      <c r="B503" s="945"/>
      <c r="C503" s="1061"/>
      <c r="D503" s="51" t="s">
        <v>484</v>
      </c>
      <c r="E503" s="44" t="s">
        <v>196</v>
      </c>
      <c r="F503" s="671">
        <f>+'[1]UE409 (2)'!F519</f>
        <v>60</v>
      </c>
      <c r="G503" s="671">
        <f>+'[1]UE409 (2)'!G517</f>
        <v>3000</v>
      </c>
      <c r="H503" s="671">
        <f>+'[1]UE409 (2)'!H517</f>
        <v>3000</v>
      </c>
      <c r="I503" s="671">
        <f>+'[1]UE409 (2)'!I517</f>
        <v>3000</v>
      </c>
      <c r="J503" s="634">
        <v>5</v>
      </c>
      <c r="K503" s="80">
        <v>5</v>
      </c>
      <c r="L503" s="80">
        <v>5</v>
      </c>
      <c r="M503" s="80">
        <v>5</v>
      </c>
      <c r="N503" s="80"/>
      <c r="O503" s="80"/>
      <c r="P503" s="80"/>
      <c r="Q503" s="80"/>
      <c r="R503" s="80"/>
      <c r="S503" s="80"/>
      <c r="T503" s="80"/>
      <c r="U503" s="80"/>
      <c r="V503" s="77">
        <f t="shared" si="154"/>
        <v>20</v>
      </c>
      <c r="W503" s="128">
        <f t="shared" si="155"/>
        <v>33.333333333333329</v>
      </c>
      <c r="Z503" s="224"/>
      <c r="AA503" s="224"/>
      <c r="AB503" s="694"/>
      <c r="AC503" s="694"/>
      <c r="AD503" s="694"/>
      <c r="AE503" s="694"/>
      <c r="AF503" s="694"/>
      <c r="AG503" s="694"/>
      <c r="AH503" s="694"/>
      <c r="AI503" s="694"/>
      <c r="AJ503" s="234"/>
      <c r="AK503" s="234"/>
      <c r="AL503" s="234"/>
      <c r="AM503" s="234"/>
      <c r="AN503" s="234"/>
      <c r="AO503" s="234"/>
      <c r="AP503" s="234"/>
      <c r="AQ503" s="234"/>
      <c r="AR503" s="234"/>
      <c r="AS503" s="234"/>
      <c r="AT503" s="234"/>
      <c r="AU503" s="234"/>
      <c r="AV503" s="234"/>
      <c r="AW503" s="234"/>
      <c r="BA503" s="126"/>
      <c r="BB503" s="130"/>
      <c r="BC503" s="129"/>
      <c r="BD503" s="155"/>
      <c r="BE503" s="132"/>
      <c r="BF503" s="131"/>
      <c r="BG503" s="132"/>
      <c r="BH503" s="131"/>
      <c r="BI503" s="65"/>
      <c r="BJ503" s="155"/>
      <c r="BK503" s="132"/>
      <c r="BL503" s="131"/>
      <c r="BM503" s="65"/>
      <c r="BN503" s="131"/>
      <c r="BO503" s="132"/>
      <c r="BP503" s="131"/>
      <c r="BQ503" s="132"/>
      <c r="BR503" s="131"/>
      <c r="BS503" s="65"/>
      <c r="BT503" s="131"/>
      <c r="BU503" s="132"/>
      <c r="BV503" s="131"/>
      <c r="BW503" s="65"/>
      <c r="BX503" s="131"/>
      <c r="BY503" s="65"/>
      <c r="BZ503" s="131"/>
      <c r="CA503" s="65"/>
      <c r="CB503" s="156">
        <f t="shared" si="156"/>
        <v>0</v>
      </c>
      <c r="CC503" s="128" t="e">
        <f t="shared" si="157"/>
        <v>#DIV/0!</v>
      </c>
      <c r="CF503" s="122"/>
      <c r="CG503" s="122"/>
    </row>
    <row r="504" spans="1:88" ht="45.75" customHeight="1">
      <c r="A504" s="976" t="s">
        <v>146</v>
      </c>
      <c r="B504" s="981" t="s">
        <v>384</v>
      </c>
      <c r="C504" s="984" t="s">
        <v>714</v>
      </c>
      <c r="D504" s="985"/>
      <c r="E504" s="986"/>
      <c r="F504" s="671">
        <f>+'[1]UE409 (2)'!F520</f>
        <v>10747</v>
      </c>
      <c r="G504" s="698">
        <f>+'[1]UE409 (2)'!G518</f>
        <v>60</v>
      </c>
      <c r="H504" s="698">
        <f>+'[1]UE409 (2)'!H518</f>
        <v>60</v>
      </c>
      <c r="I504" s="698">
        <f>+'[1]UE409 (2)'!I518</f>
        <v>60</v>
      </c>
      <c r="J504" s="721">
        <v>1037</v>
      </c>
      <c r="K504" s="698">
        <v>76</v>
      </c>
      <c r="L504" s="698">
        <v>121</v>
      </c>
      <c r="M504" s="698">
        <v>87</v>
      </c>
      <c r="N504" s="698">
        <f t="shared" ref="N504:U504" si="169">+N505+N507</f>
        <v>0</v>
      </c>
      <c r="O504" s="698">
        <f t="shared" si="169"/>
        <v>0</v>
      </c>
      <c r="P504" s="698">
        <f t="shared" si="169"/>
        <v>0</v>
      </c>
      <c r="Q504" s="698">
        <f t="shared" si="169"/>
        <v>0</v>
      </c>
      <c r="R504" s="698">
        <f t="shared" si="169"/>
        <v>0</v>
      </c>
      <c r="S504" s="698">
        <f t="shared" si="169"/>
        <v>0</v>
      </c>
      <c r="T504" s="698">
        <f t="shared" si="169"/>
        <v>0</v>
      </c>
      <c r="U504" s="698">
        <f t="shared" si="169"/>
        <v>0</v>
      </c>
      <c r="V504" s="77">
        <f t="shared" si="154"/>
        <v>1321</v>
      </c>
      <c r="W504" s="128">
        <f t="shared" si="155"/>
        <v>12.291802363450264</v>
      </c>
      <c r="Z504" s="224"/>
      <c r="AA504" s="224"/>
      <c r="AB504" s="694"/>
      <c r="AC504" s="694"/>
      <c r="AD504" s="694"/>
      <c r="AE504" s="694"/>
      <c r="AF504" s="694"/>
      <c r="AG504" s="694"/>
      <c r="AH504" s="694"/>
      <c r="AI504" s="694"/>
      <c r="AJ504" s="234"/>
      <c r="AK504" s="234"/>
      <c r="AL504" s="234"/>
      <c r="AM504" s="234"/>
      <c r="AN504" s="234"/>
      <c r="AO504" s="234"/>
      <c r="AP504" s="234"/>
      <c r="AQ504" s="234"/>
      <c r="AR504" s="234"/>
      <c r="AS504" s="234"/>
      <c r="AT504" s="234"/>
      <c r="AU504" s="234"/>
      <c r="AV504" s="234"/>
      <c r="AW504" s="234"/>
      <c r="BA504" s="129"/>
      <c r="BB504" s="130"/>
      <c r="BC504" s="129"/>
      <c r="BD504" s="155"/>
      <c r="BE504" s="132"/>
      <c r="BF504" s="131"/>
      <c r="BG504" s="132"/>
      <c r="BH504" s="131"/>
      <c r="BI504" s="65"/>
      <c r="BJ504" s="155"/>
      <c r="BK504" s="132"/>
      <c r="BL504" s="131"/>
      <c r="BM504" s="65"/>
      <c r="BN504" s="131"/>
      <c r="BO504" s="132"/>
      <c r="BP504" s="131"/>
      <c r="BQ504" s="132"/>
      <c r="BR504" s="131"/>
      <c r="BS504" s="65"/>
      <c r="BT504" s="131"/>
      <c r="BU504" s="132"/>
      <c r="BV504" s="131"/>
      <c r="BW504" s="65"/>
      <c r="BX504" s="131"/>
      <c r="BY504" s="65"/>
      <c r="BZ504" s="131"/>
      <c r="CA504" s="65"/>
      <c r="CB504" s="156"/>
      <c r="CC504" s="128"/>
      <c r="CF504" s="122"/>
      <c r="CG504" s="122"/>
    </row>
    <row r="505" spans="1:88" ht="39.75" customHeight="1">
      <c r="A505" s="976"/>
      <c r="B505" s="982"/>
      <c r="C505" s="1021" t="s">
        <v>420</v>
      </c>
      <c r="D505" s="945" t="s">
        <v>222</v>
      </c>
      <c r="E505" s="945"/>
      <c r="F505" s="671">
        <f>+'[1]UE409 (2)'!F521</f>
        <v>10735</v>
      </c>
      <c r="G505" s="671">
        <f>+'[1]UE409 (2)'!G519</f>
        <v>60</v>
      </c>
      <c r="H505" s="671">
        <f>+'[1]UE409 (2)'!H519</f>
        <v>60</v>
      </c>
      <c r="I505" s="671">
        <f>+'[1]UE409 (2)'!I519</f>
        <v>60</v>
      </c>
      <c r="J505" s="729">
        <v>1036</v>
      </c>
      <c r="K505" s="671">
        <v>75</v>
      </c>
      <c r="L505" s="671">
        <v>120</v>
      </c>
      <c r="M505" s="671">
        <v>86</v>
      </c>
      <c r="N505" s="671">
        <f t="shared" ref="N505:U505" si="170">+N506</f>
        <v>0</v>
      </c>
      <c r="O505" s="671">
        <f t="shared" si="170"/>
        <v>0</v>
      </c>
      <c r="P505" s="671">
        <f t="shared" si="170"/>
        <v>0</v>
      </c>
      <c r="Q505" s="671">
        <f t="shared" si="170"/>
        <v>0</v>
      </c>
      <c r="R505" s="671">
        <f t="shared" si="170"/>
        <v>0</v>
      </c>
      <c r="S505" s="671">
        <f t="shared" si="170"/>
        <v>0</v>
      </c>
      <c r="T505" s="671">
        <f t="shared" si="170"/>
        <v>0</v>
      </c>
      <c r="U505" s="671">
        <f t="shared" si="170"/>
        <v>0</v>
      </c>
      <c r="V505" s="77">
        <f t="shared" si="154"/>
        <v>1317</v>
      </c>
      <c r="W505" s="128">
        <f t="shared" si="155"/>
        <v>12.268281322775966</v>
      </c>
      <c r="Z505" s="224"/>
      <c r="AA505" s="224"/>
      <c r="AB505" s="694"/>
      <c r="AC505" s="694"/>
      <c r="AD505" s="694"/>
      <c r="AE505" s="694"/>
      <c r="AF505" s="694"/>
      <c r="AG505" s="694"/>
      <c r="AH505" s="694"/>
      <c r="AI505" s="694"/>
      <c r="AJ505" s="234"/>
      <c r="AK505" s="234"/>
      <c r="AL505" s="234"/>
      <c r="AM505" s="234"/>
      <c r="AN505" s="234"/>
      <c r="AO505" s="234"/>
      <c r="AP505" s="234"/>
      <c r="AQ505" s="234"/>
      <c r="AR505" s="234"/>
      <c r="AS505" s="234"/>
      <c r="AT505" s="234"/>
      <c r="AU505" s="234"/>
      <c r="AV505" s="234"/>
      <c r="AW505" s="234"/>
      <c r="BA505" s="77">
        <f>+BC505+BD505+BF505+BH505+BJ505+BL505+BN505+BP505+BR505+BT505+BV505+BX505+BZ505</f>
        <v>0</v>
      </c>
      <c r="BB505" s="130">
        <f>+BE505+BG505+BI505+BK505+BM505+BO505+BQ505+BS505+BU505+BW505+BY505+CA505</f>
        <v>0</v>
      </c>
      <c r="BC505" s="129">
        <v>0</v>
      </c>
      <c r="BD505" s="155">
        <v>0</v>
      </c>
      <c r="BE505" s="132">
        <v>0</v>
      </c>
      <c r="BF505" s="131">
        <v>0</v>
      </c>
      <c r="BG505" s="132">
        <v>0</v>
      </c>
      <c r="BH505" s="131">
        <v>0</v>
      </c>
      <c r="BI505" s="65">
        <v>0</v>
      </c>
      <c r="BJ505" s="155">
        <v>0</v>
      </c>
      <c r="BK505" s="132">
        <v>0</v>
      </c>
      <c r="BL505" s="131"/>
      <c r="BM505" s="65"/>
      <c r="BN505" s="131"/>
      <c r="BO505" s="132"/>
      <c r="BP505" s="131"/>
      <c r="BQ505" s="132"/>
      <c r="BR505" s="131"/>
      <c r="BS505" s="65"/>
      <c r="BT505" s="131"/>
      <c r="BU505" s="132"/>
      <c r="BV505" s="131"/>
      <c r="BW505" s="65"/>
      <c r="BX505" s="131"/>
      <c r="BY505" s="65"/>
      <c r="BZ505" s="131"/>
      <c r="CA505" s="65"/>
      <c r="CB505" s="156">
        <f t="shared" si="156"/>
        <v>0</v>
      </c>
      <c r="CC505" s="128" t="e">
        <f t="shared" si="157"/>
        <v>#DIV/0!</v>
      </c>
      <c r="CF505" s="133">
        <f>+CI505-BA505</f>
        <v>0</v>
      </c>
      <c r="CG505" s="133">
        <f>+CJ505-BB505</f>
        <v>0</v>
      </c>
      <c r="CH505" s="160"/>
      <c r="CI505" s="133"/>
      <c r="CJ505" s="133"/>
    </row>
    <row r="506" spans="1:88" ht="80.25" customHeight="1">
      <c r="A506" s="976"/>
      <c r="B506" s="982"/>
      <c r="C506" s="1021"/>
      <c r="D506" s="51" t="s">
        <v>752</v>
      </c>
      <c r="E506" s="44" t="s">
        <v>196</v>
      </c>
      <c r="F506" s="671">
        <f>+'[1]UE409 (2)'!F522</f>
        <v>10735</v>
      </c>
      <c r="G506" s="671">
        <f>+'[1]UE409 (2)'!G520</f>
        <v>10747</v>
      </c>
      <c r="H506" s="671">
        <f>+'[1]UE409 (2)'!H520</f>
        <v>10747</v>
      </c>
      <c r="I506" s="671">
        <f>+'[1]UE409 (2)'!I520</f>
        <v>10747</v>
      </c>
      <c r="J506" s="635">
        <v>1036</v>
      </c>
      <c r="K506" s="80">
        <v>75</v>
      </c>
      <c r="L506" s="80">
        <v>120</v>
      </c>
      <c r="M506" s="80">
        <v>86</v>
      </c>
      <c r="N506" s="80"/>
      <c r="O506" s="80"/>
      <c r="P506" s="80"/>
      <c r="Q506" s="80"/>
      <c r="R506" s="80"/>
      <c r="S506" s="80"/>
      <c r="T506" s="80"/>
      <c r="U506" s="80"/>
      <c r="V506" s="77">
        <f t="shared" si="154"/>
        <v>1317</v>
      </c>
      <c r="W506" s="128">
        <f t="shared" si="155"/>
        <v>12.268281322775966</v>
      </c>
      <c r="Z506" s="224"/>
      <c r="AA506" s="224"/>
      <c r="AB506" s="694"/>
      <c r="AC506" s="694"/>
      <c r="AD506" s="694"/>
      <c r="AE506" s="694"/>
      <c r="AF506" s="694"/>
      <c r="AG506" s="694"/>
      <c r="AH506" s="694"/>
      <c r="AI506" s="694"/>
      <c r="AJ506" s="694"/>
      <c r="AK506" s="694"/>
      <c r="AL506" s="223"/>
      <c r="AM506" s="223"/>
      <c r="AN506" s="234"/>
      <c r="AO506" s="234"/>
      <c r="AP506" s="234"/>
      <c r="AQ506" s="234"/>
      <c r="AR506" s="234"/>
      <c r="AS506" s="234"/>
      <c r="AT506" s="234"/>
      <c r="AU506" s="234"/>
      <c r="AV506" s="234"/>
      <c r="AW506" s="234"/>
      <c r="BA506" s="126"/>
      <c r="BB506" s="130"/>
      <c r="BC506" s="129"/>
      <c r="BD506" s="155"/>
      <c r="BE506" s="132"/>
      <c r="BF506" s="131"/>
      <c r="BG506" s="132"/>
      <c r="BH506" s="131"/>
      <c r="BI506" s="65"/>
      <c r="BJ506" s="155"/>
      <c r="BK506" s="132"/>
      <c r="BL506" s="131"/>
      <c r="BM506" s="65"/>
      <c r="BN506" s="131"/>
      <c r="BO506" s="132"/>
      <c r="BP506" s="131"/>
      <c r="BQ506" s="132"/>
      <c r="BR506" s="131"/>
      <c r="BS506" s="65"/>
      <c r="BT506" s="131"/>
      <c r="BU506" s="132"/>
      <c r="BV506" s="131"/>
      <c r="BW506" s="65"/>
      <c r="BX506" s="131"/>
      <c r="BY506" s="65"/>
      <c r="BZ506" s="131"/>
      <c r="CA506" s="65"/>
      <c r="CB506" s="156">
        <f t="shared" si="156"/>
        <v>0</v>
      </c>
      <c r="CC506" s="128" t="e">
        <f t="shared" si="157"/>
        <v>#DIV/0!</v>
      </c>
      <c r="CF506" s="122"/>
      <c r="CG506" s="122"/>
    </row>
    <row r="507" spans="1:88" ht="40.5" customHeight="1">
      <c r="A507" s="976"/>
      <c r="B507" s="982"/>
      <c r="C507" s="1021" t="s">
        <v>217</v>
      </c>
      <c r="D507" s="945" t="s">
        <v>222</v>
      </c>
      <c r="E507" s="945"/>
      <c r="F507" s="671">
        <f>+'[1]UE409 (2)'!F523</f>
        <v>12</v>
      </c>
      <c r="G507" s="671">
        <f>+'[1]UE409 (2)'!G521</f>
        <v>10735</v>
      </c>
      <c r="H507" s="671">
        <f>+'[1]UE409 (2)'!H521</f>
        <v>10735</v>
      </c>
      <c r="I507" s="671">
        <f>+'[1]UE409 (2)'!I521</f>
        <v>10735</v>
      </c>
      <c r="J507" s="727">
        <v>1</v>
      </c>
      <c r="K507" s="671">
        <v>1</v>
      </c>
      <c r="L507" s="671">
        <v>1</v>
      </c>
      <c r="M507" s="671">
        <v>1</v>
      </c>
      <c r="N507" s="671">
        <f t="shared" ref="N507:U507" si="171">SUM(N508)</f>
        <v>0</v>
      </c>
      <c r="O507" s="671">
        <f t="shared" si="171"/>
        <v>0</v>
      </c>
      <c r="P507" s="671">
        <f t="shared" si="171"/>
        <v>0</v>
      </c>
      <c r="Q507" s="671">
        <f t="shared" si="171"/>
        <v>0</v>
      </c>
      <c r="R507" s="671">
        <f t="shared" si="171"/>
        <v>0</v>
      </c>
      <c r="S507" s="671">
        <f t="shared" si="171"/>
        <v>0</v>
      </c>
      <c r="T507" s="671">
        <f t="shared" si="171"/>
        <v>0</v>
      </c>
      <c r="U507" s="671">
        <f t="shared" si="171"/>
        <v>0</v>
      </c>
      <c r="V507" s="77">
        <f t="shared" si="154"/>
        <v>4</v>
      </c>
      <c r="W507" s="128">
        <f t="shared" si="155"/>
        <v>33.333333333333329</v>
      </c>
      <c r="Z507" s="224"/>
      <c r="AA507" s="224"/>
      <c r="AB507" s="694"/>
      <c r="AC507" s="694"/>
      <c r="AD507" s="694"/>
      <c r="AE507" s="694"/>
      <c r="AF507" s="694"/>
      <c r="AG507" s="694"/>
      <c r="AH507" s="694"/>
      <c r="AI507" s="694"/>
      <c r="AJ507" s="694"/>
      <c r="AK507" s="694"/>
      <c r="AL507" s="223"/>
      <c r="AM507" s="223"/>
      <c r="AN507" s="234"/>
      <c r="AO507" s="234"/>
      <c r="AP507" s="234"/>
      <c r="AQ507" s="234"/>
      <c r="AR507" s="234"/>
      <c r="AS507" s="234"/>
      <c r="AT507" s="234"/>
      <c r="AU507" s="234"/>
      <c r="AV507" s="234"/>
      <c r="AW507" s="234"/>
      <c r="AY507" s="135" t="s">
        <v>18</v>
      </c>
      <c r="AZ507" s="136">
        <f>SUM(BA475:BA507)</f>
        <v>10019965</v>
      </c>
      <c r="BA507" s="77">
        <f>+BC507+BD507+BF507+BH507+BJ507+BL507+BN507+BP507+BR507+BT507+BV507+BX507+BZ507</f>
        <v>49968</v>
      </c>
      <c r="BB507" s="130">
        <f>+BE507+BG507+BI507+BK507+BM507+BO507+BQ507+BS507+BU507+BW507+BY507+CA507</f>
        <v>47626.66</v>
      </c>
      <c r="BC507" s="129">
        <v>49968</v>
      </c>
      <c r="BD507" s="155">
        <v>0</v>
      </c>
      <c r="BE507" s="132">
        <v>4067.45</v>
      </c>
      <c r="BF507" s="131">
        <v>0</v>
      </c>
      <c r="BG507" s="132">
        <v>33474.28</v>
      </c>
      <c r="BH507" s="131">
        <v>0</v>
      </c>
      <c r="BI507" s="65">
        <v>10084.930000000008</v>
      </c>
      <c r="BJ507" s="155">
        <v>0</v>
      </c>
      <c r="BK507" s="132">
        <v>0</v>
      </c>
      <c r="BL507" s="131"/>
      <c r="BM507" s="65"/>
      <c r="BN507" s="131"/>
      <c r="BO507" s="132"/>
      <c r="BP507" s="131"/>
      <c r="BQ507" s="132"/>
      <c r="BR507" s="131"/>
      <c r="BS507" s="65"/>
      <c r="BT507" s="131"/>
      <c r="BU507" s="132"/>
      <c r="BV507" s="131"/>
      <c r="BW507" s="65"/>
      <c r="BX507" s="131"/>
      <c r="BY507" s="65"/>
      <c r="BZ507" s="131"/>
      <c r="CA507" s="65"/>
      <c r="CB507" s="156">
        <f t="shared" si="156"/>
        <v>47626.66</v>
      </c>
      <c r="CC507" s="128">
        <f t="shared" si="157"/>
        <v>95.314321165545962</v>
      </c>
      <c r="CF507" s="133">
        <f>+CI507-BA507</f>
        <v>0</v>
      </c>
      <c r="CG507" s="133">
        <f>+CJ507-BB507</f>
        <v>0</v>
      </c>
      <c r="CH507" s="160"/>
      <c r="CI507" s="133">
        <v>49968</v>
      </c>
      <c r="CJ507" s="133">
        <v>47626.66</v>
      </c>
    </row>
    <row r="508" spans="1:88" ht="84" customHeight="1">
      <c r="A508" s="977"/>
      <c r="B508" s="983"/>
      <c r="C508" s="1021"/>
      <c r="D508" s="51" t="s">
        <v>753</v>
      </c>
      <c r="E508" s="44" t="s">
        <v>129</v>
      </c>
      <c r="F508" s="671">
        <f>+'[1]UE409 (2)'!F524</f>
        <v>12</v>
      </c>
      <c r="G508" s="671">
        <f>+'[1]UE409 (2)'!G522</f>
        <v>10735</v>
      </c>
      <c r="H508" s="671">
        <f>+'[1]UE409 (2)'!H522</f>
        <v>10735</v>
      </c>
      <c r="I508" s="671">
        <f>+'[1]UE409 (2)'!I522</f>
        <v>10735</v>
      </c>
      <c r="J508" s="634">
        <v>1</v>
      </c>
      <c r="K508" s="80">
        <v>1</v>
      </c>
      <c r="L508" s="80">
        <v>1</v>
      </c>
      <c r="M508" s="80">
        <v>1</v>
      </c>
      <c r="N508" s="80"/>
      <c r="O508" s="80"/>
      <c r="P508" s="80"/>
      <c r="Q508" s="80"/>
      <c r="R508" s="80"/>
      <c r="S508" s="80"/>
      <c r="T508" s="80"/>
      <c r="U508" s="80"/>
      <c r="V508" s="77">
        <f t="shared" si="154"/>
        <v>4</v>
      </c>
      <c r="W508" s="128">
        <f t="shared" si="155"/>
        <v>33.333333333333329</v>
      </c>
      <c r="Z508" s="224"/>
      <c r="AA508" s="224"/>
      <c r="AB508" s="694"/>
      <c r="AC508" s="694"/>
      <c r="AD508" s="694"/>
      <c r="AE508" s="694"/>
      <c r="AF508" s="694"/>
      <c r="AG508" s="694"/>
      <c r="AH508" s="694"/>
      <c r="AI508" s="694"/>
      <c r="AJ508" s="716"/>
      <c r="AK508" s="716"/>
      <c r="AL508" s="223"/>
      <c r="AM508" s="223"/>
      <c r="AN508" s="716"/>
      <c r="AO508" s="716"/>
      <c r="AP508" s="716"/>
      <c r="AQ508" s="716"/>
      <c r="AR508" s="716"/>
      <c r="AS508" s="716"/>
      <c r="AT508" s="716"/>
      <c r="AU508" s="716"/>
      <c r="AV508" s="716"/>
      <c r="AW508" s="716"/>
      <c r="AY508" s="135" t="s">
        <v>573</v>
      </c>
      <c r="AZ508" s="136">
        <f>SUM(BB475:BB507)</f>
        <v>2438945.9</v>
      </c>
      <c r="BA508" s="129"/>
      <c r="BB508" s="130"/>
      <c r="BC508" s="129"/>
      <c r="BD508" s="131"/>
      <c r="BE508" s="132"/>
      <c r="BF508" s="131"/>
      <c r="BG508" s="132"/>
      <c r="BH508" s="131"/>
      <c r="BI508" s="65"/>
      <c r="BJ508" s="155"/>
      <c r="BK508" s="132"/>
      <c r="BL508" s="131"/>
      <c r="BM508" s="65"/>
      <c r="BN508" s="131"/>
      <c r="BO508" s="65"/>
      <c r="BP508" s="131"/>
      <c r="BQ508" s="132"/>
      <c r="BR508" s="131"/>
      <c r="BS508" s="65"/>
      <c r="BT508" s="131"/>
      <c r="BU508" s="65"/>
      <c r="BV508" s="131"/>
      <c r="BW508" s="65"/>
      <c r="BX508" s="131"/>
      <c r="BY508" s="65"/>
      <c r="BZ508" s="131"/>
      <c r="CA508" s="65"/>
      <c r="CB508" s="156">
        <f t="shared" si="156"/>
        <v>0</v>
      </c>
      <c r="CC508" s="128" t="e">
        <f t="shared" si="157"/>
        <v>#DIV/0!</v>
      </c>
      <c r="CF508" s="122"/>
      <c r="CG508" s="122"/>
    </row>
    <row r="509" spans="1:88" ht="39.75" customHeight="1">
      <c r="A509" s="1158" t="s">
        <v>18</v>
      </c>
      <c r="B509" s="1158"/>
      <c r="C509" s="1158"/>
      <c r="D509" s="1158"/>
      <c r="E509" s="1158"/>
      <c r="F509" s="117"/>
      <c r="G509" s="109"/>
      <c r="H509" s="109"/>
      <c r="I509" s="109"/>
      <c r="J509" s="105"/>
      <c r="K509" s="105"/>
      <c r="L509" s="105"/>
      <c r="M509" s="105"/>
      <c r="N509" s="105"/>
      <c r="O509" s="105"/>
      <c r="P509" s="105"/>
      <c r="Q509" s="105"/>
      <c r="R509" s="105"/>
      <c r="S509" s="105"/>
      <c r="T509" s="105"/>
      <c r="U509" s="105"/>
      <c r="V509" s="63"/>
      <c r="W509" s="63"/>
      <c r="Z509" s="267"/>
      <c r="AA509" s="267"/>
      <c r="AB509" s="267"/>
      <c r="AC509" s="267"/>
      <c r="AD509" s="267"/>
      <c r="AE509" s="267"/>
      <c r="AF509" s="267"/>
      <c r="AG509" s="267"/>
      <c r="AH509" s="267"/>
      <c r="AI509" s="267"/>
      <c r="AJ509" s="271"/>
      <c r="AK509" s="271"/>
      <c r="AL509" s="267"/>
      <c r="AM509" s="267"/>
      <c r="AN509" s="271"/>
      <c r="AO509" s="271"/>
      <c r="AP509" s="271"/>
      <c r="AQ509" s="271"/>
      <c r="AR509" s="271"/>
      <c r="AS509" s="271"/>
      <c r="AT509" s="271"/>
      <c r="AU509" s="271"/>
      <c r="AV509" s="271"/>
      <c r="AW509" s="271"/>
      <c r="CB509" s="137"/>
      <c r="CC509" s="137"/>
      <c r="CF509" s="122"/>
      <c r="CG509" s="122"/>
    </row>
    <row r="510" spans="1:88">
      <c r="A510" s="14"/>
      <c r="B510" s="10"/>
      <c r="C510" s="14"/>
      <c r="D510" s="14"/>
      <c r="E510" s="15"/>
      <c r="F510" s="96"/>
      <c r="G510" s="97"/>
      <c r="H510" s="97"/>
      <c r="I510" s="97"/>
      <c r="J510" s="98"/>
      <c r="K510" s="98"/>
      <c r="L510" s="98"/>
      <c r="M510" s="98"/>
      <c r="N510" s="98"/>
      <c r="O510" s="98"/>
      <c r="P510" s="98"/>
      <c r="Q510" s="98"/>
      <c r="R510" s="98"/>
      <c r="S510" s="98"/>
      <c r="T510" s="98"/>
      <c r="U510" s="98"/>
      <c r="V510" s="63"/>
      <c r="W510" s="63"/>
      <c r="Z510" s="227"/>
      <c r="AA510" s="227"/>
      <c r="AB510" s="227"/>
      <c r="AC510" s="227"/>
      <c r="AD510" s="227"/>
      <c r="AE510" s="227"/>
      <c r="AF510" s="227"/>
      <c r="AG510" s="227"/>
      <c r="AH510" s="227"/>
      <c r="AI510" s="227"/>
      <c r="AJ510" s="212"/>
      <c r="AK510" s="212"/>
      <c r="AL510" s="212"/>
      <c r="AM510" s="212"/>
      <c r="AN510" s="212"/>
      <c r="AO510" s="212"/>
      <c r="AP510" s="212"/>
      <c r="AQ510" s="212"/>
      <c r="AR510" s="212"/>
      <c r="AS510" s="212"/>
      <c r="AT510" s="212"/>
      <c r="AU510" s="212"/>
      <c r="AV510" s="212"/>
      <c r="AW510" s="212"/>
      <c r="CB510" s="164"/>
      <c r="CC510" s="164"/>
      <c r="CF510" s="122"/>
      <c r="CG510" s="122"/>
    </row>
    <row r="511" spans="1:88">
      <c r="A511" s="14"/>
      <c r="B511" s="10"/>
      <c r="C511" s="14"/>
      <c r="D511" s="14"/>
      <c r="E511" s="15"/>
      <c r="F511" s="96"/>
      <c r="G511" s="97"/>
      <c r="H511" s="97"/>
      <c r="I511" s="97"/>
      <c r="J511" s="98"/>
      <c r="K511" s="98"/>
      <c r="L511" s="98"/>
      <c r="M511" s="98"/>
      <c r="N511" s="98"/>
      <c r="O511" s="98"/>
      <c r="P511" s="98"/>
      <c r="Q511" s="98"/>
      <c r="R511" s="98"/>
      <c r="S511" s="98"/>
      <c r="T511" s="98"/>
      <c r="U511" s="98"/>
      <c r="V511" s="63"/>
      <c r="W511" s="63"/>
      <c r="Z511" s="227"/>
      <c r="AA511" s="227"/>
      <c r="AB511" s="227"/>
      <c r="AC511" s="227"/>
      <c r="AD511" s="227"/>
      <c r="AE511" s="227"/>
      <c r="AF511" s="227"/>
      <c r="AG511" s="227"/>
      <c r="AH511" s="227"/>
      <c r="AI511" s="227"/>
      <c r="AJ511" s="212"/>
      <c r="AK511" s="212"/>
      <c r="AL511" s="212"/>
      <c r="AM511" s="212"/>
      <c r="AN511" s="212"/>
      <c r="AO511" s="212"/>
      <c r="AP511" s="212"/>
      <c r="AQ511" s="212"/>
      <c r="AR511" s="212"/>
      <c r="AS511" s="212"/>
      <c r="AT511" s="212"/>
      <c r="AU511" s="212"/>
      <c r="AV511" s="212"/>
      <c r="AW511" s="212"/>
      <c r="CB511" s="63"/>
      <c r="CC511" s="63"/>
      <c r="CF511" s="122"/>
      <c r="CG511" s="122"/>
    </row>
    <row r="512" spans="1:88">
      <c r="V512" s="63"/>
      <c r="W512" s="63"/>
      <c r="Z512" s="228"/>
      <c r="AA512" s="228"/>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row>
    <row r="513" spans="1:97">
      <c r="V513" s="144"/>
      <c r="W513" s="144"/>
      <c r="Z513" s="228"/>
      <c r="AA513" s="228"/>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row>
    <row r="514" spans="1:97" ht="26.25">
      <c r="V514" s="144"/>
      <c r="W514" s="144"/>
      <c r="Z514" s="228"/>
      <c r="AA514" s="228"/>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Y514" s="197"/>
      <c r="AZ514" s="197"/>
      <c r="BA514" s="197"/>
      <c r="BB514" s="198"/>
      <c r="BC514" s="197"/>
      <c r="BD514" s="199"/>
      <c r="BE514" s="199"/>
      <c r="BF514" s="199"/>
      <c r="BG514" s="199"/>
      <c r="BH514" s="199"/>
      <c r="BI514" s="199"/>
      <c r="BJ514" s="199"/>
      <c r="BK514" s="199"/>
      <c r="BL514" s="199"/>
      <c r="BM514" s="199"/>
      <c r="BN514" s="199"/>
      <c r="BO514" s="199"/>
      <c r="BP514" s="199"/>
      <c r="BQ514" s="199"/>
      <c r="BR514" s="199"/>
      <c r="BS514" s="199"/>
      <c r="BT514" s="199"/>
      <c r="BU514" s="199"/>
      <c r="BV514" s="199"/>
      <c r="BW514" s="199"/>
      <c r="BX514" s="199"/>
      <c r="BY514" s="199"/>
      <c r="BZ514" s="199"/>
      <c r="CA514" s="199"/>
      <c r="CB514" s="199"/>
      <c r="CC514" s="199"/>
      <c r="CD514" s="197"/>
      <c r="CE514" s="197"/>
      <c r="CF514" s="200"/>
      <c r="CG514" s="200"/>
      <c r="CH514" s="197"/>
      <c r="CI514" s="201"/>
      <c r="CJ514" s="201"/>
    </row>
    <row r="515" spans="1:97" ht="26.25">
      <c r="V515" s="171"/>
      <c r="W515" s="171"/>
      <c r="Z515" s="228"/>
      <c r="AA515" s="228"/>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Y515" s="197"/>
      <c r="AZ515" s="197"/>
      <c r="BA515" s="197"/>
      <c r="BB515" s="198"/>
      <c r="BC515" s="197"/>
      <c r="BD515" s="199"/>
      <c r="BE515" s="199"/>
      <c r="BF515" s="199"/>
      <c r="BG515" s="199"/>
      <c r="BH515" s="199"/>
      <c r="BI515" s="199"/>
      <c r="BJ515" s="199"/>
      <c r="BK515" s="199"/>
      <c r="BL515" s="199"/>
      <c r="BM515" s="199"/>
      <c r="BN515" s="199"/>
      <c r="BO515" s="199"/>
      <c r="BP515" s="199"/>
      <c r="BQ515" s="199"/>
      <c r="BR515" s="199"/>
      <c r="BS515" s="199"/>
      <c r="BT515" s="199"/>
      <c r="BU515" s="199"/>
      <c r="BV515" s="199"/>
      <c r="BW515" s="199"/>
      <c r="BX515" s="199"/>
      <c r="BY515" s="199"/>
      <c r="BZ515" s="199"/>
      <c r="CA515" s="199"/>
      <c r="CB515" s="199"/>
      <c r="CC515" s="199"/>
      <c r="CD515" s="197"/>
      <c r="CE515" s="197"/>
      <c r="CF515" s="200"/>
      <c r="CG515" s="200"/>
      <c r="CH515" s="197"/>
      <c r="CI515" s="201"/>
      <c r="CJ515" s="201"/>
    </row>
    <row r="516" spans="1:97">
      <c r="V516" s="171"/>
      <c r="W516" s="171"/>
      <c r="Z516" s="228"/>
      <c r="AA516" s="228"/>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BB516" s="145">
        <v>17798429</v>
      </c>
      <c r="BD516" s="754"/>
      <c r="BE516" s="754"/>
    </row>
    <row r="517" spans="1:97" ht="36.75" customHeight="1">
      <c r="A517" s="204"/>
      <c r="C517" s="958" t="s">
        <v>207</v>
      </c>
      <c r="D517" s="958"/>
      <c r="E517" s="204"/>
      <c r="F517" s="52"/>
      <c r="G517" s="63"/>
      <c r="H517" s="63"/>
      <c r="I517" s="63"/>
      <c r="J517" s="144"/>
      <c r="K517" s="144"/>
      <c r="L517" s="144"/>
      <c r="M517" s="144"/>
      <c r="N517" s="144"/>
      <c r="O517" s="144"/>
      <c r="P517" s="144"/>
      <c r="Q517" s="144"/>
      <c r="R517" s="144"/>
      <c r="S517" s="144"/>
      <c r="T517" s="144"/>
      <c r="U517" s="144"/>
      <c r="V517" s="144"/>
      <c r="W517" s="144"/>
      <c r="X517" s="228"/>
      <c r="Y517" s="228"/>
      <c r="Z517" s="228"/>
      <c r="AA517" s="228"/>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4"/>
      <c r="AX517" s="29"/>
      <c r="BA517" s="750">
        <f t="shared" ref="BA517:BA543" si="172">+BC517+BD517+BF517+BH517+BJ517+BL517+BN517+BP517+BR517+BT517+BV517+BX517+BZ517</f>
        <v>8794402</v>
      </c>
      <c r="BB517" s="130">
        <f t="shared" ref="BB517:BB543" si="173">+BE517+BG517+BI517+BK517+BM517+BO517+BQ517+BS517+BU517+BW517+BY517+CA517</f>
        <v>2732504.8999999994</v>
      </c>
      <c r="BC517" s="129">
        <v>15630875</v>
      </c>
      <c r="BD517" s="748">
        <f>-4955924</f>
        <v>-4955924</v>
      </c>
      <c r="BE517" s="132">
        <v>509170.34999999992</v>
      </c>
      <c r="BF517" s="131">
        <v>-1294488</v>
      </c>
      <c r="BG517" s="132">
        <v>678100.44000000018</v>
      </c>
      <c r="BH517" s="131">
        <v>-490360</v>
      </c>
      <c r="BI517" s="132">
        <v>748244.31999999983</v>
      </c>
      <c r="BJ517" s="155">
        <v>-95701</v>
      </c>
      <c r="BK517" s="132">
        <v>796989.78999999957</v>
      </c>
      <c r="BL517" s="131"/>
      <c r="BM517" s="132"/>
      <c r="BN517" s="131"/>
      <c r="BO517" s="132"/>
      <c r="BP517" s="131"/>
      <c r="BQ517" s="132"/>
      <c r="BR517" s="131"/>
      <c r="BS517" s="65"/>
      <c r="BT517" s="155"/>
      <c r="BU517" s="132"/>
      <c r="BV517" s="131"/>
      <c r="BW517" s="65"/>
      <c r="BX517" s="131"/>
      <c r="BY517" s="65"/>
      <c r="BZ517" s="131"/>
      <c r="CA517" s="65"/>
      <c r="CB517" s="132">
        <f>+BE517+BG517+BI517+BK517+BM517+BO517+BQ517+BS517+BU517+BW517+BY517+CA517</f>
        <v>2732504.8999999994</v>
      </c>
      <c r="CC517" s="128">
        <f>+CB517/BA517*100</f>
        <v>31.070957411316876</v>
      </c>
      <c r="CF517" s="133">
        <f t="shared" ref="CF517:CG521" si="174">+CI517-BA517</f>
        <v>0</v>
      </c>
      <c r="CG517" s="133">
        <f t="shared" si="174"/>
        <v>0</v>
      </c>
      <c r="CH517" s="134"/>
      <c r="CI517" s="133">
        <v>8794402</v>
      </c>
      <c r="CJ517" s="133">
        <v>2732504.8999999994</v>
      </c>
      <c r="CK517" s="648"/>
      <c r="CL517" s="145"/>
    </row>
    <row r="518" spans="1:97" ht="39.75" customHeight="1">
      <c r="A518" s="204"/>
      <c r="B518" s="204"/>
      <c r="C518" s="958" t="s">
        <v>207</v>
      </c>
      <c r="D518" s="958"/>
      <c r="E518" s="204"/>
      <c r="F518" s="52"/>
      <c r="G518" s="63"/>
      <c r="H518" s="63"/>
      <c r="I518" s="63"/>
      <c r="J518" s="144"/>
      <c r="K518" s="144"/>
      <c r="L518" s="144"/>
      <c r="M518" s="144"/>
      <c r="N518" s="144"/>
      <c r="O518" s="144"/>
      <c r="P518" s="144"/>
      <c r="Q518" s="144"/>
      <c r="R518" s="144"/>
      <c r="S518" s="144"/>
      <c r="T518" s="144"/>
      <c r="U518" s="144"/>
      <c r="V518" s="144"/>
      <c r="W518" s="144"/>
      <c r="X518" s="228"/>
      <c r="Y518" s="228"/>
      <c r="Z518" s="228"/>
      <c r="AA518" s="228"/>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4"/>
      <c r="AX518" s="29"/>
      <c r="BA518" s="129">
        <f t="shared" si="172"/>
        <v>79892</v>
      </c>
      <c r="BB518" s="130">
        <f t="shared" si="173"/>
        <v>26630.400000000001</v>
      </c>
      <c r="BC518" s="129">
        <v>79892</v>
      </c>
      <c r="BD518" s="155">
        <v>0</v>
      </c>
      <c r="BE518" s="132">
        <v>6657.6</v>
      </c>
      <c r="BF518" s="131">
        <v>0</v>
      </c>
      <c r="BG518" s="132">
        <v>6657.6</v>
      </c>
      <c r="BH518" s="131">
        <v>0</v>
      </c>
      <c r="BI518" s="132">
        <v>6657.6000000000022</v>
      </c>
      <c r="BJ518" s="155">
        <v>0</v>
      </c>
      <c r="BK518" s="132">
        <v>6657.5999999999985</v>
      </c>
      <c r="BL518" s="131"/>
      <c r="BM518" s="132"/>
      <c r="BN518" s="131"/>
      <c r="BO518" s="132"/>
      <c r="BP518" s="131"/>
      <c r="BQ518" s="132"/>
      <c r="BR518" s="131"/>
      <c r="BS518" s="65"/>
      <c r="BT518" s="155"/>
      <c r="BU518" s="132"/>
      <c r="BV518" s="131"/>
      <c r="BW518" s="65"/>
      <c r="BX518" s="131"/>
      <c r="BY518" s="65"/>
      <c r="BZ518" s="131"/>
      <c r="CA518" s="65"/>
      <c r="CB518" s="132">
        <f>+BE518+BG518+BI518+BK518+BM518+BO518+BQ518+BS518+BU518+BW518+BY518+CA518</f>
        <v>26630.400000000001</v>
      </c>
      <c r="CC518" s="128">
        <f>+CB518/BA518*100</f>
        <v>33.33299954939168</v>
      </c>
      <c r="CF518" s="133">
        <f t="shared" si="174"/>
        <v>0</v>
      </c>
      <c r="CG518" s="133">
        <f t="shared" si="174"/>
        <v>0</v>
      </c>
      <c r="CH518" s="134"/>
      <c r="CI518" s="133">
        <v>79892</v>
      </c>
      <c r="CJ518" s="133">
        <v>26630.400000000001</v>
      </c>
    </row>
    <row r="519" spans="1:97" ht="33.75" customHeight="1">
      <c r="A519" s="204"/>
      <c r="B519" s="204"/>
      <c r="C519" s="958" t="s">
        <v>208</v>
      </c>
      <c r="D519" s="958"/>
      <c r="E519" s="204"/>
      <c r="F519" s="52"/>
      <c r="G519" s="63"/>
      <c r="H519" s="63"/>
      <c r="I519" s="63"/>
      <c r="J519" s="144"/>
      <c r="K519" s="144"/>
      <c r="L519" s="144"/>
      <c r="M519" s="144"/>
      <c r="N519" s="144"/>
      <c r="O519" s="144"/>
      <c r="P519" s="144"/>
      <c r="Q519" s="144"/>
      <c r="R519" s="144"/>
      <c r="S519" s="144"/>
      <c r="T519" s="144"/>
      <c r="U519" s="144"/>
      <c r="V519" s="144"/>
      <c r="W519" s="144"/>
      <c r="X519" s="228"/>
      <c r="Y519" s="228"/>
      <c r="Z519" s="228"/>
      <c r="AA519" s="228"/>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4"/>
      <c r="AX519" s="29"/>
      <c r="BA519" s="750">
        <f t="shared" si="172"/>
        <v>2500940</v>
      </c>
      <c r="BB519" s="130">
        <f t="shared" si="173"/>
        <v>1308779.48</v>
      </c>
      <c r="BC519" s="129">
        <v>18593645</v>
      </c>
      <c r="BD519" s="748">
        <f>-868216+73000</f>
        <v>-795216</v>
      </c>
      <c r="BE519" s="132">
        <v>1012581.72</v>
      </c>
      <c r="BF519" s="131">
        <v>-15466602</v>
      </c>
      <c r="BG519" s="132">
        <v>45245.850000000093</v>
      </c>
      <c r="BH519" s="131">
        <v>169113</v>
      </c>
      <c r="BI519" s="132">
        <v>167363.84999999986</v>
      </c>
      <c r="BJ519" s="155">
        <v>0</v>
      </c>
      <c r="BK519" s="132">
        <v>83588.060000000056</v>
      </c>
      <c r="BL519" s="131"/>
      <c r="BM519" s="132"/>
      <c r="BN519" s="131"/>
      <c r="BO519" s="132"/>
      <c r="BP519" s="131"/>
      <c r="BQ519" s="132"/>
      <c r="BR519" s="131"/>
      <c r="BS519" s="65"/>
      <c r="BT519" s="155"/>
      <c r="BU519" s="132"/>
      <c r="BV519" s="131"/>
      <c r="BW519" s="65"/>
      <c r="BX519" s="131"/>
      <c r="BY519" s="65"/>
      <c r="BZ519" s="131"/>
      <c r="CA519" s="65"/>
      <c r="CB519" s="132">
        <f>+BE519+BG519+BI519+BK519+BM519+BO519+BQ519+BS519+BU519+BW519+BY519+CA519</f>
        <v>1308779.48</v>
      </c>
      <c r="CC519" s="128">
        <f>+CB519/BA519*100</f>
        <v>52.3315025550393</v>
      </c>
      <c r="CF519" s="133">
        <f t="shared" si="174"/>
        <v>0</v>
      </c>
      <c r="CG519" s="133">
        <f t="shared" si="174"/>
        <v>0</v>
      </c>
      <c r="CH519" s="134"/>
      <c r="CI519" s="133">
        <v>2500940</v>
      </c>
      <c r="CJ519" s="133">
        <v>1308779.48</v>
      </c>
      <c r="CK519" s="648"/>
    </row>
    <row r="520" spans="1:97" s="194" customFormat="1" ht="36" customHeight="1">
      <c r="A520" s="272"/>
      <c r="B520" s="272"/>
      <c r="C520" s="273" t="s">
        <v>607</v>
      </c>
      <c r="D520" s="100"/>
      <c r="E520" s="272"/>
      <c r="F520" s="274"/>
      <c r="G520" s="171"/>
      <c r="H520" s="171"/>
      <c r="I520" s="171"/>
      <c r="J520" s="275"/>
      <c r="K520" s="275"/>
      <c r="L520" s="275"/>
      <c r="M520" s="275"/>
      <c r="N520" s="275"/>
      <c r="O520" s="275"/>
      <c r="P520" s="275"/>
      <c r="Q520" s="275"/>
      <c r="R520" s="275"/>
      <c r="S520" s="275"/>
      <c r="T520" s="275"/>
      <c r="U520" s="275"/>
      <c r="V520" s="275"/>
      <c r="W520" s="275"/>
      <c r="X520" s="238"/>
      <c r="Y520" s="238"/>
      <c r="Z520" s="238"/>
      <c r="AA520" s="238"/>
      <c r="AB520" s="238"/>
      <c r="AC520" s="238"/>
      <c r="AD520" s="238"/>
      <c r="AE520" s="238"/>
      <c r="AF520" s="238"/>
      <c r="AG520" s="238"/>
      <c r="AH520" s="238"/>
      <c r="AI520" s="238"/>
      <c r="AJ520" s="238"/>
      <c r="AK520" s="238"/>
      <c r="AL520" s="238"/>
      <c r="AM520" s="238"/>
      <c r="AN520" s="238"/>
      <c r="AO520" s="238"/>
      <c r="AP520" s="238"/>
      <c r="AQ520" s="238"/>
      <c r="AR520" s="238"/>
      <c r="AS520" s="238"/>
      <c r="AT520" s="238"/>
      <c r="AU520" s="238"/>
      <c r="AV520" s="238"/>
      <c r="AW520" s="276"/>
      <c r="BA520" s="129">
        <f>+BC520+BD520+BF520+BH520+BJ520+BL520+BN520+BP520+BR520+BT520+BV520+BX520+BZ520</f>
        <v>384000</v>
      </c>
      <c r="BB520" s="130">
        <f>+BE520+BG520+BI520+BK520+BM520+BO520+BQ520+BS520+BU520+BW520+BY520+CA520</f>
        <v>124000</v>
      </c>
      <c r="BC520" s="129">
        <v>252000</v>
      </c>
      <c r="BD520" s="155">
        <v>0</v>
      </c>
      <c r="BE520" s="132">
        <v>0</v>
      </c>
      <c r="BF520" s="192">
        <v>0</v>
      </c>
      <c r="BG520" s="166">
        <v>56000</v>
      </c>
      <c r="BH520" s="165">
        <v>132000</v>
      </c>
      <c r="BI520" s="166">
        <v>28000</v>
      </c>
      <c r="BJ520" s="403">
        <v>0</v>
      </c>
      <c r="BK520" s="166">
        <v>40000</v>
      </c>
      <c r="BL520" s="192"/>
      <c r="BM520" s="166"/>
      <c r="BN520" s="131"/>
      <c r="BO520" s="166"/>
      <c r="BP520" s="192"/>
      <c r="BQ520" s="166"/>
      <c r="BR520" s="192"/>
      <c r="BS520" s="193"/>
      <c r="BT520" s="403"/>
      <c r="BU520" s="166"/>
      <c r="BV520" s="192"/>
      <c r="BW520" s="166"/>
      <c r="BX520" s="192"/>
      <c r="BY520" s="193"/>
      <c r="BZ520" s="192"/>
      <c r="CA520" s="193"/>
      <c r="CB520" s="132">
        <f>+BE520+BG520+BI520+BK520+BM520+BO520+BQ520+BS520+BU520+BW520+BY520+CA520</f>
        <v>124000</v>
      </c>
      <c r="CC520" s="128">
        <f>+CB520/BA520*100</f>
        <v>32.291666666666671</v>
      </c>
      <c r="CF520" s="133">
        <f t="shared" si="174"/>
        <v>0</v>
      </c>
      <c r="CG520" s="133">
        <f t="shared" si="174"/>
        <v>0</v>
      </c>
      <c r="CH520" s="134"/>
      <c r="CI520" s="133">
        <v>384000</v>
      </c>
      <c r="CJ520" s="133">
        <v>124000</v>
      </c>
      <c r="CK520" s="649"/>
      <c r="CL520" s="29"/>
    </row>
    <row r="521" spans="1:97" ht="35.25" customHeight="1">
      <c r="A521" s="204"/>
      <c r="B521" s="204"/>
      <c r="C521" s="958" t="s">
        <v>206</v>
      </c>
      <c r="D521" s="958"/>
      <c r="E521" s="204"/>
      <c r="F521" s="52"/>
      <c r="G521" s="63"/>
      <c r="H521" s="63"/>
      <c r="I521" s="63"/>
      <c r="J521" s="144"/>
      <c r="K521" s="144"/>
      <c r="L521" s="144"/>
      <c r="M521" s="144"/>
      <c r="N521" s="144"/>
      <c r="O521" s="144"/>
      <c r="P521" s="144"/>
      <c r="Q521" s="144"/>
      <c r="R521" s="144"/>
      <c r="S521" s="144"/>
      <c r="T521" s="144"/>
      <c r="U521" s="144"/>
      <c r="V521" s="144"/>
      <c r="W521" s="144"/>
      <c r="X521" s="228"/>
      <c r="Y521" s="228"/>
      <c r="Z521" s="228"/>
      <c r="AA521" s="228"/>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4"/>
      <c r="AX521" s="29"/>
      <c r="BA521" s="129">
        <f>+BC521+BD521+BF521+BH521+BJ521+BL521+BN521+BP521+BR521+BT521+BV521+BX521+BZ521</f>
        <v>699592</v>
      </c>
      <c r="BB521" s="130">
        <f>+BE521+BG521+BI521+BK521+BM521+BO521+BQ521+BS521+BU521+BW521+BY521+CA521</f>
        <v>290550.88</v>
      </c>
      <c r="BC521" s="129">
        <v>685552</v>
      </c>
      <c r="BD521" s="155">
        <v>14040</v>
      </c>
      <c r="BE521" s="132">
        <v>84487.72</v>
      </c>
      <c r="BF521" s="131">
        <v>0</v>
      </c>
      <c r="BG521" s="132">
        <v>69587.72</v>
      </c>
      <c r="BH521" s="131">
        <v>0</v>
      </c>
      <c r="BI521" s="132">
        <v>68237.72</v>
      </c>
      <c r="BJ521" s="155">
        <v>0</v>
      </c>
      <c r="BK521" s="132">
        <v>68237.72</v>
      </c>
      <c r="BL521" s="131"/>
      <c r="BM521" s="132"/>
      <c r="BN521" s="131"/>
      <c r="BO521" s="132"/>
      <c r="BP521" s="131"/>
      <c r="BQ521" s="132"/>
      <c r="BR521" s="131"/>
      <c r="BS521" s="65"/>
      <c r="BT521" s="155"/>
      <c r="BU521" s="132"/>
      <c r="BV521" s="131"/>
      <c r="BW521" s="65"/>
      <c r="BX521" s="131"/>
      <c r="BY521" s="65"/>
      <c r="BZ521" s="131"/>
      <c r="CA521" s="65"/>
      <c r="CB521" s="132">
        <f>+BE521+BG521+BI521+BK521+BM521+BO521+BQ521+BS521+BU521+BW521+BY521+CA521</f>
        <v>290550.88</v>
      </c>
      <c r="CC521" s="128">
        <f>+CB521/BA521*100</f>
        <v>41.531475488570479</v>
      </c>
      <c r="CF521" s="133">
        <f t="shared" si="174"/>
        <v>0</v>
      </c>
      <c r="CG521" s="133">
        <f t="shared" si="174"/>
        <v>0</v>
      </c>
      <c r="CH521" s="134"/>
      <c r="CI521" s="133">
        <v>699592</v>
      </c>
      <c r="CJ521" s="133">
        <v>290550.88</v>
      </c>
      <c r="CK521" s="649"/>
    </row>
    <row r="522" spans="1:97" ht="35.25" customHeight="1">
      <c r="A522" s="204"/>
      <c r="B522" s="204"/>
      <c r="C522" s="100"/>
      <c r="D522" s="100"/>
      <c r="E522" s="204"/>
      <c r="F522" s="52"/>
      <c r="G522" s="63"/>
      <c r="H522" s="63"/>
      <c r="I522" s="63"/>
      <c r="J522" s="144"/>
      <c r="K522" s="144"/>
      <c r="L522" s="144"/>
      <c r="M522" s="144"/>
      <c r="N522" s="144"/>
      <c r="O522" s="144"/>
      <c r="P522" s="144"/>
      <c r="Q522" s="144"/>
      <c r="R522" s="144"/>
      <c r="S522" s="144"/>
      <c r="T522" s="144"/>
      <c r="U522" s="144"/>
      <c r="V522" s="144"/>
      <c r="W522" s="144"/>
      <c r="X522" s="228"/>
      <c r="Y522" s="228"/>
      <c r="Z522" s="228"/>
      <c r="AA522" s="228"/>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4"/>
      <c r="AX522" s="29"/>
      <c r="BA522" s="129"/>
      <c r="BB522" s="130"/>
      <c r="BC522" s="129"/>
      <c r="BD522" s="155"/>
      <c r="BE522" s="132"/>
      <c r="BF522" s="131"/>
      <c r="BG522" s="132"/>
      <c r="BH522" s="131"/>
      <c r="BI522" s="132"/>
      <c r="BJ522" s="155"/>
      <c r="BK522" s="132"/>
      <c r="BL522" s="131"/>
      <c r="BM522" s="132"/>
      <c r="BN522" s="131"/>
      <c r="BO522" s="132"/>
      <c r="BP522" s="131"/>
      <c r="BQ522" s="132"/>
      <c r="BR522" s="131"/>
      <c r="BS522" s="65"/>
      <c r="BT522" s="155"/>
      <c r="BU522" s="132"/>
      <c r="BV522" s="131"/>
      <c r="BW522" s="65"/>
      <c r="BX522" s="131"/>
      <c r="BY522" s="65"/>
      <c r="BZ522" s="131"/>
      <c r="CA522" s="65"/>
      <c r="CB522" s="132">
        <f t="shared" ref="CB522:CB531" si="175">+BE522+BG522+BI522+BK522+BM522+BO522+BQ522+BS522+BU522+BW522+BY522+CA522</f>
        <v>0</v>
      </c>
      <c r="CC522" s="128" t="e">
        <f t="shared" ref="CC522:CC531" si="176">+CB522/BA522*100</f>
        <v>#DIV/0!</v>
      </c>
      <c r="CF522" s="133"/>
      <c r="CG522" s="133"/>
      <c r="CH522" s="134"/>
      <c r="CI522" s="133"/>
      <c r="CJ522" s="133"/>
      <c r="CK522" s="649"/>
    </row>
    <row r="523" spans="1:97" ht="42.75" customHeight="1">
      <c r="A523" s="204"/>
      <c r="B523" s="204"/>
      <c r="C523" s="958" t="s">
        <v>604</v>
      </c>
      <c r="D523" s="958"/>
      <c r="E523" s="204"/>
      <c r="F523" s="52"/>
      <c r="G523" s="63"/>
      <c r="H523" s="63"/>
      <c r="I523" s="63"/>
      <c r="J523" s="144"/>
      <c r="K523" s="144"/>
      <c r="L523" s="144"/>
      <c r="M523" s="144"/>
      <c r="N523" s="144"/>
      <c r="O523" s="144"/>
      <c r="P523" s="144"/>
      <c r="Q523" s="144"/>
      <c r="R523" s="144"/>
      <c r="S523" s="144"/>
      <c r="T523" s="144"/>
      <c r="U523" s="144"/>
      <c r="V523" s="144"/>
      <c r="W523" s="144"/>
      <c r="X523" s="228"/>
      <c r="Y523" s="228"/>
      <c r="Z523" s="228"/>
      <c r="AA523" s="228"/>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4"/>
      <c r="AX523" s="29"/>
      <c r="BA523" s="129">
        <f t="shared" si="172"/>
        <v>27000</v>
      </c>
      <c r="BB523" s="130">
        <f t="shared" si="173"/>
        <v>2460</v>
      </c>
      <c r="BC523" s="129">
        <v>27000</v>
      </c>
      <c r="BD523" s="155">
        <v>0</v>
      </c>
      <c r="BE523" s="132">
        <v>0</v>
      </c>
      <c r="BF523" s="131">
        <v>0</v>
      </c>
      <c r="BG523" s="132">
        <v>0</v>
      </c>
      <c r="BH523" s="131">
        <v>0</v>
      </c>
      <c r="BI523" s="132">
        <v>0</v>
      </c>
      <c r="BJ523" s="155">
        <v>0</v>
      </c>
      <c r="BK523" s="132">
        <v>2460</v>
      </c>
      <c r="BL523" s="131"/>
      <c r="BM523" s="132"/>
      <c r="BN523" s="131"/>
      <c r="BO523" s="132"/>
      <c r="BP523" s="131"/>
      <c r="BQ523" s="132"/>
      <c r="BR523" s="131"/>
      <c r="BS523" s="65"/>
      <c r="BT523" s="155"/>
      <c r="BU523" s="132"/>
      <c r="BV523" s="131"/>
      <c r="BW523" s="65"/>
      <c r="BX523" s="131"/>
      <c r="BY523" s="65"/>
      <c r="BZ523" s="131"/>
      <c r="CA523" s="65"/>
      <c r="CB523" s="132">
        <f t="shared" si="175"/>
        <v>2460</v>
      </c>
      <c r="CC523" s="128">
        <f t="shared" si="176"/>
        <v>9.1111111111111107</v>
      </c>
      <c r="CF523" s="133">
        <f t="shared" ref="CF523:CG525" si="177">+CI523-BA523</f>
        <v>0</v>
      </c>
      <c r="CG523" s="133">
        <f t="shared" si="177"/>
        <v>0</v>
      </c>
      <c r="CH523" s="134"/>
      <c r="CI523" s="133">
        <v>27000</v>
      </c>
      <c r="CJ523" s="133">
        <v>2460</v>
      </c>
      <c r="CK523" s="648"/>
    </row>
    <row r="524" spans="1:97" ht="26.25">
      <c r="A524" s="204"/>
      <c r="B524" s="204"/>
      <c r="C524" s="958" t="s">
        <v>204</v>
      </c>
      <c r="D524" s="958"/>
      <c r="E524" s="204"/>
      <c r="F524" s="52"/>
      <c r="G524" s="63"/>
      <c r="H524" s="63"/>
      <c r="I524" s="63"/>
      <c r="J524" s="144"/>
      <c r="K524" s="144"/>
      <c r="L524" s="144"/>
      <c r="M524" s="144"/>
      <c r="N524" s="144"/>
      <c r="O524" s="144"/>
      <c r="P524" s="144"/>
      <c r="Q524" s="144"/>
      <c r="R524" s="144"/>
      <c r="S524" s="144"/>
      <c r="T524" s="144"/>
      <c r="U524" s="144"/>
      <c r="V524" s="144"/>
      <c r="W524" s="144"/>
      <c r="X524" s="228"/>
      <c r="Y524" s="228"/>
      <c r="Z524" s="228"/>
      <c r="AA524" s="228"/>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4"/>
      <c r="AX524" s="29"/>
      <c r="BA524" s="129">
        <f t="shared" ref="BA524:BA534" si="178">+BC524+BD524+BF524+BH524+BJ524+BL524+BN524+BP524+BR524+BT524+BV524+BX524+BZ524</f>
        <v>0</v>
      </c>
      <c r="BB524" s="130">
        <f t="shared" ref="BB524:BB534" si="179">+BE524+BG524+BI524+BK524+BM524+BO524+BQ524+BS524+BU524+BW524+BY524+CA524</f>
        <v>0</v>
      </c>
      <c r="BC524" s="129">
        <v>0</v>
      </c>
      <c r="BD524" s="155">
        <v>0</v>
      </c>
      <c r="BE524" s="132">
        <v>0</v>
      </c>
      <c r="BF524" s="131">
        <v>0</v>
      </c>
      <c r="BG524" s="132">
        <v>0</v>
      </c>
      <c r="BH524" s="131">
        <v>0</v>
      </c>
      <c r="BI524" s="132">
        <v>0</v>
      </c>
      <c r="BJ524" s="155">
        <v>0</v>
      </c>
      <c r="BK524" s="132">
        <v>0</v>
      </c>
      <c r="BL524" s="131"/>
      <c r="BM524" s="132"/>
      <c r="BN524" s="131"/>
      <c r="BO524" s="132"/>
      <c r="BP524" s="131"/>
      <c r="BQ524" s="132"/>
      <c r="BR524" s="131"/>
      <c r="BS524" s="65"/>
      <c r="BT524" s="155"/>
      <c r="BU524" s="132"/>
      <c r="BV524" s="131"/>
      <c r="BW524" s="65"/>
      <c r="BX524" s="131"/>
      <c r="BY524" s="65"/>
      <c r="BZ524" s="131"/>
      <c r="CA524" s="65"/>
      <c r="CB524" s="132">
        <f t="shared" si="175"/>
        <v>0</v>
      </c>
      <c r="CC524" s="128" t="e">
        <f t="shared" si="176"/>
        <v>#DIV/0!</v>
      </c>
      <c r="CF524" s="133">
        <f t="shared" si="177"/>
        <v>0</v>
      </c>
      <c r="CG524" s="133">
        <f t="shared" si="177"/>
        <v>0</v>
      </c>
      <c r="CH524" s="134"/>
      <c r="CI524" s="133"/>
      <c r="CJ524" s="133"/>
    </row>
    <row r="525" spans="1:97" ht="36.75" customHeight="1">
      <c r="A525" s="204"/>
      <c r="B525" s="204"/>
      <c r="C525" s="958" t="s">
        <v>210</v>
      </c>
      <c r="D525" s="958"/>
      <c r="E525" s="204"/>
      <c r="F525" s="52"/>
      <c r="G525" s="63"/>
      <c r="H525" s="63"/>
      <c r="I525" s="63"/>
      <c r="J525" s="144"/>
      <c r="K525" s="144"/>
      <c r="L525" s="144"/>
      <c r="M525" s="144"/>
      <c r="N525" s="144"/>
      <c r="O525" s="144"/>
      <c r="P525" s="144"/>
      <c r="Q525" s="144"/>
      <c r="R525" s="144"/>
      <c r="S525" s="144"/>
      <c r="T525" s="144"/>
      <c r="U525" s="144"/>
      <c r="V525" s="144"/>
      <c r="W525" s="144"/>
      <c r="X525" s="228"/>
      <c r="Y525" s="228"/>
      <c r="Z525" s="228"/>
      <c r="AA525" s="228"/>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4"/>
      <c r="AX525" s="29"/>
      <c r="BA525" s="129">
        <f t="shared" si="178"/>
        <v>8453757</v>
      </c>
      <c r="BB525" s="130">
        <f t="shared" si="179"/>
        <v>2559904.8200000008</v>
      </c>
      <c r="BC525" s="129">
        <v>1678905</v>
      </c>
      <c r="BD525" s="155">
        <v>669517</v>
      </c>
      <c r="BE525" s="132">
        <v>15759.06</v>
      </c>
      <c r="BF525" s="131">
        <v>7713232</v>
      </c>
      <c r="BG525" s="132">
        <v>822057.84</v>
      </c>
      <c r="BH525" s="131">
        <v>-1560004</v>
      </c>
      <c r="BI525" s="132">
        <v>829088.74000000011</v>
      </c>
      <c r="BJ525" s="155">
        <v>-47893</v>
      </c>
      <c r="BK525" s="132">
        <v>892999.18000000063</v>
      </c>
      <c r="BL525" s="131"/>
      <c r="BM525" s="132"/>
      <c r="BN525" s="131"/>
      <c r="BO525" s="132"/>
      <c r="BP525" s="131"/>
      <c r="BQ525" s="132"/>
      <c r="BR525" s="131"/>
      <c r="BS525" s="132"/>
      <c r="BT525" s="155"/>
      <c r="BU525" s="132"/>
      <c r="BV525" s="131"/>
      <c r="BW525" s="65"/>
      <c r="BX525" s="131"/>
      <c r="BY525" s="65"/>
      <c r="BZ525" s="131"/>
      <c r="CA525" s="65"/>
      <c r="CB525" s="132">
        <f t="shared" si="175"/>
        <v>2559904.8200000008</v>
      </c>
      <c r="CC525" s="128">
        <f t="shared" si="176"/>
        <v>30.281268079979125</v>
      </c>
      <c r="CF525" s="133">
        <f t="shared" si="177"/>
        <v>0</v>
      </c>
      <c r="CG525" s="133">
        <f t="shared" si="177"/>
        <v>0</v>
      </c>
      <c r="CH525" s="134"/>
      <c r="CI525" s="133">
        <v>8453757</v>
      </c>
      <c r="CJ525" s="133">
        <v>2559904.8200000008</v>
      </c>
      <c r="CK525" s="649"/>
      <c r="CL525" s="145"/>
      <c r="CS525" s="209"/>
    </row>
    <row r="526" spans="1:97" ht="29.25" customHeight="1">
      <c r="B526" s="772" t="s">
        <v>887</v>
      </c>
      <c r="C526" s="1024" t="s">
        <v>878</v>
      </c>
      <c r="D526" s="1024"/>
      <c r="V526" s="144"/>
      <c r="W526" s="144"/>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BA526" s="750">
        <f t="shared" si="178"/>
        <v>807152</v>
      </c>
      <c r="BB526" s="130">
        <f t="shared" si="179"/>
        <v>190390.55</v>
      </c>
      <c r="BC526" s="129">
        <v>0</v>
      </c>
      <c r="BD526" s="155">
        <v>55774</v>
      </c>
      <c r="BE526" s="132">
        <v>0</v>
      </c>
      <c r="BF526" s="131">
        <v>751378</v>
      </c>
      <c r="BG526" s="132">
        <v>63554.83</v>
      </c>
      <c r="BH526" s="131">
        <v>0</v>
      </c>
      <c r="BI526" s="132">
        <v>62802.86</v>
      </c>
      <c r="BJ526" s="155">
        <v>0</v>
      </c>
      <c r="BK526" s="132">
        <v>64032.859999999986</v>
      </c>
      <c r="BL526" s="131"/>
      <c r="BM526" s="132"/>
      <c r="BN526" s="131"/>
      <c r="BO526" s="132"/>
      <c r="BP526" s="131"/>
      <c r="BQ526" s="132"/>
      <c r="BR526" s="131"/>
      <c r="BS526" s="132"/>
      <c r="BT526" s="155"/>
      <c r="BU526" s="132"/>
      <c r="BV526" s="131"/>
      <c r="BW526" s="65"/>
      <c r="BX526" s="131"/>
      <c r="BY526" s="65"/>
      <c r="BZ526" s="131"/>
      <c r="CA526" s="65"/>
      <c r="CB526" s="132">
        <f t="shared" si="175"/>
        <v>190390.55</v>
      </c>
      <c r="CC526" s="128">
        <f t="shared" si="176"/>
        <v>23.587942543659683</v>
      </c>
      <c r="CF526" s="133">
        <f t="shared" ref="CF526:CG530" si="180">+CI526-BA526</f>
        <v>0</v>
      </c>
      <c r="CG526" s="133">
        <f t="shared" si="180"/>
        <v>0</v>
      </c>
      <c r="CH526" s="134"/>
      <c r="CI526" s="133">
        <v>807152</v>
      </c>
      <c r="CJ526" s="133">
        <v>190390.55</v>
      </c>
    </row>
    <row r="527" spans="1:97" ht="29.25" customHeight="1">
      <c r="B527" s="772" t="s">
        <v>887</v>
      </c>
      <c r="C527" s="1024" t="s">
        <v>879</v>
      </c>
      <c r="D527" s="1024"/>
      <c r="V527" s="144"/>
      <c r="W527" s="144"/>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BA527" s="750">
        <f t="shared" si="178"/>
        <v>103400</v>
      </c>
      <c r="BB527" s="130">
        <f t="shared" si="179"/>
        <v>28200</v>
      </c>
      <c r="BC527" s="129">
        <v>0</v>
      </c>
      <c r="BD527" s="155">
        <v>112800</v>
      </c>
      <c r="BE527" s="132">
        <v>0</v>
      </c>
      <c r="BF527" s="131">
        <v>0</v>
      </c>
      <c r="BG527" s="132">
        <v>9400</v>
      </c>
      <c r="BH527" s="131">
        <v>-9400</v>
      </c>
      <c r="BI527" s="132">
        <v>9400</v>
      </c>
      <c r="BJ527" s="155">
        <v>0</v>
      </c>
      <c r="BK527" s="132">
        <v>9400</v>
      </c>
      <c r="BL527" s="131"/>
      <c r="BM527" s="132"/>
      <c r="BN527" s="131"/>
      <c r="BO527" s="132"/>
      <c r="BP527" s="131"/>
      <c r="BQ527" s="132"/>
      <c r="BR527" s="131"/>
      <c r="BS527" s="132"/>
      <c r="BT527" s="155"/>
      <c r="BU527" s="132"/>
      <c r="BV527" s="131"/>
      <c r="BW527" s="65"/>
      <c r="BX527" s="131"/>
      <c r="BY527" s="65"/>
      <c r="BZ527" s="131"/>
      <c r="CA527" s="65"/>
      <c r="CB527" s="132">
        <f t="shared" si="175"/>
        <v>28200</v>
      </c>
      <c r="CC527" s="128">
        <f t="shared" si="176"/>
        <v>27.27272727272727</v>
      </c>
      <c r="CF527" s="133">
        <f t="shared" si="180"/>
        <v>0</v>
      </c>
      <c r="CG527" s="133">
        <f t="shared" si="180"/>
        <v>0</v>
      </c>
      <c r="CH527" s="134"/>
      <c r="CI527" s="133">
        <v>103400</v>
      </c>
      <c r="CJ527" s="133">
        <v>28200</v>
      </c>
    </row>
    <row r="528" spans="1:97" ht="29.25" customHeight="1">
      <c r="B528" s="772" t="s">
        <v>887</v>
      </c>
      <c r="C528" s="1024" t="s">
        <v>880</v>
      </c>
      <c r="D528" s="1024"/>
      <c r="V528" s="144"/>
      <c r="W528" s="144"/>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BA528" s="750">
        <f t="shared" si="178"/>
        <v>423600</v>
      </c>
      <c r="BB528" s="130">
        <f t="shared" si="179"/>
        <v>322338.21999999997</v>
      </c>
      <c r="BC528" s="129">
        <v>0</v>
      </c>
      <c r="BD528" s="155">
        <v>648000</v>
      </c>
      <c r="BE528" s="132">
        <v>0</v>
      </c>
      <c r="BF528" s="131">
        <v>0</v>
      </c>
      <c r="BG528" s="132">
        <v>0</v>
      </c>
      <c r="BH528" s="131">
        <v>-224400</v>
      </c>
      <c r="BI528" s="132">
        <v>188070.51</v>
      </c>
      <c r="BJ528" s="155">
        <v>0</v>
      </c>
      <c r="BK528" s="132">
        <v>134267.70999999996</v>
      </c>
      <c r="BL528" s="131"/>
      <c r="BM528" s="132"/>
      <c r="BN528" s="131"/>
      <c r="BO528" s="132"/>
      <c r="BP528" s="131"/>
      <c r="BQ528" s="132"/>
      <c r="BR528" s="131"/>
      <c r="BS528" s="132"/>
      <c r="BT528" s="155"/>
      <c r="BU528" s="132"/>
      <c r="BV528" s="131"/>
      <c r="BW528" s="65"/>
      <c r="BX528" s="131"/>
      <c r="BY528" s="65"/>
      <c r="BZ528" s="131"/>
      <c r="CA528" s="65"/>
      <c r="CB528" s="132">
        <f t="shared" si="175"/>
        <v>322338.21999999997</v>
      </c>
      <c r="CC528" s="128">
        <f t="shared" si="176"/>
        <v>76.094952785646825</v>
      </c>
      <c r="CF528" s="133">
        <f t="shared" si="180"/>
        <v>0</v>
      </c>
      <c r="CG528" s="133">
        <f t="shared" si="180"/>
        <v>0</v>
      </c>
      <c r="CH528" s="134"/>
      <c r="CI528" s="133">
        <v>423600</v>
      </c>
      <c r="CJ528" s="133">
        <v>322338.21999999997</v>
      </c>
    </row>
    <row r="529" spans="1:97" ht="48.75" customHeight="1">
      <c r="B529" s="772"/>
      <c r="C529" s="974" t="s">
        <v>1025</v>
      </c>
      <c r="D529" s="974"/>
      <c r="V529" s="144"/>
      <c r="W529" s="144"/>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BA529" s="750">
        <f t="shared" si="178"/>
        <v>180444</v>
      </c>
      <c r="BB529" s="130">
        <f t="shared" si="179"/>
        <v>0</v>
      </c>
      <c r="BC529" s="129">
        <v>0</v>
      </c>
      <c r="BD529" s="155"/>
      <c r="BE529" s="132"/>
      <c r="BF529" s="131"/>
      <c r="BG529" s="132"/>
      <c r="BH529" s="131">
        <v>0</v>
      </c>
      <c r="BI529" s="132">
        <v>0</v>
      </c>
      <c r="BJ529" s="748">
        <v>180444</v>
      </c>
      <c r="BK529" s="748">
        <v>0</v>
      </c>
      <c r="BL529" s="131"/>
      <c r="BM529" s="132"/>
      <c r="BN529" s="131"/>
      <c r="BO529" s="132"/>
      <c r="BP529" s="131"/>
      <c r="BQ529" s="132"/>
      <c r="BR529" s="131"/>
      <c r="BS529" s="132"/>
      <c r="BT529" s="155"/>
      <c r="BU529" s="132"/>
      <c r="BV529" s="131"/>
      <c r="BW529" s="65"/>
      <c r="BX529" s="131"/>
      <c r="BY529" s="65"/>
      <c r="BZ529" s="131"/>
      <c r="CA529" s="65"/>
      <c r="CB529" s="132">
        <f t="shared" si="175"/>
        <v>0</v>
      </c>
      <c r="CC529" s="128">
        <f t="shared" si="176"/>
        <v>0</v>
      </c>
      <c r="CF529" s="133">
        <f t="shared" si="180"/>
        <v>0</v>
      </c>
      <c r="CG529" s="133">
        <f t="shared" si="180"/>
        <v>0</v>
      </c>
      <c r="CH529" s="134"/>
      <c r="CI529" s="133">
        <v>180444</v>
      </c>
      <c r="CJ529" s="133">
        <v>0</v>
      </c>
    </row>
    <row r="530" spans="1:97" ht="43.5" customHeight="1">
      <c r="B530" s="772" t="s">
        <v>888</v>
      </c>
      <c r="C530" s="966" t="s">
        <v>882</v>
      </c>
      <c r="D530" s="966"/>
      <c r="V530" s="144"/>
      <c r="W530" s="144"/>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BA530" s="750">
        <f t="shared" si="178"/>
        <v>10000</v>
      </c>
      <c r="BB530" s="130">
        <f t="shared" si="179"/>
        <v>0</v>
      </c>
      <c r="BC530" s="129">
        <v>0</v>
      </c>
      <c r="BD530" s="155">
        <v>0</v>
      </c>
      <c r="BE530" s="132">
        <v>0</v>
      </c>
      <c r="BF530" s="131">
        <v>8500</v>
      </c>
      <c r="BG530" s="132">
        <v>0</v>
      </c>
      <c r="BH530" s="131">
        <v>-3207</v>
      </c>
      <c r="BI530" s="132">
        <v>0</v>
      </c>
      <c r="BJ530" s="155">
        <v>4707</v>
      </c>
      <c r="BK530" s="132">
        <v>0</v>
      </c>
      <c r="BL530" s="131"/>
      <c r="BM530" s="132"/>
      <c r="BN530" s="131"/>
      <c r="BO530" s="132"/>
      <c r="BP530" s="131"/>
      <c r="BQ530" s="132"/>
      <c r="BR530" s="131"/>
      <c r="BS530" s="132"/>
      <c r="BT530" s="155"/>
      <c r="BU530" s="132"/>
      <c r="BV530" s="131"/>
      <c r="BW530" s="65"/>
      <c r="BX530" s="131"/>
      <c r="BY530" s="65"/>
      <c r="BZ530" s="131"/>
      <c r="CA530" s="65"/>
      <c r="CB530" s="132">
        <f t="shared" si="175"/>
        <v>0</v>
      </c>
      <c r="CC530" s="128">
        <f t="shared" si="176"/>
        <v>0</v>
      </c>
      <c r="CF530" s="133">
        <f t="shared" si="180"/>
        <v>0</v>
      </c>
      <c r="CG530" s="133">
        <f t="shared" si="180"/>
        <v>0</v>
      </c>
      <c r="CH530" s="134"/>
      <c r="CI530" s="133">
        <v>10000</v>
      </c>
      <c r="CJ530" s="133">
        <v>0</v>
      </c>
    </row>
    <row r="531" spans="1:97" s="194" customFormat="1" ht="36" customHeight="1">
      <c r="A531" s="272"/>
      <c r="B531" s="773"/>
      <c r="C531" s="277" t="s">
        <v>608</v>
      </c>
      <c r="D531" s="277"/>
      <c r="E531" s="272"/>
      <c r="F531" s="274"/>
      <c r="G531" s="171"/>
      <c r="H531" s="171"/>
      <c r="I531" s="171"/>
      <c r="J531" s="275"/>
      <c r="K531" s="275"/>
      <c r="L531" s="275"/>
      <c r="M531" s="275"/>
      <c r="N531" s="275"/>
      <c r="O531" s="275"/>
      <c r="P531" s="275"/>
      <c r="Q531" s="275"/>
      <c r="R531" s="275"/>
      <c r="S531" s="275"/>
      <c r="T531" s="275"/>
      <c r="U531" s="275"/>
      <c r="V531" s="275"/>
      <c r="W531" s="275"/>
      <c r="X531" s="238"/>
      <c r="Y531" s="238"/>
      <c r="Z531" s="238"/>
      <c r="AA531" s="238"/>
      <c r="AB531" s="238"/>
      <c r="AC531" s="238"/>
      <c r="AD531" s="238"/>
      <c r="AE531" s="238"/>
      <c r="AF531" s="238"/>
      <c r="AG531" s="238"/>
      <c r="AH531" s="238"/>
      <c r="AI531" s="238"/>
      <c r="AJ531" s="238"/>
      <c r="AK531" s="238"/>
      <c r="AL531" s="238"/>
      <c r="AM531" s="238"/>
      <c r="AN531" s="238"/>
      <c r="AO531" s="238"/>
      <c r="AP531" s="238"/>
      <c r="AQ531" s="238"/>
      <c r="AR531" s="238"/>
      <c r="AS531" s="238"/>
      <c r="AT531" s="238"/>
      <c r="AU531" s="238"/>
      <c r="AV531" s="238"/>
      <c r="AW531" s="276"/>
      <c r="BA531" s="750">
        <f t="shared" si="178"/>
        <v>8220189</v>
      </c>
      <c r="BB531" s="130">
        <f t="shared" si="179"/>
        <v>4227712.2100000009</v>
      </c>
      <c r="BC531" s="129">
        <v>36224181</v>
      </c>
      <c r="BD531" s="748">
        <f>201252+108789</f>
        <v>310041</v>
      </c>
      <c r="BE531" s="132">
        <v>2937721.62</v>
      </c>
      <c r="BF531" s="192">
        <v>-28586738</v>
      </c>
      <c r="BG531" s="166">
        <v>403652.98</v>
      </c>
      <c r="BH531" s="165">
        <v>272711</v>
      </c>
      <c r="BI531" s="166">
        <v>442967.05000000028</v>
      </c>
      <c r="BJ531" s="403">
        <v>-6</v>
      </c>
      <c r="BK531" s="166">
        <v>443370.56000000052</v>
      </c>
      <c r="BL531" s="192"/>
      <c r="BM531" s="166"/>
      <c r="BN531" s="131"/>
      <c r="BO531" s="166"/>
      <c r="BP531" s="192"/>
      <c r="BQ531" s="166"/>
      <c r="BR531" s="192"/>
      <c r="BS531" s="193"/>
      <c r="BT531" s="403"/>
      <c r="BU531" s="166"/>
      <c r="BV531" s="192"/>
      <c r="BW531" s="166"/>
      <c r="BX531" s="192"/>
      <c r="BY531" s="193"/>
      <c r="BZ531" s="192"/>
      <c r="CA531" s="193"/>
      <c r="CB531" s="132">
        <f t="shared" si="175"/>
        <v>4227712.2100000009</v>
      </c>
      <c r="CC531" s="128">
        <f t="shared" si="176"/>
        <v>51.43083948556415</v>
      </c>
      <c r="CF531" s="133">
        <f t="shared" ref="CF531:CG535" si="181">+CI531-BA531</f>
        <v>0</v>
      </c>
      <c r="CG531" s="133">
        <f t="shared" si="181"/>
        <v>0</v>
      </c>
      <c r="CH531" s="134"/>
      <c r="CI531" s="195">
        <v>8220189</v>
      </c>
      <c r="CJ531" s="196">
        <v>4227712.2100000009</v>
      </c>
      <c r="CK531" s="650"/>
    </row>
    <row r="532" spans="1:97" ht="37.5" customHeight="1">
      <c r="B532" s="772"/>
      <c r="C532" s="947" t="s">
        <v>868</v>
      </c>
      <c r="D532" s="947"/>
      <c r="V532" s="144"/>
      <c r="W532" s="144"/>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BA532" s="129">
        <f t="shared" si="178"/>
        <v>2262846</v>
      </c>
      <c r="BB532" s="130">
        <f t="shared" si="179"/>
        <v>899361.16000000015</v>
      </c>
      <c r="BC532" s="129">
        <v>0</v>
      </c>
      <c r="BD532" s="155">
        <v>1337072</v>
      </c>
      <c r="BE532" s="132">
        <v>0</v>
      </c>
      <c r="BF532" s="192">
        <v>795296</v>
      </c>
      <c r="BG532" s="166">
        <v>254960.16</v>
      </c>
      <c r="BH532" s="165">
        <v>130478</v>
      </c>
      <c r="BI532" s="166">
        <v>314293.13000000012</v>
      </c>
      <c r="BJ532" s="403">
        <v>0</v>
      </c>
      <c r="BK532" s="166">
        <v>330107.87</v>
      </c>
      <c r="BL532" s="192"/>
      <c r="BM532" s="166"/>
      <c r="BN532" s="131"/>
      <c r="BO532" s="166"/>
      <c r="BP532" s="192"/>
      <c r="BQ532" s="166"/>
      <c r="BR532" s="192"/>
      <c r="BS532" s="193"/>
      <c r="BT532" s="403"/>
      <c r="BU532" s="166"/>
      <c r="BV532" s="192"/>
      <c r="BW532" s="166"/>
      <c r="BX532" s="192"/>
      <c r="BY532" s="193"/>
      <c r="BZ532" s="192"/>
      <c r="CA532" s="193"/>
      <c r="CB532" s="132">
        <f t="shared" ref="CB532:CB544" si="182">+BE532+BG532+BI532+BK532+BM532+BO532+BQ532+BS532+BU532+BW532+BY532+CA532</f>
        <v>899361.16000000015</v>
      </c>
      <c r="CC532" s="128">
        <f t="shared" ref="CC532:CC544" si="183">+CB532/BA532*100</f>
        <v>39.744691419566344</v>
      </c>
      <c r="CF532" s="133">
        <f t="shared" si="181"/>
        <v>0</v>
      </c>
      <c r="CG532" s="133">
        <f t="shared" si="181"/>
        <v>0</v>
      </c>
      <c r="CH532" s="134"/>
      <c r="CI532" s="195">
        <v>2262846</v>
      </c>
      <c r="CJ532" s="196">
        <v>899361.16000000015</v>
      </c>
    </row>
    <row r="533" spans="1:97" ht="27" customHeight="1">
      <c r="B533" s="772"/>
      <c r="C533" s="973" t="s">
        <v>704</v>
      </c>
      <c r="D533" s="973"/>
      <c r="V533" s="63"/>
      <c r="W533" s="63"/>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BA533" s="129">
        <f t="shared" si="178"/>
        <v>1360</v>
      </c>
      <c r="BB533" s="130">
        <f t="shared" si="179"/>
        <v>0</v>
      </c>
      <c r="BC533" s="129">
        <v>0</v>
      </c>
      <c r="BD533" s="155">
        <v>0</v>
      </c>
      <c r="BE533" s="132">
        <v>0</v>
      </c>
      <c r="BF533" s="192">
        <v>0</v>
      </c>
      <c r="BG533" s="166">
        <v>0</v>
      </c>
      <c r="BH533" s="165">
        <v>1360</v>
      </c>
      <c r="BI533" s="166">
        <v>0</v>
      </c>
      <c r="BJ533" s="403">
        <v>0</v>
      </c>
      <c r="BK533" s="166">
        <v>0</v>
      </c>
      <c r="BL533" s="192"/>
      <c r="BM533" s="166"/>
      <c r="BN533" s="131"/>
      <c r="BO533" s="166"/>
      <c r="BP533" s="192"/>
      <c r="BQ533" s="166"/>
      <c r="BR533" s="192"/>
      <c r="BS533" s="193"/>
      <c r="BT533" s="403"/>
      <c r="BU533" s="166"/>
      <c r="BV533" s="192"/>
      <c r="BW533" s="166"/>
      <c r="BX533" s="192"/>
      <c r="BY533" s="193"/>
      <c r="BZ533" s="192"/>
      <c r="CA533" s="193"/>
      <c r="CB533" s="132">
        <f t="shared" si="182"/>
        <v>0</v>
      </c>
      <c r="CC533" s="128">
        <f t="shared" si="183"/>
        <v>0</v>
      </c>
      <c r="CF533" s="133">
        <f t="shared" si="181"/>
        <v>0</v>
      </c>
      <c r="CG533" s="133">
        <f t="shared" si="181"/>
        <v>0</v>
      </c>
      <c r="CH533" s="134"/>
      <c r="CI533" s="195">
        <v>1360</v>
      </c>
      <c r="CJ533" s="196">
        <v>0</v>
      </c>
    </row>
    <row r="534" spans="1:97" ht="54.75" customHeight="1">
      <c r="B534" s="772"/>
      <c r="C534" s="973" t="s">
        <v>1023</v>
      </c>
      <c r="D534" s="973"/>
      <c r="V534" s="63"/>
      <c r="W534" s="63"/>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BA534" s="129">
        <f t="shared" si="178"/>
        <v>8907509</v>
      </c>
      <c r="BB534" s="130">
        <f t="shared" si="179"/>
        <v>995101.37</v>
      </c>
      <c r="BC534" s="129">
        <v>0</v>
      </c>
      <c r="BD534" s="155"/>
      <c r="BE534" s="132"/>
      <c r="BF534" s="192"/>
      <c r="BG534" s="166"/>
      <c r="BH534" s="165">
        <v>405924</v>
      </c>
      <c r="BI534" s="166">
        <v>0</v>
      </c>
      <c r="BJ534" s="782">
        <v>8501585</v>
      </c>
      <c r="BK534" s="782">
        <v>995101.37</v>
      </c>
      <c r="BL534" s="192"/>
      <c r="BM534" s="166"/>
      <c r="BN534" s="131"/>
      <c r="BO534" s="166"/>
      <c r="BP534" s="192"/>
      <c r="BQ534" s="166"/>
      <c r="BR534" s="192"/>
      <c r="BS534" s="193"/>
      <c r="BT534" s="403"/>
      <c r="BU534" s="166"/>
      <c r="BV534" s="192"/>
      <c r="BW534" s="166"/>
      <c r="BX534" s="192"/>
      <c r="BY534" s="193"/>
      <c r="BZ534" s="192"/>
      <c r="CA534" s="193"/>
      <c r="CB534" s="132">
        <f t="shared" si="182"/>
        <v>995101.37</v>
      </c>
      <c r="CC534" s="128">
        <f t="shared" si="183"/>
        <v>11.171488796699505</v>
      </c>
      <c r="CF534" s="133">
        <f t="shared" si="181"/>
        <v>-405924</v>
      </c>
      <c r="CG534" s="133">
        <f t="shared" si="181"/>
        <v>0</v>
      </c>
      <c r="CH534" s="134"/>
      <c r="CI534" s="195">
        <v>8501585</v>
      </c>
      <c r="CJ534" s="196">
        <v>995101.37</v>
      </c>
    </row>
    <row r="535" spans="1:97" ht="31.5" customHeight="1">
      <c r="A535" s="204"/>
      <c r="B535" s="773"/>
      <c r="C535" s="1025" t="s">
        <v>609</v>
      </c>
      <c r="D535" s="1025"/>
      <c r="E535" s="204"/>
      <c r="F535" s="52"/>
      <c r="G535" s="63"/>
      <c r="H535" s="63"/>
      <c r="I535" s="63"/>
      <c r="J535" s="144"/>
      <c r="K535" s="144"/>
      <c r="L535" s="144"/>
      <c r="M535" s="144"/>
      <c r="N535" s="144"/>
      <c r="O535" s="144"/>
      <c r="P535" s="144"/>
      <c r="Q535" s="144"/>
      <c r="R535" s="144"/>
      <c r="S535" s="144"/>
      <c r="T535" s="144"/>
      <c r="U535" s="144"/>
      <c r="V535" s="144"/>
      <c r="W535" s="144"/>
      <c r="X535" s="228"/>
      <c r="Y535" s="228"/>
      <c r="Z535" s="228"/>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4"/>
      <c r="AX535" s="29"/>
      <c r="BA535" s="129">
        <f t="shared" si="172"/>
        <v>0</v>
      </c>
      <c r="BB535" s="130">
        <f t="shared" si="173"/>
        <v>0</v>
      </c>
      <c r="BC535" s="129">
        <v>0</v>
      </c>
      <c r="BD535" s="155">
        <v>0</v>
      </c>
      <c r="BE535" s="132">
        <v>0</v>
      </c>
      <c r="BF535" s="192">
        <v>0</v>
      </c>
      <c r="BG535" s="166">
        <v>0</v>
      </c>
      <c r="BH535" s="165">
        <v>0</v>
      </c>
      <c r="BI535" s="166">
        <v>0</v>
      </c>
      <c r="BJ535" s="403">
        <v>0</v>
      </c>
      <c r="BK535" s="166">
        <v>0</v>
      </c>
      <c r="BL535" s="192"/>
      <c r="BM535" s="166"/>
      <c r="BN535" s="131"/>
      <c r="BO535" s="166"/>
      <c r="BP535" s="192"/>
      <c r="BQ535" s="166"/>
      <c r="BR535" s="192"/>
      <c r="BS535" s="193"/>
      <c r="BT535" s="403"/>
      <c r="BU535" s="166"/>
      <c r="BV535" s="192"/>
      <c r="BW535" s="166"/>
      <c r="BX535" s="192"/>
      <c r="BY535" s="193"/>
      <c r="BZ535" s="192"/>
      <c r="CA535" s="193"/>
      <c r="CB535" s="132">
        <f t="shared" si="182"/>
        <v>0</v>
      </c>
      <c r="CC535" s="128" t="e">
        <f t="shared" si="183"/>
        <v>#DIV/0!</v>
      </c>
      <c r="CF535" s="133">
        <f t="shared" si="181"/>
        <v>0</v>
      </c>
      <c r="CG535" s="133">
        <f t="shared" si="181"/>
        <v>0</v>
      </c>
      <c r="CH535" s="134"/>
      <c r="CI535" s="195"/>
      <c r="CJ535" s="196"/>
    </row>
    <row r="536" spans="1:97" ht="39.75" customHeight="1">
      <c r="B536" s="772" t="s">
        <v>887</v>
      </c>
      <c r="C536" s="1164" t="s">
        <v>757</v>
      </c>
      <c r="D536" s="1164"/>
      <c r="V536" s="137"/>
      <c r="W536" s="137"/>
      <c r="Z536" s="239"/>
      <c r="AA536" s="239"/>
      <c r="AB536" s="239"/>
      <c r="AC536" s="239"/>
      <c r="AD536" s="239"/>
      <c r="AE536" s="239"/>
      <c r="AF536" s="239"/>
      <c r="AG536" s="239"/>
      <c r="AH536" s="239"/>
      <c r="AI536" s="239"/>
      <c r="AJ536" s="239"/>
      <c r="AK536" s="239"/>
      <c r="AL536" s="239"/>
      <c r="AM536" s="239"/>
      <c r="AN536" s="239"/>
      <c r="AO536" s="239"/>
      <c r="AP536" s="239"/>
      <c r="AQ536" s="239"/>
      <c r="AR536" s="239"/>
      <c r="AS536" s="239"/>
      <c r="AT536" s="239"/>
      <c r="AU536" s="239"/>
      <c r="AV536" s="239"/>
      <c r="AW536" s="239"/>
      <c r="BA536" s="129">
        <f t="shared" si="172"/>
        <v>564681</v>
      </c>
      <c r="BB536" s="130">
        <f t="shared" si="173"/>
        <v>18767.099999999999</v>
      </c>
      <c r="BC536" s="129">
        <v>492678</v>
      </c>
      <c r="BD536" s="155">
        <v>0</v>
      </c>
      <c r="BE536" s="132">
        <v>0</v>
      </c>
      <c r="BF536" s="192">
        <v>71296</v>
      </c>
      <c r="BG536" s="166">
        <v>6208.5999999999995</v>
      </c>
      <c r="BH536" s="165">
        <v>707</v>
      </c>
      <c r="BI536" s="166">
        <v>6279.2499999999991</v>
      </c>
      <c r="BJ536" s="403">
        <v>0</v>
      </c>
      <c r="BK536" s="166">
        <v>6279.25</v>
      </c>
      <c r="BL536" s="192"/>
      <c r="BM536" s="166"/>
      <c r="BN536" s="131"/>
      <c r="BO536" s="166"/>
      <c r="BP536" s="192"/>
      <c r="BQ536" s="166"/>
      <c r="BR536" s="192"/>
      <c r="BS536" s="193"/>
      <c r="BT536" s="403"/>
      <c r="BU536" s="166"/>
      <c r="BV536" s="192"/>
      <c r="BW536" s="166"/>
      <c r="BX536" s="192"/>
      <c r="BY536" s="193"/>
      <c r="BZ536" s="192"/>
      <c r="CA536" s="193"/>
      <c r="CB536" s="132">
        <f t="shared" si="182"/>
        <v>18767.099999999999</v>
      </c>
      <c r="CC536" s="128">
        <f t="shared" si="183"/>
        <v>3.3234870661488518</v>
      </c>
      <c r="CF536" s="133">
        <f t="shared" ref="CF536:CG541" si="184">+CI536-BA536</f>
        <v>0</v>
      </c>
      <c r="CG536" s="133">
        <f t="shared" si="184"/>
        <v>0</v>
      </c>
      <c r="CH536" s="134"/>
      <c r="CI536" s="195">
        <v>564681</v>
      </c>
      <c r="CJ536" s="196">
        <v>18767.099999999999</v>
      </c>
    </row>
    <row r="537" spans="1:97" ht="54" customHeight="1">
      <c r="B537" s="772"/>
      <c r="C537" s="1025" t="s">
        <v>1026</v>
      </c>
      <c r="D537" s="1025"/>
      <c r="V537" s="137"/>
      <c r="W537" s="137"/>
      <c r="Z537" s="239"/>
      <c r="AA537" s="239"/>
      <c r="AB537" s="239"/>
      <c r="AC537" s="239"/>
      <c r="AD537" s="239"/>
      <c r="AE537" s="239"/>
      <c r="AF537" s="239"/>
      <c r="AG537" s="239"/>
      <c r="AH537" s="239"/>
      <c r="AI537" s="239"/>
      <c r="AJ537" s="239"/>
      <c r="AK537" s="239"/>
      <c r="AL537" s="239"/>
      <c r="AM537" s="239"/>
      <c r="AN537" s="239"/>
      <c r="AO537" s="239"/>
      <c r="AP537" s="239"/>
      <c r="AQ537" s="239"/>
      <c r="AR537" s="239"/>
      <c r="AS537" s="239"/>
      <c r="AT537" s="239"/>
      <c r="AU537" s="239"/>
      <c r="AV537" s="239"/>
      <c r="AW537" s="239"/>
      <c r="BA537" s="129">
        <f t="shared" si="172"/>
        <v>629636</v>
      </c>
      <c r="BB537" s="130">
        <f t="shared" si="173"/>
        <v>0</v>
      </c>
      <c r="BC537" s="129">
        <v>0</v>
      </c>
      <c r="BD537" s="155"/>
      <c r="BE537" s="132"/>
      <c r="BF537" s="192"/>
      <c r="BG537" s="166"/>
      <c r="BH537" s="165">
        <v>0</v>
      </c>
      <c r="BI537" s="166">
        <v>0</v>
      </c>
      <c r="BJ537" s="782">
        <v>629636</v>
      </c>
      <c r="BK537" s="782">
        <v>0</v>
      </c>
      <c r="BL537" s="192"/>
      <c r="BM537" s="166"/>
      <c r="BN537" s="131"/>
      <c r="BO537" s="166"/>
      <c r="BP537" s="192"/>
      <c r="BQ537" s="166"/>
      <c r="BR537" s="192"/>
      <c r="BS537" s="193"/>
      <c r="BT537" s="403"/>
      <c r="BU537" s="166"/>
      <c r="BV537" s="192"/>
      <c r="BW537" s="166"/>
      <c r="BX537" s="192"/>
      <c r="BY537" s="193"/>
      <c r="BZ537" s="192"/>
      <c r="CA537" s="193"/>
      <c r="CB537" s="132">
        <f t="shared" si="182"/>
        <v>0</v>
      </c>
      <c r="CC537" s="128">
        <f t="shared" si="183"/>
        <v>0</v>
      </c>
      <c r="CF537" s="133">
        <f t="shared" si="184"/>
        <v>0</v>
      </c>
      <c r="CG537" s="133">
        <f t="shared" si="184"/>
        <v>0</v>
      </c>
      <c r="CH537" s="134"/>
      <c r="CI537" s="195">
        <v>629636</v>
      </c>
      <c r="CJ537" s="196">
        <v>0</v>
      </c>
    </row>
    <row r="538" spans="1:97" ht="27" customHeight="1">
      <c r="B538" s="772" t="s">
        <v>887</v>
      </c>
      <c r="C538" s="1157" t="s">
        <v>205</v>
      </c>
      <c r="D538" s="1157"/>
      <c r="V538" s="63"/>
      <c r="W538" s="63"/>
      <c r="Z538" s="239"/>
      <c r="AA538" s="239"/>
      <c r="AB538" s="239"/>
      <c r="AC538" s="239"/>
      <c r="AD538" s="239"/>
      <c r="AE538" s="239"/>
      <c r="AF538" s="239"/>
      <c r="AG538" s="239"/>
      <c r="AH538" s="239"/>
      <c r="AI538" s="239"/>
      <c r="AJ538" s="239"/>
      <c r="AK538" s="239"/>
      <c r="AL538" s="239"/>
      <c r="AM538" s="239"/>
      <c r="AN538" s="239"/>
      <c r="AO538" s="239"/>
      <c r="AP538" s="239"/>
      <c r="AQ538" s="239"/>
      <c r="AR538" s="239"/>
      <c r="AS538" s="239"/>
      <c r="AT538" s="239"/>
      <c r="AU538" s="239"/>
      <c r="AV538" s="239"/>
      <c r="AW538" s="239"/>
      <c r="BA538" s="129">
        <f t="shared" si="172"/>
        <v>4378545</v>
      </c>
      <c r="BB538" s="130">
        <f t="shared" si="173"/>
        <v>1303653.1600000001</v>
      </c>
      <c r="BC538" s="129">
        <v>0</v>
      </c>
      <c r="BD538" s="155">
        <v>638053</v>
      </c>
      <c r="BE538" s="132">
        <v>0</v>
      </c>
      <c r="BF538" s="192">
        <v>3897399</v>
      </c>
      <c r="BG538" s="166">
        <v>367605.83999999997</v>
      </c>
      <c r="BH538" s="165">
        <v>-275883</v>
      </c>
      <c r="BI538" s="166">
        <v>492649.75</v>
      </c>
      <c r="BJ538" s="403">
        <v>118976</v>
      </c>
      <c r="BK538" s="166">
        <v>443397.57000000018</v>
      </c>
      <c r="BL538" s="192"/>
      <c r="BM538" s="166"/>
      <c r="BN538" s="131"/>
      <c r="BO538" s="166"/>
      <c r="BP538" s="192"/>
      <c r="BQ538" s="166"/>
      <c r="BR538" s="192"/>
      <c r="BS538" s="193"/>
      <c r="BT538" s="403"/>
      <c r="BU538" s="166"/>
      <c r="BV538" s="192"/>
      <c r="BW538" s="166"/>
      <c r="BX538" s="192"/>
      <c r="BY538" s="193"/>
      <c r="BZ538" s="192"/>
      <c r="CA538" s="193"/>
      <c r="CB538" s="132">
        <f t="shared" si="182"/>
        <v>1303653.1600000001</v>
      </c>
      <c r="CC538" s="128">
        <f t="shared" si="183"/>
        <v>29.773661341838448</v>
      </c>
      <c r="CF538" s="133">
        <f t="shared" si="184"/>
        <v>0</v>
      </c>
      <c r="CG538" s="133">
        <f t="shared" si="184"/>
        <v>0</v>
      </c>
      <c r="CH538" s="134"/>
      <c r="CI538" s="195">
        <v>4378545</v>
      </c>
      <c r="CJ538" s="196">
        <v>1303653.1600000001</v>
      </c>
    </row>
    <row r="539" spans="1:97" ht="63" customHeight="1">
      <c r="B539" s="772"/>
      <c r="C539" s="973" t="s">
        <v>1024</v>
      </c>
      <c r="D539" s="973"/>
      <c r="V539" s="63"/>
      <c r="W539" s="63"/>
      <c r="Z539" s="239"/>
      <c r="AA539" s="239"/>
      <c r="AB539" s="239"/>
      <c r="AC539" s="239"/>
      <c r="AD539" s="239"/>
      <c r="AE539" s="239"/>
      <c r="AF539" s="239"/>
      <c r="AG539" s="239"/>
      <c r="AH539" s="239"/>
      <c r="AI539" s="239"/>
      <c r="AJ539" s="239"/>
      <c r="AK539" s="239"/>
      <c r="AL539" s="239"/>
      <c r="AM539" s="239"/>
      <c r="AN539" s="239"/>
      <c r="AO539" s="239"/>
      <c r="AP539" s="239"/>
      <c r="AQ539" s="239"/>
      <c r="AR539" s="239"/>
      <c r="AS539" s="239"/>
      <c r="AT539" s="239"/>
      <c r="AU539" s="239"/>
      <c r="AV539" s="239"/>
      <c r="AW539" s="239"/>
      <c r="BA539" s="129">
        <f t="shared" si="172"/>
        <v>1580378</v>
      </c>
      <c r="BB539" s="130">
        <f t="shared" si="173"/>
        <v>579201.19999999995</v>
      </c>
      <c r="BC539" s="129">
        <v>0</v>
      </c>
      <c r="BD539" s="155"/>
      <c r="BE539" s="132"/>
      <c r="BF539" s="192"/>
      <c r="BG539" s="166"/>
      <c r="BH539" s="165">
        <v>1115000</v>
      </c>
      <c r="BI539" s="166">
        <v>460649</v>
      </c>
      <c r="BJ539" s="782">
        <f>1580378-1115000</f>
        <v>465378</v>
      </c>
      <c r="BK539" s="782">
        <f>579201.2-460649</f>
        <v>118552.19999999995</v>
      </c>
      <c r="BL539" s="192"/>
      <c r="BM539" s="166"/>
      <c r="BN539" s="131"/>
      <c r="BO539" s="166"/>
      <c r="BP539" s="192"/>
      <c r="BQ539" s="166"/>
      <c r="BR539" s="192"/>
      <c r="BS539" s="193"/>
      <c r="BT539" s="403"/>
      <c r="BU539" s="166"/>
      <c r="BV539" s="192"/>
      <c r="BW539" s="166"/>
      <c r="BX539" s="192"/>
      <c r="BY539" s="193"/>
      <c r="BZ539" s="192"/>
      <c r="CA539" s="193"/>
      <c r="CB539" s="132">
        <f t="shared" si="182"/>
        <v>579201.19999999995</v>
      </c>
      <c r="CC539" s="128">
        <f t="shared" si="183"/>
        <v>36.649535743980231</v>
      </c>
      <c r="CF539" s="133">
        <f t="shared" si="184"/>
        <v>0</v>
      </c>
      <c r="CG539" s="133">
        <f t="shared" si="184"/>
        <v>0</v>
      </c>
      <c r="CH539" s="134"/>
      <c r="CI539" s="195">
        <v>1580378</v>
      </c>
      <c r="CJ539" s="196">
        <v>579201.19999999995</v>
      </c>
    </row>
    <row r="540" spans="1:97" ht="44.25" customHeight="1">
      <c r="B540" s="772"/>
      <c r="C540" s="1185" t="s">
        <v>758</v>
      </c>
      <c r="D540" s="1185"/>
      <c r="V540" s="144"/>
      <c r="W540" s="144"/>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BA540" s="129">
        <f t="shared" si="172"/>
        <v>1946219</v>
      </c>
      <c r="BB540" s="130">
        <f t="shared" si="173"/>
        <v>766586.63</v>
      </c>
      <c r="BC540" s="129">
        <v>1413064</v>
      </c>
      <c r="BD540" s="155">
        <v>27400</v>
      </c>
      <c r="BE540" s="132">
        <v>280206.95999999996</v>
      </c>
      <c r="BF540" s="192">
        <v>485755</v>
      </c>
      <c r="BG540" s="166">
        <v>169011.91000000003</v>
      </c>
      <c r="BH540" s="165">
        <v>0</v>
      </c>
      <c r="BI540" s="166">
        <v>149345.40000000002</v>
      </c>
      <c r="BJ540" s="403">
        <v>20000</v>
      </c>
      <c r="BK540" s="166">
        <v>168022.36</v>
      </c>
      <c r="BL540" s="192"/>
      <c r="BM540" s="166"/>
      <c r="BN540" s="131"/>
      <c r="BO540" s="166"/>
      <c r="BP540" s="192"/>
      <c r="BQ540" s="166"/>
      <c r="BR540" s="192"/>
      <c r="BS540" s="193"/>
      <c r="BT540" s="403"/>
      <c r="BU540" s="166"/>
      <c r="BV540" s="192"/>
      <c r="BW540" s="166"/>
      <c r="BX540" s="192"/>
      <c r="BY540" s="193"/>
      <c r="BZ540" s="192"/>
      <c r="CA540" s="193"/>
      <c r="CB540" s="132">
        <f t="shared" si="182"/>
        <v>766586.63</v>
      </c>
      <c r="CC540" s="128">
        <f t="shared" si="183"/>
        <v>39.388508179192577</v>
      </c>
      <c r="CF540" s="133">
        <f t="shared" si="184"/>
        <v>0</v>
      </c>
      <c r="CG540" s="133">
        <f t="shared" si="184"/>
        <v>0</v>
      </c>
      <c r="CH540" s="134"/>
      <c r="CI540" s="195">
        <v>1946219</v>
      </c>
      <c r="CJ540" s="196">
        <v>766586.63</v>
      </c>
    </row>
    <row r="541" spans="1:97" ht="44.25" customHeight="1">
      <c r="B541" s="772" t="s">
        <v>888</v>
      </c>
      <c r="C541" s="967" t="s">
        <v>883</v>
      </c>
      <c r="D541" s="967"/>
      <c r="V541" s="144"/>
      <c r="W541" s="144"/>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BA541" s="129">
        <f t="shared" si="172"/>
        <v>0</v>
      </c>
      <c r="BB541" s="130">
        <f t="shared" si="173"/>
        <v>0</v>
      </c>
      <c r="BC541" s="129">
        <v>0</v>
      </c>
      <c r="BD541" s="155">
        <v>0</v>
      </c>
      <c r="BE541" s="132">
        <v>0</v>
      </c>
      <c r="BF541" s="192">
        <v>158753</v>
      </c>
      <c r="BG541" s="166">
        <v>14268.31</v>
      </c>
      <c r="BH541" s="165">
        <v>-158753</v>
      </c>
      <c r="BI541" s="166">
        <v>-14268.31</v>
      </c>
      <c r="BJ541" s="403">
        <v>0</v>
      </c>
      <c r="BK541" s="166">
        <v>0</v>
      </c>
      <c r="BL541" s="192"/>
      <c r="BM541" s="166"/>
      <c r="BN541" s="131"/>
      <c r="BO541" s="166"/>
      <c r="BP541" s="192"/>
      <c r="BQ541" s="166"/>
      <c r="BR541" s="192"/>
      <c r="BS541" s="193"/>
      <c r="BT541" s="403"/>
      <c r="BU541" s="166"/>
      <c r="BV541" s="192"/>
      <c r="BW541" s="166"/>
      <c r="BX541" s="192"/>
      <c r="BY541" s="193"/>
      <c r="BZ541" s="192"/>
      <c r="CA541" s="193"/>
      <c r="CB541" s="132">
        <f t="shared" si="182"/>
        <v>0</v>
      </c>
      <c r="CC541" s="128" t="e">
        <f t="shared" si="183"/>
        <v>#DIV/0!</v>
      </c>
      <c r="CF541" s="133">
        <f t="shared" si="184"/>
        <v>0</v>
      </c>
      <c r="CG541" s="133">
        <f t="shared" si="184"/>
        <v>0</v>
      </c>
      <c r="CH541" s="134"/>
      <c r="CI541" s="195"/>
      <c r="CJ541" s="196"/>
    </row>
    <row r="542" spans="1:97" ht="49.5" customHeight="1">
      <c r="A542" s="204"/>
      <c r="B542" s="204"/>
      <c r="C542" s="958" t="s">
        <v>606</v>
      </c>
      <c r="D542" s="958"/>
      <c r="E542" s="204"/>
      <c r="F542" s="52"/>
      <c r="G542" s="63"/>
      <c r="H542" s="63"/>
      <c r="I542" s="63"/>
      <c r="J542" s="144"/>
      <c r="K542" s="144"/>
      <c r="L542" s="144"/>
      <c r="M542" s="144"/>
      <c r="N542" s="144"/>
      <c r="O542" s="144"/>
      <c r="P542" s="144"/>
      <c r="Q542" s="144"/>
      <c r="R542" s="144"/>
      <c r="S542" s="144"/>
      <c r="T542" s="144"/>
      <c r="U542" s="144"/>
      <c r="V542" s="144"/>
      <c r="W542" s="144"/>
      <c r="X542" s="228"/>
      <c r="Y542" s="228"/>
      <c r="Z542" s="228"/>
      <c r="AA542" s="228"/>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4"/>
      <c r="AX542" s="29"/>
      <c r="BA542" s="129">
        <f t="shared" si="172"/>
        <v>0</v>
      </c>
      <c r="BB542" s="130">
        <f t="shared" si="173"/>
        <v>0</v>
      </c>
      <c r="BC542" s="129">
        <v>0</v>
      </c>
      <c r="BD542" s="155">
        <v>0</v>
      </c>
      <c r="BE542" s="132">
        <v>0</v>
      </c>
      <c r="BF542" s="192">
        <v>0</v>
      </c>
      <c r="BG542" s="166">
        <v>0</v>
      </c>
      <c r="BH542" s="192">
        <v>0</v>
      </c>
      <c r="BI542" s="166">
        <v>0</v>
      </c>
      <c r="BJ542" s="403">
        <v>0</v>
      </c>
      <c r="BK542" s="166">
        <v>0</v>
      </c>
      <c r="BL542" s="192"/>
      <c r="BM542" s="166"/>
      <c r="BN542" s="131"/>
      <c r="BO542" s="166"/>
      <c r="BP542" s="192"/>
      <c r="BQ542" s="166"/>
      <c r="BR542" s="192"/>
      <c r="BS542" s="193"/>
      <c r="BT542" s="403"/>
      <c r="BU542" s="166"/>
      <c r="BV542" s="192"/>
      <c r="BW542" s="166"/>
      <c r="BX542" s="192"/>
      <c r="BY542" s="193"/>
      <c r="BZ542" s="192"/>
      <c r="CA542" s="193"/>
      <c r="CB542" s="132">
        <f t="shared" si="182"/>
        <v>0</v>
      </c>
      <c r="CC542" s="128" t="e">
        <f t="shared" si="183"/>
        <v>#DIV/0!</v>
      </c>
      <c r="CF542" s="133">
        <f>+CI542-BA542</f>
        <v>0</v>
      </c>
      <c r="CG542" s="133">
        <f>+CJ542-BB542</f>
        <v>0</v>
      </c>
      <c r="CH542" s="134"/>
      <c r="CI542" s="133"/>
      <c r="CJ542" s="133"/>
      <c r="CK542" s="649"/>
      <c r="CL542" s="145"/>
      <c r="CS542" s="209"/>
    </row>
    <row r="543" spans="1:97" ht="39.75" customHeight="1">
      <c r="A543" s="204"/>
      <c r="B543" s="204"/>
      <c r="C543" s="958" t="s">
        <v>605</v>
      </c>
      <c r="D543" s="958"/>
      <c r="E543" s="204"/>
      <c r="F543" s="52"/>
      <c r="G543" s="63"/>
      <c r="H543" s="63"/>
      <c r="I543" s="63"/>
      <c r="J543" s="144"/>
      <c r="K543" s="144"/>
      <c r="L543" s="144"/>
      <c r="M543" s="144"/>
      <c r="N543" s="144"/>
      <c r="O543" s="144"/>
      <c r="P543" s="144"/>
      <c r="Q543" s="144"/>
      <c r="R543" s="144"/>
      <c r="S543" s="144"/>
      <c r="T543" s="144"/>
      <c r="U543" s="144"/>
      <c r="V543" s="144"/>
      <c r="W543" s="144"/>
      <c r="X543" s="228"/>
      <c r="Y543" s="228"/>
      <c r="Z543" s="228"/>
      <c r="AA543" s="228"/>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4"/>
      <c r="AX543" s="29"/>
      <c r="BA543" s="129">
        <f t="shared" si="172"/>
        <v>0</v>
      </c>
      <c r="BB543" s="130">
        <f t="shared" si="173"/>
        <v>0</v>
      </c>
      <c r="BC543" s="129">
        <v>0</v>
      </c>
      <c r="BD543" s="155">
        <v>0</v>
      </c>
      <c r="BE543" s="132">
        <v>0</v>
      </c>
      <c r="BF543" s="131">
        <v>0</v>
      </c>
      <c r="BG543" s="132">
        <v>0</v>
      </c>
      <c r="BH543" s="131">
        <v>0</v>
      </c>
      <c r="BI543" s="132">
        <v>0</v>
      </c>
      <c r="BJ543" s="155">
        <v>0</v>
      </c>
      <c r="BK543" s="132">
        <v>0</v>
      </c>
      <c r="BL543" s="131"/>
      <c r="BM543" s="132"/>
      <c r="BN543" s="131"/>
      <c r="BO543" s="132"/>
      <c r="BP543" s="131"/>
      <c r="BQ543" s="132"/>
      <c r="BR543" s="131"/>
      <c r="BS543" s="65"/>
      <c r="BT543" s="155"/>
      <c r="BU543" s="132"/>
      <c r="BV543" s="131"/>
      <c r="BW543" s="65"/>
      <c r="BX543" s="131"/>
      <c r="BY543" s="65"/>
      <c r="BZ543" s="131"/>
      <c r="CA543" s="65"/>
      <c r="CB543" s="132">
        <f t="shared" si="182"/>
        <v>0</v>
      </c>
      <c r="CC543" s="128" t="e">
        <f t="shared" si="183"/>
        <v>#DIV/0!</v>
      </c>
      <c r="CF543" s="133">
        <f>+CI543-BA543</f>
        <v>0</v>
      </c>
      <c r="CG543" s="133">
        <f>+CJ543-BB543</f>
        <v>0</v>
      </c>
      <c r="CH543" s="134"/>
      <c r="CI543" s="133"/>
      <c r="CJ543" s="133"/>
      <c r="CK543" s="648"/>
      <c r="CL543" s="179"/>
      <c r="CS543" s="209"/>
    </row>
    <row r="544" spans="1:97" ht="49.5" customHeight="1">
      <c r="A544" s="204"/>
      <c r="B544" s="204"/>
      <c r="C544" s="100"/>
      <c r="D544" s="100"/>
      <c r="E544" s="204"/>
      <c r="F544" s="52"/>
      <c r="G544" s="63"/>
      <c r="H544" s="63"/>
      <c r="I544" s="63"/>
      <c r="J544" s="144"/>
      <c r="K544" s="144"/>
      <c r="L544" s="144"/>
      <c r="M544" s="144"/>
      <c r="N544" s="144"/>
      <c r="O544" s="144"/>
      <c r="P544" s="144"/>
      <c r="Q544" s="144"/>
      <c r="R544" s="144"/>
      <c r="S544" s="144"/>
      <c r="T544" s="144"/>
      <c r="U544" s="144"/>
      <c r="V544" s="144"/>
      <c r="W544" s="144"/>
      <c r="X544" s="228"/>
      <c r="Y544" s="228"/>
      <c r="Z544" s="228"/>
      <c r="AA544" s="228"/>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4"/>
      <c r="AX544" s="29"/>
      <c r="BA544" s="129"/>
      <c r="BB544" s="130"/>
      <c r="BC544" s="129"/>
      <c r="BD544" s="155"/>
      <c r="BE544" s="132"/>
      <c r="BF544" s="192"/>
      <c r="BG544" s="166"/>
      <c r="BH544" s="192"/>
      <c r="BI544" s="166"/>
      <c r="BJ544" s="403"/>
      <c r="BK544" s="166"/>
      <c r="BL544" s="192"/>
      <c r="BM544" s="166"/>
      <c r="BN544" s="131"/>
      <c r="BO544" s="166"/>
      <c r="BP544" s="192"/>
      <c r="BQ544" s="166"/>
      <c r="BR544" s="192"/>
      <c r="BS544" s="193"/>
      <c r="BT544" s="403"/>
      <c r="BU544" s="166"/>
      <c r="BV544" s="192"/>
      <c r="BW544" s="166"/>
      <c r="BX544" s="192"/>
      <c r="BY544" s="193"/>
      <c r="BZ544" s="192"/>
      <c r="CA544" s="193"/>
      <c r="CB544" s="132">
        <f t="shared" si="182"/>
        <v>0</v>
      </c>
      <c r="CC544" s="128" t="e">
        <f t="shared" si="183"/>
        <v>#DIV/0!</v>
      </c>
      <c r="CF544" s="133"/>
      <c r="CG544" s="133"/>
      <c r="CH544" s="134"/>
      <c r="CI544" s="133"/>
      <c r="CJ544" s="133"/>
      <c r="CK544" s="649"/>
      <c r="CL544" s="145"/>
      <c r="CS544" s="209"/>
    </row>
    <row r="546" spans="1:95">
      <c r="B546" s="33"/>
      <c r="C546" s="1159"/>
      <c r="D546" s="1159"/>
      <c r="V546" s="144"/>
      <c r="W546" s="144"/>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row>
    <row r="547" spans="1:95">
      <c r="B547" s="33"/>
      <c r="C547" s="418"/>
      <c r="V547" s="144"/>
      <c r="W547" s="144"/>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BA547" s="753">
        <v>36534222</v>
      </c>
    </row>
    <row r="548" spans="1:95">
      <c r="B548" s="33"/>
      <c r="C548" s="418"/>
      <c r="V548" s="144"/>
      <c r="W548" s="144"/>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BA548" s="29">
        <v>108789</v>
      </c>
    </row>
    <row r="549" spans="1:95">
      <c r="B549" s="33"/>
      <c r="V549" s="144"/>
      <c r="W549" s="144"/>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row>
    <row r="550" spans="1:95">
      <c r="V550" s="144"/>
      <c r="W550" s="144"/>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CJ550" s="29"/>
    </row>
    <row r="551" spans="1:95" ht="15.75">
      <c r="B551" s="278"/>
      <c r="C551" s="279"/>
      <c r="D551" s="279"/>
      <c r="F551" s="5"/>
      <c r="G551" s="280"/>
      <c r="H551" s="280"/>
      <c r="I551" s="280"/>
      <c r="J551" s="143"/>
      <c r="K551" s="143"/>
      <c r="L551" s="143"/>
      <c r="M551" s="143"/>
      <c r="N551" s="143"/>
      <c r="O551" s="143"/>
      <c r="P551" s="143"/>
      <c r="Q551" s="143"/>
      <c r="R551" s="143"/>
      <c r="S551" s="143"/>
      <c r="T551" s="143"/>
      <c r="U551" s="143"/>
      <c r="X551" s="218"/>
      <c r="Y551" s="218"/>
      <c r="AW551" s="33"/>
      <c r="AY551" s="5"/>
      <c r="AZ551" s="5"/>
      <c r="BA551" s="5"/>
      <c r="BB551" s="5"/>
      <c r="BD551" s="29"/>
      <c r="BE551" s="29"/>
      <c r="BF551" s="29"/>
      <c r="BG551" s="29"/>
      <c r="BH551" s="29"/>
      <c r="BI551" s="145"/>
      <c r="BJ551" s="29"/>
      <c r="CD551" s="143"/>
      <c r="CE551" s="143"/>
      <c r="CF551" s="143"/>
      <c r="CG551" s="122"/>
      <c r="CH551" s="143"/>
      <c r="CI551" s="143"/>
      <c r="CJ551" s="143"/>
      <c r="CM551" s="144"/>
      <c r="CN551" s="144"/>
      <c r="CO551" s="123"/>
      <c r="CP551" s="122"/>
      <c r="CQ551" s="122"/>
    </row>
    <row r="552" spans="1:95" s="197" customFormat="1" ht="29.25" customHeight="1">
      <c r="A552" s="281"/>
      <c r="B552" s="282"/>
      <c r="C552" s="1163" t="s">
        <v>759</v>
      </c>
      <c r="D552" s="1163"/>
      <c r="E552" s="1163"/>
      <c r="F552" s="1163"/>
      <c r="G552" s="1163"/>
      <c r="H552" s="1163"/>
      <c r="I552" s="1163"/>
      <c r="J552" s="1163"/>
      <c r="K552" s="1163"/>
      <c r="L552" s="199"/>
      <c r="M552" s="199"/>
      <c r="N552" s="199"/>
      <c r="O552" s="199"/>
      <c r="P552" s="199"/>
      <c r="Q552" s="199"/>
      <c r="R552" s="199"/>
      <c r="S552" s="199"/>
      <c r="T552" s="199"/>
      <c r="U552" s="199"/>
      <c r="V552" s="199"/>
      <c r="W552" s="199"/>
      <c r="X552" s="199"/>
      <c r="Y552" s="199"/>
      <c r="Z552" s="199"/>
      <c r="AA552" s="199"/>
      <c r="AB552" s="199"/>
      <c r="AC552" s="199"/>
      <c r="AD552" s="199"/>
      <c r="AE552" s="199"/>
      <c r="AF552" s="199"/>
      <c r="AG552" s="199"/>
      <c r="AH552" s="199"/>
      <c r="AI552" s="199"/>
      <c r="AJ552" s="199"/>
      <c r="AK552" s="199"/>
      <c r="AL552" s="199"/>
      <c r="AM552" s="199"/>
      <c r="AN552" s="199"/>
      <c r="AO552" s="199"/>
      <c r="AP552" s="199"/>
      <c r="AQ552" s="199"/>
      <c r="AR552" s="199"/>
      <c r="AS552" s="199"/>
      <c r="AT552" s="199"/>
      <c r="AU552" s="199"/>
      <c r="AV552" s="199"/>
      <c r="AW552" s="199"/>
      <c r="AX552" s="281"/>
      <c r="AY552" s="281"/>
      <c r="AZ552" s="281"/>
      <c r="BA552" s="281"/>
      <c r="BB552" s="281"/>
      <c r="BI552" s="198"/>
      <c r="BK552" s="199"/>
      <c r="BL552" s="199"/>
      <c r="BM552" s="199"/>
      <c r="BN552" s="199"/>
      <c r="BO552" s="199"/>
      <c r="BP552" s="199"/>
      <c r="BQ552" s="199"/>
      <c r="BR552" s="199"/>
      <c r="BS552" s="199"/>
      <c r="BT552" s="199"/>
      <c r="BU552" s="199"/>
      <c r="BV552" s="199"/>
      <c r="BW552" s="199"/>
      <c r="BX552" s="199"/>
      <c r="BY552" s="199"/>
      <c r="BZ552" s="199"/>
      <c r="CA552" s="199"/>
      <c r="CB552" s="199"/>
      <c r="CC552" s="199"/>
      <c r="CD552" s="199"/>
      <c r="CE552" s="199"/>
      <c r="CF552" s="199"/>
      <c r="CG552" s="199"/>
      <c r="CH552" s="199"/>
      <c r="CI552" s="199"/>
      <c r="CJ552" s="199"/>
      <c r="CK552" s="123"/>
      <c r="CM552" s="200"/>
      <c r="CN552" s="200"/>
      <c r="CP552" s="201"/>
      <c r="CQ552" s="201"/>
    </row>
    <row r="553" spans="1:95" s="197" customFormat="1" ht="29.25" customHeight="1">
      <c r="A553" s="281"/>
      <c r="B553" s="282"/>
      <c r="C553" s="1163"/>
      <c r="D553" s="1163"/>
      <c r="E553" s="1163"/>
      <c r="F553" s="1163"/>
      <c r="G553" s="1163"/>
      <c r="H553" s="1163"/>
      <c r="I553" s="1163"/>
      <c r="J553" s="1163"/>
      <c r="K553" s="1163"/>
      <c r="L553" s="199"/>
      <c r="M553" s="199"/>
      <c r="N553" s="199"/>
      <c r="O553" s="199"/>
      <c r="P553" s="199"/>
      <c r="Q553" s="199"/>
      <c r="R553" s="199"/>
      <c r="S553" s="199"/>
      <c r="T553" s="199"/>
      <c r="U553" s="199"/>
      <c r="V553" s="199"/>
      <c r="W553" s="199"/>
      <c r="X553" s="199"/>
      <c r="Y553" s="199"/>
      <c r="Z553" s="199"/>
      <c r="AA553" s="199"/>
      <c r="AB553" s="199"/>
      <c r="AC553" s="199"/>
      <c r="AD553" s="199"/>
      <c r="AE553" s="199"/>
      <c r="AF553" s="199"/>
      <c r="AG553" s="199"/>
      <c r="AH553" s="199"/>
      <c r="AI553" s="199"/>
      <c r="AJ553" s="199"/>
      <c r="AK553" s="199"/>
      <c r="AL553" s="199"/>
      <c r="AM553" s="199"/>
      <c r="AN553" s="199"/>
      <c r="AO553" s="199"/>
      <c r="AP553" s="199"/>
      <c r="AQ553" s="199"/>
      <c r="AR553" s="199"/>
      <c r="AS553" s="199"/>
      <c r="AT553" s="199"/>
      <c r="AU553" s="199"/>
      <c r="AV553" s="199"/>
      <c r="AW553" s="199"/>
      <c r="AX553" s="281"/>
      <c r="AY553" s="281"/>
      <c r="AZ553" s="281"/>
      <c r="BA553" s="281"/>
      <c r="BB553" s="281"/>
      <c r="BI553" s="198"/>
      <c r="BK553" s="199"/>
      <c r="BL553" s="199"/>
      <c r="BM553" s="199"/>
      <c r="BN553" s="199"/>
      <c r="BO553" s="199"/>
      <c r="BP553" s="199"/>
      <c r="BQ553" s="199"/>
      <c r="BR553" s="199"/>
      <c r="BS553" s="199"/>
      <c r="BT553" s="199"/>
      <c r="BU553" s="199"/>
      <c r="BV553" s="199"/>
      <c r="BW553" s="199"/>
      <c r="BX553" s="199"/>
      <c r="BY553" s="199"/>
      <c r="BZ553" s="199"/>
      <c r="CA553" s="199"/>
      <c r="CB553" s="199"/>
      <c r="CC553" s="199"/>
      <c r="CD553" s="199"/>
      <c r="CE553" s="199"/>
      <c r="CF553" s="199"/>
      <c r="CG553" s="199"/>
      <c r="CH553" s="199"/>
      <c r="CI553" s="199"/>
      <c r="CJ553" s="199"/>
      <c r="CK553" s="123"/>
      <c r="CM553" s="200"/>
      <c r="CN553" s="200"/>
      <c r="CP553" s="201"/>
      <c r="CQ553" s="201"/>
    </row>
    <row r="554" spans="1:95" ht="15.75">
      <c r="B554" s="278"/>
      <c r="C554" s="279"/>
      <c r="D554" s="279"/>
      <c r="F554" s="5"/>
      <c r="G554" s="280"/>
      <c r="H554" s="280"/>
      <c r="I554" s="280"/>
      <c r="J554" s="143"/>
      <c r="K554" s="143"/>
      <c r="L554" s="143"/>
      <c r="M554" s="143"/>
      <c r="N554" s="143"/>
      <c r="O554" s="143"/>
      <c r="P554" s="143"/>
      <c r="Q554" s="143"/>
      <c r="R554" s="143"/>
      <c r="S554" s="143"/>
      <c r="T554" s="143"/>
      <c r="U554" s="143"/>
      <c r="X554" s="218"/>
      <c r="Y554" s="218"/>
      <c r="AW554" s="33"/>
      <c r="AY554" s="5"/>
      <c r="AZ554" s="5"/>
      <c r="BA554" s="5"/>
      <c r="BB554" s="5"/>
      <c r="BD554" s="29"/>
      <c r="BE554" s="29"/>
      <c r="BF554" s="29"/>
      <c r="BG554" s="29"/>
      <c r="BH554" s="29"/>
      <c r="BI554" s="145"/>
      <c r="BJ554" s="29"/>
      <c r="CD554" s="143"/>
      <c r="CE554" s="143"/>
      <c r="CF554" s="143"/>
      <c r="CG554" s="143"/>
      <c r="CH554" s="143"/>
      <c r="CI554" s="143"/>
      <c r="CJ554" s="143"/>
      <c r="CM554" s="144"/>
      <c r="CN554" s="144"/>
      <c r="CO554" s="123"/>
      <c r="CP554" s="122"/>
      <c r="CQ554" s="122"/>
    </row>
    <row r="555" spans="1:95" ht="15.75">
      <c r="B555" s="278"/>
      <c r="C555" s="279"/>
      <c r="D555" s="279"/>
      <c r="F555" s="5"/>
      <c r="G555" s="280"/>
      <c r="H555" s="280"/>
      <c r="I555" s="280"/>
      <c r="J555" s="143"/>
      <c r="K555" s="143"/>
      <c r="L555" s="143"/>
      <c r="M555" s="143"/>
      <c r="N555" s="143"/>
      <c r="O555" s="143"/>
      <c r="P555" s="143"/>
      <c r="Q555" s="143"/>
      <c r="R555" s="143"/>
      <c r="S555" s="143"/>
      <c r="T555" s="143"/>
      <c r="U555" s="143"/>
      <c r="X555" s="218"/>
      <c r="Y555" s="218"/>
      <c r="AW555" s="33"/>
      <c r="AY555" s="5"/>
      <c r="AZ555" s="5"/>
      <c r="BA555" s="5"/>
      <c r="BB555" s="5"/>
      <c r="BD555" s="29"/>
      <c r="BE555" s="29"/>
      <c r="BF555" s="29"/>
      <c r="BG555" s="29"/>
      <c r="BH555" s="29"/>
      <c r="BI555" s="145"/>
      <c r="BJ555" s="29"/>
      <c r="CD555" s="143"/>
      <c r="CE555" s="143"/>
      <c r="CF555" s="143"/>
      <c r="CG555" s="143"/>
      <c r="CH555" s="143"/>
      <c r="CI555" s="143"/>
      <c r="CJ555" s="143"/>
      <c r="CM555" s="144"/>
      <c r="CN555" s="144"/>
      <c r="CO555" s="123"/>
      <c r="CP555" s="122"/>
      <c r="CQ555" s="122"/>
    </row>
    <row r="556" spans="1:95" ht="16.5" thickBot="1">
      <c r="B556" s="278"/>
      <c r="C556" s="279"/>
      <c r="D556" s="279"/>
      <c r="F556" s="5"/>
      <c r="G556" s="280"/>
      <c r="H556" s="280"/>
      <c r="I556" s="280"/>
      <c r="J556" s="143"/>
      <c r="K556" s="143"/>
      <c r="L556" s="143"/>
      <c r="M556" s="143"/>
      <c r="N556" s="143" t="s">
        <v>1028</v>
      </c>
      <c r="O556" s="143"/>
      <c r="P556" s="143"/>
      <c r="Q556" s="143"/>
      <c r="R556" s="143"/>
      <c r="S556" s="143"/>
      <c r="T556" s="143"/>
      <c r="U556" s="143"/>
      <c r="X556" s="218"/>
      <c r="Y556" s="218"/>
      <c r="AW556" s="33"/>
      <c r="AY556" s="5"/>
      <c r="AZ556" s="5"/>
      <c r="BA556" s="5"/>
      <c r="BB556" s="5"/>
      <c r="BD556" s="29"/>
      <c r="BE556" s="29"/>
      <c r="BF556" s="29"/>
      <c r="BG556" s="29"/>
      <c r="BH556" s="29"/>
      <c r="BI556" s="145"/>
      <c r="BJ556" s="29"/>
      <c r="CD556" s="143"/>
      <c r="CE556" s="143"/>
      <c r="CF556" s="143"/>
      <c r="CG556" s="143"/>
      <c r="CH556" s="143"/>
      <c r="CI556" s="143"/>
      <c r="CJ556" s="143"/>
      <c r="CM556" s="144"/>
      <c r="CN556" s="144"/>
      <c r="CO556" s="123"/>
      <c r="CP556" s="122"/>
      <c r="CQ556" s="122"/>
    </row>
    <row r="557" spans="1:95" s="24" customFormat="1" ht="28.5" customHeight="1">
      <c r="A557" s="13"/>
      <c r="B557" s="1016" t="s">
        <v>610</v>
      </c>
      <c r="C557" s="1017"/>
      <c r="D557" s="1017"/>
      <c r="E557" s="1016" t="s">
        <v>760</v>
      </c>
      <c r="F557" s="1017"/>
      <c r="G557" s="1016" t="s">
        <v>761</v>
      </c>
      <c r="H557" s="1018"/>
      <c r="I557" s="1017" t="s">
        <v>762</v>
      </c>
      <c r="J557" s="1018"/>
      <c r="K557" s="1018" t="s">
        <v>611</v>
      </c>
      <c r="L557" s="283"/>
      <c r="M557" s="1234"/>
      <c r="N557" s="1234"/>
      <c r="O557" s="1234" t="s">
        <v>612</v>
      </c>
      <c r="P557" s="1234"/>
      <c r="Q557" s="1214"/>
      <c r="R557" s="1215"/>
      <c r="S557" s="144"/>
      <c r="T557" s="144"/>
      <c r="U557" s="144"/>
      <c r="V557" s="144"/>
      <c r="W557" s="144"/>
      <c r="X557" s="228"/>
      <c r="Y557" s="228"/>
      <c r="Z557" s="228"/>
      <c r="AA557" s="228"/>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X557" s="13"/>
      <c r="AY557" s="13"/>
      <c r="AZ557" s="13"/>
      <c r="BA557" s="13"/>
      <c r="BB557" s="13"/>
      <c r="BI557" s="202"/>
      <c r="BK557" s="144"/>
      <c r="BL557" s="144"/>
      <c r="BM557" s="144"/>
      <c r="BN557" s="144"/>
      <c r="BO557" s="144"/>
      <c r="BP557" s="144"/>
      <c r="BQ557" s="144"/>
      <c r="BR557" s="144"/>
      <c r="BS557" s="144"/>
      <c r="BT557" s="144"/>
      <c r="BU557" s="144"/>
      <c r="BV557" s="144"/>
      <c r="BW557" s="144"/>
      <c r="BX557" s="144"/>
      <c r="BY557" s="144"/>
      <c r="BZ557" s="144"/>
      <c r="CA557" s="144"/>
      <c r="CB557" s="144"/>
      <c r="CC557" s="144"/>
      <c r="CD557" s="144"/>
      <c r="CE557" s="144"/>
      <c r="CF557" s="144"/>
      <c r="CG557" s="144"/>
      <c r="CH557" s="144"/>
      <c r="CI557" s="144"/>
      <c r="CJ557" s="144"/>
      <c r="CK557" s="144"/>
      <c r="CM557" s="144"/>
      <c r="CN557" s="144"/>
      <c r="CO557" s="144"/>
      <c r="CP557" s="122"/>
      <c r="CQ557" s="122"/>
    </row>
    <row r="558" spans="1:95" s="24" customFormat="1" ht="28.5" customHeight="1" thickBot="1">
      <c r="A558" s="13"/>
      <c r="B558" s="1019"/>
      <c r="C558" s="1156"/>
      <c r="D558" s="1156"/>
      <c r="E558" s="1019"/>
      <c r="F558" s="1156"/>
      <c r="G558" s="1019"/>
      <c r="H558" s="1020"/>
      <c r="I558" s="1156"/>
      <c r="J558" s="1020"/>
      <c r="K558" s="1020"/>
      <c r="L558" s="283" t="s">
        <v>570</v>
      </c>
      <c r="M558" s="1234"/>
      <c r="N558" s="1234"/>
      <c r="O558" s="1234"/>
      <c r="P558" s="1234"/>
      <c r="Q558" s="1214"/>
      <c r="R558" s="1215"/>
      <c r="S558" s="144"/>
      <c r="T558" s="144"/>
      <c r="U558" s="144"/>
      <c r="V558" s="144"/>
      <c r="W558" s="144"/>
      <c r="X558" s="228"/>
      <c r="Y558" s="228"/>
      <c r="Z558" s="228"/>
      <c r="AA558" s="228"/>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X558" s="13"/>
      <c r="AY558" s="13"/>
      <c r="AZ558" s="13"/>
      <c r="BA558" s="13"/>
      <c r="BB558" s="13"/>
      <c r="BI558" s="202"/>
      <c r="BK558" s="144"/>
      <c r="BL558" s="144"/>
      <c r="BM558" s="144"/>
      <c r="BN558" s="144"/>
      <c r="BO558" s="144"/>
      <c r="BP558" s="144"/>
      <c r="BQ558" s="144"/>
      <c r="BR558" s="144"/>
      <c r="BS558" s="144"/>
      <c r="BT558" s="144"/>
      <c r="BU558" s="144"/>
      <c r="BV558" s="144"/>
      <c r="BW558" s="144"/>
      <c r="BX558" s="144"/>
      <c r="BY558" s="144"/>
      <c r="BZ558" s="144"/>
      <c r="CA558" s="144"/>
      <c r="CB558" s="144"/>
      <c r="CC558" s="144"/>
      <c r="CD558" s="144"/>
      <c r="CE558" s="144"/>
      <c r="CF558" s="144"/>
      <c r="CG558" s="144"/>
      <c r="CH558" s="144"/>
      <c r="CI558" s="144"/>
      <c r="CJ558" s="144"/>
      <c r="CK558" s="144"/>
      <c r="CM558" s="144"/>
      <c r="CN558" s="144"/>
      <c r="CO558" s="144"/>
      <c r="CP558" s="122"/>
      <c r="CQ558" s="122"/>
    </row>
    <row r="559" spans="1:95" ht="26.25" customHeight="1">
      <c r="B559" s="940" t="s">
        <v>613</v>
      </c>
      <c r="C559" s="941"/>
      <c r="D559" s="941"/>
      <c r="E559" s="942">
        <v>17291429</v>
      </c>
      <c r="F559" s="943"/>
      <c r="G559" s="942">
        <f>+AZ132+BA485</f>
        <v>22598324</v>
      </c>
      <c r="H559" s="962"/>
      <c r="I559" s="948">
        <f>+AZ133+BB485</f>
        <v>6117125.5499999989</v>
      </c>
      <c r="J559" s="949"/>
      <c r="K559" s="290"/>
      <c r="L559" s="284">
        <v>22647565</v>
      </c>
      <c r="M559" s="963">
        <f t="shared" ref="M559:M567" si="185">+G559-L559</f>
        <v>-49241</v>
      </c>
      <c r="N559" s="963"/>
      <c r="O559" s="959">
        <v>6117126</v>
      </c>
      <c r="P559" s="959"/>
      <c r="Q559" s="287">
        <f t="shared" ref="Q559:Q569" si="186">+O559-I559</f>
        <v>0.45000000111758709</v>
      </c>
      <c r="R559" s="288"/>
      <c r="S559" s="287"/>
      <c r="T559" s="143"/>
      <c r="U559" s="143"/>
      <c r="X559" s="218"/>
      <c r="Y559" s="218"/>
      <c r="AW559" s="33"/>
      <c r="AY559" s="5"/>
      <c r="AZ559" s="5"/>
      <c r="BA559" s="5"/>
      <c r="BB559" s="5"/>
      <c r="BD559" s="29"/>
      <c r="BE559" s="29"/>
      <c r="BF559" s="29"/>
      <c r="BG559" s="29"/>
      <c r="BH559" s="29"/>
      <c r="BI559" s="145"/>
      <c r="BJ559" s="29"/>
      <c r="CD559" s="143"/>
      <c r="CE559" s="143"/>
      <c r="CF559" s="143"/>
      <c r="CG559" s="143"/>
      <c r="CH559" s="143"/>
      <c r="CI559" s="143"/>
      <c r="CJ559" s="143"/>
      <c r="CM559" s="144"/>
      <c r="CN559" s="144"/>
      <c r="CO559" s="123"/>
      <c r="CP559" s="122"/>
      <c r="CQ559" s="122"/>
    </row>
    <row r="560" spans="1:95" ht="26.25" customHeight="1">
      <c r="B560" s="940" t="s">
        <v>614</v>
      </c>
      <c r="C560" s="941"/>
      <c r="D560" s="941"/>
      <c r="E560" s="942">
        <v>8459589</v>
      </c>
      <c r="F560" s="943"/>
      <c r="G560" s="942">
        <f>+AZ191+BA487</f>
        <v>10768253</v>
      </c>
      <c r="H560" s="962"/>
      <c r="I560" s="948">
        <f>+AZ192+BB487</f>
        <v>3794868.1399999997</v>
      </c>
      <c r="J560" s="949"/>
      <c r="K560" s="290"/>
      <c r="L560" s="284">
        <v>10852561</v>
      </c>
      <c r="M560" s="963">
        <f t="shared" si="185"/>
        <v>-84308</v>
      </c>
      <c r="N560" s="963"/>
      <c r="O560" s="959">
        <v>3794868</v>
      </c>
      <c r="P560" s="959"/>
      <c r="Q560" s="287">
        <f t="shared" si="186"/>
        <v>-0.13999999966472387</v>
      </c>
      <c r="R560" s="288"/>
      <c r="S560" s="287"/>
      <c r="T560" s="143"/>
      <c r="U560" s="143"/>
      <c r="X560" s="218"/>
      <c r="Y560" s="218"/>
      <c r="AW560" s="33"/>
      <c r="AY560" s="5"/>
      <c r="AZ560" s="5"/>
      <c r="BA560" s="5"/>
      <c r="BB560" s="5"/>
      <c r="BD560" s="29"/>
      <c r="BE560" s="29"/>
      <c r="BF560" s="29"/>
      <c r="BG560" s="29"/>
      <c r="BH560" s="29"/>
      <c r="BI560" s="145"/>
      <c r="BJ560" s="29"/>
      <c r="CD560" s="143"/>
      <c r="CE560" s="143"/>
      <c r="CF560" s="143"/>
      <c r="CG560" s="143"/>
      <c r="CH560" s="143"/>
      <c r="CI560" s="143"/>
      <c r="CJ560" s="143"/>
      <c r="CM560" s="144"/>
      <c r="CN560" s="144"/>
      <c r="CO560" s="123"/>
      <c r="CP560" s="122"/>
      <c r="CQ560" s="122"/>
    </row>
    <row r="561" spans="2:95" ht="26.25" customHeight="1">
      <c r="B561" s="940" t="s">
        <v>615</v>
      </c>
      <c r="C561" s="941"/>
      <c r="D561" s="941"/>
      <c r="E561" s="942">
        <v>1255663</v>
      </c>
      <c r="F561" s="943"/>
      <c r="G561" s="942">
        <f>+AZ223+BA489+BA491+BA495</f>
        <v>10846071</v>
      </c>
      <c r="H561" s="962"/>
      <c r="I561" s="948">
        <f>+AZ224+BB489+BB491+BB495</f>
        <v>1599275.0000000002</v>
      </c>
      <c r="J561" s="949"/>
      <c r="K561" s="290"/>
      <c r="L561" s="284">
        <v>11211571</v>
      </c>
      <c r="M561" s="963">
        <f t="shared" si="185"/>
        <v>-365500</v>
      </c>
      <c r="N561" s="963"/>
      <c r="O561" s="959">
        <v>1599275</v>
      </c>
      <c r="P561" s="959"/>
      <c r="Q561" s="287">
        <f t="shared" si="186"/>
        <v>0</v>
      </c>
      <c r="R561" s="288"/>
      <c r="S561" s="287"/>
      <c r="T561" s="143"/>
      <c r="U561" s="143"/>
      <c r="X561" s="218"/>
      <c r="Y561" s="218"/>
      <c r="AW561" s="33"/>
      <c r="AY561" s="5"/>
      <c r="AZ561" s="5"/>
      <c r="BA561" s="5"/>
      <c r="BB561" s="5"/>
      <c r="BD561" s="29"/>
      <c r="BE561" s="29"/>
      <c r="BF561" s="29"/>
      <c r="BG561" s="29"/>
      <c r="BH561" s="29"/>
      <c r="BI561" s="145"/>
      <c r="BJ561" s="29"/>
      <c r="CD561" s="143"/>
      <c r="CE561" s="143"/>
      <c r="CF561" s="143"/>
      <c r="CG561" s="143"/>
      <c r="CH561" s="143"/>
      <c r="CI561" s="143"/>
      <c r="CJ561" s="143"/>
      <c r="CM561" s="144"/>
      <c r="CN561" s="144"/>
      <c r="CO561" s="123"/>
      <c r="CP561" s="122"/>
      <c r="CQ561" s="122"/>
    </row>
    <row r="562" spans="2:95" ht="26.25" customHeight="1">
      <c r="B562" s="940" t="s">
        <v>616</v>
      </c>
      <c r="C562" s="941"/>
      <c r="D562" s="941"/>
      <c r="E562" s="942">
        <v>3197842</v>
      </c>
      <c r="F562" s="943"/>
      <c r="G562" s="942">
        <f>+AZ299+BA497</f>
        <v>7676190</v>
      </c>
      <c r="H562" s="962"/>
      <c r="I562" s="948">
        <f>+AZ300+BB497</f>
        <v>2039803.0799999998</v>
      </c>
      <c r="J562" s="949"/>
      <c r="K562" s="290"/>
      <c r="L562" s="284">
        <v>7692190</v>
      </c>
      <c r="M562" s="963">
        <f t="shared" si="185"/>
        <v>-16000</v>
      </c>
      <c r="N562" s="963"/>
      <c r="O562" s="959">
        <v>2039803</v>
      </c>
      <c r="P562" s="959"/>
      <c r="Q562" s="287">
        <f t="shared" si="186"/>
        <v>-7.9999999841675162E-2</v>
      </c>
      <c r="R562" s="288"/>
      <c r="S562" s="287"/>
      <c r="T562" s="143"/>
      <c r="U562" s="143"/>
      <c r="X562" s="218"/>
      <c r="Y562" s="218"/>
      <c r="AW562" s="33"/>
      <c r="AY562" s="5"/>
      <c r="AZ562" s="5"/>
      <c r="BA562" s="5"/>
      <c r="BB562" s="5"/>
      <c r="BD562" s="29"/>
      <c r="BE562" s="29"/>
      <c r="BF562" s="29"/>
      <c r="BG562" s="29"/>
      <c r="BH562" s="29"/>
      <c r="BI562" s="145"/>
      <c r="BJ562" s="29"/>
      <c r="CD562" s="143"/>
      <c r="CE562" s="143"/>
      <c r="CF562" s="143"/>
      <c r="CG562" s="143"/>
      <c r="CH562" s="143"/>
      <c r="CI562" s="143"/>
      <c r="CJ562" s="143"/>
      <c r="CM562" s="144"/>
      <c r="CN562" s="144"/>
      <c r="CO562" s="123"/>
      <c r="CP562" s="122"/>
      <c r="CQ562" s="122"/>
    </row>
    <row r="563" spans="2:95" ht="26.25" customHeight="1">
      <c r="B563" s="940" t="s">
        <v>617</v>
      </c>
      <c r="C563" s="941"/>
      <c r="D563" s="941"/>
      <c r="E563" s="960">
        <v>6695006</v>
      </c>
      <c r="F563" s="961"/>
      <c r="G563" s="942">
        <f>+AZ332+BA499</f>
        <v>9953041</v>
      </c>
      <c r="H563" s="962"/>
      <c r="I563" s="948">
        <f>+AZ333+BB499</f>
        <v>2990586.3400000003</v>
      </c>
      <c r="J563" s="949"/>
      <c r="K563" s="291"/>
      <c r="L563" s="284">
        <v>9953041</v>
      </c>
      <c r="M563" s="963">
        <f t="shared" si="185"/>
        <v>0</v>
      </c>
      <c r="N563" s="963"/>
      <c r="O563" s="959">
        <v>2990586</v>
      </c>
      <c r="P563" s="959"/>
      <c r="Q563" s="287">
        <f t="shared" si="186"/>
        <v>-0.34000000031664968</v>
      </c>
      <c r="R563" s="288"/>
      <c r="S563" s="287"/>
      <c r="T563" s="143"/>
      <c r="U563" s="143"/>
      <c r="X563" s="218"/>
      <c r="Y563" s="218"/>
      <c r="AW563" s="33"/>
      <c r="AY563" s="5"/>
      <c r="AZ563" s="5"/>
      <c r="BA563" s="5"/>
      <c r="BB563" s="5"/>
      <c r="BD563" s="29"/>
      <c r="BE563" s="29"/>
      <c r="BF563" s="29"/>
      <c r="BG563" s="29"/>
      <c r="BH563" s="29"/>
      <c r="BI563" s="145"/>
      <c r="BJ563" s="29"/>
      <c r="CD563" s="143"/>
      <c r="CE563" s="143"/>
      <c r="CF563" s="143"/>
      <c r="CG563" s="143"/>
      <c r="CH563" s="143"/>
      <c r="CI563" s="143"/>
      <c r="CJ563" s="143"/>
      <c r="CM563" s="144"/>
      <c r="CN563" s="144"/>
      <c r="CO563" s="123"/>
      <c r="CP563" s="122"/>
      <c r="CQ563" s="122"/>
    </row>
    <row r="564" spans="2:95" ht="26.25" customHeight="1">
      <c r="B564" s="1201" t="s">
        <v>618</v>
      </c>
      <c r="C564" s="1202"/>
      <c r="D564" s="1202"/>
      <c r="E564" s="960">
        <v>140769</v>
      </c>
      <c r="F564" s="961"/>
      <c r="G564" s="942">
        <f>+AZ428</f>
        <v>141565</v>
      </c>
      <c r="H564" s="962"/>
      <c r="I564" s="948">
        <f>+AZ429</f>
        <v>13061.919999999998</v>
      </c>
      <c r="J564" s="949"/>
      <c r="K564" s="291"/>
      <c r="L564" s="284">
        <v>141565</v>
      </c>
      <c r="M564" s="963">
        <f t="shared" si="185"/>
        <v>0</v>
      </c>
      <c r="N564" s="963"/>
      <c r="O564" s="959">
        <v>13062</v>
      </c>
      <c r="P564" s="959"/>
      <c r="Q564" s="287">
        <f t="shared" si="186"/>
        <v>8.000000000174623E-2</v>
      </c>
      <c r="R564" s="288"/>
      <c r="S564" s="287"/>
      <c r="T564" s="143"/>
      <c r="U564" s="143"/>
      <c r="X564" s="218"/>
      <c r="Y564" s="218"/>
      <c r="AW564" s="33"/>
      <c r="AY564" s="5"/>
      <c r="AZ564" s="5"/>
      <c r="BA564" s="5"/>
      <c r="BB564" s="5"/>
      <c r="BD564" s="29"/>
      <c r="BE564" s="29"/>
      <c r="BF564" s="29"/>
      <c r="BG564" s="29"/>
      <c r="BH564" s="29"/>
      <c r="BI564" s="145"/>
      <c r="BJ564" s="29"/>
      <c r="CD564" s="143"/>
      <c r="CE564" s="143"/>
      <c r="CF564" s="143"/>
      <c r="CG564" s="143"/>
      <c r="CH564" s="143"/>
      <c r="CI564" s="143"/>
      <c r="CJ564" s="143"/>
      <c r="CM564" s="144"/>
      <c r="CN564" s="144"/>
      <c r="CO564" s="123"/>
      <c r="CP564" s="122"/>
      <c r="CQ564" s="122"/>
    </row>
    <row r="565" spans="2:95" ht="26.25" customHeight="1">
      <c r="B565" s="1201" t="s">
        <v>619</v>
      </c>
      <c r="C565" s="1202"/>
      <c r="D565" s="1202"/>
      <c r="E565" s="960">
        <v>20000</v>
      </c>
      <c r="F565" s="1178"/>
      <c r="G565" s="942">
        <f>+AZ444</f>
        <v>1349751</v>
      </c>
      <c r="H565" s="962"/>
      <c r="I565" s="948">
        <f>+AZ445</f>
        <v>368666.52999999997</v>
      </c>
      <c r="J565" s="949"/>
      <c r="K565" s="291"/>
      <c r="L565" s="284">
        <v>1432661</v>
      </c>
      <c r="M565" s="963">
        <f t="shared" si="185"/>
        <v>-82910</v>
      </c>
      <c r="N565" s="963"/>
      <c r="O565" s="959">
        <v>368667</v>
      </c>
      <c r="P565" s="959"/>
      <c r="Q565" s="287">
        <f t="shared" si="186"/>
        <v>0.47000000003026798</v>
      </c>
      <c r="R565" s="288"/>
      <c r="S565" s="287"/>
      <c r="T565" s="143"/>
      <c r="U565" s="143"/>
      <c r="X565" s="218"/>
      <c r="Y565" s="218"/>
      <c r="AW565" s="33"/>
      <c r="AY565" s="5"/>
      <c r="AZ565" s="5"/>
      <c r="BA565" s="5"/>
      <c r="BB565" s="5"/>
      <c r="BD565" s="29"/>
      <c r="BE565" s="29"/>
      <c r="BF565" s="29"/>
      <c r="BG565" s="29"/>
      <c r="BH565" s="29"/>
      <c r="BI565" s="145"/>
      <c r="BJ565" s="29"/>
      <c r="CD565" s="143"/>
      <c r="CE565" s="143"/>
      <c r="CF565" s="143"/>
      <c r="CG565" s="143"/>
      <c r="CH565" s="143"/>
      <c r="CI565" s="143"/>
      <c r="CJ565" s="143"/>
      <c r="CM565" s="144"/>
      <c r="CN565" s="144"/>
      <c r="CO565" s="123"/>
      <c r="CP565" s="122"/>
      <c r="CQ565" s="122"/>
    </row>
    <row r="566" spans="2:95" ht="26.25" customHeight="1">
      <c r="B566" s="1210" t="s">
        <v>620</v>
      </c>
      <c r="C566" s="1211"/>
      <c r="D566" s="1211"/>
      <c r="E566" s="960">
        <v>3000</v>
      </c>
      <c r="F566" s="961"/>
      <c r="G566" s="942">
        <f>+AZ353+BA502</f>
        <v>499105</v>
      </c>
      <c r="H566" s="962"/>
      <c r="I566" s="948">
        <f>+AZ354+BB502</f>
        <v>115022.70000000001</v>
      </c>
      <c r="J566" s="949"/>
      <c r="K566" s="291"/>
      <c r="L566" s="284">
        <v>499105</v>
      </c>
      <c r="M566" s="963">
        <f t="shared" si="185"/>
        <v>0</v>
      </c>
      <c r="N566" s="963"/>
      <c r="O566" s="959">
        <v>115023</v>
      </c>
      <c r="P566" s="959"/>
      <c r="Q566" s="287">
        <f t="shared" si="186"/>
        <v>0.29999999998835847</v>
      </c>
      <c r="R566" s="288"/>
      <c r="S566" s="287"/>
      <c r="T566" s="143"/>
      <c r="U566" s="143"/>
      <c r="X566" s="218"/>
      <c r="Y566" s="218"/>
      <c r="AW566" s="33"/>
      <c r="AY566" s="5"/>
      <c r="AZ566" s="5"/>
      <c r="BA566" s="5"/>
      <c r="BB566" s="5"/>
      <c r="BD566" s="29"/>
      <c r="BE566" s="29"/>
      <c r="BF566" s="29"/>
      <c r="BG566" s="29"/>
      <c r="BH566" s="29"/>
      <c r="BI566" s="145"/>
      <c r="BJ566" s="29"/>
      <c r="CD566" s="143"/>
      <c r="CE566" s="143"/>
      <c r="CF566" s="143"/>
      <c r="CG566" s="143"/>
      <c r="CH566" s="143"/>
      <c r="CI566" s="143"/>
      <c r="CJ566" s="143"/>
      <c r="CM566" s="144"/>
      <c r="CN566" s="144"/>
      <c r="CO566" s="123"/>
      <c r="CP566" s="122"/>
      <c r="CQ566" s="122"/>
    </row>
    <row r="567" spans="2:95" ht="26.25" customHeight="1">
      <c r="B567" s="971" t="s">
        <v>621</v>
      </c>
      <c r="C567" s="972"/>
      <c r="D567" s="972"/>
      <c r="E567" s="960">
        <v>5220712</v>
      </c>
      <c r="F567" s="1178"/>
      <c r="G567" s="942">
        <f>+AZ395+BA505+BA507</f>
        <v>7750677</v>
      </c>
      <c r="H567" s="962"/>
      <c r="I567" s="948">
        <f>+AZ396+BB505+BB507</f>
        <v>1825549.5699999998</v>
      </c>
      <c r="J567" s="949"/>
      <c r="K567" s="291"/>
      <c r="L567" s="284">
        <v>7750677</v>
      </c>
      <c r="M567" s="963">
        <f t="shared" si="185"/>
        <v>0</v>
      </c>
      <c r="N567" s="963"/>
      <c r="O567" s="959">
        <v>1825550</v>
      </c>
      <c r="P567" s="959"/>
      <c r="Q567" s="287">
        <f t="shared" si="186"/>
        <v>0.43000000016763806</v>
      </c>
      <c r="R567" s="288"/>
      <c r="S567" s="287"/>
      <c r="T567" s="143"/>
      <c r="U567" s="143"/>
      <c r="X567" s="218"/>
      <c r="Y567" s="218"/>
      <c r="AW567" s="33"/>
      <c r="AY567" s="5"/>
      <c r="AZ567" s="5"/>
      <c r="BA567" s="5"/>
      <c r="BB567" s="5"/>
      <c r="BD567" s="29"/>
      <c r="BE567" s="29"/>
      <c r="BF567" s="29"/>
      <c r="BG567" s="29"/>
      <c r="BH567" s="29"/>
      <c r="BI567" s="145"/>
      <c r="BJ567" s="29"/>
      <c r="CD567" s="143"/>
      <c r="CE567" s="143"/>
      <c r="CF567" s="143"/>
      <c r="CG567" s="143"/>
      <c r="CH567" s="143"/>
      <c r="CI567" s="143"/>
      <c r="CJ567" s="143"/>
      <c r="CM567" s="144"/>
      <c r="CN567" s="144"/>
      <c r="CO567" s="123"/>
      <c r="CP567" s="122"/>
      <c r="CQ567" s="122"/>
    </row>
    <row r="568" spans="2:95" ht="26.25" customHeight="1">
      <c r="B568" s="971" t="s">
        <v>667</v>
      </c>
      <c r="C568" s="972"/>
      <c r="D568" s="972"/>
      <c r="E568" s="1189">
        <v>29708600</v>
      </c>
      <c r="F568" s="1247"/>
      <c r="G568" s="942">
        <f>+AZ65+BA480+BA483</f>
        <v>44474188</v>
      </c>
      <c r="H568" s="962"/>
      <c r="I568" s="948">
        <f>+AZ66+BB480+BB483</f>
        <v>12963131.329999998</v>
      </c>
      <c r="J568" s="949"/>
      <c r="K568" s="291"/>
      <c r="L568" s="284">
        <v>44494188</v>
      </c>
      <c r="M568" s="963">
        <f>+G568-L568</f>
        <v>-20000</v>
      </c>
      <c r="N568" s="963"/>
      <c r="O568" s="959">
        <v>12963131</v>
      </c>
      <c r="P568" s="959"/>
      <c r="Q568" s="287">
        <f t="shared" si="186"/>
        <v>-0.32999999821186066</v>
      </c>
      <c r="R568" s="284"/>
      <c r="S568" s="287"/>
      <c r="T568" s="143"/>
      <c r="U568" s="143"/>
      <c r="X568" s="218"/>
      <c r="Y568" s="218"/>
      <c r="AW568" s="33"/>
      <c r="AY568" s="5"/>
      <c r="AZ568" s="5"/>
      <c r="BA568" s="5"/>
      <c r="BB568" s="5"/>
      <c r="BD568" s="29"/>
      <c r="BE568" s="29"/>
      <c r="BF568" s="29"/>
      <c r="BG568" s="29"/>
      <c r="BH568" s="29"/>
      <c r="BI568" s="145"/>
      <c r="BJ568" s="29"/>
      <c r="CD568" s="143"/>
      <c r="CE568" s="143"/>
      <c r="CF568" s="143"/>
      <c r="CG568" s="143"/>
      <c r="CH568" s="143"/>
      <c r="CI568" s="143"/>
      <c r="CJ568" s="143"/>
      <c r="CM568" s="144"/>
      <c r="CN568" s="144"/>
      <c r="CO568" s="123"/>
      <c r="CP568" s="122"/>
      <c r="CQ568" s="122"/>
    </row>
    <row r="569" spans="2:95" ht="26.25" customHeight="1">
      <c r="B569" s="971" t="s">
        <v>622</v>
      </c>
      <c r="C569" s="972"/>
      <c r="D569" s="972"/>
      <c r="E569" s="960">
        <v>15000</v>
      </c>
      <c r="F569" s="961"/>
      <c r="G569" s="942">
        <f>+AZ460</f>
        <v>15000</v>
      </c>
      <c r="H569" s="962"/>
      <c r="I569" s="948">
        <f>+AZ461</f>
        <v>0</v>
      </c>
      <c r="J569" s="949"/>
      <c r="K569" s="291"/>
      <c r="L569" s="284">
        <v>15000</v>
      </c>
      <c r="M569" s="963">
        <f>+G569-L569</f>
        <v>0</v>
      </c>
      <c r="N569" s="963"/>
      <c r="O569" s="959">
        <v>0</v>
      </c>
      <c r="P569" s="959"/>
      <c r="Q569" s="287">
        <f t="shared" si="186"/>
        <v>0</v>
      </c>
      <c r="R569" s="288"/>
      <c r="S569" s="287"/>
      <c r="T569" s="143"/>
      <c r="U569" s="143"/>
      <c r="X569" s="218"/>
      <c r="Y569" s="218"/>
      <c r="AW569" s="33"/>
      <c r="AY569" s="5"/>
      <c r="AZ569" s="5"/>
      <c r="BA569" s="5"/>
      <c r="BB569" s="5"/>
      <c r="BD569" s="29"/>
      <c r="BE569" s="29"/>
      <c r="BF569" s="29"/>
      <c r="BG569" s="29"/>
      <c r="BH569" s="29"/>
      <c r="BI569" s="145"/>
      <c r="BJ569" s="29"/>
      <c r="CD569" s="143"/>
      <c r="CE569" s="143"/>
      <c r="CF569" s="143"/>
      <c r="CG569" s="143"/>
      <c r="CH569" s="143"/>
      <c r="CI569" s="143"/>
      <c r="CJ569" s="143"/>
      <c r="CM569" s="144"/>
      <c r="CN569" s="144"/>
      <c r="CO569" s="123"/>
      <c r="CP569" s="122"/>
      <c r="CQ569" s="122"/>
    </row>
    <row r="570" spans="2:95" ht="26.25" customHeight="1">
      <c r="B570" s="971"/>
      <c r="C570" s="972"/>
      <c r="D570" s="972"/>
      <c r="E570" s="960"/>
      <c r="F570" s="961"/>
      <c r="G570" s="942"/>
      <c r="H570" s="962"/>
      <c r="I570" s="1171"/>
      <c r="J570" s="1172"/>
      <c r="K570" s="291"/>
      <c r="L570" s="295"/>
      <c r="M570" s="963"/>
      <c r="N570" s="963"/>
      <c r="O570" s="959"/>
      <c r="P570" s="959"/>
      <c r="Q570" s="287"/>
      <c r="R570" s="288"/>
      <c r="S570" s="287"/>
      <c r="T570" s="143"/>
      <c r="U570" s="143"/>
      <c r="X570" s="218"/>
      <c r="Y570" s="218"/>
      <c r="AW570" s="33"/>
      <c r="AY570" s="5"/>
      <c r="AZ570" s="5"/>
      <c r="BA570" s="5"/>
      <c r="BB570" s="5"/>
      <c r="BD570" s="29"/>
      <c r="BE570" s="29"/>
      <c r="BF570" s="29"/>
      <c r="BG570" s="29"/>
      <c r="BH570" s="29"/>
      <c r="BI570" s="145"/>
      <c r="BJ570" s="29"/>
      <c r="CD570" s="143"/>
      <c r="CE570" s="143"/>
      <c r="CF570" s="143"/>
      <c r="CG570" s="143"/>
      <c r="CH570" s="143"/>
      <c r="CI570" s="143"/>
      <c r="CJ570" s="143"/>
      <c r="CM570" s="144"/>
      <c r="CN570" s="144"/>
      <c r="CO570" s="123"/>
      <c r="CP570" s="122"/>
      <c r="CQ570" s="122"/>
    </row>
    <row r="571" spans="2:95" ht="26.25" customHeight="1" thickBot="1">
      <c r="B571" s="296"/>
      <c r="C571" s="294"/>
      <c r="D571" s="294"/>
      <c r="E571" s="1212"/>
      <c r="F571" s="1251"/>
      <c r="G571" s="1171"/>
      <c r="H571" s="1172"/>
      <c r="I571" s="1171"/>
      <c r="J571" s="1172"/>
      <c r="K571" s="291"/>
      <c r="L571" s="284"/>
      <c r="M571" s="963"/>
      <c r="N571" s="963"/>
      <c r="O571" s="286"/>
      <c r="P571" s="286"/>
      <c r="Q571" s="287"/>
      <c r="R571" s="288"/>
      <c r="S571" s="287"/>
      <c r="T571" s="143"/>
      <c r="U571" s="143"/>
      <c r="X571" s="218"/>
      <c r="Y571" s="218"/>
      <c r="AW571" s="33"/>
      <c r="AY571" s="5"/>
      <c r="AZ571" s="5"/>
      <c r="BA571" s="5"/>
      <c r="BB571" s="5"/>
      <c r="BD571" s="29"/>
      <c r="BE571" s="29"/>
      <c r="BF571" s="29"/>
      <c r="BG571" s="29"/>
      <c r="BH571" s="29"/>
      <c r="BI571" s="145"/>
      <c r="BJ571" s="29"/>
      <c r="CD571" s="143"/>
      <c r="CE571" s="143"/>
      <c r="CF571" s="143"/>
      <c r="CG571" s="143"/>
      <c r="CH571" s="143"/>
      <c r="CI571" s="143"/>
      <c r="CJ571" s="143"/>
      <c r="CM571" s="144"/>
      <c r="CN571" s="144"/>
      <c r="CO571" s="123"/>
      <c r="CP571" s="122"/>
      <c r="CQ571" s="122"/>
    </row>
    <row r="572" spans="2:95" ht="26.25" customHeight="1" thickBot="1">
      <c r="B572" s="297" t="s">
        <v>623</v>
      </c>
      <c r="C572" s="298"/>
      <c r="D572" s="298"/>
      <c r="E572" s="1161">
        <f>SUM(E559:F571)</f>
        <v>72007610</v>
      </c>
      <c r="F572" s="1162"/>
      <c r="G572" s="1161">
        <f>SUM(G559:H571)</f>
        <v>116072165</v>
      </c>
      <c r="H572" s="1162"/>
      <c r="I572" s="1161">
        <f>SUM(I559:J571)</f>
        <v>31827090.159999996</v>
      </c>
      <c r="J572" s="1168"/>
      <c r="K572" s="299"/>
      <c r="L572" s="284">
        <f>SUM(L559:L571)</f>
        <v>116690124</v>
      </c>
      <c r="M572" s="963">
        <f>+G572-L572</f>
        <v>-617959</v>
      </c>
      <c r="N572" s="963"/>
      <c r="O572" s="959">
        <f>SUM(O559:P571)</f>
        <v>31827091</v>
      </c>
      <c r="P572" s="959"/>
      <c r="Q572" s="287">
        <f>+O572-I572</f>
        <v>0.84000000357627869</v>
      </c>
      <c r="R572" s="288"/>
      <c r="S572" s="287"/>
      <c r="T572" s="143"/>
      <c r="U572" s="143"/>
      <c r="X572" s="218"/>
      <c r="Y572" s="218"/>
      <c r="AW572" s="33"/>
      <c r="AY572" s="5"/>
      <c r="AZ572" s="5"/>
      <c r="BA572" s="5"/>
      <c r="BB572" s="5"/>
      <c r="BD572" s="29"/>
      <c r="BE572" s="29"/>
      <c r="BF572" s="29"/>
      <c r="BG572" s="29"/>
      <c r="BH572" s="29"/>
      <c r="BI572" s="145"/>
      <c r="BJ572" s="29"/>
      <c r="CD572" s="143"/>
      <c r="CE572" s="143"/>
      <c r="CF572" s="143"/>
      <c r="CG572" s="143"/>
      <c r="CH572" s="143"/>
      <c r="CI572" s="143"/>
      <c r="CJ572" s="143"/>
      <c r="CM572" s="144"/>
      <c r="CN572" s="144"/>
      <c r="CO572" s="123"/>
      <c r="CP572" s="122"/>
      <c r="CQ572" s="122"/>
    </row>
    <row r="573" spans="2:95" ht="26.25" customHeight="1">
      <c r="B573" s="292" t="s">
        <v>207</v>
      </c>
      <c r="C573" s="293"/>
      <c r="D573" s="293"/>
      <c r="E573" s="1203">
        <v>15710767</v>
      </c>
      <c r="F573" s="1250"/>
      <c r="G573" s="942">
        <f>+BA517</f>
        <v>8794402</v>
      </c>
      <c r="H573" s="962"/>
      <c r="I573" s="1171">
        <f>+BB517</f>
        <v>2732504.8999999994</v>
      </c>
      <c r="J573" s="1172"/>
      <c r="K573" s="291"/>
      <c r="L573" s="645"/>
      <c r="M573" s="963"/>
      <c r="N573" s="963"/>
      <c r="O573" s="959"/>
      <c r="P573" s="959"/>
      <c r="Q573" s="287"/>
      <c r="R573" s="288"/>
      <c r="S573" s="287"/>
      <c r="T573" s="143"/>
      <c r="U573" s="143"/>
      <c r="X573" s="218"/>
      <c r="Y573" s="218"/>
      <c r="AW573" s="33"/>
      <c r="AY573" s="5"/>
      <c r="AZ573" s="5"/>
      <c r="BA573" s="5"/>
      <c r="BB573" s="5"/>
      <c r="BD573" s="29"/>
      <c r="BE573" s="29"/>
      <c r="BF573" s="29"/>
      <c r="BG573" s="29"/>
      <c r="BH573" s="29"/>
      <c r="BI573" s="145"/>
      <c r="BJ573" s="29"/>
      <c r="CD573" s="143"/>
      <c r="CE573" s="143"/>
      <c r="CF573" s="143"/>
      <c r="CG573" s="143"/>
      <c r="CH573" s="143"/>
      <c r="CI573" s="143"/>
      <c r="CJ573" s="143"/>
      <c r="CM573" s="144"/>
      <c r="CN573" s="144"/>
      <c r="CO573" s="123"/>
      <c r="CP573" s="122"/>
      <c r="CQ573" s="122"/>
    </row>
    <row r="574" spans="2:95" ht="26.25" customHeight="1">
      <c r="B574" s="292" t="s">
        <v>207</v>
      </c>
      <c r="C574" s="293"/>
      <c r="D574" s="293"/>
      <c r="E574" s="1208">
        <v>0</v>
      </c>
      <c r="F574" s="1248"/>
      <c r="G574" s="942">
        <f>+BA518</f>
        <v>79892</v>
      </c>
      <c r="H574" s="962"/>
      <c r="I574" s="1171">
        <f>+BB518</f>
        <v>26630.400000000001</v>
      </c>
      <c r="J574" s="1172"/>
      <c r="K574" s="291"/>
      <c r="L574" s="645"/>
      <c r="M574" s="963"/>
      <c r="N574" s="963"/>
      <c r="O574" s="959"/>
      <c r="P574" s="959"/>
      <c r="Q574" s="287"/>
      <c r="R574" s="288"/>
      <c r="S574" s="287"/>
      <c r="T574" s="143"/>
      <c r="U574" s="143"/>
      <c r="X574" s="218"/>
      <c r="Y574" s="218"/>
      <c r="AW574" s="33"/>
      <c r="AY574" s="5"/>
      <c r="AZ574" s="5"/>
      <c r="BA574" s="5"/>
      <c r="BB574" s="5"/>
      <c r="BD574" s="29"/>
      <c r="BE574" s="29"/>
      <c r="BF574" s="29"/>
      <c r="BG574" s="29"/>
      <c r="BH574" s="29"/>
      <c r="BI574" s="145"/>
      <c r="BJ574" s="29"/>
      <c r="CD574" s="143"/>
      <c r="CE574" s="143"/>
      <c r="CF574" s="143"/>
      <c r="CG574" s="143"/>
      <c r="CH574" s="143"/>
      <c r="CI574" s="143"/>
      <c r="CJ574" s="143"/>
      <c r="CM574" s="144"/>
      <c r="CN574" s="144"/>
      <c r="CO574" s="123"/>
      <c r="CP574" s="122"/>
      <c r="CQ574" s="122"/>
    </row>
    <row r="575" spans="2:95" ht="26.25" customHeight="1">
      <c r="B575" s="292" t="s">
        <v>208</v>
      </c>
      <c r="C575" s="293"/>
      <c r="D575" s="293"/>
      <c r="E575" s="1197">
        <v>18593645</v>
      </c>
      <c r="F575" s="1249"/>
      <c r="G575" s="942">
        <f>+BA519</f>
        <v>2500940</v>
      </c>
      <c r="H575" s="962"/>
      <c r="I575" s="1171">
        <f>+BB519</f>
        <v>1308779.48</v>
      </c>
      <c r="J575" s="1172"/>
      <c r="K575" s="291"/>
      <c r="L575" s="284"/>
      <c r="M575" s="963"/>
      <c r="N575" s="963"/>
      <c r="O575" s="959"/>
      <c r="P575" s="959"/>
      <c r="Q575" s="287"/>
      <c r="R575" s="288"/>
      <c r="S575" s="287"/>
      <c r="T575" s="143"/>
      <c r="U575" s="143"/>
      <c r="X575" s="218"/>
      <c r="Y575" s="218"/>
      <c r="AW575" s="33"/>
      <c r="AY575" s="5"/>
      <c r="AZ575" s="5"/>
      <c r="BA575" s="5"/>
      <c r="BB575" s="5"/>
      <c r="BD575" s="29"/>
      <c r="BE575" s="29"/>
      <c r="BF575" s="29"/>
      <c r="BG575" s="29"/>
      <c r="BH575" s="29"/>
      <c r="BI575" s="145"/>
      <c r="BJ575" s="29"/>
      <c r="CD575" s="143"/>
      <c r="CE575" s="143"/>
      <c r="CF575" s="143"/>
      <c r="CG575" s="143"/>
      <c r="CH575" s="143"/>
      <c r="CI575" s="143"/>
      <c r="CJ575" s="143"/>
      <c r="CM575" s="144"/>
      <c r="CN575" s="144"/>
      <c r="CO575" s="123"/>
      <c r="CP575" s="122"/>
      <c r="CQ575" s="122"/>
    </row>
    <row r="576" spans="2:95" ht="26.25" customHeight="1">
      <c r="B576" s="292" t="s">
        <v>209</v>
      </c>
      <c r="C576" s="293"/>
      <c r="D576" s="300"/>
      <c r="E576" s="960">
        <v>252000</v>
      </c>
      <c r="F576" s="1178"/>
      <c r="G576" s="942">
        <f>+BA520</f>
        <v>384000</v>
      </c>
      <c r="H576" s="962"/>
      <c r="I576" s="1171">
        <f>+BB520</f>
        <v>124000</v>
      </c>
      <c r="J576" s="1172"/>
      <c r="K576" s="301"/>
      <c r="L576" s="284"/>
      <c r="M576" s="963"/>
      <c r="N576" s="963"/>
      <c r="O576" s="286"/>
      <c r="P576" s="286"/>
      <c r="Q576" s="287"/>
      <c r="R576" s="288"/>
      <c r="S576" s="287"/>
      <c r="T576" s="143"/>
      <c r="U576" s="143"/>
      <c r="X576" s="218"/>
      <c r="Y576" s="218"/>
      <c r="AW576" s="33"/>
      <c r="AY576" s="5"/>
      <c r="AZ576" s="5"/>
      <c r="BA576" s="5"/>
      <c r="BB576" s="5"/>
      <c r="BD576" s="29"/>
      <c r="BE576" s="29"/>
      <c r="BF576" s="29"/>
      <c r="BG576" s="29"/>
      <c r="BH576" s="29"/>
      <c r="BI576" s="145"/>
      <c r="BJ576" s="29"/>
      <c r="CD576" s="143"/>
      <c r="CE576" s="143"/>
      <c r="CF576" s="143"/>
      <c r="CG576" s="143"/>
      <c r="CH576" s="143"/>
      <c r="CI576" s="143"/>
      <c r="CJ576" s="143"/>
      <c r="CM576" s="144"/>
      <c r="CN576" s="144"/>
      <c r="CO576" s="123"/>
      <c r="CP576" s="122"/>
      <c r="CQ576" s="122"/>
    </row>
    <row r="577" spans="1:95" ht="26.25" customHeight="1">
      <c r="B577" s="292"/>
      <c r="C577" s="293"/>
      <c r="D577" s="293"/>
      <c r="E577" s="764"/>
      <c r="F577" s="765"/>
      <c r="G577" s="331"/>
      <c r="H577" s="332"/>
      <c r="I577" s="302"/>
      <c r="J577" s="289"/>
      <c r="K577" s="301"/>
      <c r="L577" s="284"/>
      <c r="M577" s="285"/>
      <c r="N577" s="285"/>
      <c r="O577" s="286"/>
      <c r="P577" s="286"/>
      <c r="Q577" s="287"/>
      <c r="R577" s="288"/>
      <c r="S577" s="287"/>
      <c r="T577" s="143"/>
      <c r="U577" s="143"/>
      <c r="X577" s="218"/>
      <c r="Y577" s="218"/>
      <c r="AW577" s="33"/>
      <c r="AY577" s="5"/>
      <c r="AZ577" s="5"/>
      <c r="BA577" s="5"/>
      <c r="BB577" s="5"/>
      <c r="BD577" s="29"/>
      <c r="BE577" s="29"/>
      <c r="BF577" s="29"/>
      <c r="BG577" s="29"/>
      <c r="BH577" s="29"/>
      <c r="BI577" s="145"/>
      <c r="BJ577" s="29"/>
      <c r="CD577" s="143"/>
      <c r="CE577" s="143"/>
      <c r="CF577" s="143"/>
      <c r="CG577" s="143"/>
      <c r="CH577" s="143"/>
      <c r="CI577" s="143"/>
      <c r="CJ577" s="143"/>
      <c r="CM577" s="144"/>
      <c r="CN577" s="144"/>
      <c r="CO577" s="123"/>
      <c r="CP577" s="122"/>
      <c r="CQ577" s="122"/>
    </row>
    <row r="578" spans="1:95" ht="26.25" customHeight="1" thickBot="1">
      <c r="B578" s="333"/>
      <c r="C578" s="334"/>
      <c r="D578" s="334"/>
      <c r="E578" s="1173"/>
      <c r="F578" s="1252"/>
      <c r="G578" s="1253"/>
      <c r="H578" s="1176"/>
      <c r="I578" s="1177"/>
      <c r="J578" s="1172"/>
      <c r="K578" s="303"/>
      <c r="L578" s="284"/>
      <c r="M578" s="963"/>
      <c r="N578" s="963"/>
      <c r="O578" s="959"/>
      <c r="P578" s="959"/>
      <c r="Q578" s="287"/>
      <c r="R578" s="288"/>
      <c r="S578" s="287"/>
      <c r="T578" s="143"/>
      <c r="U578" s="143"/>
      <c r="X578" s="218"/>
      <c r="Y578" s="218"/>
      <c r="AW578" s="33"/>
      <c r="AY578" s="5"/>
      <c r="AZ578" s="5"/>
      <c r="BA578" s="5"/>
      <c r="BB578" s="5"/>
      <c r="BD578" s="29"/>
      <c r="BE578" s="29"/>
      <c r="BF578" s="29"/>
      <c r="BG578" s="29"/>
      <c r="BH578" s="29"/>
      <c r="BI578" s="145"/>
      <c r="BJ578" s="29"/>
      <c r="CD578" s="143"/>
      <c r="CE578" s="143"/>
      <c r="CF578" s="143"/>
      <c r="CG578" s="143"/>
      <c r="CH578" s="143"/>
      <c r="CI578" s="143"/>
      <c r="CJ578" s="143"/>
      <c r="CM578" s="144"/>
      <c r="CN578" s="144"/>
      <c r="CO578" s="123"/>
      <c r="CP578" s="122"/>
      <c r="CQ578" s="122"/>
    </row>
    <row r="579" spans="1:95" ht="26.25" customHeight="1" thickBot="1">
      <c r="B579" s="297" t="s">
        <v>624</v>
      </c>
      <c r="C579" s="298"/>
      <c r="D579" s="298"/>
      <c r="E579" s="1205">
        <f>SUM(E573:F578)</f>
        <v>34556412</v>
      </c>
      <c r="F579" s="1206"/>
      <c r="G579" s="1205">
        <f>SUM(G573:H578)</f>
        <v>11759234</v>
      </c>
      <c r="H579" s="1206"/>
      <c r="I579" s="1205">
        <f>SUM(I573:J578)</f>
        <v>4191914.7799999993</v>
      </c>
      <c r="J579" s="1207"/>
      <c r="K579" s="304"/>
      <c r="L579" s="284">
        <v>11759234</v>
      </c>
      <c r="M579" s="963">
        <f>+G579-L579</f>
        <v>0</v>
      </c>
      <c r="N579" s="963"/>
      <c r="O579" s="959">
        <v>4191915</v>
      </c>
      <c r="P579" s="959"/>
      <c r="Q579" s="287">
        <f>+O579-I579</f>
        <v>0.22000000067055225</v>
      </c>
      <c r="R579" s="288"/>
      <c r="S579" s="287"/>
      <c r="T579" s="143"/>
      <c r="U579" s="143"/>
      <c r="X579" s="218"/>
      <c r="Y579" s="218"/>
      <c r="AW579" s="33"/>
      <c r="AY579" s="5"/>
      <c r="AZ579" s="5"/>
      <c r="BA579" s="5"/>
      <c r="BB579" s="5"/>
      <c r="BD579" s="29"/>
      <c r="BE579" s="29"/>
      <c r="BF579" s="29"/>
      <c r="BG579" s="29"/>
      <c r="BH579" s="29"/>
      <c r="BI579" s="145"/>
      <c r="BJ579" s="29"/>
      <c r="CD579" s="143"/>
      <c r="CE579" s="143"/>
      <c r="CF579" s="143"/>
      <c r="CG579" s="143"/>
      <c r="CH579" s="143"/>
      <c r="CI579" s="143"/>
      <c r="CJ579" s="143"/>
      <c r="CM579" s="144"/>
      <c r="CN579" s="144"/>
      <c r="CO579" s="123"/>
      <c r="CP579" s="122"/>
      <c r="CQ579" s="122"/>
    </row>
    <row r="580" spans="1:95" ht="26.25" customHeight="1">
      <c r="B580" s="305" t="s">
        <v>625</v>
      </c>
      <c r="C580" s="306"/>
      <c r="D580" s="306"/>
      <c r="E580" s="1179">
        <v>27000</v>
      </c>
      <c r="F580" s="1180"/>
      <c r="G580" s="960">
        <f>+BA523</f>
        <v>27000</v>
      </c>
      <c r="H580" s="1178"/>
      <c r="I580" s="948">
        <f>+BB523</f>
        <v>2460</v>
      </c>
      <c r="J580" s="949"/>
      <c r="K580" s="307"/>
      <c r="L580" s="284"/>
      <c r="M580" s="963"/>
      <c r="N580" s="963"/>
      <c r="O580" s="308"/>
      <c r="P580" s="308"/>
      <c r="Q580" s="287"/>
      <c r="R580" s="288"/>
      <c r="S580" s="287"/>
      <c r="T580" s="143"/>
      <c r="U580" s="143"/>
      <c r="X580" s="218"/>
      <c r="Y580" s="218"/>
      <c r="AW580" s="33"/>
      <c r="AY580" s="5"/>
      <c r="AZ580" s="5"/>
      <c r="BA580" s="958"/>
      <c r="BB580" s="958"/>
      <c r="BD580" s="29"/>
      <c r="BE580" s="29"/>
      <c r="BF580" s="29"/>
      <c r="BG580" s="29"/>
      <c r="BH580" s="29"/>
      <c r="BI580" s="145"/>
      <c r="BJ580" s="29"/>
      <c r="CD580" s="143"/>
      <c r="CE580" s="143"/>
      <c r="CF580" s="143"/>
      <c r="CG580" s="143"/>
      <c r="CH580" s="143"/>
      <c r="CI580" s="143"/>
      <c r="CJ580" s="143"/>
      <c r="CM580" s="144"/>
      <c r="CN580" s="144"/>
      <c r="CO580" s="123"/>
      <c r="CP580" s="122"/>
      <c r="CQ580" s="122"/>
    </row>
    <row r="581" spans="1:95" ht="26.25" customHeight="1">
      <c r="B581" s="309" t="s">
        <v>626</v>
      </c>
      <c r="C581" s="310"/>
      <c r="D581" s="311"/>
      <c r="E581" s="1181">
        <v>0</v>
      </c>
      <c r="F581" s="1182"/>
      <c r="G581" s="960">
        <f>+BA524</f>
        <v>0</v>
      </c>
      <c r="H581" s="1178"/>
      <c r="I581" s="948">
        <f>+BB524</f>
        <v>0</v>
      </c>
      <c r="J581" s="949"/>
      <c r="K581" s="312"/>
      <c r="L581" s="284"/>
      <c r="M581" s="963"/>
      <c r="N581" s="963"/>
      <c r="O581" s="286"/>
      <c r="P581" s="286"/>
      <c r="Q581" s="287"/>
      <c r="R581" s="288"/>
      <c r="S581" s="287"/>
      <c r="T581" s="143"/>
      <c r="U581" s="143"/>
      <c r="X581" s="218"/>
      <c r="Y581" s="218"/>
      <c r="AW581" s="33"/>
      <c r="AY581" s="5"/>
      <c r="AZ581" s="5"/>
      <c r="BA581" s="958"/>
      <c r="BB581" s="958"/>
      <c r="BD581" s="29"/>
      <c r="BE581" s="29"/>
      <c r="BF581" s="29"/>
      <c r="BG581" s="29"/>
      <c r="BH581" s="29"/>
      <c r="BI581" s="145"/>
      <c r="BJ581" s="29"/>
      <c r="CD581" s="143"/>
      <c r="CE581" s="143"/>
      <c r="CF581" s="143"/>
      <c r="CG581" s="143"/>
      <c r="CH581" s="143"/>
      <c r="CI581" s="143"/>
      <c r="CJ581" s="143"/>
      <c r="CM581" s="144"/>
      <c r="CN581" s="144"/>
      <c r="CO581" s="123"/>
      <c r="CP581" s="122"/>
      <c r="CQ581" s="122"/>
    </row>
    <row r="582" spans="1:95" ht="26.25" customHeight="1">
      <c r="B582" s="313" t="s">
        <v>627</v>
      </c>
      <c r="C582" s="314"/>
      <c r="D582" s="311"/>
      <c r="E582" s="1181">
        <v>1678905</v>
      </c>
      <c r="F582" s="1182"/>
      <c r="G582" s="960">
        <f>+BA525</f>
        <v>8453757</v>
      </c>
      <c r="H582" s="1178"/>
      <c r="I582" s="948">
        <f>+BB525</f>
        <v>2559904.8200000008</v>
      </c>
      <c r="J582" s="949"/>
      <c r="K582" s="312"/>
      <c r="L582" s="284"/>
      <c r="M582" s="963"/>
      <c r="N582" s="963"/>
      <c r="O582" s="286"/>
      <c r="P582" s="286"/>
      <c r="Q582" s="287"/>
      <c r="R582" s="288"/>
      <c r="S582" s="287"/>
      <c r="T582" s="143"/>
      <c r="U582" s="143"/>
      <c r="X582" s="218"/>
      <c r="Y582" s="218"/>
      <c r="AW582" s="33"/>
      <c r="AY582" s="5"/>
      <c r="AZ582" s="5"/>
      <c r="BA582" s="958"/>
      <c r="BB582" s="958"/>
      <c r="BD582" s="29"/>
      <c r="BE582" s="29"/>
      <c r="BF582" s="29"/>
      <c r="BG582" s="29"/>
      <c r="BH582" s="29"/>
      <c r="BI582" s="145"/>
      <c r="BJ582" s="29"/>
      <c r="CD582" s="143"/>
      <c r="CE582" s="143"/>
      <c r="CF582" s="143"/>
      <c r="CG582" s="143"/>
      <c r="CH582" s="143"/>
      <c r="CI582" s="143"/>
      <c r="CJ582" s="143"/>
      <c r="CM582" s="144"/>
      <c r="CN582" s="144"/>
      <c r="CO582" s="123"/>
      <c r="CP582" s="122"/>
      <c r="CQ582" s="122"/>
    </row>
    <row r="583" spans="1:95" ht="26.25" customHeight="1">
      <c r="B583" s="314" t="s">
        <v>206</v>
      </c>
      <c r="C583" s="315"/>
      <c r="D583" s="315"/>
      <c r="E583" s="1181">
        <v>685552</v>
      </c>
      <c r="F583" s="1182"/>
      <c r="G583" s="960">
        <f>+BA521</f>
        <v>699592</v>
      </c>
      <c r="H583" s="1178"/>
      <c r="I583" s="948">
        <f>+BB521</f>
        <v>290550.88</v>
      </c>
      <c r="J583" s="949"/>
      <c r="K583" s="316"/>
      <c r="L583" s="284"/>
      <c r="M583" s="963"/>
      <c r="N583" s="963"/>
      <c r="O583" s="286"/>
      <c r="P583" s="286"/>
      <c r="Q583" s="287"/>
      <c r="R583" s="288"/>
      <c r="S583" s="287"/>
      <c r="T583" s="143"/>
      <c r="U583" s="143"/>
      <c r="X583" s="218"/>
      <c r="Y583" s="218"/>
      <c r="AW583" s="33"/>
      <c r="AY583" s="5"/>
      <c r="AZ583" s="5"/>
      <c r="BA583" s="1230"/>
      <c r="BB583" s="1230"/>
      <c r="BD583" s="29"/>
      <c r="BE583" s="29"/>
      <c r="BF583" s="29"/>
      <c r="BG583" s="29"/>
      <c r="BH583" s="29"/>
      <c r="BI583" s="145"/>
      <c r="BJ583" s="29"/>
      <c r="CD583" s="143"/>
      <c r="CE583" s="143"/>
      <c r="CF583" s="143"/>
      <c r="CG583" s="143"/>
      <c r="CH583" s="143"/>
      <c r="CI583" s="143"/>
      <c r="CJ583" s="143"/>
      <c r="CM583" s="144"/>
      <c r="CN583" s="144"/>
      <c r="CO583" s="123"/>
      <c r="CP583" s="122"/>
      <c r="CQ583" s="122"/>
    </row>
    <row r="584" spans="1:95" ht="26.25" customHeight="1">
      <c r="B584" s="939" t="s">
        <v>878</v>
      </c>
      <c r="C584" s="939"/>
      <c r="D584" s="1169"/>
      <c r="E584" s="1181">
        <v>0</v>
      </c>
      <c r="F584" s="1182"/>
      <c r="G584" s="960">
        <f>+BA526</f>
        <v>807152</v>
      </c>
      <c r="H584" s="1178"/>
      <c r="I584" s="948">
        <f>+BB526</f>
        <v>190390.55</v>
      </c>
      <c r="J584" s="949"/>
      <c r="K584" s="312"/>
      <c r="L584" s="284"/>
      <c r="M584" s="285"/>
      <c r="N584" s="285"/>
      <c r="O584" s="286"/>
      <c r="P584" s="286"/>
      <c r="Q584" s="287"/>
      <c r="R584" s="288"/>
      <c r="S584" s="287"/>
      <c r="T584" s="143"/>
      <c r="U584" s="143"/>
      <c r="X584" s="218"/>
      <c r="Y584" s="218"/>
      <c r="AW584" s="33"/>
      <c r="AY584" s="5"/>
      <c r="AZ584" s="5"/>
      <c r="BA584" s="100"/>
      <c r="BB584" s="100"/>
      <c r="BD584" s="29"/>
      <c r="BE584" s="29"/>
      <c r="BF584" s="29"/>
      <c r="BG584" s="29"/>
      <c r="BH584" s="29"/>
      <c r="BI584" s="145"/>
      <c r="BJ584" s="29"/>
      <c r="CD584" s="143"/>
      <c r="CE584" s="143"/>
      <c r="CF584" s="143"/>
      <c r="CG584" s="143"/>
      <c r="CH584" s="143"/>
      <c r="CI584" s="143"/>
      <c r="CJ584" s="143"/>
      <c r="CM584" s="144"/>
      <c r="CN584" s="144"/>
      <c r="CO584" s="123"/>
      <c r="CP584" s="122"/>
      <c r="CQ584" s="122"/>
    </row>
    <row r="585" spans="1:95" ht="26.25" customHeight="1">
      <c r="B585" s="939" t="s">
        <v>879</v>
      </c>
      <c r="C585" s="939"/>
      <c r="D585" s="315"/>
      <c r="E585" s="1181">
        <v>0</v>
      </c>
      <c r="F585" s="1182"/>
      <c r="G585" s="960">
        <f>+BA527</f>
        <v>103400</v>
      </c>
      <c r="H585" s="1178"/>
      <c r="I585" s="948">
        <f>+BB527</f>
        <v>28200</v>
      </c>
      <c r="J585" s="949"/>
      <c r="K585" s="312"/>
      <c r="L585" s="284"/>
      <c r="M585" s="285"/>
      <c r="N585" s="285"/>
      <c r="O585" s="286"/>
      <c r="P585" s="286"/>
      <c r="Q585" s="287"/>
      <c r="R585" s="288"/>
      <c r="S585" s="287"/>
      <c r="T585" s="143"/>
      <c r="U585" s="143"/>
      <c r="X585" s="218"/>
      <c r="Y585" s="218"/>
      <c r="AW585" s="33"/>
      <c r="AY585" s="5"/>
      <c r="AZ585" s="5"/>
      <c r="BA585" s="100"/>
      <c r="BB585" s="100"/>
      <c r="BD585" s="29"/>
      <c r="BE585" s="29"/>
      <c r="BF585" s="29"/>
      <c r="BG585" s="29"/>
      <c r="BH585" s="29"/>
      <c r="BI585" s="145"/>
      <c r="BJ585" s="29"/>
      <c r="CD585" s="143"/>
      <c r="CE585" s="143"/>
      <c r="CF585" s="143"/>
      <c r="CG585" s="143"/>
      <c r="CH585" s="143"/>
      <c r="CI585" s="143"/>
      <c r="CJ585" s="143"/>
      <c r="CM585" s="144"/>
      <c r="CN585" s="144"/>
      <c r="CO585" s="123"/>
      <c r="CP585" s="122"/>
      <c r="CQ585" s="122"/>
    </row>
    <row r="586" spans="1:95" ht="26.25" customHeight="1">
      <c r="B586" s="939" t="s">
        <v>880</v>
      </c>
      <c r="C586" s="939"/>
      <c r="D586" s="315"/>
      <c r="E586" s="1181">
        <v>0</v>
      </c>
      <c r="F586" s="1182"/>
      <c r="G586" s="960">
        <f>+BA528</f>
        <v>423600</v>
      </c>
      <c r="H586" s="1178"/>
      <c r="I586" s="948">
        <f>+BB528</f>
        <v>322338.21999999997</v>
      </c>
      <c r="J586" s="949"/>
      <c r="K586" s="312"/>
      <c r="L586" s="284"/>
      <c r="M586" s="285"/>
      <c r="N586" s="285"/>
      <c r="O586" s="286"/>
      <c r="P586" s="286"/>
      <c r="Q586" s="287"/>
      <c r="R586" s="288"/>
      <c r="S586" s="287"/>
      <c r="T586" s="143"/>
      <c r="U586" s="143"/>
      <c r="X586" s="218"/>
      <c r="Y586" s="218"/>
      <c r="AW586" s="33"/>
      <c r="AY586" s="5"/>
      <c r="AZ586" s="5"/>
      <c r="BA586" s="100"/>
      <c r="BB586" s="100"/>
      <c r="BD586" s="29"/>
      <c r="BE586" s="29"/>
      <c r="BF586" s="29"/>
      <c r="BG586" s="29"/>
      <c r="BH586" s="29"/>
      <c r="BI586" s="145"/>
      <c r="BJ586" s="29"/>
      <c r="CD586" s="143"/>
      <c r="CE586" s="143"/>
      <c r="CF586" s="143"/>
      <c r="CG586" s="143"/>
      <c r="CH586" s="143"/>
      <c r="CI586" s="143"/>
      <c r="CJ586" s="143"/>
      <c r="CM586" s="144"/>
      <c r="CN586" s="144"/>
      <c r="CO586" s="123"/>
      <c r="CP586" s="122"/>
      <c r="CQ586" s="122"/>
    </row>
    <row r="587" spans="1:95" ht="26.25" customHeight="1">
      <c r="B587" s="725" t="s">
        <v>630</v>
      </c>
      <c r="C587" s="317"/>
      <c r="D587" s="315"/>
      <c r="E587" s="1181">
        <v>36224181</v>
      </c>
      <c r="F587" s="1254"/>
      <c r="G587" s="960">
        <f>+BA531</f>
        <v>8220189</v>
      </c>
      <c r="H587" s="1178"/>
      <c r="I587" s="948">
        <f>+BB531</f>
        <v>4227712.2100000009</v>
      </c>
      <c r="J587" s="949"/>
      <c r="K587" s="316"/>
      <c r="L587" s="284">
        <v>36534222</v>
      </c>
      <c r="M587" s="963"/>
      <c r="N587" s="963"/>
      <c r="O587" s="286"/>
      <c r="P587" s="286"/>
      <c r="Q587" s="287"/>
      <c r="R587" s="288"/>
      <c r="S587" s="287"/>
      <c r="T587" s="143"/>
      <c r="U587" s="143"/>
      <c r="X587" s="218"/>
      <c r="Y587" s="218"/>
      <c r="AW587" s="33"/>
      <c r="AY587" s="5"/>
      <c r="AZ587" s="5"/>
      <c r="BA587" s="958"/>
      <c r="BB587" s="958"/>
      <c r="BD587" s="29"/>
      <c r="BE587" s="29"/>
      <c r="BF587" s="29"/>
      <c r="BG587" s="29"/>
      <c r="BH587" s="29"/>
      <c r="BI587" s="145"/>
      <c r="BJ587" s="29"/>
      <c r="CD587" s="143"/>
      <c r="CE587" s="143"/>
      <c r="CF587" s="143"/>
      <c r="CG587" s="143"/>
      <c r="CH587" s="143"/>
      <c r="CI587" s="143"/>
      <c r="CJ587" s="143"/>
      <c r="CM587" s="144"/>
      <c r="CN587" s="144"/>
      <c r="CO587" s="123"/>
      <c r="CP587" s="122"/>
      <c r="CQ587" s="122"/>
    </row>
    <row r="588" spans="1:95" ht="26.25" customHeight="1">
      <c r="A588" s="29"/>
      <c r="B588" s="939" t="s">
        <v>868</v>
      </c>
      <c r="C588" s="939"/>
      <c r="D588" s="315"/>
      <c r="E588" s="1181">
        <v>0</v>
      </c>
      <c r="F588" s="1254"/>
      <c r="G588" s="960">
        <f>+BA532</f>
        <v>2262846</v>
      </c>
      <c r="H588" s="1178"/>
      <c r="I588" s="948">
        <f>+BB532</f>
        <v>899361.16000000015</v>
      </c>
      <c r="J588" s="949"/>
      <c r="K588" s="316"/>
      <c r="L588" s="284"/>
      <c r="M588" s="285"/>
      <c r="N588" s="285"/>
      <c r="O588" s="286"/>
      <c r="P588" s="286"/>
      <c r="Q588" s="287"/>
      <c r="R588" s="288"/>
      <c r="S588" s="287"/>
      <c r="T588" s="143"/>
      <c r="U588" s="143"/>
      <c r="X588" s="218"/>
      <c r="Y588" s="218"/>
      <c r="AW588" s="33"/>
      <c r="AX588" s="29"/>
      <c r="BA588" s="277"/>
      <c r="BB588" s="194"/>
      <c r="BD588" s="29"/>
      <c r="BE588" s="29"/>
      <c r="BF588" s="29"/>
      <c r="BG588" s="29"/>
      <c r="BH588" s="29"/>
      <c r="BI588" s="145"/>
      <c r="BJ588" s="29"/>
      <c r="CD588" s="143"/>
      <c r="CE588" s="143"/>
      <c r="CF588" s="143"/>
      <c r="CG588" s="143"/>
      <c r="CH588" s="143"/>
      <c r="CI588" s="143"/>
      <c r="CJ588" s="143"/>
      <c r="CM588" s="144"/>
      <c r="CN588" s="144"/>
      <c r="CO588" s="123"/>
      <c r="CP588" s="122"/>
      <c r="CQ588" s="122"/>
    </row>
    <row r="589" spans="1:95" ht="26.25" customHeight="1">
      <c r="B589" s="725" t="s">
        <v>704</v>
      </c>
      <c r="C589" s="317"/>
      <c r="D589" s="315"/>
      <c r="E589" s="1181">
        <v>0</v>
      </c>
      <c r="F589" s="1254"/>
      <c r="G589" s="960">
        <f>+BA533</f>
        <v>1360</v>
      </c>
      <c r="H589" s="1178"/>
      <c r="I589" s="948">
        <f>+BB533</f>
        <v>0</v>
      </c>
      <c r="J589" s="949"/>
      <c r="K589" s="316"/>
      <c r="L589" s="284"/>
      <c r="M589" s="285"/>
      <c r="N589" s="285"/>
      <c r="O589" s="286"/>
      <c r="P589" s="286"/>
      <c r="Q589" s="287"/>
      <c r="R589" s="288"/>
      <c r="S589" s="287"/>
      <c r="T589" s="143"/>
      <c r="U589" s="143"/>
      <c r="X589" s="218"/>
      <c r="Y589" s="218"/>
      <c r="AW589" s="33"/>
      <c r="AY589" s="5"/>
      <c r="AZ589" s="5"/>
      <c r="BA589" s="100"/>
      <c r="BB589" s="100"/>
      <c r="BD589" s="29"/>
      <c r="BE589" s="29"/>
      <c r="BF589" s="29"/>
      <c r="BG589" s="29"/>
      <c r="BH589" s="29"/>
      <c r="BI589" s="145"/>
      <c r="BJ589" s="29"/>
      <c r="CD589" s="143"/>
      <c r="CE589" s="143"/>
      <c r="CF589" s="143"/>
      <c r="CG589" s="143"/>
      <c r="CH589" s="143"/>
      <c r="CI589" s="143"/>
      <c r="CJ589" s="143"/>
      <c r="CM589" s="144"/>
      <c r="CN589" s="144"/>
      <c r="CO589" s="123"/>
      <c r="CP589" s="122"/>
      <c r="CQ589" s="122"/>
    </row>
    <row r="590" spans="1:95" ht="26.25" customHeight="1">
      <c r="B590" s="725" t="s">
        <v>609</v>
      </c>
      <c r="C590" s="317"/>
      <c r="D590" s="315"/>
      <c r="E590" s="1181">
        <v>0</v>
      </c>
      <c r="F590" s="1254"/>
      <c r="G590" s="942">
        <f>+BA535</f>
        <v>0</v>
      </c>
      <c r="H590" s="962"/>
      <c r="I590" s="948">
        <f>+BB535</f>
        <v>0</v>
      </c>
      <c r="J590" s="949"/>
      <c r="K590" s="316"/>
      <c r="L590" s="284"/>
      <c r="M590" s="285"/>
      <c r="N590" s="285"/>
      <c r="O590" s="286"/>
      <c r="P590" s="286"/>
      <c r="Q590" s="287"/>
      <c r="R590" s="288"/>
      <c r="S590" s="287"/>
      <c r="T590" s="143"/>
      <c r="U590" s="143"/>
      <c r="X590" s="218"/>
      <c r="Y590" s="218"/>
      <c r="AW590" s="33"/>
      <c r="AY590" s="5"/>
      <c r="AZ590" s="5"/>
      <c r="BA590" s="958"/>
      <c r="BB590" s="958"/>
      <c r="BD590" s="29"/>
      <c r="BE590" s="29"/>
      <c r="BF590" s="29"/>
      <c r="BG590" s="29"/>
      <c r="BH590" s="29"/>
      <c r="BI590" s="145"/>
      <c r="BJ590" s="29"/>
      <c r="CD590" s="143"/>
      <c r="CE590" s="143"/>
      <c r="CF590" s="143"/>
      <c r="CG590" s="143"/>
      <c r="CH590" s="143"/>
      <c r="CI590" s="143"/>
      <c r="CJ590" s="143"/>
      <c r="CM590" s="144"/>
      <c r="CN590" s="144"/>
      <c r="CO590" s="123"/>
      <c r="CP590" s="122"/>
      <c r="CQ590" s="122"/>
    </row>
    <row r="591" spans="1:95" ht="26.25" customHeight="1">
      <c r="A591" s="29"/>
      <c r="B591" s="725" t="s">
        <v>757</v>
      </c>
      <c r="C591" s="317"/>
      <c r="D591" s="315"/>
      <c r="E591" s="1181">
        <v>492678</v>
      </c>
      <c r="F591" s="1254"/>
      <c r="G591" s="960">
        <f>+BA536</f>
        <v>564681</v>
      </c>
      <c r="H591" s="1178"/>
      <c r="I591" s="948">
        <f>+BB536</f>
        <v>18767.099999999999</v>
      </c>
      <c r="J591" s="949"/>
      <c r="K591" s="316"/>
      <c r="L591" s="284"/>
      <c r="M591" s="285"/>
      <c r="N591" s="285"/>
      <c r="O591" s="286"/>
      <c r="P591" s="286"/>
      <c r="Q591" s="287"/>
      <c r="R591" s="288"/>
      <c r="S591" s="287"/>
      <c r="T591" s="143"/>
      <c r="U591" s="143"/>
      <c r="X591" s="218"/>
      <c r="Y591" s="218"/>
      <c r="AW591" s="33"/>
      <c r="AX591" s="29"/>
      <c r="BA591" s="958"/>
      <c r="BB591" s="958"/>
      <c r="BD591" s="29"/>
      <c r="BE591" s="29"/>
      <c r="BF591" s="29"/>
      <c r="BG591" s="29"/>
      <c r="BH591" s="29"/>
      <c r="BI591" s="145"/>
      <c r="BJ591" s="29"/>
      <c r="CD591" s="143"/>
      <c r="CE591" s="143"/>
      <c r="CF591" s="143"/>
      <c r="CG591" s="143"/>
      <c r="CH591" s="143"/>
      <c r="CI591" s="143"/>
      <c r="CJ591" s="143"/>
      <c r="CM591" s="144"/>
      <c r="CN591" s="144"/>
      <c r="CO591" s="123"/>
      <c r="CP591" s="122"/>
      <c r="CQ591" s="122"/>
    </row>
    <row r="592" spans="1:95" ht="26.25" customHeight="1">
      <c r="A592" s="29"/>
      <c r="B592" s="725" t="s">
        <v>205</v>
      </c>
      <c r="C592" s="317"/>
      <c r="D592" s="315"/>
      <c r="E592" s="1181">
        <v>0</v>
      </c>
      <c r="F592" s="1254"/>
      <c r="G592" s="960">
        <f>+BA538</f>
        <v>4378545</v>
      </c>
      <c r="H592" s="1178"/>
      <c r="I592" s="948">
        <f>+BB538</f>
        <v>1303653.1600000001</v>
      </c>
      <c r="J592" s="949"/>
      <c r="K592" s="316"/>
      <c r="L592" s="284"/>
      <c r="M592" s="285"/>
      <c r="N592" s="285"/>
      <c r="O592" s="286"/>
      <c r="P592" s="286"/>
      <c r="Q592" s="287"/>
      <c r="R592" s="288"/>
      <c r="S592" s="287"/>
      <c r="T592" s="143"/>
      <c r="U592" s="143"/>
      <c r="X592" s="218"/>
      <c r="Y592" s="218"/>
      <c r="AW592" s="33"/>
      <c r="AX592" s="29"/>
      <c r="BA592" s="100"/>
      <c r="BB592" s="100"/>
      <c r="BD592" s="29"/>
      <c r="BE592" s="29"/>
      <c r="BF592" s="29"/>
      <c r="BG592" s="29"/>
      <c r="BH592" s="29"/>
      <c r="BI592" s="145"/>
      <c r="BJ592" s="29"/>
      <c r="CD592" s="143"/>
      <c r="CE592" s="143"/>
      <c r="CF592" s="143"/>
      <c r="CG592" s="143"/>
      <c r="CH592" s="143"/>
      <c r="CI592" s="143"/>
      <c r="CJ592" s="143"/>
      <c r="CM592" s="144"/>
      <c r="CN592" s="144"/>
      <c r="CO592" s="123"/>
      <c r="CP592" s="122"/>
      <c r="CQ592" s="122"/>
    </row>
    <row r="593" spans="1:95" ht="26.25" customHeight="1">
      <c r="A593" s="29"/>
      <c r="B593" s="725" t="s">
        <v>666</v>
      </c>
      <c r="C593" s="317"/>
      <c r="D593" s="315"/>
      <c r="E593" s="1181">
        <v>1413064</v>
      </c>
      <c r="F593" s="1254"/>
      <c r="G593" s="960">
        <f>+BA540</f>
        <v>1946219</v>
      </c>
      <c r="H593" s="1178"/>
      <c r="I593" s="948">
        <f>+BB540</f>
        <v>766586.63</v>
      </c>
      <c r="J593" s="949"/>
      <c r="K593" s="316"/>
      <c r="L593" s="284"/>
      <c r="M593" s="285"/>
      <c r="N593" s="285"/>
      <c r="O593" s="286"/>
      <c r="P593" s="286"/>
      <c r="Q593" s="287"/>
      <c r="R593" s="288"/>
      <c r="S593" s="287"/>
      <c r="T593" s="143"/>
      <c r="U593" s="143"/>
      <c r="X593" s="218"/>
      <c r="Y593" s="218"/>
      <c r="AW593" s="33"/>
      <c r="AX593" s="29"/>
      <c r="BA593" s="273"/>
      <c r="BB593" s="100"/>
      <c r="BD593" s="29"/>
      <c r="BE593" s="29"/>
      <c r="BF593" s="29"/>
      <c r="BG593" s="29"/>
      <c r="BH593" s="29"/>
      <c r="BI593" s="145"/>
      <c r="BJ593" s="29"/>
      <c r="CD593" s="143"/>
      <c r="CE593" s="143"/>
      <c r="CF593" s="143"/>
      <c r="CG593" s="143"/>
      <c r="CH593" s="143"/>
      <c r="CI593" s="143"/>
      <c r="CJ593" s="143"/>
      <c r="CM593" s="144"/>
      <c r="CN593" s="144"/>
      <c r="CO593" s="123"/>
      <c r="CP593" s="122"/>
      <c r="CQ593" s="122"/>
    </row>
    <row r="594" spans="1:95" ht="26.25" customHeight="1">
      <c r="B594" s="310" t="s">
        <v>629</v>
      </c>
      <c r="C594" s="315"/>
      <c r="D594" s="315"/>
      <c r="E594" s="1181">
        <v>0</v>
      </c>
      <c r="F594" s="1254"/>
      <c r="G594" s="960">
        <f>+BA542</f>
        <v>0</v>
      </c>
      <c r="H594" s="1178"/>
      <c r="I594" s="948">
        <f>+BB542</f>
        <v>0</v>
      </c>
      <c r="J594" s="949"/>
      <c r="K594" s="316"/>
      <c r="L594" s="284"/>
      <c r="M594" s="963"/>
      <c r="N594" s="963"/>
      <c r="O594" s="286"/>
      <c r="P594" s="286"/>
      <c r="Q594" s="287"/>
      <c r="R594" s="288"/>
      <c r="S594" s="287"/>
      <c r="T594" s="143"/>
      <c r="U594" s="143"/>
      <c r="X594" s="218"/>
      <c r="Y594" s="218"/>
      <c r="AW594" s="33"/>
      <c r="AY594" s="5"/>
      <c r="AZ594" s="5"/>
      <c r="BA594" s="958"/>
      <c r="BB594" s="958"/>
      <c r="BD594" s="29"/>
      <c r="BE594" s="29"/>
      <c r="BF594" s="29"/>
      <c r="BG594" s="29"/>
      <c r="BH594" s="29"/>
      <c r="BI594" s="145"/>
      <c r="BJ594" s="29"/>
      <c r="CD594" s="143"/>
      <c r="CE594" s="143"/>
      <c r="CF594" s="143"/>
      <c r="CG594" s="143"/>
      <c r="CH594" s="143"/>
      <c r="CI594" s="143"/>
      <c r="CJ594" s="143"/>
      <c r="CM594" s="144"/>
      <c r="CN594" s="144"/>
      <c r="CO594" s="123"/>
      <c r="CP594" s="122"/>
      <c r="CQ594" s="122"/>
    </row>
    <row r="595" spans="1:95" ht="26.25" customHeight="1">
      <c r="B595" s="309" t="s">
        <v>628</v>
      </c>
      <c r="C595" s="309"/>
      <c r="D595" s="310"/>
      <c r="E595" s="1181">
        <v>0</v>
      </c>
      <c r="F595" s="1182"/>
      <c r="G595" s="960">
        <f>+BA543</f>
        <v>0</v>
      </c>
      <c r="H595" s="1178"/>
      <c r="I595" s="948">
        <f>+BB543</f>
        <v>0</v>
      </c>
      <c r="J595" s="949"/>
      <c r="K595" s="312"/>
      <c r="L595" s="284"/>
      <c r="M595" s="963"/>
      <c r="N595" s="963"/>
      <c r="O595" s="286"/>
      <c r="P595" s="286"/>
      <c r="Q595" s="287"/>
      <c r="R595" s="288"/>
      <c r="S595" s="287"/>
      <c r="T595" s="143"/>
      <c r="U595" s="143"/>
      <c r="X595" s="218"/>
      <c r="Y595" s="218"/>
      <c r="AW595" s="33"/>
      <c r="AY595" s="5"/>
      <c r="AZ595" s="5"/>
      <c r="BA595" s="958"/>
      <c r="BB595" s="958"/>
      <c r="BD595" s="29"/>
      <c r="BE595" s="29"/>
      <c r="BF595" s="29"/>
      <c r="BG595" s="29"/>
      <c r="BH595" s="29"/>
      <c r="BI595" s="145"/>
      <c r="BJ595" s="29"/>
      <c r="CD595" s="143"/>
      <c r="CE595" s="143"/>
      <c r="CF595" s="143"/>
      <c r="CG595" s="143"/>
      <c r="CH595" s="143"/>
      <c r="CI595" s="143"/>
      <c r="CJ595" s="143"/>
      <c r="CM595" s="144"/>
      <c r="CN595" s="144"/>
      <c r="CO595" s="123"/>
      <c r="CP595" s="122"/>
      <c r="CQ595" s="122"/>
    </row>
    <row r="596" spans="1:95" ht="26.25" customHeight="1">
      <c r="A596" s="29"/>
      <c r="B596" s="939"/>
      <c r="C596" s="939"/>
      <c r="D596" s="315"/>
      <c r="E596" s="1181"/>
      <c r="F596" s="1254"/>
      <c r="G596" s="960"/>
      <c r="H596" s="1178"/>
      <c r="I596" s="948"/>
      <c r="J596" s="949"/>
      <c r="K596" s="316"/>
      <c r="L596" s="284"/>
      <c r="M596" s="285"/>
      <c r="N596" s="285"/>
      <c r="O596" s="286"/>
      <c r="P596" s="286"/>
      <c r="Q596" s="287"/>
      <c r="R596" s="288"/>
      <c r="S596" s="287"/>
      <c r="T596" s="143"/>
      <c r="U596" s="143"/>
      <c r="X596" s="218"/>
      <c r="Y596" s="218"/>
      <c r="AW596" s="33"/>
      <c r="AX596" s="29"/>
      <c r="BA596" s="1221"/>
      <c r="BB596" s="1221"/>
      <c r="BD596" s="29"/>
      <c r="BE596" s="29"/>
      <c r="BF596" s="29"/>
      <c r="BG596" s="29"/>
      <c r="BH596" s="29"/>
      <c r="BI596" s="145"/>
      <c r="BJ596" s="29"/>
      <c r="CD596" s="143"/>
      <c r="CE596" s="143"/>
      <c r="CF596" s="143"/>
      <c r="CG596" s="143"/>
      <c r="CH596" s="143"/>
      <c r="CI596" s="143"/>
      <c r="CJ596" s="143"/>
      <c r="CM596" s="144"/>
      <c r="CN596" s="144"/>
      <c r="CO596" s="123"/>
      <c r="CP596" s="122"/>
      <c r="CQ596" s="122"/>
    </row>
    <row r="597" spans="1:95" ht="26.25" customHeight="1">
      <c r="A597" s="29"/>
      <c r="B597" s="939"/>
      <c r="C597" s="939"/>
      <c r="D597" s="315"/>
      <c r="E597" s="762"/>
      <c r="F597" s="763"/>
      <c r="G597" s="764"/>
      <c r="H597" s="765"/>
      <c r="I597" s="766"/>
      <c r="J597" s="420"/>
      <c r="K597" s="316"/>
      <c r="L597" s="284"/>
      <c r="M597" s="285"/>
      <c r="N597" s="285"/>
      <c r="O597" s="286"/>
      <c r="P597" s="286"/>
      <c r="Q597" s="287"/>
      <c r="R597" s="288"/>
      <c r="S597" s="287"/>
      <c r="T597" s="143"/>
      <c r="U597" s="143"/>
      <c r="X597" s="218"/>
      <c r="Y597" s="218"/>
      <c r="AW597" s="33"/>
      <c r="AX597" s="29"/>
      <c r="BA597" s="171"/>
      <c r="BB597" s="171"/>
      <c r="BD597" s="29"/>
      <c r="BE597" s="29"/>
      <c r="BF597" s="29"/>
      <c r="BG597" s="29"/>
      <c r="BH597" s="29"/>
      <c r="BI597" s="145"/>
      <c r="BJ597" s="29"/>
      <c r="CD597" s="143"/>
      <c r="CE597" s="143"/>
      <c r="CF597" s="143"/>
      <c r="CG597" s="143"/>
      <c r="CH597" s="143"/>
      <c r="CI597" s="143"/>
      <c r="CJ597" s="143"/>
      <c r="CM597" s="144"/>
      <c r="CN597" s="144"/>
      <c r="CO597" s="123"/>
      <c r="CP597" s="122"/>
      <c r="CQ597" s="122"/>
    </row>
    <row r="598" spans="1:95" ht="26.25" customHeight="1">
      <c r="A598" s="29"/>
      <c r="B598" s="939"/>
      <c r="C598" s="939"/>
      <c r="D598" s="315"/>
      <c r="E598" s="762"/>
      <c r="F598" s="763"/>
      <c r="G598" s="764"/>
      <c r="H598" s="765"/>
      <c r="I598" s="766"/>
      <c r="J598" s="420"/>
      <c r="K598" s="316"/>
      <c r="L598" s="284"/>
      <c r="M598" s="285"/>
      <c r="N598" s="285"/>
      <c r="O598" s="286"/>
      <c r="P598" s="286"/>
      <c r="Q598" s="287"/>
      <c r="R598" s="288"/>
      <c r="S598" s="287"/>
      <c r="T598" s="143"/>
      <c r="U598" s="143"/>
      <c r="X598" s="218"/>
      <c r="Y598" s="218"/>
      <c r="AW598" s="33"/>
      <c r="AX598" s="29"/>
      <c r="BA598" s="171"/>
      <c r="BB598" s="171"/>
      <c r="BD598" s="29"/>
      <c r="BE598" s="29"/>
      <c r="BF598" s="29"/>
      <c r="BG598" s="29"/>
      <c r="BH598" s="29"/>
      <c r="BI598" s="145"/>
      <c r="BJ598" s="29"/>
      <c r="CD598" s="143"/>
      <c r="CE598" s="143"/>
      <c r="CF598" s="143"/>
      <c r="CG598" s="143"/>
      <c r="CH598" s="143"/>
      <c r="CI598" s="143"/>
      <c r="CJ598" s="143"/>
      <c r="CM598" s="144"/>
      <c r="CN598" s="144"/>
      <c r="CO598" s="123"/>
      <c r="CP598" s="122"/>
      <c r="CQ598" s="122"/>
    </row>
    <row r="599" spans="1:95" ht="26.25" customHeight="1">
      <c r="A599" s="29"/>
      <c r="B599" s="939"/>
      <c r="C599" s="939"/>
      <c r="D599" s="315"/>
      <c r="E599" s="762"/>
      <c r="F599" s="763"/>
      <c r="G599" s="764"/>
      <c r="H599" s="765"/>
      <c r="I599" s="766"/>
      <c r="J599" s="420"/>
      <c r="K599" s="316"/>
      <c r="L599" s="284"/>
      <c r="M599" s="285"/>
      <c r="N599" s="285"/>
      <c r="O599" s="286"/>
      <c r="P599" s="286"/>
      <c r="Q599" s="287"/>
      <c r="R599" s="288"/>
      <c r="S599" s="287"/>
      <c r="T599" s="143"/>
      <c r="U599" s="143"/>
      <c r="X599" s="218"/>
      <c r="Y599" s="218"/>
      <c r="AW599" s="33"/>
      <c r="AX599" s="29"/>
      <c r="BA599" s="171"/>
      <c r="BB599" s="171"/>
      <c r="BD599" s="29"/>
      <c r="BE599" s="29"/>
      <c r="BF599" s="29"/>
      <c r="BG599" s="29"/>
      <c r="BH599" s="29"/>
      <c r="BI599" s="145"/>
      <c r="BJ599" s="29"/>
      <c r="CD599" s="143"/>
      <c r="CE599" s="143"/>
      <c r="CF599" s="143"/>
      <c r="CG599" s="143"/>
      <c r="CH599" s="143"/>
      <c r="CI599" s="143"/>
      <c r="CJ599" s="143"/>
      <c r="CM599" s="144"/>
      <c r="CN599" s="144"/>
      <c r="CO599" s="123"/>
      <c r="CP599" s="122"/>
      <c r="CQ599" s="122"/>
    </row>
    <row r="600" spans="1:95" ht="26.25" customHeight="1">
      <c r="B600" s="725"/>
      <c r="C600" s="317"/>
      <c r="D600" s="315"/>
      <c r="E600" s="421"/>
      <c r="F600" s="422"/>
      <c r="G600" s="331"/>
      <c r="H600" s="332"/>
      <c r="I600" s="423"/>
      <c r="J600" s="420"/>
      <c r="K600" s="316"/>
      <c r="L600" s="284"/>
      <c r="M600" s="285"/>
      <c r="N600" s="285"/>
      <c r="O600" s="286"/>
      <c r="P600" s="286"/>
      <c r="Q600" s="287"/>
      <c r="R600" s="288"/>
      <c r="S600" s="287"/>
      <c r="T600" s="143"/>
      <c r="U600" s="143"/>
      <c r="X600" s="218"/>
      <c r="Y600" s="218"/>
      <c r="AW600" s="33"/>
      <c r="AY600" s="5"/>
      <c r="AZ600" s="5"/>
      <c r="BA600" s="1222"/>
      <c r="BB600" s="1222"/>
      <c r="BD600" s="29"/>
      <c r="BE600" s="29"/>
      <c r="BF600" s="29"/>
      <c r="BG600" s="29"/>
      <c r="BH600" s="29"/>
      <c r="BI600" s="145"/>
      <c r="BJ600" s="29"/>
      <c r="CD600" s="143"/>
      <c r="CE600" s="143"/>
      <c r="CF600" s="143"/>
      <c r="CG600" s="143"/>
      <c r="CH600" s="143"/>
      <c r="CI600" s="143"/>
      <c r="CJ600" s="143"/>
      <c r="CM600" s="144"/>
      <c r="CN600" s="144"/>
      <c r="CO600" s="123"/>
      <c r="CP600" s="122"/>
      <c r="CQ600" s="122"/>
    </row>
    <row r="601" spans="1:95" ht="26.25" customHeight="1">
      <c r="B601" s="725"/>
      <c r="C601" s="317"/>
      <c r="D601" s="315"/>
      <c r="E601" s="421"/>
      <c r="F601" s="422"/>
      <c r="G601" s="331"/>
      <c r="H601" s="332"/>
      <c r="I601" s="423"/>
      <c r="J601" s="420"/>
      <c r="K601" s="316"/>
      <c r="L601" s="284"/>
      <c r="M601" s="285"/>
      <c r="N601" s="285"/>
      <c r="O601" s="286"/>
      <c r="P601" s="643"/>
      <c r="Q601" s="287"/>
      <c r="R601" s="288"/>
      <c r="S601" s="287"/>
      <c r="T601" s="143"/>
      <c r="U601" s="143"/>
      <c r="X601" s="218"/>
      <c r="Y601" s="218"/>
      <c r="AW601" s="33"/>
      <c r="AY601" s="5"/>
      <c r="AZ601" s="5"/>
      <c r="BA601" s="1222"/>
      <c r="BB601" s="1222"/>
      <c r="BD601" s="29"/>
      <c r="BE601" s="29"/>
      <c r="BF601" s="29"/>
      <c r="BG601" s="29"/>
      <c r="BH601" s="29"/>
      <c r="BI601" s="145"/>
      <c r="BJ601" s="29"/>
      <c r="CD601" s="143"/>
      <c r="CE601" s="143"/>
      <c r="CF601" s="143"/>
      <c r="CG601" s="143"/>
      <c r="CH601" s="143"/>
      <c r="CI601" s="143"/>
      <c r="CJ601" s="143"/>
      <c r="CM601" s="144"/>
      <c r="CN601" s="144"/>
      <c r="CO601" s="123"/>
      <c r="CP601" s="122"/>
      <c r="CQ601" s="122"/>
    </row>
    <row r="602" spans="1:95" ht="26.25" customHeight="1" thickBot="1">
      <c r="B602" s="314"/>
      <c r="C602" s="317"/>
      <c r="D602" s="317"/>
      <c r="E602" s="1166"/>
      <c r="F602" s="1184"/>
      <c r="G602" s="1166"/>
      <c r="H602" s="1167"/>
      <c r="I602" s="1177"/>
      <c r="J602" s="1172"/>
      <c r="K602" s="318"/>
      <c r="L602" s="284"/>
      <c r="M602" s="963"/>
      <c r="N602" s="963"/>
      <c r="O602" s="959"/>
      <c r="P602" s="959"/>
      <c r="Q602" s="287"/>
      <c r="R602" s="288"/>
      <c r="S602" s="287"/>
      <c r="T602" s="143"/>
      <c r="U602" s="143"/>
      <c r="X602" s="218"/>
      <c r="Y602" s="218"/>
      <c r="AW602" s="33"/>
      <c r="AY602" s="5"/>
      <c r="AZ602" s="5"/>
      <c r="BA602" s="1222"/>
      <c r="BB602" s="1222"/>
      <c r="BD602" s="29"/>
      <c r="BE602" s="29"/>
      <c r="BF602" s="29"/>
      <c r="BG602" s="29"/>
      <c r="BH602" s="29"/>
      <c r="BI602" s="145"/>
      <c r="BJ602" s="29"/>
      <c r="CD602" s="143"/>
      <c r="CE602" s="143"/>
      <c r="CF602" s="143"/>
      <c r="CG602" s="143"/>
      <c r="CH602" s="143"/>
      <c r="CI602" s="143"/>
      <c r="CJ602" s="143"/>
      <c r="CM602" s="144"/>
      <c r="CN602" s="144"/>
      <c r="CO602" s="123"/>
      <c r="CP602" s="122"/>
      <c r="CQ602" s="122"/>
    </row>
    <row r="603" spans="1:95" ht="33.75" customHeight="1" thickBot="1">
      <c r="B603" s="1191" t="s">
        <v>631</v>
      </c>
      <c r="C603" s="1192"/>
      <c r="D603" s="1193"/>
      <c r="E603" s="1161">
        <f>SUM(E580:F602)</f>
        <v>40521380</v>
      </c>
      <c r="F603" s="1162"/>
      <c r="G603" s="1161">
        <f>SUM(G580:H602)</f>
        <v>27888341</v>
      </c>
      <c r="H603" s="1162"/>
      <c r="I603" s="1161">
        <f>SUM(I580:J602)</f>
        <v>10609924.730000002</v>
      </c>
      <c r="J603" s="1168"/>
      <c r="K603" s="319"/>
      <c r="L603" s="284">
        <v>38790384</v>
      </c>
      <c r="M603" s="963">
        <f>+G603-L603</f>
        <v>-10902043</v>
      </c>
      <c r="N603" s="963"/>
      <c r="O603" s="959">
        <v>12184227</v>
      </c>
      <c r="P603" s="959"/>
      <c r="Q603" s="287">
        <f>+O603-I603</f>
        <v>1574302.2699999977</v>
      </c>
      <c r="R603" s="288"/>
      <c r="S603" s="287"/>
      <c r="T603" s="143"/>
      <c r="U603" s="143"/>
      <c r="X603" s="218"/>
      <c r="Y603" s="218"/>
      <c r="AW603" s="33"/>
      <c r="AY603" s="5"/>
      <c r="AZ603" s="5"/>
      <c r="BA603" s="5"/>
      <c r="BB603" s="5"/>
      <c r="BD603" s="29"/>
      <c r="BE603" s="29"/>
      <c r="BF603" s="29"/>
      <c r="BG603" s="29"/>
      <c r="BH603" s="29"/>
      <c r="BI603" s="145"/>
      <c r="BJ603" s="29"/>
      <c r="CD603" s="143"/>
      <c r="CE603" s="143"/>
      <c r="CF603" s="143"/>
      <c r="CG603" s="143"/>
      <c r="CH603" s="143"/>
      <c r="CI603" s="143"/>
      <c r="CJ603" s="143"/>
      <c r="CM603" s="144"/>
      <c r="CN603" s="144"/>
      <c r="CO603" s="123"/>
      <c r="CP603" s="122"/>
      <c r="CQ603" s="122"/>
    </row>
    <row r="604" spans="1:95" ht="26.25" customHeight="1" thickBot="1">
      <c r="B604" s="320" t="s">
        <v>632</v>
      </c>
      <c r="C604" s="321"/>
      <c r="D604" s="321"/>
      <c r="E604" s="1195">
        <f>+E603+E579+E572</f>
        <v>147085402</v>
      </c>
      <c r="F604" s="1196"/>
      <c r="G604" s="1195">
        <f>+G603+G579+G572</f>
        <v>155719740</v>
      </c>
      <c r="H604" s="1196"/>
      <c r="I604" s="1195">
        <f>+I603+I579+I572</f>
        <v>46628929.670000002</v>
      </c>
      <c r="J604" s="1219"/>
      <c r="K604" s="322"/>
      <c r="L604" s="718">
        <v>167239742</v>
      </c>
      <c r="M604" s="963">
        <f>+G604-L604</f>
        <v>-11520002</v>
      </c>
      <c r="N604" s="963"/>
      <c r="O604" s="1220">
        <v>48203232</v>
      </c>
      <c r="P604" s="1220"/>
      <c r="Q604" s="287">
        <f>+O604-I604</f>
        <v>1574302.3299999982</v>
      </c>
      <c r="R604" s="288"/>
      <c r="S604" s="287"/>
      <c r="T604" s="143"/>
      <c r="U604" s="143"/>
      <c r="W604" s="644"/>
      <c r="X604" s="218"/>
      <c r="Y604" s="218"/>
      <c r="AW604" s="33"/>
      <c r="AY604" s="5"/>
      <c r="AZ604" s="5"/>
      <c r="BA604" s="5"/>
      <c r="BB604" s="5"/>
      <c r="BD604" s="29"/>
      <c r="BE604" s="29"/>
      <c r="BF604" s="29"/>
      <c r="BG604" s="29"/>
      <c r="BH604" s="29"/>
      <c r="BI604" s="145"/>
      <c r="BJ604" s="29"/>
      <c r="CD604" s="143"/>
      <c r="CE604" s="143"/>
      <c r="CF604" s="143"/>
      <c r="CG604" s="143"/>
      <c r="CH604" s="143"/>
      <c r="CI604" s="143"/>
      <c r="CJ604" s="143"/>
      <c r="CM604" s="144"/>
      <c r="CN604" s="144"/>
      <c r="CO604" s="123"/>
      <c r="CP604" s="122"/>
      <c r="CQ604" s="122"/>
    </row>
    <row r="605" spans="1:95" ht="15.75" customHeight="1">
      <c r="B605" s="323"/>
      <c r="C605" s="323"/>
      <c r="D605" s="323"/>
      <c r="E605" s="323"/>
      <c r="F605" s="324"/>
      <c r="G605" s="323"/>
      <c r="H605" s="325"/>
      <c r="I605" s="326"/>
      <c r="J605" s="327"/>
      <c r="K605" s="323"/>
      <c r="L605" s="325" t="s">
        <v>633</v>
      </c>
      <c r="M605" s="326"/>
      <c r="N605" s="325"/>
      <c r="O605" s="326"/>
      <c r="P605" s="325"/>
      <c r="Q605" s="326"/>
      <c r="R605" s="325"/>
      <c r="S605" s="326"/>
      <c r="T605" s="143"/>
      <c r="U605" s="143"/>
      <c r="X605" s="218"/>
      <c r="Y605" s="218"/>
      <c r="AW605" s="33"/>
      <c r="AY605" s="5"/>
      <c r="AZ605" s="5"/>
      <c r="BA605" s="5"/>
      <c r="BB605" s="5"/>
      <c r="BD605" s="29"/>
      <c r="BE605" s="29"/>
      <c r="BF605" s="29"/>
      <c r="BG605" s="29"/>
      <c r="BH605" s="29"/>
      <c r="BI605" s="145"/>
      <c r="BJ605" s="29"/>
      <c r="CD605" s="143"/>
      <c r="CE605" s="143"/>
      <c r="CF605" s="143"/>
      <c r="CG605" s="143"/>
      <c r="CH605" s="143"/>
      <c r="CI605" s="143"/>
      <c r="CJ605" s="143"/>
      <c r="CM605" s="144"/>
      <c r="CN605" s="144"/>
      <c r="CO605" s="123"/>
      <c r="CP605" s="122"/>
      <c r="CQ605" s="122"/>
    </row>
    <row r="606" spans="1:95" ht="19.5" customHeight="1" thickBot="1">
      <c r="B606" s="323" t="s">
        <v>634</v>
      </c>
      <c r="C606" s="323"/>
      <c r="D606" s="323"/>
      <c r="E606" s="323"/>
      <c r="F606" s="324"/>
      <c r="G606" s="323"/>
      <c r="H606" s="1188"/>
      <c r="I606" s="1188"/>
      <c r="J606" s="328"/>
      <c r="L606" s="399"/>
      <c r="M606" s="326"/>
      <c r="N606" s="325"/>
      <c r="O606" s="399"/>
      <c r="P606" s="325"/>
      <c r="Q606" s="326"/>
      <c r="R606" s="325"/>
      <c r="S606" s="143"/>
      <c r="T606" s="143"/>
      <c r="U606" s="143"/>
      <c r="X606" s="218"/>
      <c r="Y606" s="218"/>
      <c r="AW606" s="33"/>
      <c r="AY606" s="5"/>
      <c r="AZ606" s="5"/>
      <c r="BA606" s="5"/>
      <c r="BB606" s="5"/>
      <c r="BD606" s="29"/>
      <c r="BE606" s="29"/>
      <c r="BF606" s="29"/>
      <c r="BG606" s="29"/>
      <c r="BH606" s="29"/>
      <c r="BI606" s="145"/>
      <c r="BJ606" s="29"/>
      <c r="CD606" s="143"/>
      <c r="CE606" s="143"/>
      <c r="CF606" s="143"/>
      <c r="CG606" s="143"/>
      <c r="CH606" s="143"/>
      <c r="CI606" s="143"/>
      <c r="CJ606" s="143"/>
      <c r="CM606" s="144"/>
      <c r="CN606" s="144"/>
      <c r="CO606" s="123"/>
      <c r="CP606" s="122"/>
      <c r="CQ606" s="122"/>
    </row>
    <row r="607" spans="1:95" ht="16.5" thickBot="1">
      <c r="B607" s="323"/>
      <c r="C607" s="335"/>
      <c r="D607" s="329"/>
      <c r="E607" s="330"/>
      <c r="F607" s="330"/>
      <c r="G607" s="1194"/>
      <c r="H607" s="1194"/>
      <c r="I607" s="951"/>
      <c r="J607" s="951"/>
      <c r="K607" s="323"/>
      <c r="L607" s="216">
        <v>146599442</v>
      </c>
      <c r="M607" s="326"/>
      <c r="N607" s="325"/>
      <c r="O607" s="1216">
        <v>10844563.970000001</v>
      </c>
      <c r="P607" s="1217"/>
      <c r="Q607" s="1218"/>
      <c r="R607" s="1218"/>
      <c r="S607" s="143"/>
      <c r="T607" s="143"/>
      <c r="U607" s="143"/>
      <c r="X607" s="218"/>
      <c r="Y607" s="218"/>
      <c r="AW607" s="33"/>
      <c r="AY607" s="5"/>
      <c r="AZ607" s="5"/>
      <c r="BA607" s="5"/>
      <c r="BB607" s="5"/>
      <c r="BD607" s="29"/>
      <c r="BE607" s="29"/>
      <c r="BF607" s="29"/>
      <c r="BG607" s="29"/>
      <c r="BH607" s="29"/>
      <c r="BI607" s="145"/>
      <c r="BJ607" s="29"/>
      <c r="CD607" s="143"/>
      <c r="CE607" s="143"/>
      <c r="CF607" s="143"/>
      <c r="CG607" s="143"/>
      <c r="CH607" s="143"/>
      <c r="CI607" s="143"/>
      <c r="CJ607" s="143"/>
      <c r="CM607" s="144"/>
      <c r="CN607" s="144"/>
      <c r="CO607" s="123"/>
      <c r="CP607" s="122"/>
      <c r="CQ607" s="122"/>
    </row>
    <row r="608" spans="1:95" ht="23.25">
      <c r="G608" s="1186"/>
      <c r="H608" s="1187"/>
      <c r="I608" s="951"/>
      <c r="J608" s="951"/>
      <c r="K608" s="419" t="s">
        <v>668</v>
      </c>
      <c r="L608" s="399"/>
      <c r="O608" s="950"/>
      <c r="P608" s="950"/>
    </row>
    <row r="609" spans="7:49">
      <c r="L609" s="414">
        <f>+L604-L607</f>
        <v>20640300</v>
      </c>
      <c r="M609" s="277"/>
      <c r="O609" s="964">
        <f>+O604-O607</f>
        <v>37358668.030000001</v>
      </c>
      <c r="P609" s="965"/>
    </row>
    <row r="610" spans="7:49" ht="19.5">
      <c r="G610" s="400"/>
      <c r="J610" s="968"/>
      <c r="K610" s="968"/>
      <c r="L610" s="416"/>
      <c r="O610" s="401"/>
    </row>
    <row r="611" spans="7:49">
      <c r="G611" s="402"/>
    </row>
    <row r="612" spans="7:49">
      <c r="L612" s="938"/>
      <c r="M612" s="938"/>
      <c r="N612"/>
      <c r="O612"/>
      <c r="P612"/>
      <c r="Q612"/>
      <c r="R612"/>
      <c r="S612"/>
      <c r="T612"/>
      <c r="U612"/>
      <c r="V612"/>
      <c r="W612"/>
      <c r="X612"/>
      <c r="Y612"/>
      <c r="Z612"/>
      <c r="AA612"/>
      <c r="AB612"/>
      <c r="AC612"/>
      <c r="AD612"/>
      <c r="AE612"/>
      <c r="AF612"/>
    </row>
    <row r="613" spans="7:49">
      <c r="I613" s="396"/>
      <c r="L613" s="938"/>
      <c r="M613" s="938"/>
      <c r="N613" s="746"/>
      <c r="O613" s="746"/>
      <c r="P613" s="746"/>
      <c r="Q613" s="746"/>
      <c r="R613" s="746"/>
      <c r="S613" s="746"/>
      <c r="T613" s="746"/>
      <c r="U613" s="746"/>
      <c r="V613" s="746"/>
      <c r="W613" s="746"/>
      <c r="X613" s="746"/>
      <c r="Y613" s="746"/>
      <c r="Z613"/>
      <c r="AA613"/>
      <c r="AB613"/>
      <c r="AC613"/>
      <c r="AD613"/>
      <c r="AE613"/>
      <c r="AF613"/>
    </row>
    <row r="614" spans="7:49">
      <c r="L614" s="747"/>
      <c r="M614" s="946"/>
      <c r="N614" s="946"/>
      <c r="O614" s="946"/>
      <c r="P614" s="946"/>
      <c r="Q614" s="946"/>
      <c r="R614" s="946"/>
      <c r="S614" s="946"/>
      <c r="T614" s="946"/>
      <c r="U614" s="946"/>
      <c r="V614" s="946"/>
      <c r="W614" s="946"/>
      <c r="X614" s="946"/>
      <c r="Y614" s="946"/>
      <c r="Z614" s="946"/>
      <c r="AA614" s="946"/>
      <c r="AB614" s="946"/>
      <c r="AC614" s="946"/>
      <c r="AD614" s="946"/>
      <c r="AE614" s="946"/>
      <c r="AF614" s="946"/>
    </row>
    <row r="616" spans="7:49">
      <c r="L616" s="216"/>
      <c r="O616" s="216"/>
      <c r="AI616" s="218" t="s">
        <v>705</v>
      </c>
    </row>
    <row r="617" spans="7:49">
      <c r="L617" s="749"/>
    </row>
    <row r="620" spans="7:49" ht="26.25">
      <c r="V620" s="199"/>
      <c r="W620" s="199"/>
    </row>
    <row r="622" spans="7:49" ht="26.25">
      <c r="Z622" s="199"/>
      <c r="AA622" s="199"/>
      <c r="AB622" s="199"/>
      <c r="AC622" s="199"/>
      <c r="AD622" s="199"/>
      <c r="AE622" s="199"/>
      <c r="AF622" s="199"/>
      <c r="AG622" s="199"/>
      <c r="AH622" s="199"/>
      <c r="AI622" s="199"/>
      <c r="AJ622" s="199"/>
      <c r="AK622" s="199"/>
      <c r="AL622" s="199"/>
      <c r="AM622" s="199"/>
      <c r="AN622" s="199"/>
      <c r="AO622" s="199"/>
      <c r="AP622" s="199"/>
      <c r="AQ622" s="199"/>
      <c r="AR622" s="199"/>
      <c r="AS622" s="199"/>
      <c r="AT622" s="199"/>
      <c r="AU622" s="199"/>
      <c r="AV622" s="199"/>
      <c r="AW622" s="199"/>
    </row>
    <row r="623" spans="7:49" ht="26.25">
      <c r="Z623" s="199"/>
      <c r="AA623" s="199"/>
      <c r="AB623" s="199"/>
      <c r="AC623" s="199"/>
      <c r="AD623" s="199"/>
      <c r="AE623" s="199"/>
      <c r="AF623" s="199"/>
      <c r="AG623" s="199"/>
      <c r="AH623" s="199"/>
      <c r="AI623" s="199"/>
      <c r="AJ623" s="199"/>
      <c r="AK623" s="199"/>
      <c r="AL623" s="199"/>
      <c r="AM623" s="199"/>
      <c r="AN623" s="199"/>
      <c r="AO623" s="199"/>
      <c r="AP623" s="199"/>
      <c r="AQ623" s="199"/>
      <c r="AR623" s="199"/>
      <c r="AS623" s="199"/>
      <c r="AT623" s="199"/>
      <c r="AU623" s="199"/>
      <c r="AV623" s="199"/>
      <c r="AW623" s="199"/>
    </row>
    <row r="627" spans="26:49">
      <c r="Z627" s="228"/>
      <c r="AA627" s="228"/>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row>
    <row r="628" spans="26:49">
      <c r="Z628" s="228"/>
      <c r="AA628" s="228"/>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row>
    <row r="642" spans="22:23" ht="26.25">
      <c r="V642" s="199"/>
      <c r="W642" s="199"/>
    </row>
    <row r="643" spans="22:23" ht="26.25">
      <c r="V643" s="199"/>
      <c r="W643" s="199"/>
    </row>
    <row r="647" spans="22:23">
      <c r="V647" s="144"/>
      <c r="W647" s="144"/>
    </row>
    <row r="648" spans="22:23">
      <c r="V648" s="144"/>
      <c r="W648" s="144"/>
    </row>
  </sheetData>
  <autoFilter ref="A1:AY511" xr:uid="{00000000-0009-0000-0000-000000000000}"/>
  <mergeCells count="1678">
    <mergeCell ref="O609:P609"/>
    <mergeCell ref="J610:K610"/>
    <mergeCell ref="L612:M613"/>
    <mergeCell ref="M614:S614"/>
    <mergeCell ref="T614:AF614"/>
    <mergeCell ref="G607:H607"/>
    <mergeCell ref="I607:J607"/>
    <mergeCell ref="O607:P607"/>
    <mergeCell ref="Q607:R607"/>
    <mergeCell ref="G608:H608"/>
    <mergeCell ref="I608:J608"/>
    <mergeCell ref="O608:P608"/>
    <mergeCell ref="E604:F604"/>
    <mergeCell ref="G604:H604"/>
    <mergeCell ref="I604:J604"/>
    <mergeCell ref="M604:N604"/>
    <mergeCell ref="O604:P604"/>
    <mergeCell ref="H606:I606"/>
    <mergeCell ref="B603:D603"/>
    <mergeCell ref="E603:F603"/>
    <mergeCell ref="G603:H603"/>
    <mergeCell ref="I603:J603"/>
    <mergeCell ref="M603:N603"/>
    <mergeCell ref="O603:P603"/>
    <mergeCell ref="B598:C598"/>
    <mergeCell ref="B599:C599"/>
    <mergeCell ref="BA600:BB600"/>
    <mergeCell ref="BA601:BB601"/>
    <mergeCell ref="E602:F602"/>
    <mergeCell ref="G602:H602"/>
    <mergeCell ref="I602:J602"/>
    <mergeCell ref="M602:N602"/>
    <mergeCell ref="O602:P602"/>
    <mergeCell ref="BA602:BB602"/>
    <mergeCell ref="B596:C596"/>
    <mergeCell ref="E596:F596"/>
    <mergeCell ref="G596:H596"/>
    <mergeCell ref="I596:J596"/>
    <mergeCell ref="BA596:BB596"/>
    <mergeCell ref="B597:C597"/>
    <mergeCell ref="M594:N594"/>
    <mergeCell ref="BA594:BB594"/>
    <mergeCell ref="E595:F595"/>
    <mergeCell ref="G595:H595"/>
    <mergeCell ref="I595:J595"/>
    <mergeCell ref="M595:N595"/>
    <mergeCell ref="BA595:BB595"/>
    <mergeCell ref="E593:F593"/>
    <mergeCell ref="G593:H593"/>
    <mergeCell ref="I593:J593"/>
    <mergeCell ref="E594:F594"/>
    <mergeCell ref="G594:H594"/>
    <mergeCell ref="I594:J594"/>
    <mergeCell ref="BA590:BB590"/>
    <mergeCell ref="E591:F591"/>
    <mergeCell ref="G591:H591"/>
    <mergeCell ref="I591:J591"/>
    <mergeCell ref="BA591:BB591"/>
    <mergeCell ref="E592:F592"/>
    <mergeCell ref="G592:H592"/>
    <mergeCell ref="I592:J592"/>
    <mergeCell ref="E589:F589"/>
    <mergeCell ref="G589:H589"/>
    <mergeCell ref="I589:J589"/>
    <mergeCell ref="E590:F590"/>
    <mergeCell ref="G590:H590"/>
    <mergeCell ref="I590:J590"/>
    <mergeCell ref="M587:N587"/>
    <mergeCell ref="BA587:BB587"/>
    <mergeCell ref="B588:C588"/>
    <mergeCell ref="E588:F588"/>
    <mergeCell ref="G588:H588"/>
    <mergeCell ref="I588:J588"/>
    <mergeCell ref="B586:C586"/>
    <mergeCell ref="E586:F586"/>
    <mergeCell ref="G586:H586"/>
    <mergeCell ref="I586:J586"/>
    <mergeCell ref="E587:F587"/>
    <mergeCell ref="G587:H587"/>
    <mergeCell ref="I587:J587"/>
    <mergeCell ref="B584:D584"/>
    <mergeCell ref="E584:F584"/>
    <mergeCell ref="G584:H584"/>
    <mergeCell ref="I584:J584"/>
    <mergeCell ref="B585:C585"/>
    <mergeCell ref="E585:F585"/>
    <mergeCell ref="G585:H585"/>
    <mergeCell ref="I585:J585"/>
    <mergeCell ref="E582:F582"/>
    <mergeCell ref="G582:H582"/>
    <mergeCell ref="I582:J582"/>
    <mergeCell ref="M582:N582"/>
    <mergeCell ref="BA582:BB582"/>
    <mergeCell ref="E583:F583"/>
    <mergeCell ref="G583:H583"/>
    <mergeCell ref="I583:J583"/>
    <mergeCell ref="M583:N583"/>
    <mergeCell ref="BA583:BB583"/>
    <mergeCell ref="E580:F580"/>
    <mergeCell ref="G580:H580"/>
    <mergeCell ref="I580:J580"/>
    <mergeCell ref="M580:N580"/>
    <mergeCell ref="BA580:BB580"/>
    <mergeCell ref="E581:F581"/>
    <mergeCell ref="G581:H581"/>
    <mergeCell ref="I581:J581"/>
    <mergeCell ref="M581:N581"/>
    <mergeCell ref="BA581:BB581"/>
    <mergeCell ref="O578:P578"/>
    <mergeCell ref="E579:F579"/>
    <mergeCell ref="G579:H579"/>
    <mergeCell ref="I579:J579"/>
    <mergeCell ref="M579:N579"/>
    <mergeCell ref="O579:P579"/>
    <mergeCell ref="E576:F576"/>
    <mergeCell ref="G576:H576"/>
    <mergeCell ref="I576:J576"/>
    <mergeCell ref="M576:N576"/>
    <mergeCell ref="E578:F578"/>
    <mergeCell ref="G578:H578"/>
    <mergeCell ref="I578:J578"/>
    <mergeCell ref="M578:N578"/>
    <mergeCell ref="E574:F574"/>
    <mergeCell ref="G574:H574"/>
    <mergeCell ref="I574:J574"/>
    <mergeCell ref="M574:N574"/>
    <mergeCell ref="O574:P574"/>
    <mergeCell ref="E575:F575"/>
    <mergeCell ref="G575:H575"/>
    <mergeCell ref="I575:J575"/>
    <mergeCell ref="M575:N575"/>
    <mergeCell ref="O575:P575"/>
    <mergeCell ref="O572:P572"/>
    <mergeCell ref="E573:F573"/>
    <mergeCell ref="G573:H573"/>
    <mergeCell ref="I573:J573"/>
    <mergeCell ref="M573:N573"/>
    <mergeCell ref="O573:P573"/>
    <mergeCell ref="E571:F571"/>
    <mergeCell ref="G571:H571"/>
    <mergeCell ref="I571:J571"/>
    <mergeCell ref="M571:N571"/>
    <mergeCell ref="E572:F572"/>
    <mergeCell ref="G572:H572"/>
    <mergeCell ref="I572:J572"/>
    <mergeCell ref="M572:N572"/>
    <mergeCell ref="B570:D570"/>
    <mergeCell ref="E570:F570"/>
    <mergeCell ref="G570:H570"/>
    <mergeCell ref="I570:J570"/>
    <mergeCell ref="M570:N570"/>
    <mergeCell ref="O570:P570"/>
    <mergeCell ref="B569:D569"/>
    <mergeCell ref="E569:F569"/>
    <mergeCell ref="G569:H569"/>
    <mergeCell ref="I569:J569"/>
    <mergeCell ref="M569:N569"/>
    <mergeCell ref="O569:P569"/>
    <mergeCell ref="B568:D568"/>
    <mergeCell ref="E568:F568"/>
    <mergeCell ref="G568:H568"/>
    <mergeCell ref="I568:J568"/>
    <mergeCell ref="M568:N568"/>
    <mergeCell ref="O568:P568"/>
    <mergeCell ref="B567:D567"/>
    <mergeCell ref="E567:F567"/>
    <mergeCell ref="G567:H567"/>
    <mergeCell ref="I567:J567"/>
    <mergeCell ref="M567:N567"/>
    <mergeCell ref="O567:P567"/>
    <mergeCell ref="B566:D566"/>
    <mergeCell ref="E566:F566"/>
    <mergeCell ref="G566:H566"/>
    <mergeCell ref="I566:J566"/>
    <mergeCell ref="M566:N566"/>
    <mergeCell ref="O566:P566"/>
    <mergeCell ref="B565:D565"/>
    <mergeCell ref="E565:F565"/>
    <mergeCell ref="G565:H565"/>
    <mergeCell ref="I565:J565"/>
    <mergeCell ref="M565:N565"/>
    <mergeCell ref="O565:P565"/>
    <mergeCell ref="B564:D564"/>
    <mergeCell ref="E564:F564"/>
    <mergeCell ref="G564:H564"/>
    <mergeCell ref="I564:J564"/>
    <mergeCell ref="M564:N564"/>
    <mergeCell ref="O564:P564"/>
    <mergeCell ref="B563:D563"/>
    <mergeCell ref="E563:F563"/>
    <mergeCell ref="G563:H563"/>
    <mergeCell ref="I563:J563"/>
    <mergeCell ref="M563:N563"/>
    <mergeCell ref="O563:P563"/>
    <mergeCell ref="B562:D562"/>
    <mergeCell ref="E562:F562"/>
    <mergeCell ref="G562:H562"/>
    <mergeCell ref="I562:J562"/>
    <mergeCell ref="M562:N562"/>
    <mergeCell ref="O562:P562"/>
    <mergeCell ref="B561:D561"/>
    <mergeCell ref="E561:F561"/>
    <mergeCell ref="G561:H561"/>
    <mergeCell ref="I561:J561"/>
    <mergeCell ref="M561:N561"/>
    <mergeCell ref="O561:P561"/>
    <mergeCell ref="O559:P559"/>
    <mergeCell ref="B560:D560"/>
    <mergeCell ref="E560:F560"/>
    <mergeCell ref="G560:H560"/>
    <mergeCell ref="I560:J560"/>
    <mergeCell ref="M560:N560"/>
    <mergeCell ref="O560:P560"/>
    <mergeCell ref="M557:N558"/>
    <mergeCell ref="O557:P558"/>
    <mergeCell ref="Q557:Q558"/>
    <mergeCell ref="R557:R558"/>
    <mergeCell ref="E558:F558"/>
    <mergeCell ref="B559:D559"/>
    <mergeCell ref="E559:F559"/>
    <mergeCell ref="G559:H559"/>
    <mergeCell ref="I559:J559"/>
    <mergeCell ref="M559:N559"/>
    <mergeCell ref="C543:D543"/>
    <mergeCell ref="C546:D546"/>
    <mergeCell ref="C552:K553"/>
    <mergeCell ref="B557:D558"/>
    <mergeCell ref="E557:F557"/>
    <mergeCell ref="G557:H558"/>
    <mergeCell ref="I557:J558"/>
    <mergeCell ref="K557:K558"/>
    <mergeCell ref="C537:D537"/>
    <mergeCell ref="C538:D538"/>
    <mergeCell ref="C539:D539"/>
    <mergeCell ref="C540:D540"/>
    <mergeCell ref="C541:D541"/>
    <mergeCell ref="C542:D542"/>
    <mergeCell ref="C530:D530"/>
    <mergeCell ref="C532:D532"/>
    <mergeCell ref="C533:D533"/>
    <mergeCell ref="C534:D534"/>
    <mergeCell ref="C535:D535"/>
    <mergeCell ref="C536:D536"/>
    <mergeCell ref="C524:D524"/>
    <mergeCell ref="C525:D525"/>
    <mergeCell ref="C526:D526"/>
    <mergeCell ref="C527:D527"/>
    <mergeCell ref="C528:D528"/>
    <mergeCell ref="C529:D529"/>
    <mergeCell ref="A509:E509"/>
    <mergeCell ref="C517:D517"/>
    <mergeCell ref="C518:D518"/>
    <mergeCell ref="C519:D519"/>
    <mergeCell ref="C521:D521"/>
    <mergeCell ref="C523:D523"/>
    <mergeCell ref="A504:A508"/>
    <mergeCell ref="B504:B508"/>
    <mergeCell ref="C504:E504"/>
    <mergeCell ref="C505:C506"/>
    <mergeCell ref="D505:E505"/>
    <mergeCell ref="C507:C508"/>
    <mergeCell ref="D507:E507"/>
    <mergeCell ref="A499:A501"/>
    <mergeCell ref="B499:B501"/>
    <mergeCell ref="C499:C501"/>
    <mergeCell ref="D499:E499"/>
    <mergeCell ref="A502:A503"/>
    <mergeCell ref="B502:B503"/>
    <mergeCell ref="C502:C503"/>
    <mergeCell ref="D502:E502"/>
    <mergeCell ref="D491:E491"/>
    <mergeCell ref="B495:B496"/>
    <mergeCell ref="C495:C496"/>
    <mergeCell ref="D495:E495"/>
    <mergeCell ref="A497:A498"/>
    <mergeCell ref="B497:B498"/>
    <mergeCell ref="C497:C498"/>
    <mergeCell ref="D497:E497"/>
    <mergeCell ref="A487:A488"/>
    <mergeCell ref="B487:B488"/>
    <mergeCell ref="C487:C488"/>
    <mergeCell ref="D487:E487"/>
    <mergeCell ref="A489:A496"/>
    <mergeCell ref="B489:B490"/>
    <mergeCell ref="C489:C490"/>
    <mergeCell ref="D489:E489"/>
    <mergeCell ref="B491:B494"/>
    <mergeCell ref="C491:C494"/>
    <mergeCell ref="BD471:BZ471"/>
    <mergeCell ref="G472:I472"/>
    <mergeCell ref="C480:C482"/>
    <mergeCell ref="C483:C484"/>
    <mergeCell ref="A485:A486"/>
    <mergeCell ref="B485:B486"/>
    <mergeCell ref="C485:C486"/>
    <mergeCell ref="D485:E485"/>
    <mergeCell ref="BX473:BX474"/>
    <mergeCell ref="BY473:BY474"/>
    <mergeCell ref="BZ473:BZ474"/>
    <mergeCell ref="CA473:CA474"/>
    <mergeCell ref="A475:A484"/>
    <mergeCell ref="B475:B478"/>
    <mergeCell ref="C475:C478"/>
    <mergeCell ref="D475:E475"/>
    <mergeCell ref="B479:B484"/>
    <mergeCell ref="C479:E479"/>
    <mergeCell ref="BR473:BR474"/>
    <mergeCell ref="BS473:BS474"/>
    <mergeCell ref="BT473:BT474"/>
    <mergeCell ref="BU473:BU474"/>
    <mergeCell ref="BV473:BV474"/>
    <mergeCell ref="BW473:BW474"/>
    <mergeCell ref="BL473:BL474"/>
    <mergeCell ref="BM473:BM474"/>
    <mergeCell ref="BN473:BN474"/>
    <mergeCell ref="BO473:BO474"/>
    <mergeCell ref="BP473:BP474"/>
    <mergeCell ref="BQ473:BQ474"/>
    <mergeCell ref="AG472:AG474"/>
    <mergeCell ref="AH472:AH474"/>
    <mergeCell ref="BZ472:CA472"/>
    <mergeCell ref="CB472:CB474"/>
    <mergeCell ref="CC472:CC474"/>
    <mergeCell ref="G473:G474"/>
    <mergeCell ref="H473:H474"/>
    <mergeCell ref="I473:I474"/>
    <mergeCell ref="BD473:BD474"/>
    <mergeCell ref="BE473:BE474"/>
    <mergeCell ref="BF473:BF474"/>
    <mergeCell ref="BG473:BG474"/>
    <mergeCell ref="BN472:BO472"/>
    <mergeCell ref="BP472:BQ472"/>
    <mergeCell ref="BR472:BS472"/>
    <mergeCell ref="BT472:BU472"/>
    <mergeCell ref="BV472:BW472"/>
    <mergeCell ref="BX472:BY472"/>
    <mergeCell ref="AW472:AW474"/>
    <mergeCell ref="BD472:BE472"/>
    <mergeCell ref="BF472:BG472"/>
    <mergeCell ref="BH472:BI472"/>
    <mergeCell ref="BJ472:BK472"/>
    <mergeCell ref="BL472:BM472"/>
    <mergeCell ref="BH473:BH474"/>
    <mergeCell ref="BI473:BI474"/>
    <mergeCell ref="BJ473:BJ474"/>
    <mergeCell ref="BK473:BK474"/>
    <mergeCell ref="AM472:AM474"/>
    <mergeCell ref="AN472:AN474"/>
    <mergeCell ref="AI472:AI474"/>
    <mergeCell ref="AJ472:AJ474"/>
    <mergeCell ref="J472:U472"/>
    <mergeCell ref="Z472:Z474"/>
    <mergeCell ref="AA472:AA474"/>
    <mergeCell ref="AB472:AB474"/>
    <mergeCell ref="AC472:AC474"/>
    <mergeCell ref="AD472:AD474"/>
    <mergeCell ref="AE472:AE474"/>
    <mergeCell ref="AF472:AF474"/>
    <mergeCell ref="AP471:AQ471"/>
    <mergeCell ref="AR471:AS471"/>
    <mergeCell ref="AT471:AU471"/>
    <mergeCell ref="AV471:AW471"/>
    <mergeCell ref="BA471:BA474"/>
    <mergeCell ref="BC471:BC474"/>
    <mergeCell ref="AS472:AS474"/>
    <mergeCell ref="AT472:AT474"/>
    <mergeCell ref="AU472:AU474"/>
    <mergeCell ref="AV472:AV474"/>
    <mergeCell ref="AD471:AE471"/>
    <mergeCell ref="AF471:AG471"/>
    <mergeCell ref="AH471:AI471"/>
    <mergeCell ref="AJ471:AK471"/>
    <mergeCell ref="AL471:AM471"/>
    <mergeCell ref="AN471:AO471"/>
    <mergeCell ref="AO472:AO474"/>
    <mergeCell ref="AP472:AP474"/>
    <mergeCell ref="AQ472:AQ474"/>
    <mergeCell ref="AR472:AR474"/>
    <mergeCell ref="AK472:AK474"/>
    <mergeCell ref="AL472:AL474"/>
    <mergeCell ref="V471:V474"/>
    <mergeCell ref="W471:W474"/>
    <mergeCell ref="G471:I471"/>
    <mergeCell ref="J471:U471"/>
    <mergeCell ref="CQ455:CQ456"/>
    <mergeCell ref="BV455:BV456"/>
    <mergeCell ref="BW455:BW456"/>
    <mergeCell ref="BX455:BX456"/>
    <mergeCell ref="BY455:BY456"/>
    <mergeCell ref="CA455:CA456"/>
    <mergeCell ref="BQ455:BQ456"/>
    <mergeCell ref="BR455:BR456"/>
    <mergeCell ref="Z471:AA471"/>
    <mergeCell ref="AB471:AC471"/>
    <mergeCell ref="A462:E462"/>
    <mergeCell ref="B468:D468"/>
    <mergeCell ref="B469:H469"/>
    <mergeCell ref="C470:H470"/>
    <mergeCell ref="A471:A474"/>
    <mergeCell ref="B471:B474"/>
    <mergeCell ref="C471:C474"/>
    <mergeCell ref="D471:D474"/>
    <mergeCell ref="E471:E474"/>
    <mergeCell ref="F471:F474"/>
    <mergeCell ref="CO458:CO459"/>
    <mergeCell ref="CP458:CP459"/>
    <mergeCell ref="CQ458:CQ459"/>
    <mergeCell ref="C460:C461"/>
    <mergeCell ref="CL460:CL461"/>
    <mergeCell ref="CM460:CM461"/>
    <mergeCell ref="CN460:CN461"/>
    <mergeCell ref="CO460:CO461"/>
    <mergeCell ref="CP460:CP461"/>
    <mergeCell ref="CQ460:CQ461"/>
    <mergeCell ref="CB454:CB456"/>
    <mergeCell ref="CC454:CC456"/>
    <mergeCell ref="DD455:DD456"/>
    <mergeCell ref="DG454:DG456"/>
    <mergeCell ref="DE455:DE456"/>
    <mergeCell ref="DF455:DF456"/>
    <mergeCell ref="DH454:DH456"/>
    <mergeCell ref="A457:A461"/>
    <mergeCell ref="B457:B461"/>
    <mergeCell ref="C457:E457"/>
    <mergeCell ref="C458:C459"/>
    <mergeCell ref="CL458:CL459"/>
    <mergeCell ref="CM458:CM459"/>
    <mergeCell ref="CN458:CN459"/>
    <mergeCell ref="CX455:CX456"/>
    <mergeCell ref="CY455:CY456"/>
    <mergeCell ref="CZ455:CZ456"/>
    <mergeCell ref="DA455:DA456"/>
    <mergeCell ref="DB455:DB456"/>
    <mergeCell ref="DC455:DC456"/>
    <mergeCell ref="CR455:CR456"/>
    <mergeCell ref="CS455:CS456"/>
    <mergeCell ref="CT455:CT456"/>
    <mergeCell ref="CU455:CU456"/>
    <mergeCell ref="CV455:CV456"/>
    <mergeCell ref="CW455:CW456"/>
    <mergeCell ref="CL455:CL456"/>
    <mergeCell ref="CM455:CM456"/>
    <mergeCell ref="CN455:CN456"/>
    <mergeCell ref="CO455:CO456"/>
    <mergeCell ref="AT454:AT456"/>
    <mergeCell ref="AU454:AU456"/>
    <mergeCell ref="AV454:AV456"/>
    <mergeCell ref="AM454:AM456"/>
    <mergeCell ref="AN454:AN456"/>
    <mergeCell ref="AO454:AO456"/>
    <mergeCell ref="AP454:AP456"/>
    <mergeCell ref="AQ454:AQ456"/>
    <mergeCell ref="AR454:AR456"/>
    <mergeCell ref="AG454:AG456"/>
    <mergeCell ref="AH454:AH456"/>
    <mergeCell ref="AI454:AI456"/>
    <mergeCell ref="CP455:CP456"/>
    <mergeCell ref="BP455:BP456"/>
    <mergeCell ref="BS455:BS456"/>
    <mergeCell ref="BT455:BT456"/>
    <mergeCell ref="BU455:BU456"/>
    <mergeCell ref="BJ455:BJ456"/>
    <mergeCell ref="BK455:BK456"/>
    <mergeCell ref="BL455:BL456"/>
    <mergeCell ref="BM455:BM456"/>
    <mergeCell ref="BN455:BN456"/>
    <mergeCell ref="BO455:BO456"/>
    <mergeCell ref="BD455:BD456"/>
    <mergeCell ref="BE455:BE456"/>
    <mergeCell ref="BN454:BO454"/>
    <mergeCell ref="BP454:BQ454"/>
    <mergeCell ref="BR454:BS454"/>
    <mergeCell ref="BT454:BU454"/>
    <mergeCell ref="BZ454:CA454"/>
    <mergeCell ref="BZ455:BZ456"/>
    <mergeCell ref="A453:A456"/>
    <mergeCell ref="B453:B456"/>
    <mergeCell ref="C453:C456"/>
    <mergeCell ref="D453:D456"/>
    <mergeCell ref="E453:E456"/>
    <mergeCell ref="F453:F456"/>
    <mergeCell ref="AJ454:AJ456"/>
    <mergeCell ref="AK454:AK456"/>
    <mergeCell ref="AL454:AL456"/>
    <mergeCell ref="G455:G456"/>
    <mergeCell ref="H455:H456"/>
    <mergeCell ref="I455:I456"/>
    <mergeCell ref="BV454:BW454"/>
    <mergeCell ref="BX454:BY454"/>
    <mergeCell ref="AW454:AW456"/>
    <mergeCell ref="BD454:BE454"/>
    <mergeCell ref="BF454:BG454"/>
    <mergeCell ref="BH454:BI454"/>
    <mergeCell ref="BJ454:BK454"/>
    <mergeCell ref="BL454:BM454"/>
    <mergeCell ref="BF455:BF456"/>
    <mergeCell ref="BG455:BG456"/>
    <mergeCell ref="BH455:BH456"/>
    <mergeCell ref="BI455:BI456"/>
    <mergeCell ref="BD453:BZ453"/>
    <mergeCell ref="G454:I454"/>
    <mergeCell ref="J454:U454"/>
    <mergeCell ref="Z454:Z456"/>
    <mergeCell ref="AT453:AU453"/>
    <mergeCell ref="AV453:AW453"/>
    <mergeCell ref="BA453:BA456"/>
    <mergeCell ref="BC453:BC456"/>
    <mergeCell ref="AP450:AP452"/>
    <mergeCell ref="AQ450:AQ452"/>
    <mergeCell ref="AR450:AR452"/>
    <mergeCell ref="AG450:AG452"/>
    <mergeCell ref="AH450:AH452"/>
    <mergeCell ref="AI450:AI452"/>
    <mergeCell ref="AJ450:AJ452"/>
    <mergeCell ref="AK450:AK452"/>
    <mergeCell ref="AL450:AL452"/>
    <mergeCell ref="AD453:AE453"/>
    <mergeCell ref="AF453:AG453"/>
    <mergeCell ref="AH453:AI453"/>
    <mergeCell ref="AJ453:AK453"/>
    <mergeCell ref="AL453:AM453"/>
    <mergeCell ref="AN453:AO453"/>
    <mergeCell ref="G453:I453"/>
    <mergeCell ref="J453:U453"/>
    <mergeCell ref="V453:V456"/>
    <mergeCell ref="AA454:AA456"/>
    <mergeCell ref="AB454:AB456"/>
    <mergeCell ref="AC454:AC456"/>
    <mergeCell ref="AD454:AD456"/>
    <mergeCell ref="AE454:AE456"/>
    <mergeCell ref="AF454:AF456"/>
    <mergeCell ref="AP453:AQ453"/>
    <mergeCell ref="AR453:AS453"/>
    <mergeCell ref="W453:W456"/>
    <mergeCell ref="Z453:AA453"/>
    <mergeCell ref="AB453:AC453"/>
    <mergeCell ref="AS454:AS456"/>
    <mergeCell ref="AR449:AS449"/>
    <mergeCell ref="AT449:AU449"/>
    <mergeCell ref="AV449:AW449"/>
    <mergeCell ref="Z450:Z452"/>
    <mergeCell ref="AA450:AA452"/>
    <mergeCell ref="AB450:AB452"/>
    <mergeCell ref="AC450:AC452"/>
    <mergeCell ref="AD450:AD452"/>
    <mergeCell ref="AE450:AE452"/>
    <mergeCell ref="AF450:AF452"/>
    <mergeCell ref="AF449:AG449"/>
    <mergeCell ref="AH449:AI449"/>
    <mergeCell ref="AJ449:AK449"/>
    <mergeCell ref="AL449:AM449"/>
    <mergeCell ref="AN449:AO449"/>
    <mergeCell ref="AP449:AQ449"/>
    <mergeCell ref="B446:B447"/>
    <mergeCell ref="C446:C447"/>
    <mergeCell ref="A448:E448"/>
    <mergeCell ref="Z449:AA449"/>
    <mergeCell ref="AB449:AC449"/>
    <mergeCell ref="AD449:AE449"/>
    <mergeCell ref="AS450:AS452"/>
    <mergeCell ref="AT450:AT452"/>
    <mergeCell ref="AU450:AU452"/>
    <mergeCell ref="AV450:AV452"/>
    <mergeCell ref="AW450:AW452"/>
    <mergeCell ref="B451:H451"/>
    <mergeCell ref="C452:H452"/>
    <mergeCell ref="AM450:AM452"/>
    <mergeCell ref="AN450:AN452"/>
    <mergeCell ref="AO450:AO452"/>
    <mergeCell ref="CA440:CA441"/>
    <mergeCell ref="A442:A445"/>
    <mergeCell ref="B442:B443"/>
    <mergeCell ref="C442:C443"/>
    <mergeCell ref="B444:B445"/>
    <mergeCell ref="C444:C445"/>
    <mergeCell ref="BP440:BP441"/>
    <mergeCell ref="BQ440:BQ441"/>
    <mergeCell ref="BR440:BR441"/>
    <mergeCell ref="BS440:BS441"/>
    <mergeCell ref="BT440:BT441"/>
    <mergeCell ref="BU440:BU441"/>
    <mergeCell ref="BJ440:BJ441"/>
    <mergeCell ref="BK440:BK441"/>
    <mergeCell ref="BL440:BL441"/>
    <mergeCell ref="BM440:BM441"/>
    <mergeCell ref="BN440:BN441"/>
    <mergeCell ref="BO440:BO441"/>
    <mergeCell ref="AI439:AI441"/>
    <mergeCell ref="AJ439:AJ441"/>
    <mergeCell ref="AK439:AK441"/>
    <mergeCell ref="AL439:AL441"/>
    <mergeCell ref="AM439:AM441"/>
    <mergeCell ref="AN439:AN441"/>
    <mergeCell ref="AC439:AC441"/>
    <mergeCell ref="AD439:AD441"/>
    <mergeCell ref="AE439:AE441"/>
    <mergeCell ref="AF439:AF441"/>
    <mergeCell ref="AG439:AG441"/>
    <mergeCell ref="AH439:AH441"/>
    <mergeCell ref="BA438:BA441"/>
    <mergeCell ref="BC438:BC441"/>
    <mergeCell ref="CC439:CC441"/>
    <mergeCell ref="G440:G441"/>
    <mergeCell ref="H440:H441"/>
    <mergeCell ref="I440:I441"/>
    <mergeCell ref="BD440:BD441"/>
    <mergeCell ref="BE440:BE441"/>
    <mergeCell ref="BF440:BF441"/>
    <mergeCell ref="BG440:BG441"/>
    <mergeCell ref="BH440:BH441"/>
    <mergeCell ref="BI440:BI441"/>
    <mergeCell ref="BR439:BS439"/>
    <mergeCell ref="BT439:BU439"/>
    <mergeCell ref="BV439:BW439"/>
    <mergeCell ref="BX439:BY439"/>
    <mergeCell ref="BZ439:CA439"/>
    <mergeCell ref="CB439:CB441"/>
    <mergeCell ref="BV440:BV441"/>
    <mergeCell ref="BW440:BW441"/>
    <mergeCell ref="BX440:BX441"/>
    <mergeCell ref="BY440:BY441"/>
    <mergeCell ref="BF439:BG439"/>
    <mergeCell ref="BH439:BI439"/>
    <mergeCell ref="BJ439:BK439"/>
    <mergeCell ref="BL439:BM439"/>
    <mergeCell ref="BN439:BO439"/>
    <mergeCell ref="BP439:BQ439"/>
    <mergeCell ref="AO439:AO441"/>
    <mergeCell ref="AP439:AP441"/>
    <mergeCell ref="AQ439:AQ441"/>
    <mergeCell ref="AR439:AR441"/>
    <mergeCell ref="AS439:AS441"/>
    <mergeCell ref="AT439:AT441"/>
    <mergeCell ref="BD438:BZ438"/>
    <mergeCell ref="AU439:AU441"/>
    <mergeCell ref="AV439:AV441"/>
    <mergeCell ref="AW439:AW441"/>
    <mergeCell ref="BD439:BE439"/>
    <mergeCell ref="AF438:AG438"/>
    <mergeCell ref="AH438:AI438"/>
    <mergeCell ref="AJ438:AK438"/>
    <mergeCell ref="AL438:AM438"/>
    <mergeCell ref="AN438:AO438"/>
    <mergeCell ref="AP438:AQ438"/>
    <mergeCell ref="J438:U438"/>
    <mergeCell ref="V438:V441"/>
    <mergeCell ref="W438:W441"/>
    <mergeCell ref="Z438:AA438"/>
    <mergeCell ref="AB438:AC438"/>
    <mergeCell ref="AD438:AE438"/>
    <mergeCell ref="J439:U439"/>
    <mergeCell ref="Z439:Z441"/>
    <mergeCell ref="AA439:AA441"/>
    <mergeCell ref="AB439:AB441"/>
    <mergeCell ref="BZ440:BZ441"/>
    <mergeCell ref="C437:H437"/>
    <mergeCell ref="A438:A441"/>
    <mergeCell ref="B438:B441"/>
    <mergeCell ref="C438:C441"/>
    <mergeCell ref="D438:D441"/>
    <mergeCell ref="E438:E441"/>
    <mergeCell ref="F438:F441"/>
    <mergeCell ref="G438:I438"/>
    <mergeCell ref="G439:I439"/>
    <mergeCell ref="AS434:AS436"/>
    <mergeCell ref="AT434:AT436"/>
    <mergeCell ref="AU434:AU436"/>
    <mergeCell ref="AV434:AV436"/>
    <mergeCell ref="AW434:AW436"/>
    <mergeCell ref="B435:D435"/>
    <mergeCell ref="B436:H436"/>
    <mergeCell ref="AM434:AM436"/>
    <mergeCell ref="AN434:AN436"/>
    <mergeCell ref="AO434:AO436"/>
    <mergeCell ref="AP434:AP436"/>
    <mergeCell ref="AQ434:AQ436"/>
    <mergeCell ref="AR434:AR436"/>
    <mergeCell ref="AG434:AG436"/>
    <mergeCell ref="AH434:AH436"/>
    <mergeCell ref="AI434:AI436"/>
    <mergeCell ref="AJ434:AJ436"/>
    <mergeCell ref="AK434:AK436"/>
    <mergeCell ref="AL434:AL436"/>
    <mergeCell ref="AR438:AS438"/>
    <mergeCell ref="AT438:AU438"/>
    <mergeCell ref="AV438:AW438"/>
    <mergeCell ref="AR433:AS433"/>
    <mergeCell ref="AT433:AU433"/>
    <mergeCell ref="AV433:AW433"/>
    <mergeCell ref="Z434:Z436"/>
    <mergeCell ref="AA434:AA436"/>
    <mergeCell ref="AB434:AB436"/>
    <mergeCell ref="AC434:AC436"/>
    <mergeCell ref="AD434:AD436"/>
    <mergeCell ref="AE434:AE436"/>
    <mergeCell ref="AF434:AF436"/>
    <mergeCell ref="AF433:AG433"/>
    <mergeCell ref="AH433:AI433"/>
    <mergeCell ref="AJ433:AK433"/>
    <mergeCell ref="AL433:AM433"/>
    <mergeCell ref="AN433:AO433"/>
    <mergeCell ref="AP433:AQ433"/>
    <mergeCell ref="B428:B429"/>
    <mergeCell ref="C428:C429"/>
    <mergeCell ref="A430:E430"/>
    <mergeCell ref="Z433:AA433"/>
    <mergeCell ref="AB433:AC433"/>
    <mergeCell ref="AD433:AE433"/>
    <mergeCell ref="C420:C421"/>
    <mergeCell ref="C422:C423"/>
    <mergeCell ref="B424:B425"/>
    <mergeCell ref="C424:C425"/>
    <mergeCell ref="B426:B427"/>
    <mergeCell ref="C426:C427"/>
    <mergeCell ref="C413:E413"/>
    <mergeCell ref="C414:C415"/>
    <mergeCell ref="D414:E414"/>
    <mergeCell ref="C416:C417"/>
    <mergeCell ref="D416:E416"/>
    <mergeCell ref="C418:C419"/>
    <mergeCell ref="BX406:BX407"/>
    <mergeCell ref="BY406:BY407"/>
    <mergeCell ref="BZ406:BZ407"/>
    <mergeCell ref="CA406:CA407"/>
    <mergeCell ref="A408:A429"/>
    <mergeCell ref="B408:B412"/>
    <mergeCell ref="C408:E408"/>
    <mergeCell ref="C409:C410"/>
    <mergeCell ref="C411:C412"/>
    <mergeCell ref="B413:B423"/>
    <mergeCell ref="BR406:BR407"/>
    <mergeCell ref="BS406:BS407"/>
    <mergeCell ref="BT406:BT407"/>
    <mergeCell ref="BU406:BU407"/>
    <mergeCell ref="BV406:BV407"/>
    <mergeCell ref="BW406:BW407"/>
    <mergeCell ref="BL406:BL407"/>
    <mergeCell ref="BM406:BM407"/>
    <mergeCell ref="BN406:BN407"/>
    <mergeCell ref="BO406:BO407"/>
    <mergeCell ref="CB405:CB407"/>
    <mergeCell ref="CC405:CC407"/>
    <mergeCell ref="G406:G407"/>
    <mergeCell ref="H406:H407"/>
    <mergeCell ref="I406:I407"/>
    <mergeCell ref="BD406:BD407"/>
    <mergeCell ref="BE406:BE407"/>
    <mergeCell ref="BF406:BF407"/>
    <mergeCell ref="BG406:BG407"/>
    <mergeCell ref="BN405:BO405"/>
    <mergeCell ref="BP405:BQ405"/>
    <mergeCell ref="BR405:BS405"/>
    <mergeCell ref="BT405:BU405"/>
    <mergeCell ref="BV405:BW405"/>
    <mergeCell ref="BX405:BY405"/>
    <mergeCell ref="AW405:AW407"/>
    <mergeCell ref="BD405:BE405"/>
    <mergeCell ref="BF405:BG405"/>
    <mergeCell ref="BH405:BI405"/>
    <mergeCell ref="BJ405:BK405"/>
    <mergeCell ref="BL405:BM405"/>
    <mergeCell ref="BH406:BH407"/>
    <mergeCell ref="BI406:BI407"/>
    <mergeCell ref="BJ406:BJ407"/>
    <mergeCell ref="BK406:BK407"/>
    <mergeCell ref="AM405:AM407"/>
    <mergeCell ref="AN405:AN407"/>
    <mergeCell ref="AO405:AO407"/>
    <mergeCell ref="AP405:AP407"/>
    <mergeCell ref="BD404:BZ404"/>
    <mergeCell ref="G405:I405"/>
    <mergeCell ref="J405:U405"/>
    <mergeCell ref="Z405:Z407"/>
    <mergeCell ref="AA405:AA407"/>
    <mergeCell ref="AB405:AB407"/>
    <mergeCell ref="AC405:AC407"/>
    <mergeCell ref="AD405:AD407"/>
    <mergeCell ref="AE405:AE407"/>
    <mergeCell ref="AF405:AF407"/>
    <mergeCell ref="AP404:AQ404"/>
    <mergeCell ref="AR404:AS404"/>
    <mergeCell ref="AT404:AU404"/>
    <mergeCell ref="AV404:AW404"/>
    <mergeCell ref="BA404:BA407"/>
    <mergeCell ref="BC404:BC407"/>
    <mergeCell ref="AS405:AS407"/>
    <mergeCell ref="AT405:AT407"/>
    <mergeCell ref="AU405:AU407"/>
    <mergeCell ref="AV405:AV407"/>
    <mergeCell ref="AD404:AE404"/>
    <mergeCell ref="AF404:AG404"/>
    <mergeCell ref="AH404:AI404"/>
    <mergeCell ref="AJ404:AK404"/>
    <mergeCell ref="BP406:BP407"/>
    <mergeCell ref="BQ406:BQ407"/>
    <mergeCell ref="BZ405:CA405"/>
    <mergeCell ref="A404:A407"/>
    <mergeCell ref="B404:B407"/>
    <mergeCell ref="C404:C407"/>
    <mergeCell ref="D404:D407"/>
    <mergeCell ref="E404:E407"/>
    <mergeCell ref="F404:F407"/>
    <mergeCell ref="AQ400:AQ402"/>
    <mergeCell ref="AR400:AR402"/>
    <mergeCell ref="AS400:AS402"/>
    <mergeCell ref="AT400:AT402"/>
    <mergeCell ref="AU400:AU402"/>
    <mergeCell ref="AV400:AV402"/>
    <mergeCell ref="AK400:AK402"/>
    <mergeCell ref="AL400:AL402"/>
    <mergeCell ref="AM400:AM402"/>
    <mergeCell ref="AN400:AN402"/>
    <mergeCell ref="AO400:AO402"/>
    <mergeCell ref="AP400:AP402"/>
    <mergeCell ref="AE400:AE402"/>
    <mergeCell ref="AF400:AF402"/>
    <mergeCell ref="AQ405:AQ407"/>
    <mergeCell ref="AR405:AR407"/>
    <mergeCell ref="AG405:AG407"/>
    <mergeCell ref="AH405:AH407"/>
    <mergeCell ref="AI405:AI407"/>
    <mergeCell ref="AJ405:AJ407"/>
    <mergeCell ref="AK405:AK407"/>
    <mergeCell ref="AL405:AL407"/>
    <mergeCell ref="AR399:AS399"/>
    <mergeCell ref="AT399:AU399"/>
    <mergeCell ref="AV399:AW399"/>
    <mergeCell ref="Z400:Z402"/>
    <mergeCell ref="AA400:AA402"/>
    <mergeCell ref="AB400:AB402"/>
    <mergeCell ref="AC400:AC402"/>
    <mergeCell ref="AD400:AD402"/>
    <mergeCell ref="AB399:AC399"/>
    <mergeCell ref="AD399:AE399"/>
    <mergeCell ref="AF399:AG399"/>
    <mergeCell ref="AH399:AI399"/>
    <mergeCell ref="AJ399:AK399"/>
    <mergeCell ref="AL399:AM399"/>
    <mergeCell ref="AL404:AM404"/>
    <mergeCell ref="AN404:AO404"/>
    <mergeCell ref="G404:I404"/>
    <mergeCell ref="J404:U404"/>
    <mergeCell ref="V404:V407"/>
    <mergeCell ref="W404:W407"/>
    <mergeCell ref="Z404:AA404"/>
    <mergeCell ref="AB404:AC404"/>
    <mergeCell ref="AW400:AW402"/>
    <mergeCell ref="B402:H402"/>
    <mergeCell ref="C403:H403"/>
    <mergeCell ref="AG400:AG402"/>
    <mergeCell ref="AH400:AH402"/>
    <mergeCell ref="A366:A396"/>
    <mergeCell ref="B366:B370"/>
    <mergeCell ref="C366:E366"/>
    <mergeCell ref="C367:C368"/>
    <mergeCell ref="C369:C370"/>
    <mergeCell ref="B371:B375"/>
    <mergeCell ref="C371:E371"/>
    <mergeCell ref="B392:B396"/>
    <mergeCell ref="C392:E392"/>
    <mergeCell ref="C393:C394"/>
    <mergeCell ref="C395:C396"/>
    <mergeCell ref="AI400:AI402"/>
    <mergeCell ref="AJ400:AJ402"/>
    <mergeCell ref="AN399:AO399"/>
    <mergeCell ref="AP399:AQ399"/>
    <mergeCell ref="B401:D401"/>
    <mergeCell ref="AQ363:AQ365"/>
    <mergeCell ref="AF363:AF365"/>
    <mergeCell ref="AG363:AG365"/>
    <mergeCell ref="AH363:AH365"/>
    <mergeCell ref="AI363:AI365"/>
    <mergeCell ref="AJ363:AJ365"/>
    <mergeCell ref="AK363:AK365"/>
    <mergeCell ref="A397:F397"/>
    <mergeCell ref="Z399:AA399"/>
    <mergeCell ref="B381:B384"/>
    <mergeCell ref="C381:C384"/>
    <mergeCell ref="B385:B391"/>
    <mergeCell ref="C385:E385"/>
    <mergeCell ref="C386:C387"/>
    <mergeCell ref="C388:C389"/>
    <mergeCell ref="C390:C391"/>
    <mergeCell ref="C372:C373"/>
    <mergeCell ref="C374:C375"/>
    <mergeCell ref="B376:B380"/>
    <mergeCell ref="C376:E376"/>
    <mergeCell ref="C377:C378"/>
    <mergeCell ref="C379:C380"/>
    <mergeCell ref="AR362:AS362"/>
    <mergeCell ref="AT362:AU362"/>
    <mergeCell ref="AV362:AW362"/>
    <mergeCell ref="G363:I363"/>
    <mergeCell ref="J363:U363"/>
    <mergeCell ref="Z363:Z365"/>
    <mergeCell ref="AA363:AA365"/>
    <mergeCell ref="AB363:AB365"/>
    <mergeCell ref="AC363:AC365"/>
    <mergeCell ref="AD363:AD365"/>
    <mergeCell ref="AF362:AG362"/>
    <mergeCell ref="AH362:AI362"/>
    <mergeCell ref="AJ362:AK362"/>
    <mergeCell ref="AL362:AM362"/>
    <mergeCell ref="AN362:AO362"/>
    <mergeCell ref="AP362:AQ362"/>
    <mergeCell ref="J362:U362"/>
    <mergeCell ref="V362:V365"/>
    <mergeCell ref="W362:W365"/>
    <mergeCell ref="Z362:AA362"/>
    <mergeCell ref="AB362:AC362"/>
    <mergeCell ref="AD362:AE362"/>
    <mergeCell ref="AE363:AE365"/>
    <mergeCell ref="G364:G365"/>
    <mergeCell ref="H364:H365"/>
    <mergeCell ref="I364:I365"/>
    <mergeCell ref="AR363:AR365"/>
    <mergeCell ref="AS363:AS365"/>
    <mergeCell ref="AT363:AT365"/>
    <mergeCell ref="AU363:AU365"/>
    <mergeCell ref="AV363:AV365"/>
    <mergeCell ref="AW363:AW365"/>
    <mergeCell ref="AO341:AO343"/>
    <mergeCell ref="AP341:AP343"/>
    <mergeCell ref="AQ341:AQ343"/>
    <mergeCell ref="AF341:AF343"/>
    <mergeCell ref="AG341:AG343"/>
    <mergeCell ref="AH341:AH343"/>
    <mergeCell ref="AI341:AI343"/>
    <mergeCell ref="AJ341:AJ343"/>
    <mergeCell ref="AK341:AK343"/>
    <mergeCell ref="A355:F355"/>
    <mergeCell ref="B360:H360"/>
    <mergeCell ref="C361:H361"/>
    <mergeCell ref="A362:A365"/>
    <mergeCell ref="B362:B365"/>
    <mergeCell ref="C362:C365"/>
    <mergeCell ref="D362:D365"/>
    <mergeCell ref="E362:E365"/>
    <mergeCell ref="F362:F365"/>
    <mergeCell ref="G362:I362"/>
    <mergeCell ref="I342:I343"/>
    <mergeCell ref="A344:A354"/>
    <mergeCell ref="B344:B352"/>
    <mergeCell ref="C344:E344"/>
    <mergeCell ref="C345:C346"/>
    <mergeCell ref="C347:C352"/>
    <mergeCell ref="B353:B354"/>
    <mergeCell ref="C353:C354"/>
    <mergeCell ref="AL363:AL365"/>
    <mergeCell ref="AM363:AM365"/>
    <mergeCell ref="AN363:AN365"/>
    <mergeCell ref="AO363:AO365"/>
    <mergeCell ref="AP363:AP365"/>
    <mergeCell ref="AR340:AS340"/>
    <mergeCell ref="AT340:AU340"/>
    <mergeCell ref="AV340:AW340"/>
    <mergeCell ref="G341:I341"/>
    <mergeCell ref="J341:U341"/>
    <mergeCell ref="Z341:Z343"/>
    <mergeCell ref="AA341:AA343"/>
    <mergeCell ref="AB341:AB343"/>
    <mergeCell ref="AC341:AC343"/>
    <mergeCell ref="AD341:AD343"/>
    <mergeCell ref="AF340:AG340"/>
    <mergeCell ref="AH340:AI340"/>
    <mergeCell ref="AJ340:AK340"/>
    <mergeCell ref="AL340:AM340"/>
    <mergeCell ref="AN340:AO340"/>
    <mergeCell ref="AP340:AQ340"/>
    <mergeCell ref="J340:U340"/>
    <mergeCell ref="V340:V343"/>
    <mergeCell ref="W340:W343"/>
    <mergeCell ref="Z340:AA340"/>
    <mergeCell ref="AB340:AC340"/>
    <mergeCell ref="AD340:AE340"/>
    <mergeCell ref="AE341:AE343"/>
    <mergeCell ref="AR341:AR343"/>
    <mergeCell ref="AS341:AS343"/>
    <mergeCell ref="AT341:AT343"/>
    <mergeCell ref="A309:A333"/>
    <mergeCell ref="B309:B310"/>
    <mergeCell ref="C309:C310"/>
    <mergeCell ref="C311:E311"/>
    <mergeCell ref="C312:C313"/>
    <mergeCell ref="C314:C315"/>
    <mergeCell ref="B316:B317"/>
    <mergeCell ref="C316:C317"/>
    <mergeCell ref="B318:B319"/>
    <mergeCell ref="AU341:AU343"/>
    <mergeCell ref="AV341:AV343"/>
    <mergeCell ref="AW341:AW343"/>
    <mergeCell ref="AL341:AL343"/>
    <mergeCell ref="AM341:AM343"/>
    <mergeCell ref="AN341:AN343"/>
    <mergeCell ref="C339:H339"/>
    <mergeCell ref="A340:A343"/>
    <mergeCell ref="B340:B343"/>
    <mergeCell ref="C340:C343"/>
    <mergeCell ref="D340:D343"/>
    <mergeCell ref="E340:E343"/>
    <mergeCell ref="F340:F343"/>
    <mergeCell ref="G340:I340"/>
    <mergeCell ref="G342:G343"/>
    <mergeCell ref="H342:H343"/>
    <mergeCell ref="B330:B331"/>
    <mergeCell ref="C330:C331"/>
    <mergeCell ref="B332:B333"/>
    <mergeCell ref="C332:C333"/>
    <mergeCell ref="A334:F334"/>
    <mergeCell ref="B338:H338"/>
    <mergeCell ref="AN306:AN308"/>
    <mergeCell ref="AO306:AO308"/>
    <mergeCell ref="AP306:AP308"/>
    <mergeCell ref="AQ306:AQ308"/>
    <mergeCell ref="AF306:AF308"/>
    <mergeCell ref="AG306:AG308"/>
    <mergeCell ref="AH306:AH308"/>
    <mergeCell ref="AI306:AI308"/>
    <mergeCell ref="AJ306:AJ308"/>
    <mergeCell ref="AK306:AK308"/>
    <mergeCell ref="C318:C319"/>
    <mergeCell ref="B320:B324"/>
    <mergeCell ref="C320:E320"/>
    <mergeCell ref="C321:C322"/>
    <mergeCell ref="C323:C324"/>
    <mergeCell ref="B325:B329"/>
    <mergeCell ref="C325:E325"/>
    <mergeCell ref="C326:C327"/>
    <mergeCell ref="C328:C329"/>
    <mergeCell ref="AR305:AS305"/>
    <mergeCell ref="AT305:AU305"/>
    <mergeCell ref="AV305:AW305"/>
    <mergeCell ref="G306:I306"/>
    <mergeCell ref="J306:U306"/>
    <mergeCell ref="Z306:Z308"/>
    <mergeCell ref="AA306:AA308"/>
    <mergeCell ref="AB306:AB308"/>
    <mergeCell ref="AC306:AC308"/>
    <mergeCell ref="AD306:AD308"/>
    <mergeCell ref="AF305:AG305"/>
    <mergeCell ref="AH305:AI305"/>
    <mergeCell ref="AJ305:AK305"/>
    <mergeCell ref="AL305:AM305"/>
    <mergeCell ref="AN305:AO305"/>
    <mergeCell ref="AP305:AQ305"/>
    <mergeCell ref="J305:U305"/>
    <mergeCell ref="V305:V308"/>
    <mergeCell ref="W305:W308"/>
    <mergeCell ref="Z305:AA305"/>
    <mergeCell ref="AB305:AC305"/>
    <mergeCell ref="AD305:AE305"/>
    <mergeCell ref="AE306:AE308"/>
    <mergeCell ref="I307:I308"/>
    <mergeCell ref="AR306:AR308"/>
    <mergeCell ref="AS306:AS308"/>
    <mergeCell ref="AT306:AT308"/>
    <mergeCell ref="AU306:AU308"/>
    <mergeCell ref="AV306:AV308"/>
    <mergeCell ref="AW306:AW308"/>
    <mergeCell ref="AL306:AL308"/>
    <mergeCell ref="AM306:AM308"/>
    <mergeCell ref="C304:H304"/>
    <mergeCell ref="A305:A308"/>
    <mergeCell ref="B305:B308"/>
    <mergeCell ref="C305:C308"/>
    <mergeCell ref="D305:D308"/>
    <mergeCell ref="E305:E308"/>
    <mergeCell ref="F305:F308"/>
    <mergeCell ref="G305:I305"/>
    <mergeCell ref="G307:G308"/>
    <mergeCell ref="H307:H308"/>
    <mergeCell ref="B293:B297"/>
    <mergeCell ref="C293:C297"/>
    <mergeCell ref="B298:B299"/>
    <mergeCell ref="C298:C299"/>
    <mergeCell ref="B300:F300"/>
    <mergeCell ref="B303:H303"/>
    <mergeCell ref="B276:B283"/>
    <mergeCell ref="C276:C283"/>
    <mergeCell ref="B284:B289"/>
    <mergeCell ref="C284:C289"/>
    <mergeCell ref="B290:B292"/>
    <mergeCell ref="C290:C292"/>
    <mergeCell ref="A236:A300"/>
    <mergeCell ref="B255:B261"/>
    <mergeCell ref="C255:C261"/>
    <mergeCell ref="B262:B268"/>
    <mergeCell ref="C262:C268"/>
    <mergeCell ref="B269:B275"/>
    <mergeCell ref="C269:C275"/>
    <mergeCell ref="B244:B247"/>
    <mergeCell ref="C244:C247"/>
    <mergeCell ref="B248:B252"/>
    <mergeCell ref="BX234:BX235"/>
    <mergeCell ref="BY234:BY235"/>
    <mergeCell ref="BZ234:BZ235"/>
    <mergeCell ref="CA234:CA235"/>
    <mergeCell ref="B236:B237"/>
    <mergeCell ref="C236:C237"/>
    <mergeCell ref="B238:B243"/>
    <mergeCell ref="C238:C243"/>
    <mergeCell ref="BQ234:BQ235"/>
    <mergeCell ref="BR234:BR235"/>
    <mergeCell ref="BS234:BS235"/>
    <mergeCell ref="BT234:BT235"/>
    <mergeCell ref="BU234:BU235"/>
    <mergeCell ref="BV234:BV235"/>
    <mergeCell ref="BK234:BK235"/>
    <mergeCell ref="BL234:BL235"/>
    <mergeCell ref="BM234:BM235"/>
    <mergeCell ref="BN234:BN235"/>
    <mergeCell ref="BO234:BO235"/>
    <mergeCell ref="AM233:AM235"/>
    <mergeCell ref="AN233:AN235"/>
    <mergeCell ref="AO233:AO235"/>
    <mergeCell ref="AP233:AP235"/>
    <mergeCell ref="BH234:BH235"/>
    <mergeCell ref="BI234:BI235"/>
    <mergeCell ref="BJ234:BJ235"/>
    <mergeCell ref="AL233:AL235"/>
    <mergeCell ref="BC232:BC235"/>
    <mergeCell ref="BD232:BZ232"/>
    <mergeCell ref="AR233:AR235"/>
    <mergeCell ref="AS233:AS235"/>
    <mergeCell ref="AT233:AT235"/>
    <mergeCell ref="C248:C252"/>
    <mergeCell ref="B253:B254"/>
    <mergeCell ref="C253:C254"/>
    <mergeCell ref="BW234:BW235"/>
    <mergeCell ref="AR232:AS232"/>
    <mergeCell ref="AT232:AU232"/>
    <mergeCell ref="AV232:AW232"/>
    <mergeCell ref="BA232:BA235"/>
    <mergeCell ref="BP234:BP235"/>
    <mergeCell ref="BX233:BY233"/>
    <mergeCell ref="BZ233:CA233"/>
    <mergeCell ref="CB233:CB235"/>
    <mergeCell ref="CC233:CC235"/>
    <mergeCell ref="G234:G235"/>
    <mergeCell ref="H234:H235"/>
    <mergeCell ref="I234:I235"/>
    <mergeCell ref="BD234:BD235"/>
    <mergeCell ref="BE234:BE235"/>
    <mergeCell ref="BF234:BF235"/>
    <mergeCell ref="BL233:BM233"/>
    <mergeCell ref="BN233:BO233"/>
    <mergeCell ref="BP233:BQ233"/>
    <mergeCell ref="BR233:BS233"/>
    <mergeCell ref="BT233:BU233"/>
    <mergeCell ref="BV233:BW233"/>
    <mergeCell ref="AV233:AV235"/>
    <mergeCell ref="AW233:AW235"/>
    <mergeCell ref="BD233:BE233"/>
    <mergeCell ref="BF233:BG233"/>
    <mergeCell ref="BH233:BI233"/>
    <mergeCell ref="BJ233:BK233"/>
    <mergeCell ref="BG234:BG235"/>
    <mergeCell ref="AU233:AU235"/>
    <mergeCell ref="AF232:AG232"/>
    <mergeCell ref="AH232:AI232"/>
    <mergeCell ref="AJ232:AK232"/>
    <mergeCell ref="AL232:AM232"/>
    <mergeCell ref="AN232:AO232"/>
    <mergeCell ref="AP232:AQ232"/>
    <mergeCell ref="J232:U232"/>
    <mergeCell ref="V232:V235"/>
    <mergeCell ref="W232:W235"/>
    <mergeCell ref="Z232:AA232"/>
    <mergeCell ref="AB232:AC232"/>
    <mergeCell ref="AD232:AE232"/>
    <mergeCell ref="AD233:AD235"/>
    <mergeCell ref="AE233:AE235"/>
    <mergeCell ref="AQ233:AQ235"/>
    <mergeCell ref="AF233:AF235"/>
    <mergeCell ref="AG233:AG235"/>
    <mergeCell ref="AH233:AH235"/>
    <mergeCell ref="AI233:AI235"/>
    <mergeCell ref="AJ233:AJ235"/>
    <mergeCell ref="AK233:AK235"/>
    <mergeCell ref="J233:U233"/>
    <mergeCell ref="Z233:Z235"/>
    <mergeCell ref="AA233:AA235"/>
    <mergeCell ref="AB233:AB235"/>
    <mergeCell ref="AC233:AC235"/>
    <mergeCell ref="A225:F225"/>
    <mergeCell ref="B230:H230"/>
    <mergeCell ref="C231:H231"/>
    <mergeCell ref="A232:A235"/>
    <mergeCell ref="B232:B235"/>
    <mergeCell ref="C232:C235"/>
    <mergeCell ref="D232:D235"/>
    <mergeCell ref="E232:E235"/>
    <mergeCell ref="F232:F235"/>
    <mergeCell ref="G232:I232"/>
    <mergeCell ref="A205:A224"/>
    <mergeCell ref="B205:B206"/>
    <mergeCell ref="C205:C206"/>
    <mergeCell ref="B207:B216"/>
    <mergeCell ref="C207:E207"/>
    <mergeCell ref="C208:C216"/>
    <mergeCell ref="B217:B224"/>
    <mergeCell ref="C217:E217"/>
    <mergeCell ref="C218:C224"/>
    <mergeCell ref="G233:I233"/>
    <mergeCell ref="AP202:AP204"/>
    <mergeCell ref="AQ202:AQ204"/>
    <mergeCell ref="AR202:AR204"/>
    <mergeCell ref="AS202:AS204"/>
    <mergeCell ref="AT202:AT204"/>
    <mergeCell ref="BV203:BV204"/>
    <mergeCell ref="BW203:BW204"/>
    <mergeCell ref="BX203:BX204"/>
    <mergeCell ref="BY203:BY204"/>
    <mergeCell ref="BZ203:BZ204"/>
    <mergeCell ref="CA203:CA204"/>
    <mergeCell ref="BP203:BP204"/>
    <mergeCell ref="BQ203:BQ204"/>
    <mergeCell ref="BR203:BR204"/>
    <mergeCell ref="BS203:BS204"/>
    <mergeCell ref="BT203:BT204"/>
    <mergeCell ref="BU203:BU204"/>
    <mergeCell ref="BJ203:BJ204"/>
    <mergeCell ref="BK203:BK204"/>
    <mergeCell ref="BL203:BL204"/>
    <mergeCell ref="BM203:BM204"/>
    <mergeCell ref="BN203:BN204"/>
    <mergeCell ref="BO203:BO204"/>
    <mergeCell ref="J201:U201"/>
    <mergeCell ref="V201:V204"/>
    <mergeCell ref="W201:W204"/>
    <mergeCell ref="BA201:BA204"/>
    <mergeCell ref="BC201:BC204"/>
    <mergeCell ref="BV202:BW202"/>
    <mergeCell ref="BX202:BY202"/>
    <mergeCell ref="BZ202:CA202"/>
    <mergeCell ref="CB202:CB204"/>
    <mergeCell ref="CC202:CC204"/>
    <mergeCell ref="G203:G204"/>
    <mergeCell ref="H203:H204"/>
    <mergeCell ref="I203:I204"/>
    <mergeCell ref="BD203:BD204"/>
    <mergeCell ref="BE203:BE204"/>
    <mergeCell ref="BJ202:BK202"/>
    <mergeCell ref="BL202:BM202"/>
    <mergeCell ref="BN202:BO202"/>
    <mergeCell ref="BP202:BQ202"/>
    <mergeCell ref="BR202:BS202"/>
    <mergeCell ref="BT202:BU202"/>
    <mergeCell ref="AU202:AU204"/>
    <mergeCell ref="AV202:AV204"/>
    <mergeCell ref="AW202:AW204"/>
    <mergeCell ref="BD202:BE202"/>
    <mergeCell ref="BF202:BG202"/>
    <mergeCell ref="BH202:BI202"/>
    <mergeCell ref="BF203:BF204"/>
    <mergeCell ref="BG203:BG204"/>
    <mergeCell ref="BH203:BH204"/>
    <mergeCell ref="BI203:BI204"/>
    <mergeCell ref="AO202:AO204"/>
    <mergeCell ref="BD201:BZ201"/>
    <mergeCell ref="J202:U202"/>
    <mergeCell ref="Z202:Z204"/>
    <mergeCell ref="AA202:AA204"/>
    <mergeCell ref="AB202:AB204"/>
    <mergeCell ref="C200:H200"/>
    <mergeCell ref="A201:A204"/>
    <mergeCell ref="B201:B204"/>
    <mergeCell ref="C201:C204"/>
    <mergeCell ref="D201:D204"/>
    <mergeCell ref="E201:E204"/>
    <mergeCell ref="F201:F204"/>
    <mergeCell ref="G201:I201"/>
    <mergeCell ref="G202:I202"/>
    <mergeCell ref="B188:B190"/>
    <mergeCell ref="C188:C190"/>
    <mergeCell ref="B191:B192"/>
    <mergeCell ref="C191:C192"/>
    <mergeCell ref="A193:F193"/>
    <mergeCell ref="B199:H199"/>
    <mergeCell ref="AI202:AI204"/>
    <mergeCell ref="AJ202:AJ204"/>
    <mergeCell ref="AK202:AK204"/>
    <mergeCell ref="AL202:AL204"/>
    <mergeCell ref="AM202:AM204"/>
    <mergeCell ref="AN202:AN204"/>
    <mergeCell ref="AC202:AC204"/>
    <mergeCell ref="AD202:AD204"/>
    <mergeCell ref="AE202:AE204"/>
    <mergeCell ref="AF202:AF204"/>
    <mergeCell ref="AG202:AG204"/>
    <mergeCell ref="AH202:AH204"/>
    <mergeCell ref="D179:E179"/>
    <mergeCell ref="B182:B183"/>
    <mergeCell ref="C182:C183"/>
    <mergeCell ref="B184:B185"/>
    <mergeCell ref="C184:C185"/>
    <mergeCell ref="B186:B187"/>
    <mergeCell ref="C186:C187"/>
    <mergeCell ref="B174:B175"/>
    <mergeCell ref="C174:C175"/>
    <mergeCell ref="B176:B178"/>
    <mergeCell ref="C176:C178"/>
    <mergeCell ref="B179:B181"/>
    <mergeCell ref="C179:C181"/>
    <mergeCell ref="B164:B171"/>
    <mergeCell ref="C164:E164"/>
    <mergeCell ref="C165:C169"/>
    <mergeCell ref="C170:C171"/>
    <mergeCell ref="B172:B173"/>
    <mergeCell ref="C172:C173"/>
    <mergeCell ref="C155:C156"/>
    <mergeCell ref="C157:C158"/>
    <mergeCell ref="B159:B160"/>
    <mergeCell ref="C159:C160"/>
    <mergeCell ref="B161:B163"/>
    <mergeCell ref="C161:C163"/>
    <mergeCell ref="BZ146:BZ147"/>
    <mergeCell ref="CA146:CA147"/>
    <mergeCell ref="A148:A192"/>
    <mergeCell ref="B148:B150"/>
    <mergeCell ref="C148:C150"/>
    <mergeCell ref="D148:E148"/>
    <mergeCell ref="B151:B153"/>
    <mergeCell ref="C151:C153"/>
    <mergeCell ref="B154:B158"/>
    <mergeCell ref="C154:E154"/>
    <mergeCell ref="BP146:BP147"/>
    <mergeCell ref="BQ146:BQ147"/>
    <mergeCell ref="BR146:BR147"/>
    <mergeCell ref="BS146:BS147"/>
    <mergeCell ref="BT146:BT147"/>
    <mergeCell ref="BU146:BU147"/>
    <mergeCell ref="BJ146:BJ147"/>
    <mergeCell ref="BK146:BK147"/>
    <mergeCell ref="BL146:BL147"/>
    <mergeCell ref="BM146:BM147"/>
    <mergeCell ref="BN146:BN147"/>
    <mergeCell ref="BO146:BO147"/>
    <mergeCell ref="AI145:AI147"/>
    <mergeCell ref="AJ145:AJ147"/>
    <mergeCell ref="AK145:AK147"/>
    <mergeCell ref="AL145:AL147"/>
    <mergeCell ref="CC145:CC147"/>
    <mergeCell ref="G146:G147"/>
    <mergeCell ref="H146:H147"/>
    <mergeCell ref="I146:I147"/>
    <mergeCell ref="BD146:BD147"/>
    <mergeCell ref="BE146:BE147"/>
    <mergeCell ref="BF146:BF147"/>
    <mergeCell ref="BG146:BG147"/>
    <mergeCell ref="BH146:BH147"/>
    <mergeCell ref="BI146:BI147"/>
    <mergeCell ref="BR145:BS145"/>
    <mergeCell ref="BT145:BU145"/>
    <mergeCell ref="BV145:BW145"/>
    <mergeCell ref="BX145:BY145"/>
    <mergeCell ref="BZ145:CA145"/>
    <mergeCell ref="CB145:CB147"/>
    <mergeCell ref="BV146:BV147"/>
    <mergeCell ref="BW146:BW147"/>
    <mergeCell ref="BX146:BX147"/>
    <mergeCell ref="BY146:BY147"/>
    <mergeCell ref="BF145:BG145"/>
    <mergeCell ref="BH145:BI145"/>
    <mergeCell ref="BJ145:BK145"/>
    <mergeCell ref="BL145:BM145"/>
    <mergeCell ref="BN145:BO145"/>
    <mergeCell ref="BP145:BQ145"/>
    <mergeCell ref="AO145:AO147"/>
    <mergeCell ref="AP145:AP147"/>
    <mergeCell ref="AQ145:AQ147"/>
    <mergeCell ref="AR145:AR147"/>
    <mergeCell ref="AS145:AS147"/>
    <mergeCell ref="AT145:AT147"/>
    <mergeCell ref="AM145:AM147"/>
    <mergeCell ref="AN145:AN147"/>
    <mergeCell ref="AC145:AC147"/>
    <mergeCell ref="AD145:AD147"/>
    <mergeCell ref="AE145:AE147"/>
    <mergeCell ref="AF145:AF147"/>
    <mergeCell ref="AG145:AG147"/>
    <mergeCell ref="AH145:AH147"/>
    <mergeCell ref="AR144:AS144"/>
    <mergeCell ref="AT144:AU144"/>
    <mergeCell ref="AV144:AW144"/>
    <mergeCell ref="BA144:BA147"/>
    <mergeCell ref="BC144:BC147"/>
    <mergeCell ref="BD144:BZ144"/>
    <mergeCell ref="AU145:AU147"/>
    <mergeCell ref="AV145:AV147"/>
    <mergeCell ref="AW145:AW147"/>
    <mergeCell ref="BD145:BE145"/>
    <mergeCell ref="AF144:AG144"/>
    <mergeCell ref="AH144:AI144"/>
    <mergeCell ref="AJ144:AK144"/>
    <mergeCell ref="AL144:AM144"/>
    <mergeCell ref="AN144:AO144"/>
    <mergeCell ref="AP144:AQ144"/>
    <mergeCell ref="W144:W147"/>
    <mergeCell ref="Z144:AA144"/>
    <mergeCell ref="AB144:AC144"/>
    <mergeCell ref="AD144:AE144"/>
    <mergeCell ref="J145:U145"/>
    <mergeCell ref="Z145:Z147"/>
    <mergeCell ref="AA145:AA147"/>
    <mergeCell ref="AB145:AB147"/>
    <mergeCell ref="C143:H143"/>
    <mergeCell ref="A144:A147"/>
    <mergeCell ref="B144:B147"/>
    <mergeCell ref="C144:C147"/>
    <mergeCell ref="D144:D147"/>
    <mergeCell ref="E144:E147"/>
    <mergeCell ref="F144:F147"/>
    <mergeCell ref="G144:I144"/>
    <mergeCell ref="G145:I145"/>
    <mergeCell ref="A135:E137"/>
    <mergeCell ref="B142:H142"/>
    <mergeCell ref="B123:B124"/>
    <mergeCell ref="C123:C124"/>
    <mergeCell ref="B125:B126"/>
    <mergeCell ref="C125:C126"/>
    <mergeCell ref="B127:B128"/>
    <mergeCell ref="C127:C128"/>
    <mergeCell ref="C91:C99"/>
    <mergeCell ref="B100:B111"/>
    <mergeCell ref="C100:C111"/>
    <mergeCell ref="B112:B113"/>
    <mergeCell ref="C112:C113"/>
    <mergeCell ref="B114:B122"/>
    <mergeCell ref="C114:C122"/>
    <mergeCell ref="J144:U144"/>
    <mergeCell ref="V144:V147"/>
    <mergeCell ref="BM82:BM83"/>
    <mergeCell ref="BN82:BN83"/>
    <mergeCell ref="BO82:BO83"/>
    <mergeCell ref="AI81:AI83"/>
    <mergeCell ref="AJ81:AJ83"/>
    <mergeCell ref="AK81:AK83"/>
    <mergeCell ref="AL81:AL83"/>
    <mergeCell ref="AM81:AM83"/>
    <mergeCell ref="AN81:AN83"/>
    <mergeCell ref="AC81:AC83"/>
    <mergeCell ref="AD81:AD83"/>
    <mergeCell ref="AE81:AE83"/>
    <mergeCell ref="AF81:AF83"/>
    <mergeCell ref="B129:B132"/>
    <mergeCell ref="C129:C132"/>
    <mergeCell ref="B133:B134"/>
    <mergeCell ref="C133:C134"/>
    <mergeCell ref="BY82:BY83"/>
    <mergeCell ref="BF81:BG81"/>
    <mergeCell ref="BH81:BI81"/>
    <mergeCell ref="BJ81:BK81"/>
    <mergeCell ref="BL81:BM81"/>
    <mergeCell ref="BN81:BO81"/>
    <mergeCell ref="BP81:BQ81"/>
    <mergeCell ref="AO81:AO83"/>
    <mergeCell ref="AP81:AP83"/>
    <mergeCell ref="AQ81:AQ83"/>
    <mergeCell ref="AR81:AR83"/>
    <mergeCell ref="AS81:AS83"/>
    <mergeCell ref="AT81:AT83"/>
    <mergeCell ref="BZ82:BZ83"/>
    <mergeCell ref="CA82:CA83"/>
    <mergeCell ref="A84:A134"/>
    <mergeCell ref="B84:B86"/>
    <mergeCell ref="C84:C86"/>
    <mergeCell ref="B87:B88"/>
    <mergeCell ref="C87:C88"/>
    <mergeCell ref="B89:B90"/>
    <mergeCell ref="C89:C90"/>
    <mergeCell ref="B91:B99"/>
    <mergeCell ref="BP82:BP83"/>
    <mergeCell ref="BQ82:BQ83"/>
    <mergeCell ref="BR82:BR83"/>
    <mergeCell ref="BS82:BS83"/>
    <mergeCell ref="BT82:BT83"/>
    <mergeCell ref="BU82:BU83"/>
    <mergeCell ref="BJ82:BJ83"/>
    <mergeCell ref="BK82:BK83"/>
    <mergeCell ref="BL82:BL83"/>
    <mergeCell ref="AR80:AS80"/>
    <mergeCell ref="AT80:AU80"/>
    <mergeCell ref="AV80:AW80"/>
    <mergeCell ref="BA80:BA83"/>
    <mergeCell ref="BC80:BC83"/>
    <mergeCell ref="BD80:BZ80"/>
    <mergeCell ref="AU81:AU83"/>
    <mergeCell ref="AV81:AV83"/>
    <mergeCell ref="AW81:AW83"/>
    <mergeCell ref="BD81:BE81"/>
    <mergeCell ref="AF80:AG80"/>
    <mergeCell ref="AH80:AI80"/>
    <mergeCell ref="AJ80:AK80"/>
    <mergeCell ref="AL80:AM80"/>
    <mergeCell ref="AN80:AO80"/>
    <mergeCell ref="AP80:AQ80"/>
    <mergeCell ref="CC81:CC83"/>
    <mergeCell ref="BD82:BD83"/>
    <mergeCell ref="BE82:BE83"/>
    <mergeCell ref="BF82:BF83"/>
    <mergeCell ref="BG82:BG83"/>
    <mergeCell ref="BH82:BH83"/>
    <mergeCell ref="BI82:BI83"/>
    <mergeCell ref="BR81:BS81"/>
    <mergeCell ref="BT81:BU81"/>
    <mergeCell ref="BV81:BW81"/>
    <mergeCell ref="BX81:BY81"/>
    <mergeCell ref="BZ81:CA81"/>
    <mergeCell ref="CB81:CB83"/>
    <mergeCell ref="BV82:BV83"/>
    <mergeCell ref="BW82:BW83"/>
    <mergeCell ref="BX82:BX83"/>
    <mergeCell ref="AB80:AC80"/>
    <mergeCell ref="AD80:AE80"/>
    <mergeCell ref="J81:U81"/>
    <mergeCell ref="Z81:Z83"/>
    <mergeCell ref="AA81:AA83"/>
    <mergeCell ref="AB81:AB83"/>
    <mergeCell ref="C79:H79"/>
    <mergeCell ref="A80:A83"/>
    <mergeCell ref="B80:B83"/>
    <mergeCell ref="C80:C83"/>
    <mergeCell ref="D80:D83"/>
    <mergeCell ref="E80:E83"/>
    <mergeCell ref="F80:F83"/>
    <mergeCell ref="G80:I80"/>
    <mergeCell ref="G81:I81"/>
    <mergeCell ref="AG81:AG83"/>
    <mergeCell ref="AH81:AH83"/>
    <mergeCell ref="G82:G83"/>
    <mergeCell ref="H82:H83"/>
    <mergeCell ref="I82:I83"/>
    <mergeCell ref="A67:H69"/>
    <mergeCell ref="B78:H78"/>
    <mergeCell ref="AA46:AA48"/>
    <mergeCell ref="B54:B62"/>
    <mergeCell ref="C54:E54"/>
    <mergeCell ref="C55:C58"/>
    <mergeCell ref="Z56:Z58"/>
    <mergeCell ref="AA56:AA58"/>
    <mergeCell ref="C59:C62"/>
    <mergeCell ref="C40:C42"/>
    <mergeCell ref="B43:B44"/>
    <mergeCell ref="C43:C44"/>
    <mergeCell ref="B45:B53"/>
    <mergeCell ref="C45:C53"/>
    <mergeCell ref="Z46:Z48"/>
    <mergeCell ref="J80:U80"/>
    <mergeCell ref="V80:V83"/>
    <mergeCell ref="W80:W83"/>
    <mergeCell ref="Z80:AA80"/>
    <mergeCell ref="A17:A66"/>
    <mergeCell ref="B63:B64"/>
    <mergeCell ref="C63:C64"/>
    <mergeCell ref="B65:B66"/>
    <mergeCell ref="C65:C66"/>
    <mergeCell ref="B17:B21"/>
    <mergeCell ref="C17:E17"/>
    <mergeCell ref="B35:B42"/>
    <mergeCell ref="C35:E35"/>
    <mergeCell ref="C36:C39"/>
    <mergeCell ref="Z37:Z39"/>
    <mergeCell ref="AA37:AA39"/>
    <mergeCell ref="B22:B23"/>
    <mergeCell ref="BH17:BI17"/>
    <mergeCell ref="C18:C19"/>
    <mergeCell ref="BQ15:BQ16"/>
    <mergeCell ref="BR15:BR16"/>
    <mergeCell ref="BS15:BS16"/>
    <mergeCell ref="BT15:BT16"/>
    <mergeCell ref="BU15:BU16"/>
    <mergeCell ref="BV15:BV16"/>
    <mergeCell ref="BK15:BK16"/>
    <mergeCell ref="BL15:BL16"/>
    <mergeCell ref="BM15:BM16"/>
    <mergeCell ref="BN15:BN16"/>
    <mergeCell ref="Z26:Z30"/>
    <mergeCell ref="AA26:AA30"/>
    <mergeCell ref="C31:C34"/>
    <mergeCell ref="Z32:Z34"/>
    <mergeCell ref="AA32:AA34"/>
    <mergeCell ref="C20:C21"/>
    <mergeCell ref="C22:C23"/>
    <mergeCell ref="AO14:AO16"/>
    <mergeCell ref="AP14:AP16"/>
    <mergeCell ref="AQ14:AQ16"/>
    <mergeCell ref="AE14:AE16"/>
    <mergeCell ref="B24:B34"/>
    <mergeCell ref="C24:E24"/>
    <mergeCell ref="C25:C30"/>
    <mergeCell ref="BW15:BW16"/>
    <mergeCell ref="AC14:AC16"/>
    <mergeCell ref="CB14:CB16"/>
    <mergeCell ref="CC14:CC16"/>
    <mergeCell ref="G15:G16"/>
    <mergeCell ref="H15:H16"/>
    <mergeCell ref="I15:I16"/>
    <mergeCell ref="BD15:BD16"/>
    <mergeCell ref="BE15:BE16"/>
    <mergeCell ref="BF15:BF16"/>
    <mergeCell ref="BL14:BM14"/>
    <mergeCell ref="BN14:BO14"/>
    <mergeCell ref="BP14:BQ14"/>
    <mergeCell ref="BR14:BS14"/>
    <mergeCell ref="BT14:BU14"/>
    <mergeCell ref="BV14:BW14"/>
    <mergeCell ref="AV14:AV16"/>
    <mergeCell ref="AW14:AW16"/>
    <mergeCell ref="BD14:BE14"/>
    <mergeCell ref="BF14:BG14"/>
    <mergeCell ref="BH14:BI14"/>
    <mergeCell ref="BJ14:BK14"/>
    <mergeCell ref="BG15:BG16"/>
    <mergeCell ref="BH15:BH16"/>
    <mergeCell ref="BI15:BI16"/>
    <mergeCell ref="BJ15:BJ16"/>
    <mergeCell ref="AL14:AL16"/>
    <mergeCell ref="AM14:AM16"/>
    <mergeCell ref="AN14:AN16"/>
    <mergeCell ref="BX14:BY14"/>
    <mergeCell ref="BZ14:CA14"/>
    <mergeCell ref="BZ15:BZ16"/>
    <mergeCell ref="CA15:CA16"/>
    <mergeCell ref="BO15:BO16"/>
    <mergeCell ref="BP15:BP16"/>
    <mergeCell ref="AF14:AF16"/>
    <mergeCell ref="AG14:AG16"/>
    <mergeCell ref="AH14:AH16"/>
    <mergeCell ref="BX15:BX16"/>
    <mergeCell ref="BY15:BY16"/>
    <mergeCell ref="AT13:AU13"/>
    <mergeCell ref="AV13:AW13"/>
    <mergeCell ref="BA13:BA16"/>
    <mergeCell ref="BC13:BC16"/>
    <mergeCell ref="BD13:BZ13"/>
    <mergeCell ref="AR14:AR16"/>
    <mergeCell ref="AS14:AS16"/>
    <mergeCell ref="AT14:AT16"/>
    <mergeCell ref="AU14:AU16"/>
    <mergeCell ref="AF13:AG13"/>
    <mergeCell ref="AH13:AI13"/>
    <mergeCell ref="AJ13:AK13"/>
    <mergeCell ref="AL13:AM13"/>
    <mergeCell ref="AN13:AO13"/>
    <mergeCell ref="AP13:AQ13"/>
    <mergeCell ref="B10:H10"/>
    <mergeCell ref="C11:H11"/>
    <mergeCell ref="G12:H12"/>
    <mergeCell ref="A13:A16"/>
    <mergeCell ref="B13:B16"/>
    <mergeCell ref="C13:C16"/>
    <mergeCell ref="D13:D16"/>
    <mergeCell ref="E13:E16"/>
    <mergeCell ref="F13:F16"/>
    <mergeCell ref="G13:I13"/>
    <mergeCell ref="A2:H2"/>
    <mergeCell ref="B3:D3"/>
    <mergeCell ref="B4:D4"/>
    <mergeCell ref="B5:D5"/>
    <mergeCell ref="B6:D6"/>
    <mergeCell ref="B8:D8"/>
    <mergeCell ref="AR13:AS13"/>
    <mergeCell ref="AI14:AI16"/>
    <mergeCell ref="AJ14:AJ16"/>
    <mergeCell ref="AK14:AK16"/>
    <mergeCell ref="G14:I14"/>
    <mergeCell ref="J14:U14"/>
    <mergeCell ref="Z14:Z16"/>
    <mergeCell ref="AA14:AA16"/>
    <mergeCell ref="AB14:AB16"/>
    <mergeCell ref="J13:U13"/>
    <mergeCell ref="V13:V16"/>
    <mergeCell ref="W13:W16"/>
    <mergeCell ref="Z13:AA13"/>
    <mergeCell ref="AB13:AC13"/>
    <mergeCell ref="AD13:AE13"/>
    <mergeCell ref="AD14:AD16"/>
  </mergeCells>
  <conditionalFormatting sqref="W13 CC14:CC66 W80 W144 CC309:CC333 CC366:CC396 CC517:CC544">
    <cfRule type="cellIs" dxfId="387" priority="103" operator="lessThan">
      <formula>0.08</formula>
    </cfRule>
    <cfRule type="cellIs" dxfId="386" priority="102" operator="greaterThan">
      <formula>0.17</formula>
    </cfRule>
    <cfRule type="cellIs" dxfId="385" priority="101" operator="between">
      <formula>0.081</formula>
      <formula>0.169</formula>
    </cfRule>
    <cfRule type="cellIs" dxfId="384" priority="104" operator="greaterThan">
      <formula>0.17</formula>
    </cfRule>
  </conditionalFormatting>
  <conditionalFormatting sqref="W17:W66 W84:W134 W148:W192 W205:W224 W236:W299 W309:W333 W366:W396 W408:W429 W475:W508">
    <cfRule type="cellIs" dxfId="383" priority="92" operator="lessThan">
      <formula>8</formula>
    </cfRule>
    <cfRule type="cellIs" dxfId="382" priority="90" operator="between">
      <formula>15</formula>
      <formula>49.9</formula>
    </cfRule>
    <cfRule type="cellIs" dxfId="381" priority="87" operator="greaterThanOrEqual">
      <formula>98</formula>
    </cfRule>
    <cfRule type="cellIs" dxfId="380" priority="88" operator="between">
      <formula>80</formula>
      <formula>97.9</formula>
    </cfRule>
    <cfRule type="cellIs" dxfId="379" priority="89" operator="between">
      <formula>50</formula>
      <formula>79.9</formula>
    </cfRule>
    <cfRule type="cellIs" dxfId="378" priority="91" operator="lessThan">
      <formula>14.9</formula>
    </cfRule>
  </conditionalFormatting>
  <conditionalFormatting sqref="W201">
    <cfRule type="cellIs" dxfId="377" priority="71" operator="between">
      <formula>0.081</formula>
      <formula>0.169</formula>
    </cfRule>
    <cfRule type="cellIs" dxfId="376" priority="72" operator="greaterThan">
      <formula>0.17</formula>
    </cfRule>
    <cfRule type="cellIs" dxfId="375" priority="73" operator="lessThan">
      <formula>0.08</formula>
    </cfRule>
    <cfRule type="cellIs" dxfId="374" priority="74" operator="greaterThan">
      <formula>0.17</formula>
    </cfRule>
  </conditionalFormatting>
  <conditionalFormatting sqref="W232">
    <cfRule type="cellIs" dxfId="373" priority="67" operator="between">
      <formula>0.081</formula>
      <formula>0.169</formula>
    </cfRule>
    <cfRule type="cellIs" dxfId="372" priority="68" operator="greaterThan">
      <formula>0.17</formula>
    </cfRule>
    <cfRule type="cellIs" dxfId="371" priority="70" operator="greaterThan">
      <formula>0.17</formula>
    </cfRule>
    <cfRule type="cellIs" dxfId="370" priority="69" operator="lessThan">
      <formula>0.08</formula>
    </cfRule>
  </conditionalFormatting>
  <conditionalFormatting sqref="W305">
    <cfRule type="cellIs" dxfId="369" priority="65" operator="lessThan">
      <formula>0.08</formula>
    </cfRule>
    <cfRule type="cellIs" dxfId="368" priority="66" operator="greaterThan">
      <formula>0.17</formula>
    </cfRule>
    <cfRule type="cellIs" dxfId="367" priority="64" operator="greaterThan">
      <formula>0.17</formula>
    </cfRule>
    <cfRule type="cellIs" dxfId="366" priority="63" operator="between">
      <formula>0.081</formula>
      <formula>0.169</formula>
    </cfRule>
  </conditionalFormatting>
  <conditionalFormatting sqref="W340">
    <cfRule type="cellIs" dxfId="365" priority="59" operator="between">
      <formula>0.081</formula>
      <formula>0.169</formula>
    </cfRule>
    <cfRule type="cellIs" dxfId="364" priority="60" operator="greaterThan">
      <formula>0.17</formula>
    </cfRule>
    <cfRule type="cellIs" dxfId="363" priority="61" operator="lessThan">
      <formula>0.08</formula>
    </cfRule>
    <cfRule type="cellIs" dxfId="362" priority="62" operator="greaterThan">
      <formula>0.17</formula>
    </cfRule>
  </conditionalFormatting>
  <conditionalFormatting sqref="W344:W354">
    <cfRule type="cellIs" dxfId="361" priority="86" operator="lessThan">
      <formula>8</formula>
    </cfRule>
    <cfRule type="cellIs" dxfId="360" priority="85" operator="lessThan">
      <formula>14.9</formula>
    </cfRule>
    <cfRule type="cellIs" dxfId="359" priority="84" operator="between">
      <formula>15</formula>
      <formula>49.9</formula>
    </cfRule>
    <cfRule type="cellIs" dxfId="358" priority="83" operator="between">
      <formula>50</formula>
      <formula>79.9</formula>
    </cfRule>
    <cfRule type="cellIs" dxfId="357" priority="82" operator="between">
      <formula>80</formula>
      <formula>97.9</formula>
    </cfRule>
    <cfRule type="cellIs" dxfId="356" priority="81" operator="greaterThanOrEqual">
      <formula>98</formula>
    </cfRule>
  </conditionalFormatting>
  <conditionalFormatting sqref="W362">
    <cfRule type="cellIs" dxfId="355" priority="57" operator="lessThan">
      <formula>0.08</formula>
    </cfRule>
    <cfRule type="cellIs" dxfId="354" priority="58" operator="greaterThan">
      <formula>0.17</formula>
    </cfRule>
    <cfRule type="cellIs" dxfId="353" priority="55" operator="between">
      <formula>0.081</formula>
      <formula>0.169</formula>
    </cfRule>
    <cfRule type="cellIs" dxfId="352" priority="56" operator="greaterThan">
      <formula>0.17</formula>
    </cfRule>
  </conditionalFormatting>
  <conditionalFormatting sqref="W404">
    <cfRule type="cellIs" dxfId="351" priority="53" operator="lessThan">
      <formula>0.08</formula>
    </cfRule>
    <cfRule type="cellIs" dxfId="350" priority="54" operator="greaterThan">
      <formula>0.17</formula>
    </cfRule>
    <cfRule type="cellIs" dxfId="349" priority="51" operator="between">
      <formula>0.081</formula>
      <formula>0.169</formula>
    </cfRule>
    <cfRule type="cellIs" dxfId="348" priority="52" operator="greaterThan">
      <formula>0.17</formula>
    </cfRule>
  </conditionalFormatting>
  <conditionalFormatting sqref="W438">
    <cfRule type="cellIs" dxfId="347" priority="48" operator="greaterThan">
      <formula>0.17</formula>
    </cfRule>
    <cfRule type="cellIs" dxfId="346" priority="50" operator="greaterThan">
      <formula>0.17</formula>
    </cfRule>
    <cfRule type="cellIs" dxfId="345" priority="49" operator="lessThan">
      <formula>0.08</formula>
    </cfRule>
    <cfRule type="cellIs" dxfId="344" priority="47" operator="between">
      <formula>0.081</formula>
      <formula>0.169</formula>
    </cfRule>
  </conditionalFormatting>
  <conditionalFormatting sqref="W442:W447">
    <cfRule type="cellIs" dxfId="343" priority="2" operator="between">
      <formula>80</formula>
      <formula>97.9</formula>
    </cfRule>
    <cfRule type="cellIs" dxfId="342" priority="3" operator="between">
      <formula>50</formula>
      <formula>79.9</formula>
    </cfRule>
    <cfRule type="cellIs" dxfId="341" priority="4" operator="between">
      <formula>15</formula>
      <formula>49.9</formula>
    </cfRule>
    <cfRule type="cellIs" dxfId="340" priority="5" operator="lessThan">
      <formula>14.9</formula>
    </cfRule>
    <cfRule type="cellIs" dxfId="339" priority="6" operator="lessThan">
      <formula>8</formula>
    </cfRule>
    <cfRule type="cellIs" dxfId="338" priority="1" operator="greaterThanOrEqual">
      <formula>98</formula>
    </cfRule>
  </conditionalFormatting>
  <conditionalFormatting sqref="W453">
    <cfRule type="cellIs" dxfId="337" priority="46" operator="greaterThan">
      <formula>0.17</formula>
    </cfRule>
    <cfRule type="cellIs" dxfId="336" priority="45" operator="lessThan">
      <formula>0.08</formula>
    </cfRule>
    <cfRule type="cellIs" dxfId="335" priority="44" operator="greaterThan">
      <formula>0.17</formula>
    </cfRule>
    <cfRule type="cellIs" dxfId="334" priority="43" operator="between">
      <formula>0.081</formula>
      <formula>0.169</formula>
    </cfRule>
  </conditionalFormatting>
  <conditionalFormatting sqref="W457:W461">
    <cfRule type="cellIs" dxfId="333" priority="78" operator="between">
      <formula>15</formula>
      <formula>49.9</formula>
    </cfRule>
    <cfRule type="cellIs" dxfId="332" priority="80" operator="lessThan">
      <formula>8</formula>
    </cfRule>
    <cfRule type="cellIs" dxfId="331" priority="79" operator="lessThan">
      <formula>14.9</formula>
    </cfRule>
    <cfRule type="cellIs" dxfId="330" priority="77" operator="between">
      <formula>50</formula>
      <formula>79.9</formula>
    </cfRule>
    <cfRule type="cellIs" dxfId="329" priority="76" operator="between">
      <formula>80</formula>
      <formula>97.9</formula>
    </cfRule>
    <cfRule type="cellIs" dxfId="328" priority="75" operator="greaterThanOrEqual">
      <formula>98</formula>
    </cfRule>
  </conditionalFormatting>
  <conditionalFormatting sqref="W471">
    <cfRule type="cellIs" dxfId="327" priority="42" operator="greaterThan">
      <formula>0.17</formula>
    </cfRule>
    <cfRule type="cellIs" dxfId="326" priority="41" operator="lessThan">
      <formula>0.08</formula>
    </cfRule>
    <cfRule type="cellIs" dxfId="325" priority="39" operator="between">
      <formula>0.081</formula>
      <formula>0.169</formula>
    </cfRule>
    <cfRule type="cellIs" dxfId="324" priority="40" operator="greaterThan">
      <formula>0.17</formula>
    </cfRule>
  </conditionalFormatting>
  <conditionalFormatting sqref="CC81:CC134">
    <cfRule type="cellIs" dxfId="323" priority="36" operator="greaterThan">
      <formula>0.17</formula>
    </cfRule>
    <cfRule type="cellIs" dxfId="322" priority="35" operator="between">
      <formula>0.081</formula>
      <formula>0.169</formula>
    </cfRule>
    <cfRule type="cellIs" dxfId="321" priority="38" operator="greaterThan">
      <formula>0.17</formula>
    </cfRule>
    <cfRule type="cellIs" dxfId="320" priority="37" operator="lessThan">
      <formula>0.08</formula>
    </cfRule>
  </conditionalFormatting>
  <conditionalFormatting sqref="CC145:CC192">
    <cfRule type="cellIs" dxfId="319" priority="32" operator="greaterThan">
      <formula>0.17</formula>
    </cfRule>
    <cfRule type="cellIs" dxfId="318" priority="31" operator="between">
      <formula>0.081</formula>
      <formula>0.169</formula>
    </cfRule>
    <cfRule type="cellIs" dxfId="317" priority="34" operator="greaterThan">
      <formula>0.17</formula>
    </cfRule>
    <cfRule type="cellIs" dxfId="316" priority="33" operator="lessThan">
      <formula>0.08</formula>
    </cfRule>
  </conditionalFormatting>
  <conditionalFormatting sqref="CC202:CC224">
    <cfRule type="cellIs" dxfId="315" priority="30" operator="greaterThan">
      <formula>0.17</formula>
    </cfRule>
    <cfRule type="cellIs" dxfId="314" priority="29" operator="lessThan">
      <formula>0.08</formula>
    </cfRule>
    <cfRule type="cellIs" dxfId="313" priority="28" operator="greaterThan">
      <formula>0.17</formula>
    </cfRule>
    <cfRule type="cellIs" dxfId="312" priority="27" operator="between">
      <formula>0.081</formula>
      <formula>0.169</formula>
    </cfRule>
  </conditionalFormatting>
  <conditionalFormatting sqref="CC233:CC300">
    <cfRule type="cellIs" dxfId="311" priority="26" operator="greaterThan">
      <formula>0.17</formula>
    </cfRule>
    <cfRule type="cellIs" dxfId="310" priority="25" operator="lessThan">
      <formula>0.08</formula>
    </cfRule>
    <cfRule type="cellIs" dxfId="309" priority="24" operator="greaterThan">
      <formula>0.17</formula>
    </cfRule>
    <cfRule type="cellIs" dxfId="308" priority="23" operator="between">
      <formula>0.081</formula>
      <formula>0.169</formula>
    </cfRule>
  </conditionalFormatting>
  <conditionalFormatting sqref="CC344:CC354">
    <cfRule type="cellIs" dxfId="307" priority="97" operator="between">
      <formula>0.081</formula>
      <formula>0.169</formula>
    </cfRule>
    <cfRule type="cellIs" dxfId="306" priority="98" operator="greaterThan">
      <formula>0.17</formula>
    </cfRule>
    <cfRule type="cellIs" dxfId="305" priority="99" operator="lessThan">
      <formula>0.08</formula>
    </cfRule>
    <cfRule type="cellIs" dxfId="304" priority="100" operator="greaterThan">
      <formula>0.17</formula>
    </cfRule>
  </conditionalFormatting>
  <conditionalFormatting sqref="CC405:CC429">
    <cfRule type="cellIs" dxfId="303" priority="21" operator="lessThan">
      <formula>0.08</formula>
    </cfRule>
    <cfRule type="cellIs" dxfId="302" priority="20" operator="greaterThan">
      <formula>0.17</formula>
    </cfRule>
    <cfRule type="cellIs" dxfId="301" priority="19" operator="between">
      <formula>0.081</formula>
      <formula>0.169</formula>
    </cfRule>
    <cfRule type="cellIs" dxfId="300" priority="22" operator="greaterThan">
      <formula>0.17</formula>
    </cfRule>
  </conditionalFormatting>
  <conditionalFormatting sqref="CC439:CC447">
    <cfRule type="cellIs" dxfId="299" priority="15" operator="between">
      <formula>0.081</formula>
      <formula>0.169</formula>
    </cfRule>
    <cfRule type="cellIs" dxfId="298" priority="18" operator="greaterThan">
      <formula>0.17</formula>
    </cfRule>
    <cfRule type="cellIs" dxfId="297" priority="17" operator="lessThan">
      <formula>0.08</formula>
    </cfRule>
    <cfRule type="cellIs" dxfId="296" priority="16" operator="greaterThan">
      <formula>0.17</formula>
    </cfRule>
  </conditionalFormatting>
  <conditionalFormatting sqref="CC454:CC461">
    <cfRule type="cellIs" dxfId="295" priority="13" operator="lessThan">
      <formula>0.08</formula>
    </cfRule>
    <cfRule type="cellIs" dxfId="294" priority="12" operator="greaterThan">
      <formula>0.17</formula>
    </cfRule>
    <cfRule type="cellIs" dxfId="293" priority="11" operator="between">
      <formula>0.081</formula>
      <formula>0.169</formula>
    </cfRule>
    <cfRule type="cellIs" dxfId="292" priority="14" operator="greaterThan">
      <formula>0.17</formula>
    </cfRule>
  </conditionalFormatting>
  <conditionalFormatting sqref="CC472:CC508">
    <cfRule type="cellIs" dxfId="291" priority="7" operator="between">
      <formula>0.081</formula>
      <formula>0.169</formula>
    </cfRule>
    <cfRule type="cellIs" dxfId="290" priority="8" operator="greaterThan">
      <formula>0.17</formula>
    </cfRule>
    <cfRule type="cellIs" dxfId="289" priority="9" operator="lessThan">
      <formula>0.08</formula>
    </cfRule>
    <cfRule type="cellIs" dxfId="288" priority="10" operator="greaterThan">
      <formula>0.17</formula>
    </cfRule>
  </conditionalFormatting>
  <printOptions horizontalCentered="1" verticalCentered="1"/>
  <pageMargins left="0.35433070866141736" right="0.35433070866141736" top="0.59055118110236227" bottom="0.59055118110236227" header="0.51181102362204722" footer="0.51181102362204722"/>
  <pageSetup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5718A-CD6A-4756-99B4-CD981845CA8B}">
  <dimension ref="A1:DO648"/>
  <sheetViews>
    <sheetView showGridLines="0" topLeftCell="B16" zoomScale="57" zoomScaleNormal="57" workbookViewId="0">
      <pane xSplit="5" ySplit="1" topLeftCell="BI17" activePane="bottomRight" state="frozen"/>
      <selection activeCell="B16" sqref="B16"/>
      <selection pane="topRight" activeCell="G16" sqref="G16"/>
      <selection pane="bottomLeft" activeCell="B17" sqref="B17"/>
      <selection pane="bottomRight" activeCell="M559" sqref="M559:N559"/>
    </sheetView>
  </sheetViews>
  <sheetFormatPr baseColWidth="10" defaultRowHeight="18.75"/>
  <cols>
    <col min="1" max="1" width="21.5703125" style="5" customWidth="1"/>
    <col min="2" max="2" width="31.42578125" style="4" customWidth="1"/>
    <col min="3" max="3" width="34.28515625" style="6" customWidth="1"/>
    <col min="4" max="4" width="54.85546875" style="6" customWidth="1"/>
    <col min="5" max="5" width="23.5703125" style="5" customWidth="1"/>
    <col min="6" max="6" width="26.5703125" style="87" customWidth="1"/>
    <col min="7" max="7" width="14.140625" style="83" customWidth="1"/>
    <col min="8" max="9" width="12.7109375" style="83" customWidth="1"/>
    <col min="10" max="10" width="25.28515625" style="84" customWidth="1"/>
    <col min="11" max="14" width="20" style="84" customWidth="1"/>
    <col min="15" max="16" width="18.42578125" style="84" customWidth="1"/>
    <col min="17" max="17" width="21.7109375" style="84" customWidth="1"/>
    <col min="18" max="18" width="23.140625" style="84" customWidth="1"/>
    <col min="19" max="19" width="22.42578125" style="84" customWidth="1"/>
    <col min="20" max="21" width="20.28515625" style="84" customWidth="1"/>
    <col min="22" max="22" width="18.7109375" style="143" customWidth="1"/>
    <col min="23" max="23" width="15.7109375" style="143" customWidth="1"/>
    <col min="24" max="24" width="11.42578125" style="29" customWidth="1"/>
    <col min="25" max="25" width="11.42578125" style="5" customWidth="1"/>
    <col min="26" max="27" width="36.5703125" style="218" customWidth="1"/>
    <col min="28" max="33" width="33" style="218" customWidth="1"/>
    <col min="34" max="35" width="33" style="218" hidden="1" customWidth="1"/>
    <col min="36" max="37" width="30.7109375" style="218" hidden="1" customWidth="1"/>
    <col min="38" max="39" width="46.85546875" style="218" hidden="1" customWidth="1"/>
    <col min="40" max="41" width="35.7109375" style="218" hidden="1" customWidth="1"/>
    <col min="42" max="43" width="30.7109375" style="218" hidden="1" customWidth="1"/>
    <col min="44" max="45" width="43.42578125" style="218" hidden="1" customWidth="1"/>
    <col min="46" max="47" width="46" style="218" hidden="1" customWidth="1"/>
    <col min="48" max="49" width="30.7109375" style="218" hidden="1" customWidth="1"/>
    <col min="50" max="50" width="11.42578125" style="5" customWidth="1"/>
    <col min="51" max="51" width="11.42578125" style="29" customWidth="1"/>
    <col min="52" max="52" width="17.42578125" style="29" customWidth="1"/>
    <col min="53" max="53" width="29.7109375" style="29" customWidth="1"/>
    <col min="54" max="54" width="28.7109375" style="145" customWidth="1"/>
    <col min="55" max="55" width="29.140625" style="29" customWidth="1"/>
    <col min="56" max="56" width="24" style="143" customWidth="1"/>
    <col min="57" max="57" width="23.140625" style="143" customWidth="1"/>
    <col min="58" max="58" width="25" style="143" customWidth="1"/>
    <col min="59" max="59" width="23.140625" style="143" customWidth="1"/>
    <col min="60" max="60" width="25.5703125" style="143" customWidth="1"/>
    <col min="61" max="61" width="23.42578125" style="143" customWidth="1"/>
    <col min="62" max="62" width="22.7109375" style="143" customWidth="1"/>
    <col min="63" max="63" width="25.28515625" style="143" customWidth="1"/>
    <col min="64" max="65" width="20.140625" style="143" hidden="1" customWidth="1"/>
    <col min="66" max="67" width="22.42578125" style="143" hidden="1" customWidth="1"/>
    <col min="68" max="69" width="21" style="143" hidden="1" customWidth="1"/>
    <col min="70" max="71" width="21.42578125" style="143" hidden="1" customWidth="1"/>
    <col min="72" max="73" width="25.7109375" style="143" hidden="1" customWidth="1"/>
    <col min="74" max="75" width="29.7109375" style="143" hidden="1" customWidth="1"/>
    <col min="76" max="77" width="27.140625" style="143" hidden="1" customWidth="1"/>
    <col min="78" max="79" width="19.42578125" style="143" hidden="1" customWidth="1"/>
    <col min="80" max="80" width="27.7109375" style="143" customWidth="1"/>
    <col min="81" max="81" width="17.28515625" style="143" customWidth="1"/>
    <col min="82" max="83" width="11.42578125" style="29"/>
    <col min="84" max="84" width="20.140625" style="144" customWidth="1"/>
    <col min="85" max="85" width="17" style="144" customWidth="1"/>
    <col min="86" max="86" width="12.42578125" style="123" customWidth="1"/>
    <col min="87" max="87" width="17.7109375" style="122" customWidth="1"/>
    <col min="88" max="88" width="18.5703125" style="122" customWidth="1"/>
    <col min="89" max="89" width="17" style="123" customWidth="1"/>
    <col min="90" max="90" width="13.140625" style="29" customWidth="1"/>
    <col min="91" max="92" width="19" style="29" customWidth="1"/>
    <col min="93" max="93" width="11.42578125" style="29"/>
    <col min="94" max="94" width="17.140625" style="29" customWidth="1"/>
    <col min="95" max="95" width="14.5703125" style="29" customWidth="1"/>
    <col min="96" max="16384" width="11.42578125" style="29"/>
  </cols>
  <sheetData>
    <row r="1" spans="1:88">
      <c r="A1" s="1"/>
      <c r="B1" s="3"/>
      <c r="C1" s="2"/>
      <c r="D1" s="2"/>
      <c r="E1" s="1"/>
      <c r="F1" s="81"/>
      <c r="G1" s="82"/>
      <c r="H1" s="82"/>
      <c r="BA1" s="141"/>
      <c r="BB1" s="142"/>
      <c r="BC1" s="141"/>
    </row>
    <row r="2" spans="1:88">
      <c r="A2" s="1135"/>
      <c r="B2" s="1135"/>
      <c r="C2" s="1135"/>
      <c r="D2" s="1135"/>
      <c r="E2" s="1135"/>
      <c r="F2" s="1135"/>
      <c r="G2" s="1135"/>
      <c r="H2" s="1135"/>
      <c r="I2" s="85"/>
      <c r="J2" s="86"/>
      <c r="K2" s="86"/>
      <c r="L2" s="86"/>
      <c r="M2" s="86"/>
      <c r="N2" s="86"/>
      <c r="O2" s="86"/>
      <c r="P2" s="86"/>
      <c r="Q2" s="86"/>
      <c r="R2" s="86"/>
      <c r="S2" s="86"/>
      <c r="T2" s="86"/>
      <c r="U2" s="86"/>
      <c r="V2" s="147"/>
      <c r="W2" s="147"/>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BD2" s="146"/>
      <c r="BE2" s="146"/>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row>
    <row r="3" spans="1:88" ht="21" customHeight="1">
      <c r="A3" s="7" t="s">
        <v>0</v>
      </c>
      <c r="B3" s="1136">
        <v>2024</v>
      </c>
      <c r="C3" s="1136"/>
      <c r="D3" s="1136"/>
    </row>
    <row r="4" spans="1:88" ht="21" customHeight="1">
      <c r="A4" s="7" t="s">
        <v>1</v>
      </c>
      <c r="B4" s="1136" t="s">
        <v>2</v>
      </c>
      <c r="C4" s="1136"/>
      <c r="D4" s="1136"/>
    </row>
    <row r="5" spans="1:88" ht="21" customHeight="1">
      <c r="A5" s="7" t="s">
        <v>3</v>
      </c>
      <c r="B5" s="1136" t="s">
        <v>4</v>
      </c>
      <c r="C5" s="1136"/>
      <c r="D5" s="1136"/>
    </row>
    <row r="6" spans="1:88" ht="21" customHeight="1">
      <c r="A6" s="7" t="s">
        <v>5</v>
      </c>
      <c r="B6" s="1136" t="s">
        <v>6</v>
      </c>
      <c r="C6" s="1136"/>
      <c r="D6" s="1136"/>
    </row>
    <row r="7" spans="1:88" ht="37.5" customHeight="1">
      <c r="A7" s="7" t="s">
        <v>7</v>
      </c>
      <c r="B7" s="50" t="s">
        <v>211</v>
      </c>
      <c r="C7" s="37" t="s">
        <v>708</v>
      </c>
      <c r="D7" s="49"/>
    </row>
    <row r="8" spans="1:88" ht="21" customHeight="1">
      <c r="A8" s="7" t="s">
        <v>8</v>
      </c>
      <c r="B8" s="1136" t="s">
        <v>213</v>
      </c>
      <c r="C8" s="1136"/>
      <c r="D8" s="1136"/>
      <c r="E8" s="26"/>
      <c r="F8" s="88"/>
      <c r="BA8" s="148"/>
      <c r="BB8" s="149"/>
      <c r="BC8" s="148"/>
    </row>
    <row r="9" spans="1:88">
      <c r="A9" s="6"/>
    </row>
    <row r="10" spans="1:88" ht="27.75" customHeight="1">
      <c r="A10" s="8" t="s">
        <v>9</v>
      </c>
      <c r="B10" s="1138" t="s">
        <v>10</v>
      </c>
      <c r="C10" s="1138"/>
      <c r="D10" s="1138"/>
      <c r="E10" s="1138"/>
      <c r="F10" s="1138"/>
      <c r="G10" s="1138"/>
      <c r="H10" s="1138"/>
      <c r="I10" s="89"/>
      <c r="J10" s="90"/>
      <c r="K10" s="90"/>
      <c r="L10" s="90"/>
      <c r="M10" s="90"/>
      <c r="N10" s="90"/>
      <c r="O10" s="90"/>
      <c r="P10" s="90"/>
      <c r="Q10" s="90"/>
      <c r="R10" s="90"/>
      <c r="S10" s="90"/>
      <c r="T10" s="90"/>
      <c r="U10" s="90"/>
      <c r="V10" s="150"/>
      <c r="W10" s="15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BD10" s="146"/>
      <c r="BE10" s="146"/>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row>
    <row r="11" spans="1:88" ht="38.25" customHeight="1">
      <c r="A11" s="6"/>
      <c r="B11" s="656" t="s">
        <v>11</v>
      </c>
      <c r="C11" s="1138" t="s">
        <v>12</v>
      </c>
      <c r="D11" s="1138"/>
      <c r="E11" s="1138"/>
      <c r="F11" s="1138"/>
      <c r="G11" s="1138"/>
      <c r="H11" s="1138"/>
      <c r="I11" s="89"/>
      <c r="J11" s="90"/>
      <c r="K11" s="90"/>
      <c r="L11" s="90"/>
      <c r="M11" s="90"/>
      <c r="N11" s="90"/>
      <c r="O11" s="90"/>
      <c r="P11" s="90"/>
      <c r="Q11" s="90"/>
      <c r="R11" s="90"/>
      <c r="S11" s="90"/>
      <c r="T11" s="90"/>
      <c r="U11" s="90"/>
      <c r="V11" s="150"/>
      <c r="W11" s="15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BD11" s="146"/>
      <c r="BE11" s="146"/>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row>
    <row r="12" spans="1:88" ht="15" customHeight="1">
      <c r="A12" s="6"/>
      <c r="B12" s="656"/>
      <c r="C12" s="657"/>
      <c r="D12" s="657"/>
      <c r="E12" s="658"/>
      <c r="F12" s="659"/>
      <c r="G12" s="1137"/>
      <c r="H12" s="1137"/>
      <c r="I12" s="89"/>
      <c r="J12" s="90"/>
      <c r="K12" s="90"/>
      <c r="L12" s="90"/>
      <c r="M12" s="90"/>
      <c r="N12" s="90"/>
      <c r="O12" s="90"/>
      <c r="P12" s="90"/>
      <c r="Q12" s="90"/>
      <c r="R12" s="90"/>
      <c r="S12" s="90"/>
      <c r="T12" s="90"/>
      <c r="U12" s="90"/>
      <c r="V12" s="150"/>
      <c r="W12" s="15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BA12" s="59"/>
      <c r="BB12" s="151"/>
      <c r="BC12" s="59"/>
      <c r="BD12" s="146"/>
      <c r="BE12" s="146"/>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row>
    <row r="13" spans="1:88" ht="21.75" customHeight="1">
      <c r="A13" s="1141" t="s">
        <v>13</v>
      </c>
      <c r="B13" s="1118" t="s">
        <v>14</v>
      </c>
      <c r="C13" s="1118" t="s">
        <v>15</v>
      </c>
      <c r="D13" s="1121" t="s">
        <v>215</v>
      </c>
      <c r="E13" s="1121" t="s">
        <v>17</v>
      </c>
      <c r="F13" s="1011" t="s">
        <v>709</v>
      </c>
      <c r="G13" s="994" t="s">
        <v>214</v>
      </c>
      <c r="H13" s="1005"/>
      <c r="I13" s="1005"/>
      <c r="J13" s="996" t="s">
        <v>710</v>
      </c>
      <c r="K13" s="996"/>
      <c r="L13" s="996"/>
      <c r="M13" s="996"/>
      <c r="N13" s="996"/>
      <c r="O13" s="996"/>
      <c r="P13" s="996"/>
      <c r="Q13" s="996"/>
      <c r="R13" s="996"/>
      <c r="S13" s="996"/>
      <c r="T13" s="996"/>
      <c r="U13" s="996"/>
      <c r="V13" s="1238" t="s">
        <v>712</v>
      </c>
      <c r="W13" s="1241" t="s">
        <v>577</v>
      </c>
      <c r="Z13" s="1022" t="s">
        <v>518</v>
      </c>
      <c r="AA13" s="1023"/>
      <c r="AB13" s="1022" t="s">
        <v>519</v>
      </c>
      <c r="AC13" s="1023"/>
      <c r="AD13" s="1022" t="s">
        <v>520</v>
      </c>
      <c r="AE13" s="1023"/>
      <c r="AF13" s="1022" t="s">
        <v>521</v>
      </c>
      <c r="AG13" s="1023"/>
      <c r="AH13" s="1022" t="s">
        <v>522</v>
      </c>
      <c r="AI13" s="1023"/>
      <c r="AJ13" s="1022" t="s">
        <v>523</v>
      </c>
      <c r="AK13" s="1023"/>
      <c r="AL13" s="1022" t="s">
        <v>524</v>
      </c>
      <c r="AM13" s="1023"/>
      <c r="AN13" s="1022" t="s">
        <v>525</v>
      </c>
      <c r="AO13" s="1023"/>
      <c r="AP13" s="1022" t="s">
        <v>526</v>
      </c>
      <c r="AQ13" s="1023"/>
      <c r="AR13" s="1022" t="s">
        <v>527</v>
      </c>
      <c r="AS13" s="1023"/>
      <c r="AT13" s="1022" t="s">
        <v>528</v>
      </c>
      <c r="AU13" s="1023"/>
      <c r="AV13" s="1022" t="s">
        <v>529</v>
      </c>
      <c r="AW13" s="1023"/>
      <c r="AY13" s="125"/>
      <c r="AZ13" s="125"/>
      <c r="BA13" s="1074" t="s">
        <v>755</v>
      </c>
      <c r="BB13" s="119"/>
      <c r="BC13" s="1074" t="s">
        <v>756</v>
      </c>
      <c r="BD13" s="1108" t="s">
        <v>530</v>
      </c>
      <c r="BE13" s="1112"/>
      <c r="BF13" s="1112"/>
      <c r="BG13" s="1112"/>
      <c r="BH13" s="1112"/>
      <c r="BI13" s="1112"/>
      <c r="BJ13" s="1112"/>
      <c r="BK13" s="1112"/>
      <c r="BL13" s="1112"/>
      <c r="BM13" s="1112"/>
      <c r="BN13" s="1112"/>
      <c r="BO13" s="1112"/>
      <c r="BP13" s="1112"/>
      <c r="BQ13" s="1112"/>
      <c r="BR13" s="1112"/>
      <c r="BS13" s="1112"/>
      <c r="BT13" s="1112"/>
      <c r="BU13" s="1112"/>
      <c r="BV13" s="1112"/>
      <c r="BW13" s="1112"/>
      <c r="BX13" s="1112"/>
      <c r="BY13" s="1112"/>
      <c r="BZ13" s="1109"/>
      <c r="CA13" s="120"/>
      <c r="CB13" s="121"/>
      <c r="CC13" s="121"/>
      <c r="CD13" s="125"/>
      <c r="CE13" s="125"/>
      <c r="CF13" s="152"/>
      <c r="CG13" s="152"/>
      <c r="CH13" s="134"/>
      <c r="CI13" s="133"/>
      <c r="CJ13" s="133"/>
    </row>
    <row r="14" spans="1:88" ht="55.5" customHeight="1">
      <c r="A14" s="1142"/>
      <c r="B14" s="1119"/>
      <c r="C14" s="1119"/>
      <c r="D14" s="1121"/>
      <c r="E14" s="1121"/>
      <c r="F14" s="1012"/>
      <c r="G14" s="993" t="s">
        <v>713</v>
      </c>
      <c r="H14" s="993"/>
      <c r="I14" s="994"/>
      <c r="J14" s="996" t="s">
        <v>711</v>
      </c>
      <c r="K14" s="996"/>
      <c r="L14" s="996"/>
      <c r="M14" s="996"/>
      <c r="N14" s="996"/>
      <c r="O14" s="996"/>
      <c r="P14" s="996"/>
      <c r="Q14" s="996"/>
      <c r="R14" s="996"/>
      <c r="S14" s="996"/>
      <c r="T14" s="996"/>
      <c r="U14" s="996"/>
      <c r="V14" s="1239"/>
      <c r="W14" s="1242"/>
      <c r="Z14" s="980" t="s">
        <v>578</v>
      </c>
      <c r="AA14" s="980" t="s">
        <v>579</v>
      </c>
      <c r="AB14" s="980" t="s">
        <v>580</v>
      </c>
      <c r="AC14" s="980" t="s">
        <v>581</v>
      </c>
      <c r="AD14" s="980" t="s">
        <v>582</v>
      </c>
      <c r="AE14" s="980" t="s">
        <v>583</v>
      </c>
      <c r="AF14" s="980" t="s">
        <v>584</v>
      </c>
      <c r="AG14" s="980" t="s">
        <v>585</v>
      </c>
      <c r="AH14" s="980" t="s">
        <v>586</v>
      </c>
      <c r="AI14" s="980" t="s">
        <v>587</v>
      </c>
      <c r="AJ14" s="980" t="s">
        <v>588</v>
      </c>
      <c r="AK14" s="980" t="s">
        <v>589</v>
      </c>
      <c r="AL14" s="980" t="s">
        <v>590</v>
      </c>
      <c r="AM14" s="980" t="s">
        <v>591</v>
      </c>
      <c r="AN14" s="980" t="s">
        <v>592</v>
      </c>
      <c r="AO14" s="980" t="s">
        <v>593</v>
      </c>
      <c r="AP14" s="980" t="s">
        <v>594</v>
      </c>
      <c r="AQ14" s="980" t="s">
        <v>595</v>
      </c>
      <c r="AR14" s="980" t="s">
        <v>596</v>
      </c>
      <c r="AS14" s="980" t="s">
        <v>597</v>
      </c>
      <c r="AT14" s="980" t="s">
        <v>598</v>
      </c>
      <c r="AU14" s="980" t="s">
        <v>599</v>
      </c>
      <c r="AV14" s="980" t="s">
        <v>600</v>
      </c>
      <c r="AW14" s="980" t="s">
        <v>601</v>
      </c>
      <c r="BA14" s="1075"/>
      <c r="BB14" s="124"/>
      <c r="BC14" s="1075"/>
      <c r="BD14" s="1108" t="s">
        <v>518</v>
      </c>
      <c r="BE14" s="1109"/>
      <c r="BF14" s="1108" t="s">
        <v>519</v>
      </c>
      <c r="BG14" s="1109"/>
      <c r="BH14" s="1108" t="s">
        <v>520</v>
      </c>
      <c r="BI14" s="1109"/>
      <c r="BJ14" s="1108" t="s">
        <v>754</v>
      </c>
      <c r="BK14" s="1109"/>
      <c r="BL14" s="1108" t="s">
        <v>522</v>
      </c>
      <c r="BM14" s="1109"/>
      <c r="BN14" s="1108" t="s">
        <v>523</v>
      </c>
      <c r="BO14" s="1109"/>
      <c r="BP14" s="1108" t="s">
        <v>524</v>
      </c>
      <c r="BQ14" s="1109"/>
      <c r="BR14" s="1108" t="s">
        <v>525</v>
      </c>
      <c r="BS14" s="1109"/>
      <c r="BT14" s="1108" t="s">
        <v>526</v>
      </c>
      <c r="BU14" s="1109"/>
      <c r="BV14" s="1108" t="s">
        <v>527</v>
      </c>
      <c r="BW14" s="1109"/>
      <c r="BX14" s="1108" t="s">
        <v>528</v>
      </c>
      <c r="BY14" s="1109"/>
      <c r="BZ14" s="1108" t="s">
        <v>529</v>
      </c>
      <c r="CA14" s="1109"/>
      <c r="CB14" s="1105" t="s">
        <v>764</v>
      </c>
      <c r="CC14" s="1106" t="s">
        <v>765</v>
      </c>
      <c r="CF14" s="152"/>
      <c r="CG14" s="152"/>
      <c r="CH14" s="134"/>
      <c r="CI14" s="133"/>
      <c r="CJ14" s="133"/>
    </row>
    <row r="15" spans="1:88" ht="27" customHeight="1">
      <c r="A15" s="1142"/>
      <c r="B15" s="1119"/>
      <c r="C15" s="1119"/>
      <c r="D15" s="1121"/>
      <c r="E15" s="1121"/>
      <c r="F15" s="1012"/>
      <c r="G15" s="978">
        <v>2024</v>
      </c>
      <c r="H15" s="978">
        <v>2025</v>
      </c>
      <c r="I15" s="978">
        <v>2026</v>
      </c>
      <c r="J15" s="660"/>
      <c r="K15" s="660"/>
      <c r="L15" s="660"/>
      <c r="M15" s="660"/>
      <c r="N15" s="660"/>
      <c r="O15" s="660"/>
      <c r="P15" s="660"/>
      <c r="Q15" s="660"/>
      <c r="R15" s="660"/>
      <c r="S15" s="660"/>
      <c r="T15" s="660"/>
      <c r="U15" s="660"/>
      <c r="V15" s="1239"/>
      <c r="W15" s="1242"/>
      <c r="Z15" s="980"/>
      <c r="AA15" s="980"/>
      <c r="AB15" s="980"/>
      <c r="AC15" s="980"/>
      <c r="AD15" s="980"/>
      <c r="AE15" s="980"/>
      <c r="AF15" s="980"/>
      <c r="AG15" s="980"/>
      <c r="AH15" s="980"/>
      <c r="AI15" s="980"/>
      <c r="AJ15" s="980"/>
      <c r="AK15" s="980"/>
      <c r="AL15" s="980"/>
      <c r="AM15" s="980"/>
      <c r="AN15" s="980"/>
      <c r="AO15" s="980"/>
      <c r="AP15" s="980"/>
      <c r="AQ15" s="980"/>
      <c r="AR15" s="980"/>
      <c r="AS15" s="980"/>
      <c r="AT15" s="980"/>
      <c r="AU15" s="980"/>
      <c r="AV15" s="980"/>
      <c r="AW15" s="980"/>
      <c r="BA15" s="1075"/>
      <c r="BB15" s="124"/>
      <c r="BC15" s="1075"/>
      <c r="BD15" s="1110" t="s">
        <v>531</v>
      </c>
      <c r="BE15" s="1110" t="s">
        <v>532</v>
      </c>
      <c r="BF15" s="1110" t="s">
        <v>531</v>
      </c>
      <c r="BG15" s="1110" t="s">
        <v>532</v>
      </c>
      <c r="BH15" s="1110" t="s">
        <v>531</v>
      </c>
      <c r="BI15" s="1110" t="s">
        <v>532</v>
      </c>
      <c r="BJ15" s="1110" t="s">
        <v>531</v>
      </c>
      <c r="BK15" s="1110" t="s">
        <v>532</v>
      </c>
      <c r="BL15" s="1110" t="s">
        <v>531</v>
      </c>
      <c r="BM15" s="1110" t="s">
        <v>532</v>
      </c>
      <c r="BN15" s="1107" t="s">
        <v>531</v>
      </c>
      <c r="BO15" s="1110" t="s">
        <v>532</v>
      </c>
      <c r="BP15" s="1107" t="s">
        <v>531</v>
      </c>
      <c r="BQ15" s="1110" t="s">
        <v>532</v>
      </c>
      <c r="BR15" s="1107" t="s">
        <v>531</v>
      </c>
      <c r="BS15" s="1110" t="s">
        <v>532</v>
      </c>
      <c r="BT15" s="1107" t="s">
        <v>531</v>
      </c>
      <c r="BU15" s="1110" t="s">
        <v>532</v>
      </c>
      <c r="BV15" s="1107" t="s">
        <v>531</v>
      </c>
      <c r="BW15" s="1110" t="s">
        <v>532</v>
      </c>
      <c r="BX15" s="1107" t="s">
        <v>531</v>
      </c>
      <c r="BY15" s="1110" t="s">
        <v>532</v>
      </c>
      <c r="BZ15" s="1107" t="s">
        <v>531</v>
      </c>
      <c r="CA15" s="1110" t="s">
        <v>532</v>
      </c>
      <c r="CB15" s="1105"/>
      <c r="CC15" s="1106"/>
      <c r="CF15" s="415"/>
      <c r="CG15" s="152"/>
      <c r="CH15" s="134"/>
      <c r="CI15" s="133"/>
      <c r="CJ15" s="133"/>
    </row>
    <row r="16" spans="1:88" ht="51" customHeight="1">
      <c r="A16" s="1143"/>
      <c r="B16" s="1120"/>
      <c r="C16" s="1120"/>
      <c r="D16" s="1121"/>
      <c r="E16" s="1121"/>
      <c r="F16" s="1013"/>
      <c r="G16" s="979"/>
      <c r="H16" s="979"/>
      <c r="I16" s="979"/>
      <c r="J16" s="661" t="s">
        <v>399</v>
      </c>
      <c r="K16" s="661" t="s">
        <v>400</v>
      </c>
      <c r="L16" s="661" t="s">
        <v>401</v>
      </c>
      <c r="M16" s="661" t="s">
        <v>402</v>
      </c>
      <c r="N16" s="661" t="s">
        <v>403</v>
      </c>
      <c r="O16" s="661" t="s">
        <v>404</v>
      </c>
      <c r="P16" s="661" t="s">
        <v>405</v>
      </c>
      <c r="Q16" s="661" t="s">
        <v>406</v>
      </c>
      <c r="R16" s="661" t="s">
        <v>407</v>
      </c>
      <c r="S16" s="661" t="s">
        <v>408</v>
      </c>
      <c r="T16" s="661" t="s">
        <v>409</v>
      </c>
      <c r="U16" s="661" t="s">
        <v>410</v>
      </c>
      <c r="V16" s="1240"/>
      <c r="W16" s="1243"/>
      <c r="Z16" s="980"/>
      <c r="AA16" s="980"/>
      <c r="AB16" s="980"/>
      <c r="AC16" s="980"/>
      <c r="AD16" s="980"/>
      <c r="AE16" s="980"/>
      <c r="AF16" s="980"/>
      <c r="AG16" s="980"/>
      <c r="AH16" s="980"/>
      <c r="AI16" s="980"/>
      <c r="AJ16" s="980"/>
      <c r="AK16" s="980"/>
      <c r="AL16" s="980"/>
      <c r="AM16" s="980"/>
      <c r="AN16" s="980"/>
      <c r="AO16" s="980"/>
      <c r="AP16" s="980"/>
      <c r="AQ16" s="980"/>
      <c r="AR16" s="980"/>
      <c r="AS16" s="980"/>
      <c r="AT16" s="980"/>
      <c r="AU16" s="980"/>
      <c r="AV16" s="980"/>
      <c r="AW16" s="980"/>
      <c r="BA16" s="1076"/>
      <c r="BB16" s="127"/>
      <c r="BC16" s="1076"/>
      <c r="BD16" s="1111"/>
      <c r="BE16" s="1111"/>
      <c r="BF16" s="1111"/>
      <c r="BG16" s="1111"/>
      <c r="BH16" s="1111"/>
      <c r="BI16" s="1111"/>
      <c r="BJ16" s="1111"/>
      <c r="BK16" s="1111"/>
      <c r="BL16" s="1111"/>
      <c r="BM16" s="1111"/>
      <c r="BN16" s="1107"/>
      <c r="BO16" s="1111"/>
      <c r="BP16" s="1107"/>
      <c r="BQ16" s="1111"/>
      <c r="BR16" s="1107"/>
      <c r="BS16" s="1111"/>
      <c r="BT16" s="1107"/>
      <c r="BU16" s="1111"/>
      <c r="BV16" s="1107"/>
      <c r="BW16" s="1111"/>
      <c r="BX16" s="1107"/>
      <c r="BY16" s="1111"/>
      <c r="BZ16" s="1107"/>
      <c r="CA16" s="1111"/>
      <c r="CB16" s="1105"/>
      <c r="CC16" s="1106"/>
      <c r="CF16" s="153" t="s">
        <v>570</v>
      </c>
      <c r="CG16" s="153" t="s">
        <v>571</v>
      </c>
      <c r="CH16" s="154"/>
      <c r="CI16" s="153" t="s">
        <v>570</v>
      </c>
      <c r="CJ16" s="153" t="s">
        <v>571</v>
      </c>
    </row>
    <row r="17" spans="1:88" ht="51" customHeight="1">
      <c r="A17" s="1141" t="s">
        <v>428</v>
      </c>
      <c r="B17" s="1118" t="s">
        <v>240</v>
      </c>
      <c r="C17" s="984" t="s">
        <v>714</v>
      </c>
      <c r="D17" s="985"/>
      <c r="E17" s="986"/>
      <c r="F17" s="696">
        <f>+'[1]UE409 (2)'!$F$17</f>
        <v>16</v>
      </c>
      <c r="G17" s="696">
        <f>+[1]UE409!G17</f>
        <v>16</v>
      </c>
      <c r="H17" s="696">
        <f>+[1]UE409!H17</f>
        <v>16</v>
      </c>
      <c r="I17" s="696">
        <f>+[1]UE409!I17</f>
        <v>16</v>
      </c>
      <c r="J17" s="719">
        <v>2</v>
      </c>
      <c r="K17" s="697">
        <v>1</v>
      </c>
      <c r="L17" s="697">
        <v>0</v>
      </c>
      <c r="M17" s="697">
        <v>2</v>
      </c>
      <c r="N17" s="697">
        <f t="shared" ref="N17:U17" si="0">+N18+N20</f>
        <v>0</v>
      </c>
      <c r="O17" s="697">
        <f t="shared" si="0"/>
        <v>0</v>
      </c>
      <c r="P17" s="697">
        <f t="shared" si="0"/>
        <v>0</v>
      </c>
      <c r="Q17" s="697">
        <f t="shared" si="0"/>
        <v>0</v>
      </c>
      <c r="R17" s="697">
        <f t="shared" si="0"/>
        <v>0</v>
      </c>
      <c r="S17" s="697">
        <f t="shared" si="0"/>
        <v>0</v>
      </c>
      <c r="T17" s="697">
        <f t="shared" si="0"/>
        <v>0</v>
      </c>
      <c r="U17" s="697">
        <f t="shared" si="0"/>
        <v>0</v>
      </c>
      <c r="V17" s="77">
        <f>SUM(J17:U17)</f>
        <v>5</v>
      </c>
      <c r="W17" s="128">
        <f>+V17/F17*100</f>
        <v>31.25</v>
      </c>
      <c r="Z17" s="224"/>
      <c r="AA17" s="224"/>
      <c r="AB17" s="694"/>
      <c r="AC17" s="694"/>
      <c r="AD17" s="694"/>
      <c r="AE17" s="694"/>
      <c r="AF17" s="694"/>
      <c r="AG17" s="694"/>
      <c r="AH17" s="694"/>
      <c r="AI17" s="694"/>
      <c r="AJ17" s="694"/>
      <c r="AK17" s="694"/>
      <c r="AL17" s="694"/>
      <c r="AM17" s="694"/>
      <c r="AN17" s="694"/>
      <c r="AO17" s="694"/>
      <c r="AP17" s="694"/>
      <c r="AQ17" s="694"/>
      <c r="AR17" s="694"/>
      <c r="AS17" s="694"/>
      <c r="AT17" s="694"/>
      <c r="AU17" s="694"/>
      <c r="AV17" s="694"/>
      <c r="AW17" s="694"/>
      <c r="BA17" s="129"/>
      <c r="BB17" s="130"/>
      <c r="BC17" s="129"/>
      <c r="BD17" s="651"/>
      <c r="BE17" s="651"/>
      <c r="BF17" s="651"/>
      <c r="BG17" s="651"/>
      <c r="BH17" s="1108" t="s">
        <v>1022</v>
      </c>
      <c r="BI17" s="1109"/>
      <c r="BJ17" s="651"/>
      <c r="BK17" s="651"/>
      <c r="BL17" s="651"/>
      <c r="BM17" s="651"/>
      <c r="BN17" s="126"/>
      <c r="BO17" s="651"/>
      <c r="BP17" s="126"/>
      <c r="BQ17" s="651"/>
      <c r="BR17" s="126"/>
      <c r="BS17" s="651"/>
      <c r="BT17" s="126"/>
      <c r="BU17" s="651"/>
      <c r="BV17" s="126"/>
      <c r="BW17" s="651"/>
      <c r="BX17" s="126"/>
      <c r="BY17" s="651"/>
      <c r="BZ17" s="126"/>
      <c r="CA17" s="651"/>
      <c r="CB17" s="156">
        <f>+BE17+BG17+BI17+BK17+BM17+BO17+BQ17+BS17+BU17+BW17+BY17+CA17</f>
        <v>0</v>
      </c>
      <c r="CC17" s="128" t="e">
        <f>+CB17/BA17*100</f>
        <v>#DIV/0!</v>
      </c>
      <c r="CF17" s="133">
        <f>+CI17-BA17</f>
        <v>0</v>
      </c>
      <c r="CG17" s="133">
        <f>+CJ17-BB17</f>
        <v>0</v>
      </c>
      <c r="CH17" s="160"/>
      <c r="CI17" s="133"/>
      <c r="CJ17" s="133"/>
    </row>
    <row r="18" spans="1:88" ht="54.75" customHeight="1">
      <c r="A18" s="1142"/>
      <c r="B18" s="1119"/>
      <c r="C18" s="1139" t="s">
        <v>388</v>
      </c>
      <c r="D18" s="662" t="s">
        <v>221</v>
      </c>
      <c r="E18" s="662"/>
      <c r="F18" s="663">
        <f>+'[1]UE409 (2)'!F18</f>
        <v>12</v>
      </c>
      <c r="G18" s="663">
        <f>+[1]UE409!G18</f>
        <v>12</v>
      </c>
      <c r="H18" s="663">
        <f>+[1]UE409!H18</f>
        <v>12</v>
      </c>
      <c r="I18" s="663">
        <f>+[1]UE409!I18</f>
        <v>12</v>
      </c>
      <c r="J18" s="720">
        <v>1</v>
      </c>
      <c r="K18" s="663">
        <v>1</v>
      </c>
      <c r="L18" s="663"/>
      <c r="M18" s="663">
        <v>1</v>
      </c>
      <c r="N18" s="663">
        <f t="shared" ref="N18:U18" si="1">+N19</f>
        <v>0</v>
      </c>
      <c r="O18" s="663">
        <f t="shared" si="1"/>
        <v>0</v>
      </c>
      <c r="P18" s="663">
        <f t="shared" si="1"/>
        <v>0</v>
      </c>
      <c r="Q18" s="663">
        <f t="shared" si="1"/>
        <v>0</v>
      </c>
      <c r="R18" s="663">
        <f t="shared" si="1"/>
        <v>0</v>
      </c>
      <c r="S18" s="663">
        <f t="shared" si="1"/>
        <v>0</v>
      </c>
      <c r="T18" s="663">
        <f t="shared" si="1"/>
        <v>0</v>
      </c>
      <c r="U18" s="663">
        <f t="shared" si="1"/>
        <v>0</v>
      </c>
      <c r="V18" s="77">
        <f t="shared" ref="V18:V66" si="2">SUM(J18:U18)</f>
        <v>3</v>
      </c>
      <c r="W18" s="128">
        <f t="shared" ref="W18:W66" si="3">+V18/F18*100</f>
        <v>25</v>
      </c>
      <c r="Z18" s="224"/>
      <c r="AA18" s="224"/>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BA18" s="129">
        <f>+BC18+BD18+BF18+BH18+BJ18+BL18+BN18+BP18+BR18+BT18+BV18+BX18+BZ18</f>
        <v>0</v>
      </c>
      <c r="BB18" s="130">
        <f>+BE18+BG18+BH18+BK18+BM18+BO18+BQ18+BS18+BU18+BW18+BY18+CA18</f>
        <v>0</v>
      </c>
      <c r="BC18" s="129">
        <v>0</v>
      </c>
      <c r="BD18" s="131"/>
      <c r="BE18" s="132"/>
      <c r="BF18" s="131"/>
      <c r="BG18" s="132"/>
      <c r="BH18" s="158"/>
      <c r="BI18" s="777"/>
      <c r="BJ18" s="131"/>
      <c r="BK18" s="132"/>
      <c r="BL18" s="155"/>
      <c r="BM18" s="132"/>
      <c r="BN18" s="155"/>
      <c r="BO18" s="132"/>
      <c r="BP18" s="155"/>
      <c r="BQ18" s="132"/>
      <c r="BR18" s="155"/>
      <c r="BS18" s="132"/>
      <c r="BT18" s="155"/>
      <c r="BU18" s="132"/>
      <c r="BV18" s="155"/>
      <c r="BW18" s="132"/>
      <c r="BX18" s="155"/>
      <c r="BY18" s="132"/>
      <c r="BZ18" s="155"/>
      <c r="CA18" s="132"/>
      <c r="CB18" s="156">
        <f>+BE18+BG18+BH18+BK18+BM18+BO18+BQ18+BS18+BU18+BW18+BY18+CA18</f>
        <v>0</v>
      </c>
      <c r="CC18" s="128" t="e">
        <f>+CB18/BA18*100</f>
        <v>#DIV/0!</v>
      </c>
      <c r="CF18" s="133"/>
      <c r="CG18" s="133"/>
      <c r="CH18" s="160"/>
      <c r="CI18" s="133"/>
      <c r="CJ18" s="133"/>
    </row>
    <row r="19" spans="1:88" ht="54.75" customHeight="1">
      <c r="A19" s="1142"/>
      <c r="B19" s="1119"/>
      <c r="C19" s="1140"/>
      <c r="D19" s="38" t="s">
        <v>389</v>
      </c>
      <c r="E19" s="44" t="s">
        <v>46</v>
      </c>
      <c r="F19" s="663">
        <f>+'[1]UE409 (2)'!F19</f>
        <v>12</v>
      </c>
      <c r="G19" s="663">
        <f>+[1]UE409!G19</f>
        <v>12</v>
      </c>
      <c r="H19" s="663">
        <f>+[1]UE409!H19</f>
        <v>12</v>
      </c>
      <c r="I19" s="663">
        <f>+[1]UE409!I19</f>
        <v>12</v>
      </c>
      <c r="J19" s="634">
        <v>1</v>
      </c>
      <c r="K19" s="91">
        <v>1</v>
      </c>
      <c r="L19" s="91">
        <v>1</v>
      </c>
      <c r="M19" s="91">
        <v>1</v>
      </c>
      <c r="N19" s="91"/>
      <c r="O19" s="91"/>
      <c r="P19" s="91"/>
      <c r="Q19" s="91"/>
      <c r="R19" s="91"/>
      <c r="S19" s="91"/>
      <c r="T19" s="91"/>
      <c r="U19" s="91"/>
      <c r="V19" s="77">
        <f t="shared" si="2"/>
        <v>4</v>
      </c>
      <c r="W19" s="128">
        <f t="shared" si="3"/>
        <v>33.333333333333329</v>
      </c>
      <c r="Z19" s="726"/>
      <c r="AA19" s="726"/>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BA19" s="129"/>
      <c r="BB19" s="130"/>
      <c r="BC19" s="129"/>
      <c r="BD19" s="155"/>
      <c r="BE19" s="132"/>
      <c r="BF19" s="158"/>
      <c r="BG19" s="132"/>
      <c r="BH19" s="158"/>
      <c r="BI19" s="159"/>
      <c r="BJ19" s="158"/>
      <c r="BK19" s="132"/>
      <c r="BL19" s="155"/>
      <c r="BM19" s="132"/>
      <c r="BN19" s="155"/>
      <c r="BO19" s="132"/>
      <c r="BP19" s="155"/>
      <c r="BQ19" s="132"/>
      <c r="BR19" s="155"/>
      <c r="BS19" s="132"/>
      <c r="BT19" s="155"/>
      <c r="BU19" s="132"/>
      <c r="BV19" s="155"/>
      <c r="BW19" s="132"/>
      <c r="BX19" s="155"/>
      <c r="BY19" s="132"/>
      <c r="BZ19" s="155"/>
      <c r="CA19" s="132"/>
      <c r="CB19" s="156">
        <f>+BE19+BG19+BI19+BK19+BM19+BO19+BQ19+BS19+BU19+BW19+BY19+CA19</f>
        <v>0</v>
      </c>
      <c r="CC19" s="128" t="e">
        <f>+CB19/BA19*100</f>
        <v>#DIV/0!</v>
      </c>
      <c r="CF19" s="133"/>
      <c r="CG19" s="133"/>
      <c r="CH19" s="160"/>
      <c r="CI19" s="133"/>
      <c r="CJ19" s="133"/>
    </row>
    <row r="20" spans="1:88" ht="54.75" customHeight="1">
      <c r="A20" s="1142"/>
      <c r="B20" s="1119"/>
      <c r="C20" s="1123" t="s">
        <v>47</v>
      </c>
      <c r="D20" s="662" t="s">
        <v>221</v>
      </c>
      <c r="E20" s="662"/>
      <c r="F20" s="663">
        <f>+'[1]UE409 (2)'!F20</f>
        <v>4</v>
      </c>
      <c r="G20" s="663">
        <f>+[1]UE409!G20</f>
        <v>4</v>
      </c>
      <c r="H20" s="663">
        <f>+[1]UE409!H20</f>
        <v>4</v>
      </c>
      <c r="I20" s="663">
        <f>+[1]UE409!I20</f>
        <v>4</v>
      </c>
      <c r="J20" s="720">
        <v>1</v>
      </c>
      <c r="K20" s="663">
        <v>0</v>
      </c>
      <c r="L20" s="663">
        <v>0</v>
      </c>
      <c r="M20" s="663">
        <v>1</v>
      </c>
      <c r="N20" s="663">
        <f t="shared" ref="N20:U20" si="4">+N21</f>
        <v>0</v>
      </c>
      <c r="O20" s="663">
        <f t="shared" si="4"/>
        <v>0</v>
      </c>
      <c r="P20" s="663">
        <f t="shared" si="4"/>
        <v>0</v>
      </c>
      <c r="Q20" s="663">
        <f t="shared" si="4"/>
        <v>0</v>
      </c>
      <c r="R20" s="663">
        <f t="shared" si="4"/>
        <v>0</v>
      </c>
      <c r="S20" s="663">
        <f t="shared" si="4"/>
        <v>0</v>
      </c>
      <c r="T20" s="663">
        <f t="shared" si="4"/>
        <v>0</v>
      </c>
      <c r="U20" s="663">
        <f t="shared" si="4"/>
        <v>0</v>
      </c>
      <c r="V20" s="77">
        <f t="shared" si="2"/>
        <v>2</v>
      </c>
      <c r="W20" s="128">
        <f t="shared" si="3"/>
        <v>50</v>
      </c>
      <c r="Z20" s="224"/>
      <c r="AA20" s="224"/>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BA20" s="77">
        <f>+BC20+BD20+BF20+BH20+BJ20+BL20+BN20+BP20+BR20+BT20+BV20+BX20+BZ20</f>
        <v>578171</v>
      </c>
      <c r="BB20" s="130">
        <f>+BE20+BG20+BI20+BK20+BM20+BO20+BQ20+BS20+BU20+BW20+BY20+CA20</f>
        <v>92323.23</v>
      </c>
      <c r="BC20" s="129">
        <v>1820218</v>
      </c>
      <c r="BD20" s="155">
        <v>420</v>
      </c>
      <c r="BE20" s="132">
        <v>76129.62999999999</v>
      </c>
      <c r="BF20" s="131">
        <v>-1242467</v>
      </c>
      <c r="BG20" s="132">
        <v>8940.9900000000052</v>
      </c>
      <c r="BH20" s="131">
        <v>0</v>
      </c>
      <c r="BI20" s="159">
        <v>7252.6100000000006</v>
      </c>
      <c r="BJ20" s="131"/>
      <c r="BK20" s="132"/>
      <c r="BL20" s="155"/>
      <c r="BM20" s="132"/>
      <c r="BN20" s="155"/>
      <c r="BO20" s="132"/>
      <c r="BP20" s="155"/>
      <c r="BQ20" s="132"/>
      <c r="BR20" s="155"/>
      <c r="BS20" s="132"/>
      <c r="BT20" s="155"/>
      <c r="BU20" s="132"/>
      <c r="BV20" s="155"/>
      <c r="BW20" s="132"/>
      <c r="BX20" s="155"/>
      <c r="BY20" s="132"/>
      <c r="BZ20" s="155"/>
      <c r="CA20" s="132"/>
      <c r="CB20" s="156">
        <f>+BE20+BG20+BI20+BK20+BM20+BO20+BQ20+BS20+BU20+BW20+BY20+CA20</f>
        <v>92323.23</v>
      </c>
      <c r="CC20" s="128">
        <f>+CB20/BA20*100</f>
        <v>15.96815302047318</v>
      </c>
      <c r="CF20" s="133">
        <f>+CI20-BA20</f>
        <v>0</v>
      </c>
      <c r="CG20" s="133">
        <f>+CJ20-BB20</f>
        <v>0</v>
      </c>
      <c r="CH20" s="160"/>
      <c r="CI20" s="133">
        <v>578171</v>
      </c>
      <c r="CJ20" s="133">
        <v>92323.23</v>
      </c>
    </row>
    <row r="21" spans="1:88" ht="54.75" customHeight="1">
      <c r="A21" s="1142"/>
      <c r="B21" s="1120"/>
      <c r="C21" s="1123"/>
      <c r="D21" s="38" t="s">
        <v>224</v>
      </c>
      <c r="E21" s="44" t="s">
        <v>46</v>
      </c>
      <c r="F21" s="663">
        <f>+'[1]UE409 (2)'!F21</f>
        <v>4</v>
      </c>
      <c r="G21" s="663">
        <f>+[1]UE409!G21</f>
        <v>4</v>
      </c>
      <c r="H21" s="663">
        <f>+[1]UE409!H21</f>
        <v>4</v>
      </c>
      <c r="I21" s="663">
        <f>+[1]UE409!I21</f>
        <v>4</v>
      </c>
      <c r="J21" s="634">
        <v>1</v>
      </c>
      <c r="K21" s="91">
        <v>0</v>
      </c>
      <c r="L21" s="91">
        <v>0</v>
      </c>
      <c r="M21" s="91">
        <v>1</v>
      </c>
      <c r="N21" s="91"/>
      <c r="O21" s="91"/>
      <c r="P21" s="91"/>
      <c r="Q21" s="91"/>
      <c r="R21" s="91"/>
      <c r="S21" s="91"/>
      <c r="T21" s="91"/>
      <c r="U21" s="91"/>
      <c r="V21" s="77">
        <f t="shared" si="2"/>
        <v>2</v>
      </c>
      <c r="W21" s="128">
        <f t="shared" si="3"/>
        <v>50</v>
      </c>
      <c r="Z21" s="224"/>
      <c r="AA21" s="224"/>
      <c r="AB21" s="694"/>
      <c r="AC21" s="694"/>
      <c r="AD21" s="694"/>
      <c r="AE21" s="694"/>
      <c r="AF21" s="694"/>
      <c r="AG21" s="694"/>
      <c r="AH21" s="694"/>
      <c r="AI21" s="694"/>
      <c r="AJ21" s="694"/>
      <c r="AK21" s="694"/>
      <c r="AL21" s="694"/>
      <c r="AM21" s="694"/>
      <c r="AN21" s="694"/>
      <c r="AO21" s="694"/>
      <c r="AP21" s="694"/>
      <c r="AQ21" s="694"/>
      <c r="AR21" s="694"/>
      <c r="AS21" s="694"/>
      <c r="AT21" s="694"/>
      <c r="AU21" s="694"/>
      <c r="AV21" s="694"/>
      <c r="AW21" s="694"/>
      <c r="BA21" s="129"/>
      <c r="BB21" s="130"/>
      <c r="BC21" s="129"/>
      <c r="BD21" s="155"/>
      <c r="BE21" s="132"/>
      <c r="BF21" s="158"/>
      <c r="BG21" s="132"/>
      <c r="BH21" s="158"/>
      <c r="BI21" s="159"/>
      <c r="BJ21" s="158"/>
      <c r="BK21" s="132"/>
      <c r="BL21" s="155"/>
      <c r="BM21" s="132"/>
      <c r="BN21" s="155"/>
      <c r="BO21" s="132"/>
      <c r="BP21" s="155"/>
      <c r="BQ21" s="132"/>
      <c r="BR21" s="155"/>
      <c r="BS21" s="132"/>
      <c r="BT21" s="155"/>
      <c r="BU21" s="132"/>
      <c r="BV21" s="155"/>
      <c r="BW21" s="132"/>
      <c r="BX21" s="155"/>
      <c r="BY21" s="132"/>
      <c r="BZ21" s="155"/>
      <c r="CA21" s="132"/>
      <c r="CB21" s="156"/>
      <c r="CC21" s="128"/>
      <c r="CD21" s="145"/>
      <c r="CF21" s="122"/>
      <c r="CG21" s="122"/>
      <c r="CH21" s="161"/>
    </row>
    <row r="22" spans="1:88" ht="54.75" customHeight="1">
      <c r="A22" s="1142"/>
      <c r="B22" s="1122" t="s">
        <v>225</v>
      </c>
      <c r="C22" s="1062" t="s">
        <v>277</v>
      </c>
      <c r="D22" s="662" t="s">
        <v>221</v>
      </c>
      <c r="E22" s="662"/>
      <c r="F22" s="663">
        <f>+'[1]UE409 (2)'!F22</f>
        <v>12</v>
      </c>
      <c r="G22" s="663">
        <f>+[1]UE409!G22</f>
        <v>12</v>
      </c>
      <c r="H22" s="663">
        <f>+[1]UE409!H22</f>
        <v>12</v>
      </c>
      <c r="I22" s="663">
        <f>+[1]UE409!I22</f>
        <v>12</v>
      </c>
      <c r="J22" s="720">
        <v>1</v>
      </c>
      <c r="K22" s="663">
        <v>1</v>
      </c>
      <c r="L22" s="663">
        <v>1</v>
      </c>
      <c r="M22" s="663">
        <v>1</v>
      </c>
      <c r="N22" s="663">
        <f t="shared" ref="N22:U22" si="5">+N23</f>
        <v>0</v>
      </c>
      <c r="O22" s="663">
        <f t="shared" si="5"/>
        <v>0</v>
      </c>
      <c r="P22" s="663">
        <f t="shared" si="5"/>
        <v>0</v>
      </c>
      <c r="Q22" s="663">
        <f t="shared" si="5"/>
        <v>0</v>
      </c>
      <c r="R22" s="663">
        <f t="shared" si="5"/>
        <v>0</v>
      </c>
      <c r="S22" s="663">
        <f t="shared" si="5"/>
        <v>0</v>
      </c>
      <c r="T22" s="663">
        <f t="shared" si="5"/>
        <v>0</v>
      </c>
      <c r="U22" s="663">
        <f t="shared" si="5"/>
        <v>0</v>
      </c>
      <c r="V22" s="77">
        <f t="shared" si="2"/>
        <v>4</v>
      </c>
      <c r="W22" s="128">
        <f t="shared" si="3"/>
        <v>33.333333333333329</v>
      </c>
      <c r="Z22" s="224"/>
      <c r="AA22" s="224"/>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BA22" s="77">
        <f>+BC22+BD22+BF22+BH22+BJ22+BL22+BN22+BP22+BR22+BT22+BV22+BX22+BZ22</f>
        <v>368807</v>
      </c>
      <c r="BB22" s="130">
        <f>+BE22+BG22+BI22+BK22+BM22+BO22+BQ22+BS22+BU22+BW22+BY22+CA22</f>
        <v>84919.34</v>
      </c>
      <c r="BC22" s="129">
        <v>357972</v>
      </c>
      <c r="BD22" s="155">
        <v>911</v>
      </c>
      <c r="BE22" s="132">
        <v>25096.02</v>
      </c>
      <c r="BF22" s="131">
        <v>9924</v>
      </c>
      <c r="BG22" s="132">
        <v>29947.16</v>
      </c>
      <c r="BH22" s="131">
        <v>0</v>
      </c>
      <c r="BI22" s="159">
        <v>29876.159999999996</v>
      </c>
      <c r="BJ22" s="131"/>
      <c r="BK22" s="132"/>
      <c r="BL22" s="155"/>
      <c r="BM22" s="132"/>
      <c r="BN22" s="155"/>
      <c r="BO22" s="132"/>
      <c r="BP22" s="155"/>
      <c r="BQ22" s="132"/>
      <c r="BR22" s="155"/>
      <c r="BS22" s="132"/>
      <c r="BT22" s="155"/>
      <c r="BU22" s="132"/>
      <c r="BV22" s="155"/>
      <c r="BW22" s="132"/>
      <c r="BX22" s="155"/>
      <c r="BY22" s="132"/>
      <c r="BZ22" s="155"/>
      <c r="CA22" s="132"/>
      <c r="CB22" s="156">
        <f>+BE22+BG22+BI22+BK22+BM22+BO22+BQ22+BS22+BU22+BW22+BY22+CA22</f>
        <v>84919.34</v>
      </c>
      <c r="CC22" s="128">
        <f>+CB22/BA22*100</f>
        <v>23.025414376625172</v>
      </c>
      <c r="CF22" s="133">
        <f>+CI22-BA22</f>
        <v>0</v>
      </c>
      <c r="CG22" s="133">
        <f>+CJ22-BB22</f>
        <v>0</v>
      </c>
      <c r="CH22" s="160"/>
      <c r="CI22" s="133">
        <v>368807</v>
      </c>
      <c r="CJ22" s="133">
        <v>84919.34</v>
      </c>
    </row>
    <row r="23" spans="1:88" ht="54.75" customHeight="1">
      <c r="A23" s="1142"/>
      <c r="B23" s="1122"/>
      <c r="C23" s="1062"/>
      <c r="D23" s="38" t="s">
        <v>48</v>
      </c>
      <c r="E23" s="44" t="s">
        <v>49</v>
      </c>
      <c r="F23" s="663">
        <f>+'[1]UE409 (2)'!F23</f>
        <v>12</v>
      </c>
      <c r="G23" s="663">
        <f>+[1]UE409!G23</f>
        <v>12</v>
      </c>
      <c r="H23" s="663">
        <f>+[1]UE409!H23</f>
        <v>12</v>
      </c>
      <c r="I23" s="663">
        <f>+[1]UE409!I23</f>
        <v>12</v>
      </c>
      <c r="J23" s="634">
        <v>1</v>
      </c>
      <c r="K23" s="91">
        <v>1</v>
      </c>
      <c r="L23" s="91">
        <v>1</v>
      </c>
      <c r="M23" s="91">
        <v>1</v>
      </c>
      <c r="N23" s="91"/>
      <c r="O23" s="91"/>
      <c r="P23" s="91"/>
      <c r="Q23" s="91"/>
      <c r="R23" s="91"/>
      <c r="S23" s="91"/>
      <c r="T23" s="91"/>
      <c r="U23" s="91"/>
      <c r="V23" s="77">
        <f t="shared" si="2"/>
        <v>4</v>
      </c>
      <c r="W23" s="128">
        <f t="shared" si="3"/>
        <v>33.333333333333329</v>
      </c>
      <c r="Z23" s="224"/>
      <c r="AA23" s="224"/>
      <c r="AB23" s="224"/>
      <c r="AC23" s="224"/>
      <c r="AD23" s="694"/>
      <c r="AE23" s="694"/>
      <c r="AF23" s="694"/>
      <c r="AG23" s="694"/>
      <c r="AH23" s="694"/>
      <c r="AI23" s="694"/>
      <c r="AJ23" s="694"/>
      <c r="AK23" s="694"/>
      <c r="AL23" s="694"/>
      <c r="AM23" s="694"/>
      <c r="AN23" s="694"/>
      <c r="AO23" s="694"/>
      <c r="AP23" s="694"/>
      <c r="AQ23" s="694"/>
      <c r="AR23" s="694"/>
      <c r="AS23" s="694"/>
      <c r="AT23" s="694"/>
      <c r="AU23" s="694"/>
      <c r="AV23" s="694"/>
      <c r="AW23" s="694"/>
      <c r="BA23" s="129"/>
      <c r="BB23" s="130"/>
      <c r="BC23" s="129"/>
      <c r="BD23" s="155"/>
      <c r="BE23" s="132"/>
      <c r="BF23" s="158"/>
      <c r="BG23" s="132"/>
      <c r="BH23" s="158"/>
      <c r="BI23" s="159"/>
      <c r="BJ23" s="158"/>
      <c r="BK23" s="132"/>
      <c r="BL23" s="155"/>
      <c r="BM23" s="132"/>
      <c r="BN23" s="155"/>
      <c r="BO23" s="132"/>
      <c r="BP23" s="155"/>
      <c r="BQ23" s="132"/>
      <c r="BR23" s="155"/>
      <c r="BS23" s="132"/>
      <c r="BT23" s="155"/>
      <c r="BU23" s="132"/>
      <c r="BV23" s="155"/>
      <c r="BW23" s="132"/>
      <c r="BX23" s="155"/>
      <c r="BY23" s="132"/>
      <c r="BZ23" s="155"/>
      <c r="CA23" s="132"/>
      <c r="CB23" s="156"/>
      <c r="CC23" s="128"/>
      <c r="CF23" s="122"/>
      <c r="CG23" s="122"/>
      <c r="CH23" s="161"/>
    </row>
    <row r="24" spans="1:88" ht="54.75" customHeight="1">
      <c r="A24" s="1142"/>
      <c r="B24" s="1118" t="s">
        <v>273</v>
      </c>
      <c r="C24" s="984" t="s">
        <v>714</v>
      </c>
      <c r="D24" s="985"/>
      <c r="E24" s="986"/>
      <c r="F24" s="698">
        <f>+'[1]UE409 (2)'!$F$24</f>
        <v>34937</v>
      </c>
      <c r="G24" s="698">
        <f>+[1]UE409!G24</f>
        <v>46237</v>
      </c>
      <c r="H24" s="698">
        <f>+[1]UE409!H24</f>
        <v>46237</v>
      </c>
      <c r="I24" s="698">
        <f>+[1]UE409!I24</f>
        <v>46237</v>
      </c>
      <c r="J24" s="723">
        <v>2</v>
      </c>
      <c r="K24" s="698">
        <v>1233</v>
      </c>
      <c r="L24" s="698">
        <v>1466</v>
      </c>
      <c r="M24" s="698">
        <v>1965</v>
      </c>
      <c r="N24" s="698">
        <f t="shared" ref="N24:U24" si="6">+N25+N31</f>
        <v>0</v>
      </c>
      <c r="O24" s="698">
        <f t="shared" si="6"/>
        <v>0</v>
      </c>
      <c r="P24" s="698">
        <f t="shared" si="6"/>
        <v>0</v>
      </c>
      <c r="Q24" s="698">
        <f t="shared" si="6"/>
        <v>0</v>
      </c>
      <c r="R24" s="698">
        <f t="shared" si="6"/>
        <v>0</v>
      </c>
      <c r="S24" s="698">
        <f t="shared" si="6"/>
        <v>0</v>
      </c>
      <c r="T24" s="698">
        <f t="shared" si="6"/>
        <v>0</v>
      </c>
      <c r="U24" s="698">
        <f t="shared" si="6"/>
        <v>0</v>
      </c>
      <c r="V24" s="77">
        <f t="shared" si="2"/>
        <v>4666</v>
      </c>
      <c r="W24" s="128">
        <f t="shared" si="3"/>
        <v>13.355468414574807</v>
      </c>
      <c r="Z24" s="224"/>
      <c r="AA24" s="224"/>
      <c r="AB24" s="224"/>
      <c r="AC24" s="224"/>
      <c r="AD24" s="694"/>
      <c r="AE24" s="694"/>
      <c r="AF24" s="694"/>
      <c r="AG24" s="694"/>
      <c r="AH24" s="694"/>
      <c r="AI24" s="694"/>
      <c r="AJ24" s="694"/>
      <c r="AK24" s="694"/>
      <c r="AL24" s="694"/>
      <c r="AM24" s="694"/>
      <c r="AN24" s="694"/>
      <c r="AO24" s="694"/>
      <c r="AP24" s="694"/>
      <c r="AQ24" s="694"/>
      <c r="AR24" s="694"/>
      <c r="AS24" s="694"/>
      <c r="AT24" s="694"/>
      <c r="AU24" s="694"/>
      <c r="AV24" s="694"/>
      <c r="AW24" s="694"/>
      <c r="BA24" s="129"/>
      <c r="BB24" s="130"/>
      <c r="BC24" s="129"/>
      <c r="BD24" s="155">
        <v>0</v>
      </c>
      <c r="BE24" s="132">
        <v>0</v>
      </c>
      <c r="BF24" s="158">
        <v>0</v>
      </c>
      <c r="BG24" s="132">
        <v>0</v>
      </c>
      <c r="BH24" s="158">
        <v>0</v>
      </c>
      <c r="BI24" s="159">
        <v>0</v>
      </c>
      <c r="BJ24" s="158"/>
      <c r="BK24" s="132"/>
      <c r="BL24" s="155"/>
      <c r="BM24" s="132"/>
      <c r="BN24" s="155"/>
      <c r="BO24" s="132"/>
      <c r="BP24" s="155"/>
      <c r="BQ24" s="132"/>
      <c r="BR24" s="155"/>
      <c r="BS24" s="132"/>
      <c r="BT24" s="155"/>
      <c r="BU24" s="132"/>
      <c r="BV24" s="155"/>
      <c r="BW24" s="132"/>
      <c r="BX24" s="155"/>
      <c r="BY24" s="132"/>
      <c r="BZ24" s="155"/>
      <c r="CA24" s="132"/>
      <c r="CB24" s="156"/>
      <c r="CC24" s="128"/>
      <c r="CF24" s="133">
        <f>+CI24-BA24</f>
        <v>0</v>
      </c>
      <c r="CG24" s="133">
        <f>+CJ24-BB24</f>
        <v>0</v>
      </c>
      <c r="CH24" s="160"/>
      <c r="CI24" s="133"/>
      <c r="CJ24" s="133"/>
    </row>
    <row r="25" spans="1:88" ht="54.75" customHeight="1">
      <c r="A25" s="1142"/>
      <c r="B25" s="1119"/>
      <c r="C25" s="1124" t="s">
        <v>231</v>
      </c>
      <c r="D25" s="662" t="s">
        <v>221</v>
      </c>
      <c r="E25" s="662"/>
      <c r="F25" s="663">
        <f>+'[1]UE409 (2)'!F25</f>
        <v>30592</v>
      </c>
      <c r="G25" s="663">
        <f>+[1]UE409!G25</f>
        <v>39509</v>
      </c>
      <c r="H25" s="663">
        <f>+[1]UE409!H25</f>
        <v>39509</v>
      </c>
      <c r="I25" s="663">
        <f>+[1]UE409!I25</f>
        <v>39509</v>
      </c>
      <c r="J25" s="720">
        <v>1</v>
      </c>
      <c r="K25" s="663">
        <v>855</v>
      </c>
      <c r="L25" s="663">
        <v>1177</v>
      </c>
      <c r="M25" s="663">
        <v>1703</v>
      </c>
      <c r="N25" s="663">
        <f t="shared" ref="N25:U25" si="7">SUM(N26:N30)</f>
        <v>0</v>
      </c>
      <c r="O25" s="663">
        <f t="shared" si="7"/>
        <v>0</v>
      </c>
      <c r="P25" s="663">
        <f t="shared" si="7"/>
        <v>0</v>
      </c>
      <c r="Q25" s="663">
        <f t="shared" si="7"/>
        <v>0</v>
      </c>
      <c r="R25" s="663">
        <f t="shared" si="7"/>
        <v>0</v>
      </c>
      <c r="S25" s="663">
        <f t="shared" si="7"/>
        <v>0</v>
      </c>
      <c r="T25" s="663">
        <f t="shared" si="7"/>
        <v>0</v>
      </c>
      <c r="U25" s="663">
        <f t="shared" si="7"/>
        <v>0</v>
      </c>
      <c r="V25" s="77">
        <f t="shared" si="2"/>
        <v>3736</v>
      </c>
      <c r="W25" s="128">
        <f t="shared" si="3"/>
        <v>12.21234309623431</v>
      </c>
      <c r="Z25" s="224"/>
      <c r="AA25" s="224"/>
      <c r="AB25" s="224"/>
      <c r="AC25" s="224"/>
      <c r="AD25" s="694"/>
      <c r="AE25" s="694"/>
      <c r="AF25" s="694"/>
      <c r="AG25" s="694"/>
      <c r="AH25" s="694"/>
      <c r="AI25" s="694"/>
      <c r="AJ25" s="694"/>
      <c r="AK25" s="694"/>
      <c r="AL25" s="694"/>
      <c r="AM25" s="694"/>
      <c r="AN25" s="694"/>
      <c r="AO25" s="694"/>
      <c r="AP25" s="694"/>
      <c r="AQ25" s="694"/>
      <c r="AR25" s="694"/>
      <c r="AS25" s="694"/>
      <c r="AT25" s="694"/>
      <c r="AU25" s="694"/>
      <c r="AV25" s="694"/>
      <c r="AW25" s="694"/>
      <c r="BA25" s="77">
        <f>+BC25+BD25+BF25+BH25+BJ25+BL25+BN25+BP25+BR25+BT25+BV25+BX25+BZ25</f>
        <v>14420503</v>
      </c>
      <c r="BB25" s="130">
        <f>+BE25+BG25+BI25+BK25+BM25+BO25+BQ25+BS25+BU25+BW25+BY25+CA25</f>
        <v>3428994.9600000004</v>
      </c>
      <c r="BC25" s="129">
        <v>13891683</v>
      </c>
      <c r="BD25" s="155">
        <v>4500</v>
      </c>
      <c r="BE25" s="132">
        <v>1118477.58</v>
      </c>
      <c r="BF25" s="158">
        <v>520254</v>
      </c>
      <c r="BG25" s="132">
        <v>1139208.02</v>
      </c>
      <c r="BH25" s="131">
        <v>4066</v>
      </c>
      <c r="BI25" s="159">
        <v>1171309.3600000003</v>
      </c>
      <c r="BJ25" s="158"/>
      <c r="BK25" s="132"/>
      <c r="BL25" s="155"/>
      <c r="BM25" s="132"/>
      <c r="BN25" s="155"/>
      <c r="BO25" s="132"/>
      <c r="BP25" s="155"/>
      <c r="BQ25" s="132"/>
      <c r="BR25" s="155"/>
      <c r="BS25" s="132"/>
      <c r="BT25" s="155"/>
      <c r="BU25" s="132"/>
      <c r="BV25" s="155"/>
      <c r="BW25" s="132"/>
      <c r="BX25" s="155"/>
      <c r="BY25" s="132"/>
      <c r="BZ25" s="155"/>
      <c r="CA25" s="132"/>
      <c r="CB25" s="156">
        <f>+BE25+BG25+BI25+BK25+BM25+BO25+BQ25+BS25+BU25+BW25+BY25+CA25</f>
        <v>3428994.9600000004</v>
      </c>
      <c r="CC25" s="128">
        <f>+CB25/BA25*100</f>
        <v>23.778608554777879</v>
      </c>
      <c r="CF25" s="133">
        <f>+CI25-BA25</f>
        <v>0</v>
      </c>
      <c r="CG25" s="133">
        <f>+CJ25-BB25</f>
        <v>0</v>
      </c>
      <c r="CH25" s="160"/>
      <c r="CI25" s="133">
        <v>14420503</v>
      </c>
      <c r="CJ25" s="133">
        <v>3428994.9600000004</v>
      </c>
    </row>
    <row r="26" spans="1:88" ht="54.75" customHeight="1">
      <c r="A26" s="1142"/>
      <c r="B26" s="1119"/>
      <c r="C26" s="1125"/>
      <c r="D26" s="34" t="s">
        <v>34</v>
      </c>
      <c r="E26" s="25" t="s">
        <v>27</v>
      </c>
      <c r="F26" s="663">
        <f>+'[1]UE409 (2)'!F26</f>
        <v>17938</v>
      </c>
      <c r="G26" s="663">
        <f>+[1]UE409!G26</f>
        <v>21264</v>
      </c>
      <c r="H26" s="663">
        <f>+[1]UE409!H26</f>
        <v>21264</v>
      </c>
      <c r="I26" s="663">
        <f>+[1]UE409!I26</f>
        <v>21264</v>
      </c>
      <c r="J26" s="634">
        <v>952</v>
      </c>
      <c r="K26" s="80">
        <v>583</v>
      </c>
      <c r="L26" s="80">
        <v>798</v>
      </c>
      <c r="M26" s="80">
        <v>1067</v>
      </c>
      <c r="N26" s="80"/>
      <c r="O26" s="80"/>
      <c r="P26" s="80"/>
      <c r="Q26" s="80"/>
      <c r="R26" s="80"/>
      <c r="S26" s="80"/>
      <c r="T26" s="80"/>
      <c r="U26" s="80"/>
      <c r="V26" s="77">
        <f t="shared" si="2"/>
        <v>3400</v>
      </c>
      <c r="W26" s="128">
        <f t="shared" si="3"/>
        <v>18.954175493366037</v>
      </c>
      <c r="Z26" s="1115" t="s">
        <v>766</v>
      </c>
      <c r="AA26" s="1115" t="s">
        <v>767</v>
      </c>
      <c r="AB26" s="224"/>
      <c r="AC26" s="224"/>
      <c r="AD26" s="694"/>
      <c r="AE26" s="694"/>
      <c r="AF26" s="694"/>
      <c r="AG26" s="694"/>
      <c r="AH26" s="694"/>
      <c r="AI26" s="694"/>
      <c r="AJ26" s="694"/>
      <c r="AK26" s="694"/>
      <c r="AL26" s="694"/>
      <c r="AM26" s="694"/>
      <c r="AN26" s="694"/>
      <c r="AO26" s="694"/>
      <c r="AP26" s="694"/>
      <c r="AQ26" s="694"/>
      <c r="AR26" s="694"/>
      <c r="AS26" s="694"/>
      <c r="AT26" s="694"/>
      <c r="AU26" s="694"/>
      <c r="AV26" s="694"/>
      <c r="AW26" s="694"/>
      <c r="BA26" s="129"/>
      <c r="BB26" s="130"/>
      <c r="BC26" s="126"/>
      <c r="BD26" s="155"/>
      <c r="BE26" s="132"/>
      <c r="BF26" s="158"/>
      <c r="BG26" s="132"/>
      <c r="BH26" s="158"/>
      <c r="BI26" s="64"/>
      <c r="BJ26" s="158"/>
      <c r="BK26" s="132"/>
      <c r="BL26" s="155"/>
      <c r="BM26" s="132"/>
      <c r="BN26" s="155"/>
      <c r="BO26" s="132"/>
      <c r="BP26" s="155"/>
      <c r="BQ26" s="132"/>
      <c r="BR26" s="155"/>
      <c r="BS26" s="132"/>
      <c r="BT26" s="155"/>
      <c r="BU26" s="132"/>
      <c r="BV26" s="155"/>
      <c r="BW26" s="132"/>
      <c r="BX26" s="155"/>
      <c r="BY26" s="132"/>
      <c r="BZ26" s="155"/>
      <c r="CA26" s="132"/>
      <c r="CB26" s="156"/>
      <c r="CC26" s="128"/>
      <c r="CF26" s="122"/>
      <c r="CG26" s="122"/>
      <c r="CH26" s="161"/>
    </row>
    <row r="27" spans="1:88" ht="54.75" customHeight="1">
      <c r="A27" s="1142"/>
      <c r="B27" s="1119"/>
      <c r="C27" s="1125"/>
      <c r="D27" s="38" t="s">
        <v>35</v>
      </c>
      <c r="E27" s="9" t="s">
        <v>27</v>
      </c>
      <c r="F27" s="663">
        <f>+'[1]UE409 (2)'!F27</f>
        <v>12058</v>
      </c>
      <c r="G27" s="663">
        <f>+[1]UE409!G27</f>
        <v>17487</v>
      </c>
      <c r="H27" s="663">
        <f>+[1]UE409!H27</f>
        <v>17487</v>
      </c>
      <c r="I27" s="663">
        <f>+[1]UE409!I27</f>
        <v>17487</v>
      </c>
      <c r="J27" s="634">
        <v>456</v>
      </c>
      <c r="K27" s="80">
        <v>255</v>
      </c>
      <c r="L27" s="80">
        <v>357</v>
      </c>
      <c r="M27" s="80">
        <v>600</v>
      </c>
      <c r="N27" s="80"/>
      <c r="O27" s="80"/>
      <c r="P27" s="80"/>
      <c r="Q27" s="80"/>
      <c r="R27" s="80"/>
      <c r="S27" s="80"/>
      <c r="T27" s="80"/>
      <c r="U27" s="80"/>
      <c r="V27" s="77">
        <f t="shared" si="2"/>
        <v>1668</v>
      </c>
      <c r="W27" s="128">
        <f t="shared" si="3"/>
        <v>13.833139824183116</v>
      </c>
      <c r="Z27" s="1116"/>
      <c r="AA27" s="1116"/>
      <c r="AB27" s="224"/>
      <c r="AC27" s="224"/>
      <c r="AD27" s="694"/>
      <c r="AE27" s="694"/>
      <c r="AF27" s="694"/>
      <c r="AG27" s="694"/>
      <c r="AH27" s="694"/>
      <c r="AI27" s="694"/>
      <c r="AJ27" s="694"/>
      <c r="AK27" s="694"/>
      <c r="AL27" s="694"/>
      <c r="AM27" s="694"/>
      <c r="AN27" s="694"/>
      <c r="AO27" s="694"/>
      <c r="AP27" s="694"/>
      <c r="AQ27" s="694"/>
      <c r="AR27" s="694"/>
      <c r="AS27" s="694"/>
      <c r="AT27" s="694"/>
      <c r="AU27" s="694"/>
      <c r="AV27" s="694"/>
      <c r="AW27" s="694"/>
      <c r="AY27" s="123"/>
      <c r="AZ27" s="191"/>
      <c r="BA27" s="129"/>
      <c r="BB27" s="130"/>
      <c r="BC27" s="126"/>
      <c r="BD27" s="155"/>
      <c r="BE27" s="132"/>
      <c r="BF27" s="131"/>
      <c r="BG27" s="132"/>
      <c r="BH27" s="131"/>
      <c r="BI27" s="132"/>
      <c r="BJ27" s="131"/>
      <c r="BK27" s="132"/>
      <c r="BL27" s="155"/>
      <c r="BM27" s="132"/>
      <c r="BN27" s="155"/>
      <c r="BO27" s="132"/>
      <c r="BP27" s="155"/>
      <c r="BQ27" s="132"/>
      <c r="BR27" s="155"/>
      <c r="BS27" s="132"/>
      <c r="BT27" s="155"/>
      <c r="BU27" s="132"/>
      <c r="BV27" s="155"/>
      <c r="BW27" s="132"/>
      <c r="BX27" s="155"/>
      <c r="BY27" s="132"/>
      <c r="BZ27" s="155"/>
      <c r="CA27" s="132"/>
      <c r="CB27" s="156"/>
      <c r="CC27" s="128"/>
      <c r="CF27" s="122"/>
      <c r="CG27" s="122"/>
      <c r="CH27" s="161"/>
    </row>
    <row r="28" spans="1:88" ht="54.75" customHeight="1">
      <c r="A28" s="1142"/>
      <c r="B28" s="1119"/>
      <c r="C28" s="1125"/>
      <c r="D28" s="38" t="s">
        <v>36</v>
      </c>
      <c r="E28" s="9" t="s">
        <v>27</v>
      </c>
      <c r="F28" s="663">
        <f>+'[1]UE409 (2)'!F28</f>
        <v>505</v>
      </c>
      <c r="G28" s="663">
        <f>+[1]UE409!G28</f>
        <v>672</v>
      </c>
      <c r="H28" s="663">
        <f>+[1]UE409!H28</f>
        <v>672</v>
      </c>
      <c r="I28" s="663">
        <f>+[1]UE409!I28</f>
        <v>672</v>
      </c>
      <c r="J28" s="634">
        <v>30</v>
      </c>
      <c r="K28" s="91">
        <v>17</v>
      </c>
      <c r="L28" s="91">
        <v>21</v>
      </c>
      <c r="M28" s="91">
        <v>34</v>
      </c>
      <c r="N28" s="91"/>
      <c r="O28" s="91"/>
      <c r="P28" s="91"/>
      <c r="Q28" s="91"/>
      <c r="R28" s="91"/>
      <c r="S28" s="91"/>
      <c r="T28" s="91"/>
      <c r="U28" s="91"/>
      <c r="V28" s="77">
        <f t="shared" si="2"/>
        <v>102</v>
      </c>
      <c r="W28" s="128">
        <f t="shared" si="3"/>
        <v>20.198019801980198</v>
      </c>
      <c r="Z28" s="1116"/>
      <c r="AA28" s="1116"/>
      <c r="AB28" s="224"/>
      <c r="AC28" s="224"/>
      <c r="AD28" s="694"/>
      <c r="AE28" s="694"/>
      <c r="AF28" s="694"/>
      <c r="AG28" s="694"/>
      <c r="AH28" s="694"/>
      <c r="AI28" s="694"/>
      <c r="AJ28" s="694"/>
      <c r="AK28" s="694"/>
      <c r="AL28" s="694"/>
      <c r="AM28" s="694"/>
      <c r="AN28" s="694"/>
      <c r="AO28" s="694"/>
      <c r="AP28" s="694"/>
      <c r="AQ28" s="694"/>
      <c r="AR28" s="694"/>
      <c r="AS28" s="694"/>
      <c r="AT28" s="694"/>
      <c r="AU28" s="694"/>
      <c r="AV28" s="694"/>
      <c r="AW28" s="694"/>
      <c r="AZ28" s="161"/>
      <c r="BA28" s="129"/>
      <c r="BB28" s="130"/>
      <c r="BC28" s="126"/>
      <c r="BD28" s="155"/>
      <c r="BE28" s="132"/>
      <c r="BF28" s="131"/>
      <c r="BG28" s="132"/>
      <c r="BH28" s="131"/>
      <c r="BI28" s="132"/>
      <c r="BJ28" s="131"/>
      <c r="BK28" s="132"/>
      <c r="BL28" s="155"/>
      <c r="BM28" s="132"/>
      <c r="BN28" s="155"/>
      <c r="BO28" s="132"/>
      <c r="BP28" s="155"/>
      <c r="BQ28" s="132"/>
      <c r="BR28" s="155"/>
      <c r="BS28" s="132"/>
      <c r="BT28" s="155"/>
      <c r="BU28" s="132"/>
      <c r="BV28" s="155"/>
      <c r="BW28" s="132"/>
      <c r="BX28" s="155"/>
      <c r="BY28" s="132"/>
      <c r="BZ28" s="155"/>
      <c r="CA28" s="132"/>
      <c r="CB28" s="156"/>
      <c r="CC28" s="128"/>
      <c r="CF28" s="122"/>
      <c r="CG28" s="122"/>
      <c r="CH28" s="161"/>
    </row>
    <row r="29" spans="1:88" ht="54.75" customHeight="1">
      <c r="A29" s="1142"/>
      <c r="B29" s="1119"/>
      <c r="C29" s="1125"/>
      <c r="D29" s="38" t="s">
        <v>37</v>
      </c>
      <c r="E29" s="9" t="s">
        <v>27</v>
      </c>
      <c r="F29" s="663">
        <f>+'[1]UE409 (2)'!F29</f>
        <v>40</v>
      </c>
      <c r="G29" s="663">
        <f>+[1]UE409!G29</f>
        <v>37</v>
      </c>
      <c r="H29" s="663">
        <f>+[1]UE409!H29</f>
        <v>37</v>
      </c>
      <c r="I29" s="663">
        <f>+[1]UE409!I29</f>
        <v>37</v>
      </c>
      <c r="J29" s="634">
        <v>2</v>
      </c>
      <c r="K29" s="94">
        <v>0</v>
      </c>
      <c r="L29" s="94">
        <v>1</v>
      </c>
      <c r="M29" s="94">
        <v>1</v>
      </c>
      <c r="N29" s="94"/>
      <c r="O29" s="94"/>
      <c r="P29" s="94"/>
      <c r="Q29" s="94"/>
      <c r="R29" s="94"/>
      <c r="S29" s="94"/>
      <c r="T29" s="94"/>
      <c r="U29" s="94"/>
      <c r="V29" s="77">
        <f t="shared" si="2"/>
        <v>4</v>
      </c>
      <c r="W29" s="128">
        <f t="shared" si="3"/>
        <v>10</v>
      </c>
      <c r="Z29" s="1116"/>
      <c r="AA29" s="1116"/>
      <c r="AB29" s="224"/>
      <c r="AC29" s="224"/>
      <c r="AD29" s="694"/>
      <c r="AE29" s="694"/>
      <c r="AF29" s="694"/>
      <c r="AG29" s="694"/>
      <c r="AH29" s="694"/>
      <c r="AI29" s="694"/>
      <c r="AJ29" s="694"/>
      <c r="AK29" s="694"/>
      <c r="AL29" s="694"/>
      <c r="AM29" s="694"/>
      <c r="AN29" s="694"/>
      <c r="AO29" s="694"/>
      <c r="AP29" s="694"/>
      <c r="AQ29" s="694"/>
      <c r="AR29" s="694"/>
      <c r="AS29" s="694"/>
      <c r="AT29" s="694"/>
      <c r="AU29" s="694"/>
      <c r="AV29" s="694"/>
      <c r="AW29" s="694"/>
      <c r="BA29" s="129"/>
      <c r="BB29" s="130"/>
      <c r="BC29" s="126"/>
      <c r="BD29" s="155"/>
      <c r="BE29" s="132"/>
      <c r="BF29" s="131"/>
      <c r="BG29" s="132"/>
      <c r="BH29" s="131"/>
      <c r="BI29" s="132"/>
      <c r="BJ29" s="131"/>
      <c r="BK29" s="132"/>
      <c r="BL29" s="155"/>
      <c r="BM29" s="132"/>
      <c r="BN29" s="155"/>
      <c r="BO29" s="132"/>
      <c r="BP29" s="155"/>
      <c r="BQ29" s="132"/>
      <c r="BR29" s="155"/>
      <c r="BS29" s="132"/>
      <c r="BT29" s="155"/>
      <c r="BU29" s="132"/>
      <c r="BV29" s="155"/>
      <c r="BW29" s="132"/>
      <c r="BX29" s="155"/>
      <c r="BY29" s="132"/>
      <c r="BZ29" s="155"/>
      <c r="CA29" s="132"/>
      <c r="CB29" s="156"/>
      <c r="CC29" s="128"/>
      <c r="CF29" s="122"/>
      <c r="CG29" s="122"/>
      <c r="CH29" s="161"/>
    </row>
    <row r="30" spans="1:88" ht="54.75" customHeight="1">
      <c r="A30" s="1142"/>
      <c r="B30" s="1119"/>
      <c r="C30" s="1126"/>
      <c r="D30" s="38" t="s">
        <v>438</v>
      </c>
      <c r="E30" s="9" t="s">
        <v>27</v>
      </c>
      <c r="F30" s="663">
        <f>+'[1]UE409 (2)'!F30</f>
        <v>51</v>
      </c>
      <c r="G30" s="663">
        <f>+[1]UE409!G30</f>
        <v>49</v>
      </c>
      <c r="H30" s="663">
        <f>+[1]UE409!H30</f>
        <v>49</v>
      </c>
      <c r="I30" s="663">
        <f>+[1]UE409!I30</f>
        <v>49</v>
      </c>
      <c r="J30" s="634">
        <v>1</v>
      </c>
      <c r="K30" s="94">
        <v>0</v>
      </c>
      <c r="L30" s="94">
        <v>0</v>
      </c>
      <c r="M30" s="94">
        <v>1</v>
      </c>
      <c r="N30" s="94"/>
      <c r="O30" s="94"/>
      <c r="P30" s="94"/>
      <c r="Q30" s="94"/>
      <c r="R30" s="94"/>
      <c r="S30" s="94"/>
      <c r="T30" s="94"/>
      <c r="U30" s="94"/>
      <c r="V30" s="77">
        <f t="shared" si="2"/>
        <v>2</v>
      </c>
      <c r="W30" s="128">
        <f t="shared" si="3"/>
        <v>3.9215686274509802</v>
      </c>
      <c r="Z30" s="1117"/>
      <c r="AA30" s="1117"/>
      <c r="AB30" s="224"/>
      <c r="AC30" s="224"/>
      <c r="AD30" s="694"/>
      <c r="AE30" s="694"/>
      <c r="AF30" s="694"/>
      <c r="AG30" s="694"/>
      <c r="AH30" s="694"/>
      <c r="AI30" s="694"/>
      <c r="AJ30" s="694"/>
      <c r="AK30" s="694"/>
      <c r="AL30" s="694"/>
      <c r="AM30" s="694"/>
      <c r="AN30" s="694"/>
      <c r="AO30" s="694"/>
      <c r="AP30" s="694"/>
      <c r="AQ30" s="694"/>
      <c r="AR30" s="694"/>
      <c r="AS30" s="694"/>
      <c r="AT30" s="694"/>
      <c r="AU30" s="694"/>
      <c r="AV30" s="694"/>
      <c r="AW30" s="694"/>
      <c r="BA30" s="129"/>
      <c r="BB30" s="130"/>
      <c r="BC30" s="129"/>
      <c r="BD30" s="155"/>
      <c r="BE30" s="132"/>
      <c r="BF30" s="131"/>
      <c r="BG30" s="132"/>
      <c r="BH30" s="131"/>
      <c r="BI30" s="132"/>
      <c r="BJ30" s="131"/>
      <c r="BK30" s="132"/>
      <c r="BL30" s="155"/>
      <c r="BM30" s="132"/>
      <c r="BN30" s="155"/>
      <c r="BO30" s="132"/>
      <c r="BP30" s="155"/>
      <c r="BQ30" s="132"/>
      <c r="BR30" s="155"/>
      <c r="BS30" s="132"/>
      <c r="BT30" s="155"/>
      <c r="BU30" s="132"/>
      <c r="BV30" s="155"/>
      <c r="BW30" s="132"/>
      <c r="BX30" s="155"/>
      <c r="BY30" s="132"/>
      <c r="BZ30" s="155"/>
      <c r="CA30" s="132"/>
      <c r="CB30" s="156"/>
      <c r="CC30" s="128"/>
      <c r="CD30" s="145"/>
      <c r="CF30" s="122"/>
      <c r="CG30" s="122"/>
      <c r="CH30" s="161"/>
    </row>
    <row r="31" spans="1:88" ht="54.75" customHeight="1">
      <c r="A31" s="1142"/>
      <c r="B31" s="1119"/>
      <c r="C31" s="1123" t="s">
        <v>230</v>
      </c>
      <c r="D31" s="662" t="s">
        <v>221</v>
      </c>
      <c r="E31" s="662"/>
      <c r="F31" s="663">
        <f>+'[1]UE409 (2)'!F31</f>
        <v>4345</v>
      </c>
      <c r="G31" s="663">
        <f>+[1]UE409!G31</f>
        <v>6728</v>
      </c>
      <c r="H31" s="663">
        <f>+[1]UE409!H31</f>
        <v>6728</v>
      </c>
      <c r="I31" s="663">
        <f>+[1]UE409!I31</f>
        <v>6728</v>
      </c>
      <c r="J31" s="720">
        <v>369</v>
      </c>
      <c r="K31" s="663">
        <v>378</v>
      </c>
      <c r="L31" s="663">
        <v>289</v>
      </c>
      <c r="M31" s="663">
        <v>262</v>
      </c>
      <c r="N31" s="663">
        <f t="shared" ref="N31:U31" si="8">SUM(N32:N34)</f>
        <v>0</v>
      </c>
      <c r="O31" s="663">
        <f t="shared" si="8"/>
        <v>0</v>
      </c>
      <c r="P31" s="663">
        <f t="shared" si="8"/>
        <v>0</v>
      </c>
      <c r="Q31" s="663">
        <f t="shared" si="8"/>
        <v>0</v>
      </c>
      <c r="R31" s="663">
        <f t="shared" si="8"/>
        <v>0</v>
      </c>
      <c r="S31" s="663">
        <f t="shared" si="8"/>
        <v>0</v>
      </c>
      <c r="T31" s="663">
        <f t="shared" si="8"/>
        <v>0</v>
      </c>
      <c r="U31" s="663">
        <f t="shared" si="8"/>
        <v>0</v>
      </c>
      <c r="V31" s="77">
        <f t="shared" si="2"/>
        <v>1298</v>
      </c>
      <c r="W31" s="128">
        <f t="shared" si="3"/>
        <v>29.873417721518987</v>
      </c>
      <c r="Z31" s="224"/>
      <c r="AA31" s="224"/>
      <c r="AB31" s="224"/>
      <c r="AC31" s="224"/>
      <c r="AD31" s="694"/>
      <c r="AE31" s="694"/>
      <c r="AF31" s="694"/>
      <c r="AG31" s="694"/>
      <c r="AH31" s="694"/>
      <c r="AI31" s="694"/>
      <c r="AJ31" s="694"/>
      <c r="AK31" s="694"/>
      <c r="AL31" s="694"/>
      <c r="AM31" s="694"/>
      <c r="AN31" s="694"/>
      <c r="AO31" s="694"/>
      <c r="AP31" s="694"/>
      <c r="AQ31" s="694"/>
      <c r="AR31" s="694"/>
      <c r="AS31" s="694"/>
      <c r="AT31" s="694"/>
      <c r="AU31" s="694"/>
      <c r="AV31" s="694"/>
      <c r="AW31" s="694"/>
      <c r="BA31" s="77">
        <f>+BC31+BD31+BF31+BH31+BJ31+BL31+BN31+BP31+BR31+BT31+BV31+BX31+BZ31</f>
        <v>540611</v>
      </c>
      <c r="BB31" s="130">
        <f>+BE31+BG31+BI31+BK31+BM31+BO31+BQ31+BS31+BU31+BW31+BY31+CA31</f>
        <v>90868.439999999988</v>
      </c>
      <c r="BC31" s="129">
        <v>50158</v>
      </c>
      <c r="BD31" s="155">
        <v>5568</v>
      </c>
      <c r="BE31" s="132">
        <v>2037.44</v>
      </c>
      <c r="BF31" s="131">
        <v>481194</v>
      </c>
      <c r="BG31" s="132">
        <v>44182.159999999996</v>
      </c>
      <c r="BH31" s="131">
        <v>3691</v>
      </c>
      <c r="BI31" s="132">
        <v>44648.839999999989</v>
      </c>
      <c r="BJ31" s="131"/>
      <c r="BK31" s="132"/>
      <c r="BL31" s="155"/>
      <c r="BM31" s="132"/>
      <c r="BN31" s="155"/>
      <c r="BO31" s="132"/>
      <c r="BP31" s="155"/>
      <c r="BQ31" s="132"/>
      <c r="BR31" s="155"/>
      <c r="BS31" s="132"/>
      <c r="BT31" s="155"/>
      <c r="BU31" s="132"/>
      <c r="BV31" s="155"/>
      <c r="BW31" s="132"/>
      <c r="BX31" s="155"/>
      <c r="BY31" s="132"/>
      <c r="BZ31" s="155"/>
      <c r="CA31" s="132"/>
      <c r="CB31" s="156">
        <f>+BE31+BG31+BI31+BK31+BM31+BO31+BQ31+BS31+BU31+BW31+BY31+CA31</f>
        <v>90868.439999999988</v>
      </c>
      <c r="CC31" s="128">
        <f>+CB31/BA31*100</f>
        <v>16.808470415881288</v>
      </c>
      <c r="CF31" s="133">
        <f>+CI31-BA31</f>
        <v>0</v>
      </c>
      <c r="CG31" s="133">
        <f>+CJ31-BB31</f>
        <v>0</v>
      </c>
      <c r="CH31" s="160"/>
      <c r="CI31" s="133">
        <v>540611</v>
      </c>
      <c r="CJ31" s="133">
        <v>90868.439999999988</v>
      </c>
    </row>
    <row r="32" spans="1:88" ht="54.75" customHeight="1">
      <c r="A32" s="1142"/>
      <c r="B32" s="1119"/>
      <c r="C32" s="1123"/>
      <c r="D32" s="38" t="s">
        <v>38</v>
      </c>
      <c r="E32" s="44" t="s">
        <v>27</v>
      </c>
      <c r="F32" s="663">
        <f>+'[1]UE409 (2)'!F32</f>
        <v>2832</v>
      </c>
      <c r="G32" s="663">
        <f>+[1]UE409!G32</f>
        <v>4505</v>
      </c>
      <c r="H32" s="663">
        <f>+[1]UE409!H32</f>
        <v>4505</v>
      </c>
      <c r="I32" s="663">
        <f>+[1]UE409!I32</f>
        <v>4505</v>
      </c>
      <c r="J32" s="634">
        <v>157</v>
      </c>
      <c r="K32" s="80">
        <v>173</v>
      </c>
      <c r="L32" s="80">
        <v>126</v>
      </c>
      <c r="M32" s="80">
        <v>123</v>
      </c>
      <c r="N32" s="80"/>
      <c r="O32" s="80"/>
      <c r="P32" s="80"/>
      <c r="Q32" s="80"/>
      <c r="R32" s="80"/>
      <c r="S32" s="80"/>
      <c r="T32" s="80"/>
      <c r="U32" s="80"/>
      <c r="V32" s="77">
        <f t="shared" si="2"/>
        <v>579</v>
      </c>
      <c r="W32" s="128">
        <f t="shared" si="3"/>
        <v>20.444915254237291</v>
      </c>
      <c r="Z32" s="1129" t="s">
        <v>768</v>
      </c>
      <c r="AA32" s="1115" t="s">
        <v>767</v>
      </c>
      <c r="AB32" s="224"/>
      <c r="AC32" s="224"/>
      <c r="AD32" s="694"/>
      <c r="AE32" s="694"/>
      <c r="AF32" s="694"/>
      <c r="AG32" s="694"/>
      <c r="AH32" s="694"/>
      <c r="AI32" s="694"/>
      <c r="AJ32" s="694"/>
      <c r="AK32" s="694"/>
      <c r="AL32" s="694"/>
      <c r="AM32" s="694"/>
      <c r="AN32" s="694"/>
      <c r="AO32" s="694"/>
      <c r="AP32" s="694"/>
      <c r="AQ32" s="694"/>
      <c r="AR32" s="694"/>
      <c r="AS32" s="694"/>
      <c r="AT32" s="694"/>
      <c r="AU32" s="694"/>
      <c r="AV32" s="694"/>
      <c r="AW32" s="694"/>
      <c r="BA32" s="129"/>
      <c r="BB32" s="130"/>
      <c r="BC32" s="129"/>
      <c r="BD32" s="155"/>
      <c r="BE32" s="132"/>
      <c r="BF32" s="158"/>
      <c r="BG32" s="132"/>
      <c r="BH32" s="158"/>
      <c r="BI32" s="132"/>
      <c r="BJ32" s="158"/>
      <c r="BK32" s="132"/>
      <c r="BL32" s="155"/>
      <c r="BM32" s="132"/>
      <c r="BN32" s="155"/>
      <c r="BO32" s="132"/>
      <c r="BP32" s="155"/>
      <c r="BQ32" s="132"/>
      <c r="BR32" s="155"/>
      <c r="BS32" s="132"/>
      <c r="BT32" s="155"/>
      <c r="BU32" s="132"/>
      <c r="BV32" s="155"/>
      <c r="BW32" s="132"/>
      <c r="BX32" s="155"/>
      <c r="BY32" s="132"/>
      <c r="BZ32" s="155"/>
      <c r="CA32" s="132"/>
      <c r="CB32" s="156"/>
      <c r="CC32" s="128"/>
      <c r="CF32" s="122"/>
      <c r="CG32" s="122"/>
      <c r="CH32" s="161"/>
    </row>
    <row r="33" spans="1:88" ht="54.75" customHeight="1">
      <c r="A33" s="1142"/>
      <c r="B33" s="1119"/>
      <c r="C33" s="1123"/>
      <c r="D33" s="38" t="s">
        <v>39</v>
      </c>
      <c r="E33" s="9" t="s">
        <v>27</v>
      </c>
      <c r="F33" s="663">
        <f>+'[1]UE409 (2)'!F33</f>
        <v>13</v>
      </c>
      <c r="G33" s="663">
        <f>+[1]UE409!G33</f>
        <v>38</v>
      </c>
      <c r="H33" s="663">
        <f>+[1]UE409!H33</f>
        <v>38</v>
      </c>
      <c r="I33" s="663">
        <f>+[1]UE409!I33</f>
        <v>38</v>
      </c>
      <c r="J33" s="634">
        <v>0</v>
      </c>
      <c r="K33" s="80">
        <v>1</v>
      </c>
      <c r="L33" s="80">
        <v>3</v>
      </c>
      <c r="M33" s="80">
        <v>1</v>
      </c>
      <c r="N33" s="80"/>
      <c r="O33" s="80"/>
      <c r="P33" s="80"/>
      <c r="Q33" s="80"/>
      <c r="R33" s="80"/>
      <c r="S33" s="80"/>
      <c r="T33" s="80"/>
      <c r="U33" s="80"/>
      <c r="V33" s="77">
        <f t="shared" si="2"/>
        <v>5</v>
      </c>
      <c r="W33" s="128">
        <f t="shared" si="3"/>
        <v>38.461538461538467</v>
      </c>
      <c r="Z33" s="1130"/>
      <c r="AA33" s="1116"/>
      <c r="AB33" s="224"/>
      <c r="AC33" s="224"/>
      <c r="AD33" s="694"/>
      <c r="AE33" s="694"/>
      <c r="AF33" s="694"/>
      <c r="AG33" s="694"/>
      <c r="AH33" s="694"/>
      <c r="AI33" s="694"/>
      <c r="AJ33" s="694"/>
      <c r="AK33" s="694"/>
      <c r="AL33" s="694"/>
      <c r="AM33" s="694"/>
      <c r="AN33" s="694"/>
      <c r="AO33" s="694"/>
      <c r="AP33" s="694"/>
      <c r="AQ33" s="694"/>
      <c r="AR33" s="694"/>
      <c r="AS33" s="694"/>
      <c r="AT33" s="694"/>
      <c r="AU33" s="694"/>
      <c r="AV33" s="694"/>
      <c r="AW33" s="694"/>
      <c r="BA33" s="129"/>
      <c r="BB33" s="130"/>
      <c r="BC33" s="129"/>
      <c r="BD33" s="155"/>
      <c r="BE33" s="132"/>
      <c r="BF33" s="158"/>
      <c r="BG33" s="132"/>
      <c r="BH33" s="158"/>
      <c r="BI33" s="132"/>
      <c r="BJ33" s="158"/>
      <c r="BK33" s="132"/>
      <c r="BL33" s="155"/>
      <c r="BM33" s="132"/>
      <c r="BN33" s="155"/>
      <c r="BO33" s="132"/>
      <c r="BP33" s="155"/>
      <c r="BQ33" s="132"/>
      <c r="BR33" s="155"/>
      <c r="BS33" s="132"/>
      <c r="BT33" s="155"/>
      <c r="BU33" s="132"/>
      <c r="BV33" s="155"/>
      <c r="BW33" s="132"/>
      <c r="BX33" s="155"/>
      <c r="BY33" s="132"/>
      <c r="BZ33" s="155"/>
      <c r="CA33" s="132"/>
      <c r="CB33" s="156"/>
      <c r="CC33" s="128"/>
      <c r="CF33" s="122"/>
      <c r="CG33" s="122"/>
      <c r="CH33" s="161"/>
    </row>
    <row r="34" spans="1:88" ht="54.75" customHeight="1">
      <c r="A34" s="1142"/>
      <c r="B34" s="1120"/>
      <c r="C34" s="1123"/>
      <c r="D34" s="38" t="s">
        <v>40</v>
      </c>
      <c r="E34" s="9" t="s">
        <v>27</v>
      </c>
      <c r="F34" s="663">
        <f>+'[1]UE409 (2)'!F34</f>
        <v>1500</v>
      </c>
      <c r="G34" s="663">
        <f>+[1]UE409!G34</f>
        <v>2185</v>
      </c>
      <c r="H34" s="663">
        <f>+[1]UE409!H34</f>
        <v>2185</v>
      </c>
      <c r="I34" s="663">
        <f>+[1]UE409!I34</f>
        <v>2185</v>
      </c>
      <c r="J34" s="722">
        <v>212</v>
      </c>
      <c r="K34" s="114">
        <v>204</v>
      </c>
      <c r="L34" s="114">
        <v>160</v>
      </c>
      <c r="M34" s="114">
        <v>138</v>
      </c>
      <c r="N34" s="114"/>
      <c r="O34" s="114"/>
      <c r="P34" s="80"/>
      <c r="Q34" s="80"/>
      <c r="R34" s="80"/>
      <c r="S34" s="80"/>
      <c r="T34" s="80"/>
      <c r="U34" s="80"/>
      <c r="V34" s="77">
        <f t="shared" si="2"/>
        <v>714</v>
      </c>
      <c r="W34" s="128">
        <f t="shared" si="3"/>
        <v>47.599999999999994</v>
      </c>
      <c r="Z34" s="1131"/>
      <c r="AA34" s="1117"/>
      <c r="AB34" s="224"/>
      <c r="AC34" s="224"/>
      <c r="AD34" s="694"/>
      <c r="AE34" s="694"/>
      <c r="AF34" s="694"/>
      <c r="AG34" s="694"/>
      <c r="AH34" s="694"/>
      <c r="AI34" s="694"/>
      <c r="AJ34" s="694"/>
      <c r="AK34" s="694"/>
      <c r="AL34" s="694"/>
      <c r="AM34" s="694"/>
      <c r="AN34" s="694"/>
      <c r="AO34" s="694"/>
      <c r="AP34" s="694"/>
      <c r="AQ34" s="694"/>
      <c r="AR34" s="694"/>
      <c r="AS34" s="694"/>
      <c r="AT34" s="694"/>
      <c r="AU34" s="694"/>
      <c r="AV34" s="694"/>
      <c r="AW34" s="694"/>
      <c r="BA34" s="129"/>
      <c r="BB34" s="130"/>
      <c r="BC34" s="129"/>
      <c r="BD34" s="155"/>
      <c r="BE34" s="132"/>
      <c r="BF34" s="158"/>
      <c r="BG34" s="132"/>
      <c r="BH34" s="158"/>
      <c r="BI34" s="132"/>
      <c r="BJ34" s="158"/>
      <c r="BK34" s="132"/>
      <c r="BL34" s="155"/>
      <c r="BM34" s="132"/>
      <c r="BN34" s="155"/>
      <c r="BO34" s="132"/>
      <c r="BP34" s="155"/>
      <c r="BQ34" s="132"/>
      <c r="BR34" s="155"/>
      <c r="BS34" s="132"/>
      <c r="BT34" s="155"/>
      <c r="BU34" s="132"/>
      <c r="BV34" s="155"/>
      <c r="BW34" s="132"/>
      <c r="BX34" s="155"/>
      <c r="BY34" s="132"/>
      <c r="BZ34" s="155"/>
      <c r="CA34" s="132"/>
      <c r="CB34" s="156"/>
      <c r="CC34" s="128"/>
      <c r="CF34" s="122"/>
      <c r="CG34" s="122"/>
      <c r="CH34" s="161"/>
    </row>
    <row r="35" spans="1:88" ht="54.75" customHeight="1">
      <c r="A35" s="1142"/>
      <c r="B35" s="1118" t="s">
        <v>274</v>
      </c>
      <c r="C35" s="984" t="s">
        <v>714</v>
      </c>
      <c r="D35" s="985"/>
      <c r="E35" s="986"/>
      <c r="F35" s="698">
        <f>+'[1]UE409 (2)'!F35</f>
        <v>206</v>
      </c>
      <c r="G35" s="698">
        <f>+[1]UE409!G35</f>
        <v>555</v>
      </c>
      <c r="H35" s="698">
        <f>+[1]UE409!H35</f>
        <v>555</v>
      </c>
      <c r="I35" s="698">
        <f>+[1]UE409!I35</f>
        <v>555</v>
      </c>
      <c r="J35" s="723">
        <v>10</v>
      </c>
      <c r="K35" s="698">
        <v>10</v>
      </c>
      <c r="L35" s="698">
        <v>12</v>
      </c>
      <c r="M35" s="698">
        <v>12</v>
      </c>
      <c r="N35" s="698">
        <f t="shared" ref="N35:U35" si="9">+N36+N40</f>
        <v>0</v>
      </c>
      <c r="O35" s="698">
        <f t="shared" si="9"/>
        <v>0</v>
      </c>
      <c r="P35" s="698">
        <f t="shared" si="9"/>
        <v>0</v>
      </c>
      <c r="Q35" s="698">
        <f t="shared" si="9"/>
        <v>0</v>
      </c>
      <c r="R35" s="698">
        <f t="shared" si="9"/>
        <v>0</v>
      </c>
      <c r="S35" s="698">
        <f t="shared" si="9"/>
        <v>0</v>
      </c>
      <c r="T35" s="698">
        <f t="shared" si="9"/>
        <v>0</v>
      </c>
      <c r="U35" s="698">
        <f t="shared" si="9"/>
        <v>0</v>
      </c>
      <c r="V35" s="77">
        <f t="shared" si="2"/>
        <v>44</v>
      </c>
      <c r="W35" s="128">
        <f t="shared" si="3"/>
        <v>21.359223300970871</v>
      </c>
      <c r="Z35" s="224"/>
      <c r="AA35" s="224"/>
      <c r="AB35" s="224"/>
      <c r="AC35" s="224"/>
      <c r="AD35" s="694"/>
      <c r="AE35" s="694"/>
      <c r="AF35" s="694"/>
      <c r="AG35" s="694"/>
      <c r="AH35" s="694"/>
      <c r="AI35" s="694"/>
      <c r="AJ35" s="694"/>
      <c r="AK35" s="694"/>
      <c r="AL35" s="694"/>
      <c r="AM35" s="694"/>
      <c r="AN35" s="694"/>
      <c r="AO35" s="694"/>
      <c r="AP35" s="694"/>
      <c r="AQ35" s="694"/>
      <c r="AR35" s="694"/>
      <c r="AS35" s="694"/>
      <c r="AT35" s="694"/>
      <c r="AU35" s="694"/>
      <c r="AV35" s="694"/>
      <c r="AW35" s="694"/>
      <c r="BA35" s="129"/>
      <c r="BB35" s="130"/>
      <c r="BC35" s="129"/>
      <c r="BD35" s="155">
        <v>0</v>
      </c>
      <c r="BE35" s="132">
        <v>0</v>
      </c>
      <c r="BF35" s="158">
        <v>0</v>
      </c>
      <c r="BG35" s="132">
        <v>0</v>
      </c>
      <c r="BH35" s="158">
        <v>0</v>
      </c>
      <c r="BI35" s="132">
        <v>0</v>
      </c>
      <c r="BJ35" s="158"/>
      <c r="BK35" s="132"/>
      <c r="BL35" s="155"/>
      <c r="BM35" s="132"/>
      <c r="BN35" s="155"/>
      <c r="BO35" s="132"/>
      <c r="BP35" s="155"/>
      <c r="BQ35" s="132"/>
      <c r="BR35" s="155"/>
      <c r="BS35" s="132"/>
      <c r="BT35" s="155"/>
      <c r="BU35" s="132"/>
      <c r="BV35" s="155"/>
      <c r="BW35" s="132"/>
      <c r="BX35" s="155"/>
      <c r="BY35" s="132"/>
      <c r="BZ35" s="155"/>
      <c r="CA35" s="132"/>
      <c r="CB35" s="156"/>
      <c r="CC35" s="128"/>
      <c r="CF35" s="133">
        <f>+CI35-BA35</f>
        <v>0</v>
      </c>
      <c r="CG35" s="133">
        <f>+CJ35-BB35</f>
        <v>0</v>
      </c>
      <c r="CH35" s="160"/>
      <c r="CI35" s="133"/>
      <c r="CJ35" s="133"/>
    </row>
    <row r="36" spans="1:88" ht="54.75" customHeight="1">
      <c r="A36" s="1142"/>
      <c r="B36" s="1119"/>
      <c r="C36" s="1123" t="s">
        <v>227</v>
      </c>
      <c r="D36" s="662" t="s">
        <v>221</v>
      </c>
      <c r="E36" s="662"/>
      <c r="F36" s="663">
        <f>+'[1]UE409 (2)'!F36</f>
        <v>156</v>
      </c>
      <c r="G36" s="663">
        <f>+[1]UE409!G36</f>
        <v>479</v>
      </c>
      <c r="H36" s="663">
        <f>+[1]UE409!H36</f>
        <v>479</v>
      </c>
      <c r="I36" s="663">
        <f>+[1]UE409!I36</f>
        <v>479</v>
      </c>
      <c r="J36" s="720">
        <v>8</v>
      </c>
      <c r="K36" s="663">
        <v>2</v>
      </c>
      <c r="L36" s="663">
        <v>6</v>
      </c>
      <c r="M36" s="663">
        <v>8</v>
      </c>
      <c r="N36" s="663">
        <f t="shared" ref="N36:U36" si="10">SUM(N37+N38+N39)</f>
        <v>0</v>
      </c>
      <c r="O36" s="663">
        <f t="shared" si="10"/>
        <v>0</v>
      </c>
      <c r="P36" s="663">
        <f t="shared" si="10"/>
        <v>0</v>
      </c>
      <c r="Q36" s="663">
        <f t="shared" si="10"/>
        <v>0</v>
      </c>
      <c r="R36" s="663">
        <f t="shared" si="10"/>
        <v>0</v>
      </c>
      <c r="S36" s="663">
        <f t="shared" si="10"/>
        <v>0</v>
      </c>
      <c r="T36" s="663">
        <f t="shared" si="10"/>
        <v>0</v>
      </c>
      <c r="U36" s="663">
        <f t="shared" si="10"/>
        <v>0</v>
      </c>
      <c r="V36" s="77">
        <f t="shared" si="2"/>
        <v>24</v>
      </c>
      <c r="W36" s="128">
        <f t="shared" si="3"/>
        <v>15.384615384615385</v>
      </c>
      <c r="Z36" s="224"/>
      <c r="AA36" s="224"/>
      <c r="AB36" s="224"/>
      <c r="AC36" s="224"/>
      <c r="AD36" s="694"/>
      <c r="AE36" s="694"/>
      <c r="AF36" s="694"/>
      <c r="AG36" s="694"/>
      <c r="AH36" s="694"/>
      <c r="AI36" s="694"/>
      <c r="AJ36" s="694"/>
      <c r="AK36" s="694"/>
      <c r="AL36" s="694"/>
      <c r="AM36" s="694"/>
      <c r="AN36" s="694"/>
      <c r="AO36" s="694"/>
      <c r="AP36" s="694"/>
      <c r="AQ36" s="694"/>
      <c r="AR36" s="694"/>
      <c r="AS36" s="694"/>
      <c r="AT36" s="694"/>
      <c r="AU36" s="694"/>
      <c r="AV36" s="694"/>
      <c r="AW36" s="694"/>
      <c r="BA36" s="77">
        <f>+BC36+BD36+BF36+BH36+BJ36+BL36+BN36+BP36+BR36+BT36+BV36+BX36+BZ36</f>
        <v>876072</v>
      </c>
      <c r="BB36" s="130">
        <f>+BE36+BG36+BI36+BK36+BM36+BO36+BQ36+BS36+BU36+BW36+BY36+CA36</f>
        <v>156170.27999999997</v>
      </c>
      <c r="BC36" s="129">
        <v>2671</v>
      </c>
      <c r="BD36" s="155">
        <v>0</v>
      </c>
      <c r="BE36" s="132">
        <v>0</v>
      </c>
      <c r="BF36" s="131">
        <v>866857</v>
      </c>
      <c r="BG36" s="132">
        <v>78096.009999999995</v>
      </c>
      <c r="BH36" s="131">
        <v>6544</v>
      </c>
      <c r="BI36" s="132">
        <v>78074.269999999975</v>
      </c>
      <c r="BJ36" s="131"/>
      <c r="BK36" s="132"/>
      <c r="BL36" s="155"/>
      <c r="BM36" s="132"/>
      <c r="BN36" s="155"/>
      <c r="BO36" s="132"/>
      <c r="BP36" s="155"/>
      <c r="BQ36" s="132"/>
      <c r="BR36" s="155"/>
      <c r="BS36" s="132"/>
      <c r="BT36" s="155"/>
      <c r="BU36" s="132"/>
      <c r="BV36" s="155"/>
      <c r="BW36" s="132"/>
      <c r="BX36" s="155"/>
      <c r="BY36" s="132"/>
      <c r="BZ36" s="155"/>
      <c r="CA36" s="132"/>
      <c r="CB36" s="156">
        <f>+BE36+BG36+BI36+BK36+BM36+BO36+BQ36+BS36+BU36+BW36+BY36+CA36</f>
        <v>156170.27999999997</v>
      </c>
      <c r="CC36" s="128">
        <f>+CB36/BA36*100</f>
        <v>17.826192367750593</v>
      </c>
      <c r="CF36" s="133">
        <f>+CI36-BA36</f>
        <v>0</v>
      </c>
      <c r="CG36" s="133">
        <f>+CJ36-BB36</f>
        <v>0</v>
      </c>
      <c r="CH36" s="160"/>
      <c r="CI36" s="133">
        <v>876072</v>
      </c>
      <c r="CJ36" s="133">
        <v>156170.27999999997</v>
      </c>
    </row>
    <row r="37" spans="1:88" ht="54.75" customHeight="1">
      <c r="A37" s="1142"/>
      <c r="B37" s="1119"/>
      <c r="C37" s="1123"/>
      <c r="D37" s="53" t="s">
        <v>444</v>
      </c>
      <c r="E37" s="25" t="s">
        <v>27</v>
      </c>
      <c r="F37" s="663">
        <f>+'[1]UE409 (2)'!F37</f>
        <v>25</v>
      </c>
      <c r="G37" s="663">
        <f>+[1]UE409!G37</f>
        <v>169</v>
      </c>
      <c r="H37" s="663">
        <f>+[1]UE409!H37</f>
        <v>169</v>
      </c>
      <c r="I37" s="663">
        <f>+[1]UE409!I37</f>
        <v>169</v>
      </c>
      <c r="J37" s="722">
        <v>0</v>
      </c>
      <c r="K37" s="429">
        <v>0</v>
      </c>
      <c r="L37" s="429">
        <v>0</v>
      </c>
      <c r="M37" s="429">
        <v>1</v>
      </c>
      <c r="N37" s="429"/>
      <c r="O37" s="429"/>
      <c r="P37" s="94"/>
      <c r="Q37" s="94"/>
      <c r="R37" s="94"/>
      <c r="S37" s="94"/>
      <c r="T37" s="94"/>
      <c r="U37" s="94"/>
      <c r="V37" s="77">
        <f t="shared" si="2"/>
        <v>1</v>
      </c>
      <c r="W37" s="128">
        <f t="shared" si="3"/>
        <v>4</v>
      </c>
      <c r="Z37" s="1129" t="s">
        <v>768</v>
      </c>
      <c r="AA37" s="1132" t="s">
        <v>767</v>
      </c>
      <c r="AB37" s="224"/>
      <c r="AC37" s="224"/>
      <c r="AD37" s="694"/>
      <c r="AE37" s="694"/>
      <c r="AF37" s="694"/>
      <c r="AG37" s="694"/>
      <c r="AH37" s="694"/>
      <c r="AI37" s="694"/>
      <c r="AJ37" s="694"/>
      <c r="AK37" s="694"/>
      <c r="AL37" s="694"/>
      <c r="AM37" s="694"/>
      <c r="AN37" s="694"/>
      <c r="AO37" s="694"/>
      <c r="AP37" s="694"/>
      <c r="AQ37" s="694"/>
      <c r="AR37" s="694"/>
      <c r="AS37" s="694"/>
      <c r="AT37" s="694"/>
      <c r="AU37" s="694"/>
      <c r="AV37" s="694"/>
      <c r="AW37" s="694"/>
      <c r="BA37" s="129"/>
      <c r="BB37" s="130"/>
      <c r="BC37" s="129"/>
      <c r="BD37" s="403"/>
      <c r="BE37" s="166"/>
      <c r="BF37" s="131"/>
      <c r="BG37" s="132"/>
      <c r="BH37" s="131"/>
      <c r="BI37" s="132"/>
      <c r="BJ37" s="131"/>
      <c r="BK37" s="132"/>
      <c r="BL37" s="155"/>
      <c r="BM37" s="132"/>
      <c r="BN37" s="155"/>
      <c r="BO37" s="132"/>
      <c r="BP37" s="155"/>
      <c r="BQ37" s="132"/>
      <c r="BR37" s="155"/>
      <c r="BS37" s="132"/>
      <c r="BT37" s="155"/>
      <c r="BU37" s="132"/>
      <c r="BV37" s="155"/>
      <c r="BW37" s="132"/>
      <c r="BX37" s="155"/>
      <c r="BY37" s="132"/>
      <c r="BZ37" s="155"/>
      <c r="CA37" s="132"/>
      <c r="CB37" s="156"/>
      <c r="CC37" s="128"/>
      <c r="CD37" s="145"/>
      <c r="CF37" s="122"/>
      <c r="CG37" s="122"/>
      <c r="CH37" s="161"/>
    </row>
    <row r="38" spans="1:88" ht="54.75" customHeight="1">
      <c r="A38" s="1142"/>
      <c r="B38" s="1119"/>
      <c r="C38" s="1123"/>
      <c r="D38" s="54" t="s">
        <v>41</v>
      </c>
      <c r="E38" s="25" t="s">
        <v>27</v>
      </c>
      <c r="F38" s="663">
        <f>+'[1]UE409 (2)'!F38</f>
        <v>13</v>
      </c>
      <c r="G38" s="663">
        <f>+[1]UE409!G38</f>
        <v>42</v>
      </c>
      <c r="H38" s="663">
        <f>+[1]UE409!H38</f>
        <v>42</v>
      </c>
      <c r="I38" s="663">
        <f>+[1]UE409!I38</f>
        <v>42</v>
      </c>
      <c r="J38" s="634">
        <v>0</v>
      </c>
      <c r="K38" s="94">
        <v>0</v>
      </c>
      <c r="L38" s="94">
        <v>1</v>
      </c>
      <c r="M38" s="94">
        <v>0</v>
      </c>
      <c r="N38" s="94"/>
      <c r="O38" s="94"/>
      <c r="P38" s="94"/>
      <c r="Q38" s="94"/>
      <c r="R38" s="94"/>
      <c r="S38" s="94"/>
      <c r="T38" s="94"/>
      <c r="U38" s="94"/>
      <c r="V38" s="77">
        <f t="shared" si="2"/>
        <v>1</v>
      </c>
      <c r="W38" s="128">
        <f t="shared" si="3"/>
        <v>7.6923076923076925</v>
      </c>
      <c r="Z38" s="1130"/>
      <c r="AA38" s="1133"/>
      <c r="AB38" s="224"/>
      <c r="AC38" s="224"/>
      <c r="AD38" s="694"/>
      <c r="AE38" s="694"/>
      <c r="AF38" s="694"/>
      <c r="AG38" s="694"/>
      <c r="AH38" s="694"/>
      <c r="AI38" s="694"/>
      <c r="AJ38" s="694"/>
      <c r="AK38" s="694"/>
      <c r="AL38" s="694"/>
      <c r="AM38" s="694"/>
      <c r="AN38" s="694"/>
      <c r="AO38" s="694"/>
      <c r="AP38" s="694"/>
      <c r="AQ38" s="694"/>
      <c r="AR38" s="694"/>
      <c r="AS38" s="694"/>
      <c r="AT38" s="694"/>
      <c r="AU38" s="694"/>
      <c r="AV38" s="694"/>
      <c r="AW38" s="694"/>
      <c r="BA38" s="129"/>
      <c r="BB38" s="130"/>
      <c r="BC38" s="129"/>
      <c r="BD38" s="403"/>
      <c r="BE38" s="166"/>
      <c r="BF38" s="131"/>
      <c r="BG38" s="132"/>
      <c r="BH38" s="131"/>
      <c r="BI38" s="132"/>
      <c r="BJ38" s="131"/>
      <c r="BK38" s="132"/>
      <c r="BL38" s="155"/>
      <c r="BM38" s="132"/>
      <c r="BN38" s="155"/>
      <c r="BO38" s="132"/>
      <c r="BP38" s="155"/>
      <c r="BQ38" s="132"/>
      <c r="BR38" s="155"/>
      <c r="BS38" s="132"/>
      <c r="BT38" s="155"/>
      <c r="BU38" s="132"/>
      <c r="BV38" s="155"/>
      <c r="BW38" s="132"/>
      <c r="BX38" s="155"/>
      <c r="BY38" s="132"/>
      <c r="BZ38" s="155"/>
      <c r="CA38" s="132"/>
      <c r="CB38" s="156"/>
      <c r="CC38" s="128"/>
      <c r="CF38" s="122"/>
      <c r="CG38" s="122"/>
      <c r="CH38" s="161"/>
    </row>
    <row r="39" spans="1:88" ht="54.75" customHeight="1">
      <c r="A39" s="1142"/>
      <c r="B39" s="1119"/>
      <c r="C39" s="1123"/>
      <c r="D39" s="54" t="s">
        <v>42</v>
      </c>
      <c r="E39" s="25" t="s">
        <v>27</v>
      </c>
      <c r="F39" s="663">
        <f>+'[1]UE409 (2)'!F39</f>
        <v>118</v>
      </c>
      <c r="G39" s="663">
        <f>+[1]UE409!G39</f>
        <v>268</v>
      </c>
      <c r="H39" s="663">
        <f>+[1]UE409!H39</f>
        <v>268</v>
      </c>
      <c r="I39" s="663">
        <f>+[1]UE409!I39</f>
        <v>268</v>
      </c>
      <c r="J39" s="634">
        <v>8</v>
      </c>
      <c r="K39" s="94">
        <v>2</v>
      </c>
      <c r="L39" s="94">
        <v>5</v>
      </c>
      <c r="M39" s="94">
        <v>7</v>
      </c>
      <c r="N39" s="94"/>
      <c r="O39" s="94"/>
      <c r="P39" s="94"/>
      <c r="Q39" s="94"/>
      <c r="R39" s="94"/>
      <c r="S39" s="94"/>
      <c r="T39" s="94"/>
      <c r="U39" s="94"/>
      <c r="V39" s="77">
        <f t="shared" si="2"/>
        <v>22</v>
      </c>
      <c r="W39" s="128">
        <f t="shared" si="3"/>
        <v>18.64406779661017</v>
      </c>
      <c r="Z39" s="1131"/>
      <c r="AA39" s="1134"/>
      <c r="AB39" s="224"/>
      <c r="AC39" s="224"/>
      <c r="AD39" s="694"/>
      <c r="AE39" s="694"/>
      <c r="AF39" s="694"/>
      <c r="AG39" s="694"/>
      <c r="AH39" s="694"/>
      <c r="AI39" s="694"/>
      <c r="AJ39" s="694"/>
      <c r="AK39" s="694"/>
      <c r="AL39" s="694"/>
      <c r="AM39" s="694"/>
      <c r="AN39" s="694"/>
      <c r="AO39" s="694"/>
      <c r="AP39" s="694"/>
      <c r="AQ39" s="694"/>
      <c r="AR39" s="694"/>
      <c r="AS39" s="694"/>
      <c r="AT39" s="694"/>
      <c r="AU39" s="694"/>
      <c r="AV39" s="694"/>
      <c r="AW39" s="694"/>
      <c r="BA39" s="129"/>
      <c r="BB39" s="130"/>
      <c r="BC39" s="129"/>
      <c r="BD39" s="403"/>
      <c r="BE39" s="166"/>
      <c r="BF39" s="131"/>
      <c r="BG39" s="132"/>
      <c r="BH39" s="131"/>
      <c r="BI39" s="132"/>
      <c r="BJ39" s="131"/>
      <c r="BK39" s="132"/>
      <c r="BL39" s="155"/>
      <c r="BM39" s="132"/>
      <c r="BN39" s="155"/>
      <c r="BO39" s="132"/>
      <c r="BP39" s="155"/>
      <c r="BQ39" s="132"/>
      <c r="BR39" s="155"/>
      <c r="BS39" s="132"/>
      <c r="BT39" s="155"/>
      <c r="BU39" s="132"/>
      <c r="BV39" s="155"/>
      <c r="BW39" s="132"/>
      <c r="BX39" s="155"/>
      <c r="BY39" s="132"/>
      <c r="BZ39" s="155"/>
      <c r="CA39" s="132"/>
      <c r="CB39" s="156"/>
      <c r="CC39" s="128"/>
      <c r="CF39" s="122"/>
      <c r="CG39" s="122"/>
      <c r="CH39" s="161"/>
    </row>
    <row r="40" spans="1:88" ht="54.75" customHeight="1">
      <c r="A40" s="1142"/>
      <c r="B40" s="1119"/>
      <c r="C40" s="1121" t="s">
        <v>228</v>
      </c>
      <c r="D40" s="662" t="s">
        <v>221</v>
      </c>
      <c r="E40" s="662"/>
      <c r="F40" s="663">
        <f>+'[1]UE409 (2)'!F40</f>
        <v>50</v>
      </c>
      <c r="G40" s="663">
        <f>+[1]UE409!G40</f>
        <v>76</v>
      </c>
      <c r="H40" s="663">
        <f>+[1]UE409!H40</f>
        <v>76</v>
      </c>
      <c r="I40" s="663">
        <f>+[1]UE409!I40</f>
        <v>76</v>
      </c>
      <c r="J40" s="720">
        <v>2</v>
      </c>
      <c r="K40" s="663">
        <v>8</v>
      </c>
      <c r="L40" s="663">
        <v>6</v>
      </c>
      <c r="M40" s="663">
        <v>4</v>
      </c>
      <c r="N40" s="663">
        <f t="shared" ref="N40:U40" si="11">SUM(N41:N42)</f>
        <v>0</v>
      </c>
      <c r="O40" s="663">
        <f t="shared" si="11"/>
        <v>0</v>
      </c>
      <c r="P40" s="663">
        <f t="shared" si="11"/>
        <v>0</v>
      </c>
      <c r="Q40" s="663">
        <f t="shared" si="11"/>
        <v>0</v>
      </c>
      <c r="R40" s="663">
        <f t="shared" si="11"/>
        <v>0</v>
      </c>
      <c r="S40" s="663">
        <f t="shared" si="11"/>
        <v>0</v>
      </c>
      <c r="T40" s="663">
        <f t="shared" si="11"/>
        <v>0</v>
      </c>
      <c r="U40" s="663">
        <f t="shared" si="11"/>
        <v>0</v>
      </c>
      <c r="V40" s="77">
        <f t="shared" si="2"/>
        <v>20</v>
      </c>
      <c r="W40" s="128">
        <f t="shared" si="3"/>
        <v>40</v>
      </c>
      <c r="Z40" s="224"/>
      <c r="AA40" s="224"/>
      <c r="AB40" s="224"/>
      <c r="AC40" s="224"/>
      <c r="AD40" s="694"/>
      <c r="AE40" s="694"/>
      <c r="AF40" s="694"/>
      <c r="AG40" s="694"/>
      <c r="AH40" s="694"/>
      <c r="AI40" s="694"/>
      <c r="AJ40" s="694"/>
      <c r="AK40" s="694"/>
      <c r="AL40" s="694"/>
      <c r="AM40" s="694"/>
      <c r="AN40" s="694"/>
      <c r="AO40" s="694"/>
      <c r="AP40" s="694"/>
      <c r="AQ40" s="694"/>
      <c r="AR40" s="694"/>
      <c r="AS40" s="694"/>
      <c r="AT40" s="694"/>
      <c r="AU40" s="694"/>
      <c r="AV40" s="694"/>
      <c r="AW40" s="694"/>
      <c r="BA40" s="129">
        <f>+BC40+BD40+BF40+BH40+BJ40+BL40+BN40+BP40+BR40+BT40+BV40+BX40+BZ40</f>
        <v>0</v>
      </c>
      <c r="BB40" s="130">
        <f>+BE40+BG40+BI40+BK40+BM40+BO40+BQ40+BS40+BU40+BW40+BY40+CA40</f>
        <v>0</v>
      </c>
      <c r="BC40" s="129">
        <v>0</v>
      </c>
      <c r="BD40" s="155">
        <v>0</v>
      </c>
      <c r="BE40" s="132">
        <v>0</v>
      </c>
      <c r="BF40" s="131">
        <v>0</v>
      </c>
      <c r="BG40" s="132">
        <v>0</v>
      </c>
      <c r="BH40" s="131">
        <v>0</v>
      </c>
      <c r="BI40" s="132">
        <v>0</v>
      </c>
      <c r="BJ40" s="131"/>
      <c r="BK40" s="132"/>
      <c r="BL40" s="155"/>
      <c r="BM40" s="132"/>
      <c r="BN40" s="155"/>
      <c r="BO40" s="132"/>
      <c r="BP40" s="155"/>
      <c r="BQ40" s="132"/>
      <c r="BR40" s="155"/>
      <c r="BS40" s="132"/>
      <c r="BT40" s="155"/>
      <c r="BU40" s="132"/>
      <c r="BV40" s="155"/>
      <c r="BW40" s="132"/>
      <c r="BX40" s="155"/>
      <c r="BY40" s="132"/>
      <c r="BZ40" s="155"/>
      <c r="CA40" s="132"/>
      <c r="CB40" s="156">
        <f>+BE40+BG40+BI40+BK40+BM40+BO40+BQ40+BS40+BU40+BW40+BY40+CA40</f>
        <v>0</v>
      </c>
      <c r="CC40" s="128" t="e">
        <f>+CB40/BA40*100</f>
        <v>#DIV/0!</v>
      </c>
      <c r="CF40" s="133">
        <f>+CI40-BA40</f>
        <v>0</v>
      </c>
      <c r="CG40" s="133">
        <f>+CJ40-BB40</f>
        <v>0</v>
      </c>
      <c r="CH40" s="160"/>
      <c r="CI40" s="133"/>
      <c r="CJ40" s="133"/>
    </row>
    <row r="41" spans="1:88" ht="54.75" customHeight="1">
      <c r="A41" s="1142"/>
      <c r="B41" s="1119"/>
      <c r="C41" s="1121"/>
      <c r="D41" s="54" t="s">
        <v>43</v>
      </c>
      <c r="E41" s="9" t="s">
        <v>27</v>
      </c>
      <c r="F41" s="663">
        <f>+'[1]UE409 (2)'!F41</f>
        <v>25</v>
      </c>
      <c r="G41" s="663">
        <f>+[1]UE409!G41</f>
        <v>48</v>
      </c>
      <c r="H41" s="663">
        <f>+[1]UE409!H41</f>
        <v>48</v>
      </c>
      <c r="I41" s="663">
        <f>+[1]UE409!I41</f>
        <v>48</v>
      </c>
      <c r="J41" s="634">
        <v>1</v>
      </c>
      <c r="K41" s="94">
        <v>4</v>
      </c>
      <c r="L41" s="94">
        <v>3</v>
      </c>
      <c r="M41" s="94">
        <v>2</v>
      </c>
      <c r="N41" s="94"/>
      <c r="O41" s="94"/>
      <c r="P41" s="94"/>
      <c r="Q41" s="94"/>
      <c r="R41" s="94"/>
      <c r="S41" s="94"/>
      <c r="T41" s="94"/>
      <c r="U41" s="94"/>
      <c r="V41" s="77">
        <f t="shared" si="2"/>
        <v>10</v>
      </c>
      <c r="W41" s="128">
        <f t="shared" si="3"/>
        <v>40</v>
      </c>
      <c r="Z41" s="224" t="s">
        <v>769</v>
      </c>
      <c r="AA41" s="224" t="s">
        <v>770</v>
      </c>
      <c r="AB41" s="224"/>
      <c r="AC41" s="224"/>
      <c r="AD41" s="694"/>
      <c r="AE41" s="694"/>
      <c r="AF41" s="694"/>
      <c r="AG41" s="694"/>
      <c r="AH41" s="694"/>
      <c r="AI41" s="694"/>
      <c r="AJ41" s="694"/>
      <c r="AK41" s="694"/>
      <c r="AL41" s="694"/>
      <c r="AM41" s="694"/>
      <c r="AN41" s="694"/>
      <c r="AO41" s="694"/>
      <c r="AP41" s="694"/>
      <c r="AQ41" s="694"/>
      <c r="AR41" s="694"/>
      <c r="AS41" s="694"/>
      <c r="AT41" s="694"/>
      <c r="AU41" s="694"/>
      <c r="AV41" s="694"/>
      <c r="AW41" s="694"/>
      <c r="BA41" s="129"/>
      <c r="BB41" s="130"/>
      <c r="BC41" s="129"/>
      <c r="BD41" s="155"/>
      <c r="BE41" s="132"/>
      <c r="BF41" s="158"/>
      <c r="BG41" s="132"/>
      <c r="BH41" s="158"/>
      <c r="BI41" s="132"/>
      <c r="BJ41" s="158"/>
      <c r="BK41" s="132"/>
      <c r="BL41" s="155"/>
      <c r="BM41" s="132"/>
      <c r="BN41" s="155"/>
      <c r="BO41" s="132"/>
      <c r="BP41" s="155"/>
      <c r="BQ41" s="132"/>
      <c r="BR41" s="155"/>
      <c r="BS41" s="132"/>
      <c r="BT41" s="155"/>
      <c r="BU41" s="132"/>
      <c r="BV41" s="155"/>
      <c r="BW41" s="132"/>
      <c r="BX41" s="155"/>
      <c r="BY41" s="132"/>
      <c r="BZ41" s="155"/>
      <c r="CA41" s="132"/>
      <c r="CB41" s="156"/>
      <c r="CC41" s="128"/>
      <c r="CF41" s="122"/>
      <c r="CG41" s="122"/>
      <c r="CH41" s="161"/>
    </row>
    <row r="42" spans="1:88" ht="54.75" customHeight="1">
      <c r="A42" s="1142"/>
      <c r="B42" s="1120"/>
      <c r="C42" s="1121"/>
      <c r="D42" s="54" t="s">
        <v>390</v>
      </c>
      <c r="E42" s="9" t="s">
        <v>27</v>
      </c>
      <c r="F42" s="663">
        <f>+'[1]UE409 (2)'!F42</f>
        <v>25</v>
      </c>
      <c r="G42" s="663">
        <f>+[1]UE409!G42</f>
        <v>28</v>
      </c>
      <c r="H42" s="663">
        <f>+[1]UE409!H42</f>
        <v>28</v>
      </c>
      <c r="I42" s="663">
        <f>+[1]UE409!I42</f>
        <v>28</v>
      </c>
      <c r="J42" s="634">
        <v>1</v>
      </c>
      <c r="K42" s="94">
        <v>4</v>
      </c>
      <c r="L42" s="94">
        <v>3</v>
      </c>
      <c r="M42" s="94">
        <v>2</v>
      </c>
      <c r="N42" s="94"/>
      <c r="O42" s="94"/>
      <c r="P42" s="94"/>
      <c r="Q42" s="94"/>
      <c r="R42" s="94"/>
      <c r="S42" s="94"/>
      <c r="T42" s="94"/>
      <c r="U42" s="94"/>
      <c r="V42" s="77">
        <f t="shared" si="2"/>
        <v>10</v>
      </c>
      <c r="W42" s="128">
        <f t="shared" si="3"/>
        <v>40</v>
      </c>
      <c r="Z42" s="224"/>
      <c r="AA42" s="224"/>
      <c r="AB42" s="224"/>
      <c r="AC42" s="224"/>
      <c r="AD42" s="694"/>
      <c r="AE42" s="694"/>
      <c r="AF42" s="694"/>
      <c r="AG42" s="694"/>
      <c r="AH42" s="694"/>
      <c r="AI42" s="694"/>
      <c r="AJ42" s="694"/>
      <c r="AK42" s="694"/>
      <c r="AL42" s="694"/>
      <c r="AM42" s="694"/>
      <c r="AN42" s="694"/>
      <c r="AO42" s="694"/>
      <c r="AP42" s="694"/>
      <c r="AQ42" s="694"/>
      <c r="AR42" s="694"/>
      <c r="AS42" s="694"/>
      <c r="AT42" s="694"/>
      <c r="AU42" s="694"/>
      <c r="AV42" s="694"/>
      <c r="AW42" s="694"/>
      <c r="BA42" s="129"/>
      <c r="BB42" s="130"/>
      <c r="BC42" s="129"/>
      <c r="BD42" s="155"/>
      <c r="BE42" s="132"/>
      <c r="BF42" s="158"/>
      <c r="BG42" s="132"/>
      <c r="BH42" s="158"/>
      <c r="BI42" s="132"/>
      <c r="BJ42" s="158"/>
      <c r="BK42" s="132"/>
      <c r="BL42" s="155"/>
      <c r="BM42" s="132"/>
      <c r="BN42" s="155"/>
      <c r="BO42" s="132"/>
      <c r="BP42" s="155"/>
      <c r="BQ42" s="132"/>
      <c r="BR42" s="155"/>
      <c r="BS42" s="132"/>
      <c r="BT42" s="155"/>
      <c r="BU42" s="132"/>
      <c r="BV42" s="155"/>
      <c r="BW42" s="132"/>
      <c r="BX42" s="155"/>
      <c r="BY42" s="132"/>
      <c r="BZ42" s="155"/>
      <c r="CA42" s="132"/>
      <c r="CB42" s="156"/>
      <c r="CC42" s="128"/>
      <c r="CF42" s="122"/>
      <c r="CG42" s="122"/>
      <c r="CH42" s="161"/>
    </row>
    <row r="43" spans="1:88" ht="54.75" customHeight="1">
      <c r="A43" s="1142"/>
      <c r="B43" s="1121" t="s">
        <v>392</v>
      </c>
      <c r="C43" s="1123" t="s">
        <v>395</v>
      </c>
      <c r="D43" s="662" t="s">
        <v>221</v>
      </c>
      <c r="E43" s="662"/>
      <c r="F43" s="663">
        <f>+'[1]UE409 (2)'!F43</f>
        <v>15023</v>
      </c>
      <c r="G43" s="663">
        <f>+[1]UE409!G43</f>
        <v>15122</v>
      </c>
      <c r="H43" s="663">
        <f>+[1]UE409!H43</f>
        <v>15122</v>
      </c>
      <c r="I43" s="663">
        <f>+[1]UE409!I43</f>
        <v>15122</v>
      </c>
      <c r="J43" s="720">
        <v>0</v>
      </c>
      <c r="K43" s="663">
        <v>327</v>
      </c>
      <c r="L43" s="663">
        <v>244</v>
      </c>
      <c r="M43" s="663">
        <v>210</v>
      </c>
      <c r="N43" s="663">
        <f t="shared" ref="N43:U43" si="12">+N44</f>
        <v>0</v>
      </c>
      <c r="O43" s="663">
        <f t="shared" si="12"/>
        <v>0</v>
      </c>
      <c r="P43" s="663">
        <f t="shared" si="12"/>
        <v>0</v>
      </c>
      <c r="Q43" s="663">
        <f t="shared" si="12"/>
        <v>0</v>
      </c>
      <c r="R43" s="663">
        <f t="shared" si="12"/>
        <v>0</v>
      </c>
      <c r="S43" s="663">
        <f t="shared" si="12"/>
        <v>0</v>
      </c>
      <c r="T43" s="663">
        <f t="shared" si="12"/>
        <v>0</v>
      </c>
      <c r="U43" s="663">
        <f t="shared" si="12"/>
        <v>0</v>
      </c>
      <c r="V43" s="77">
        <f t="shared" si="2"/>
        <v>781</v>
      </c>
      <c r="W43" s="128">
        <f t="shared" si="3"/>
        <v>5.1986953338214734</v>
      </c>
      <c r="Z43" s="224"/>
      <c r="AA43" s="224"/>
      <c r="AB43" s="224"/>
      <c r="AC43" s="224"/>
      <c r="AD43" s="694"/>
      <c r="AE43" s="694"/>
      <c r="AF43" s="694"/>
      <c r="AG43" s="694"/>
      <c r="AH43" s="694"/>
      <c r="AI43" s="694"/>
      <c r="AJ43" s="694"/>
      <c r="AK43" s="694"/>
      <c r="AL43" s="694"/>
      <c r="AM43" s="694"/>
      <c r="AN43" s="694"/>
      <c r="AO43" s="694"/>
      <c r="AP43" s="694"/>
      <c r="AQ43" s="694"/>
      <c r="AR43" s="694"/>
      <c r="AS43" s="694"/>
      <c r="AT43" s="694"/>
      <c r="AU43" s="694"/>
      <c r="AV43" s="694"/>
      <c r="AW43" s="694"/>
      <c r="BA43" s="77">
        <f>+BC43+BD43+BF43+BH43+BJ43+BL43+BN43+BP43+BR43+BT43+BV43+BX43+BZ43</f>
        <v>2064843</v>
      </c>
      <c r="BB43" s="130">
        <f>+BE43+BG43+BI43+BK43+BM43+BO43+BQ43+BS43+BU43+BW43+BY43+CA43</f>
        <v>356972.83</v>
      </c>
      <c r="BC43" s="129">
        <v>25657</v>
      </c>
      <c r="BD43" s="155">
        <v>0</v>
      </c>
      <c r="BE43" s="132">
        <v>0</v>
      </c>
      <c r="BF43" s="158">
        <v>2024465</v>
      </c>
      <c r="BG43" s="132">
        <v>181260.37</v>
      </c>
      <c r="BH43" s="158">
        <v>14721</v>
      </c>
      <c r="BI43" s="132">
        <v>175712.46000000002</v>
      </c>
      <c r="BJ43" s="158"/>
      <c r="BK43" s="132"/>
      <c r="BL43" s="155"/>
      <c r="BM43" s="132"/>
      <c r="BN43" s="155"/>
      <c r="BO43" s="132"/>
      <c r="BP43" s="155"/>
      <c r="BQ43" s="132"/>
      <c r="BR43" s="155"/>
      <c r="BS43" s="132"/>
      <c r="BT43" s="155"/>
      <c r="BU43" s="132"/>
      <c r="BV43" s="155"/>
      <c r="BW43" s="132"/>
      <c r="BX43" s="155"/>
      <c r="BY43" s="132"/>
      <c r="BZ43" s="155"/>
      <c r="CA43" s="132"/>
      <c r="CB43" s="156">
        <f>+BE43+BG43+BI43+BK43+BM43+BO43+BQ43+BS43+BU43+BW43+BY43+CA43</f>
        <v>356972.83</v>
      </c>
      <c r="CC43" s="128">
        <f>+CB43/BA43*100</f>
        <v>17.288134255243619</v>
      </c>
      <c r="CF43" s="133">
        <f>+CI43-BA43</f>
        <v>0</v>
      </c>
      <c r="CG43" s="133">
        <f>+CJ43-BB43</f>
        <v>0</v>
      </c>
      <c r="CH43" s="160"/>
      <c r="CI43" s="133">
        <v>2064843</v>
      </c>
      <c r="CJ43" s="133">
        <v>356972.83</v>
      </c>
    </row>
    <row r="44" spans="1:88" ht="54.75" customHeight="1">
      <c r="A44" s="1142"/>
      <c r="B44" s="1121"/>
      <c r="C44" s="1123"/>
      <c r="D44" s="34" t="s">
        <v>459</v>
      </c>
      <c r="E44" s="25" t="s">
        <v>188</v>
      </c>
      <c r="F44" s="663">
        <f>+'[1]UE409 (2)'!F44</f>
        <v>15023</v>
      </c>
      <c r="G44" s="663">
        <f>+[1]UE409!G44</f>
        <v>15122</v>
      </c>
      <c r="H44" s="663">
        <f>+[1]UE409!H44</f>
        <v>15122</v>
      </c>
      <c r="I44" s="663">
        <f>+[1]UE409!I44</f>
        <v>15122</v>
      </c>
      <c r="J44" s="634">
        <v>291</v>
      </c>
      <c r="K44" s="80">
        <v>327</v>
      </c>
      <c r="L44" s="80">
        <v>244</v>
      </c>
      <c r="M44" s="80">
        <v>210</v>
      </c>
      <c r="N44" s="80"/>
      <c r="O44" s="80"/>
      <c r="P44" s="80"/>
      <c r="Q44" s="80"/>
      <c r="R44" s="80"/>
      <c r="S44" s="80"/>
      <c r="T44" s="80"/>
      <c r="U44" s="80"/>
      <c r="V44" s="77">
        <f t="shared" si="2"/>
        <v>1072</v>
      </c>
      <c r="W44" s="128">
        <f t="shared" si="3"/>
        <v>7.1357252213272977</v>
      </c>
      <c r="Z44" s="224"/>
      <c r="AA44" s="224"/>
      <c r="AB44" s="224"/>
      <c r="AC44" s="224"/>
      <c r="AD44" s="694"/>
      <c r="AE44" s="694"/>
      <c r="AF44" s="694"/>
      <c r="AG44" s="694"/>
      <c r="AH44" s="694"/>
      <c r="AI44" s="694"/>
      <c r="AJ44" s="694"/>
      <c r="AK44" s="694"/>
      <c r="AL44" s="694"/>
      <c r="AM44" s="694"/>
      <c r="AN44" s="694"/>
      <c r="AO44" s="694"/>
      <c r="AP44" s="694"/>
      <c r="AQ44" s="694"/>
      <c r="AR44" s="694"/>
      <c r="AS44" s="694"/>
      <c r="AT44" s="694"/>
      <c r="AU44" s="694"/>
      <c r="AV44" s="694"/>
      <c r="AW44" s="694"/>
      <c r="BA44" s="129"/>
      <c r="BB44" s="130"/>
      <c r="BC44" s="129"/>
      <c r="BD44" s="155"/>
      <c r="BE44" s="132"/>
      <c r="BF44" s="131"/>
      <c r="BG44" s="132"/>
      <c r="BH44" s="131"/>
      <c r="BI44" s="132"/>
      <c r="BJ44" s="131"/>
      <c r="BK44" s="132"/>
      <c r="BL44" s="155"/>
      <c r="BM44" s="132"/>
      <c r="BN44" s="155"/>
      <c r="BO44" s="132"/>
      <c r="BP44" s="155"/>
      <c r="BQ44" s="132"/>
      <c r="BR44" s="155"/>
      <c r="BS44" s="132"/>
      <c r="BT44" s="155"/>
      <c r="BU44" s="132"/>
      <c r="BV44" s="155"/>
      <c r="BW44" s="132"/>
      <c r="BX44" s="155"/>
      <c r="BY44" s="132"/>
      <c r="BZ44" s="155"/>
      <c r="CA44" s="132"/>
      <c r="CB44" s="156"/>
      <c r="CC44" s="128"/>
    </row>
    <row r="45" spans="1:88" ht="54.75" customHeight="1">
      <c r="A45" s="1142"/>
      <c r="B45" s="1121" t="s">
        <v>270</v>
      </c>
      <c r="C45" s="1121" t="s">
        <v>271</v>
      </c>
      <c r="D45" s="662" t="s">
        <v>221</v>
      </c>
      <c r="E45" s="662"/>
      <c r="F45" s="663">
        <f>+'[1]UE409 (2)'!F45</f>
        <v>44769</v>
      </c>
      <c r="G45" s="663">
        <f>+[1]UE409!G45</f>
        <v>45728</v>
      </c>
      <c r="H45" s="663">
        <f>+[1]UE409!H45</f>
        <v>45728</v>
      </c>
      <c r="I45" s="663">
        <f>+[1]UE409!I45</f>
        <v>45728</v>
      </c>
      <c r="J45" s="720">
        <v>0</v>
      </c>
      <c r="K45" s="663">
        <v>1646</v>
      </c>
      <c r="L45" s="663">
        <v>1515</v>
      </c>
      <c r="M45" s="663">
        <v>1554</v>
      </c>
      <c r="N45" s="663">
        <f t="shared" ref="N45:U45" si="13">SUM(N46:N48)</f>
        <v>0</v>
      </c>
      <c r="O45" s="663">
        <f t="shared" si="13"/>
        <v>0</v>
      </c>
      <c r="P45" s="663">
        <f t="shared" si="13"/>
        <v>0</v>
      </c>
      <c r="Q45" s="663">
        <f t="shared" si="13"/>
        <v>0</v>
      </c>
      <c r="R45" s="663">
        <f t="shared" si="13"/>
        <v>0</v>
      </c>
      <c r="S45" s="663">
        <f t="shared" si="13"/>
        <v>0</v>
      </c>
      <c r="T45" s="663">
        <f t="shared" si="13"/>
        <v>0</v>
      </c>
      <c r="U45" s="663">
        <f t="shared" si="13"/>
        <v>0</v>
      </c>
      <c r="V45" s="77">
        <f t="shared" si="2"/>
        <v>4715</v>
      </c>
      <c r="W45" s="128">
        <f t="shared" si="3"/>
        <v>10.531841229422145</v>
      </c>
      <c r="Z45" s="224"/>
      <c r="AA45" s="224"/>
      <c r="AB45" s="224"/>
      <c r="AC45" s="224"/>
      <c r="AD45" s="694"/>
      <c r="AE45" s="694"/>
      <c r="AF45" s="694"/>
      <c r="AG45" s="694"/>
      <c r="AH45" s="694"/>
      <c r="AI45" s="694"/>
      <c r="AJ45" s="694"/>
      <c r="AK45" s="694"/>
      <c r="AL45" s="694"/>
      <c r="AM45" s="694"/>
      <c r="AN45" s="694"/>
      <c r="AO45" s="694"/>
      <c r="AP45" s="694"/>
      <c r="AQ45" s="694"/>
      <c r="AR45" s="694"/>
      <c r="AS45" s="694"/>
      <c r="AT45" s="694"/>
      <c r="AU45" s="694"/>
      <c r="AV45" s="694"/>
      <c r="AW45" s="694"/>
      <c r="BA45" s="77">
        <f>+BC45+BD45+BF45+BH45+BJ45+BL45+BN45+BP45+BR45+BT45+BV45+BX45+BZ45</f>
        <v>6786502</v>
      </c>
      <c r="BB45" s="130">
        <f>+BE45+BG45+BI45+BK45+BM45+BO45+BQ45+BS45+BU45+BW45+BY45+CA45</f>
        <v>1314056.32</v>
      </c>
      <c r="BC45" s="129">
        <v>5511675</v>
      </c>
      <c r="BD45" s="155">
        <v>7584</v>
      </c>
      <c r="BE45" s="132">
        <v>352002.1</v>
      </c>
      <c r="BF45" s="158">
        <v>1254419</v>
      </c>
      <c r="BG45" s="132">
        <v>482415.32999999996</v>
      </c>
      <c r="BH45" s="158">
        <v>12824</v>
      </c>
      <c r="BI45" s="132">
        <v>479638.89000000013</v>
      </c>
      <c r="BJ45" s="158"/>
      <c r="BK45" s="132"/>
      <c r="BL45" s="155"/>
      <c r="BM45" s="132"/>
      <c r="BN45" s="155"/>
      <c r="BO45" s="132"/>
      <c r="BP45" s="155"/>
      <c r="BQ45" s="132"/>
      <c r="BR45" s="155"/>
      <c r="BS45" s="132"/>
      <c r="BT45" s="155"/>
      <c r="BU45" s="132"/>
      <c r="BV45" s="155"/>
      <c r="BW45" s="132"/>
      <c r="BX45" s="155"/>
      <c r="BY45" s="132"/>
      <c r="BZ45" s="155"/>
      <c r="CA45" s="132"/>
      <c r="CB45" s="156">
        <f>+BE45+BG45+BI45+BK45+BM45+BO45+BQ45+BS45+BU45+BW45+BY45+CA45</f>
        <v>1314056.32</v>
      </c>
      <c r="CC45" s="128">
        <f>+CB45/BA45*100</f>
        <v>19.362792790748458</v>
      </c>
      <c r="CF45" s="133">
        <f>+CI45-BA45</f>
        <v>0</v>
      </c>
      <c r="CG45" s="133">
        <f>+CJ45-BB45</f>
        <v>0</v>
      </c>
      <c r="CH45" s="160"/>
      <c r="CI45" s="133">
        <v>6786502</v>
      </c>
      <c r="CJ45" s="133">
        <v>1314056.32</v>
      </c>
    </row>
    <row r="46" spans="1:88" ht="54.75" customHeight="1">
      <c r="A46" s="1142"/>
      <c r="B46" s="1121"/>
      <c r="C46" s="1121"/>
      <c r="D46" s="38" t="s">
        <v>19</v>
      </c>
      <c r="E46" s="44" t="s">
        <v>20</v>
      </c>
      <c r="F46" s="663">
        <f>+'[1]UE409 (2)'!F46</f>
        <v>14481</v>
      </c>
      <c r="G46" s="663">
        <f>+[1]UE409!G46</f>
        <v>14344</v>
      </c>
      <c r="H46" s="663">
        <f>+[1]UE409!H46</f>
        <v>14344</v>
      </c>
      <c r="I46" s="663">
        <f>+[1]UE409!I46</f>
        <v>14344</v>
      </c>
      <c r="J46" s="634">
        <v>827</v>
      </c>
      <c r="K46" s="80">
        <v>716</v>
      </c>
      <c r="L46" s="80">
        <v>741</v>
      </c>
      <c r="M46" s="80">
        <v>700</v>
      </c>
      <c r="N46" s="80"/>
      <c r="O46" s="80"/>
      <c r="P46" s="80"/>
      <c r="Q46" s="80"/>
      <c r="R46" s="80"/>
      <c r="S46" s="80"/>
      <c r="T46" s="80"/>
      <c r="U46" s="80"/>
      <c r="V46" s="77">
        <f t="shared" si="2"/>
        <v>2984</v>
      </c>
      <c r="W46" s="128">
        <f t="shared" si="3"/>
        <v>20.606311718803948</v>
      </c>
      <c r="Z46" s="1115" t="s">
        <v>771</v>
      </c>
      <c r="AA46" s="1115" t="s">
        <v>772</v>
      </c>
      <c r="AB46" s="224"/>
      <c r="AC46" s="224"/>
      <c r="AD46" s="694"/>
      <c r="AE46" s="694"/>
      <c r="AF46" s="694"/>
      <c r="AG46" s="694"/>
      <c r="AH46" s="694"/>
      <c r="AI46" s="694"/>
      <c r="AJ46" s="694"/>
      <c r="AK46" s="694"/>
      <c r="AL46" s="694"/>
      <c r="AM46" s="694"/>
      <c r="AN46" s="694"/>
      <c r="AO46" s="694"/>
      <c r="AP46" s="694"/>
      <c r="AQ46" s="694"/>
      <c r="AR46" s="694"/>
      <c r="AS46" s="694"/>
      <c r="AT46" s="694"/>
      <c r="AU46" s="694"/>
      <c r="AV46" s="694"/>
      <c r="AW46" s="694"/>
      <c r="BA46" s="129"/>
      <c r="BB46" s="130"/>
      <c r="BC46" s="129"/>
      <c r="BD46" s="155"/>
      <c r="BE46" s="132"/>
      <c r="BF46" s="158"/>
      <c r="BG46" s="132"/>
      <c r="BH46" s="158"/>
      <c r="BI46" s="132"/>
      <c r="BJ46" s="158"/>
      <c r="BK46" s="132"/>
      <c r="BL46" s="155"/>
      <c r="BM46" s="132"/>
      <c r="BN46" s="155"/>
      <c r="BO46" s="132"/>
      <c r="BP46" s="155"/>
      <c r="BQ46" s="132"/>
      <c r="BR46" s="155"/>
      <c r="BS46" s="132"/>
      <c r="BT46" s="155"/>
      <c r="BU46" s="132"/>
      <c r="BV46" s="155"/>
      <c r="BW46" s="132"/>
      <c r="BX46" s="155"/>
      <c r="BY46" s="132"/>
      <c r="BZ46" s="155"/>
      <c r="CA46" s="132"/>
      <c r="CB46" s="156"/>
      <c r="CC46" s="128"/>
      <c r="CF46" s="122"/>
      <c r="CG46" s="122"/>
      <c r="CH46" s="161"/>
    </row>
    <row r="47" spans="1:88" ht="54.75" customHeight="1">
      <c r="A47" s="1142"/>
      <c r="B47" s="1121"/>
      <c r="C47" s="1121"/>
      <c r="D47" s="38" t="s">
        <v>21</v>
      </c>
      <c r="E47" s="44" t="s">
        <v>20</v>
      </c>
      <c r="F47" s="663">
        <f>+'[1]UE409 (2)'!F47</f>
        <v>14833</v>
      </c>
      <c r="G47" s="663">
        <f>+[1]UE409!G47</f>
        <v>14954</v>
      </c>
      <c r="H47" s="663">
        <f>+[1]UE409!H47</f>
        <v>14954</v>
      </c>
      <c r="I47" s="663">
        <f>+[1]UE409!I47</f>
        <v>14954</v>
      </c>
      <c r="J47" s="634">
        <v>924</v>
      </c>
      <c r="K47" s="80">
        <v>915</v>
      </c>
      <c r="L47" s="80">
        <v>774</v>
      </c>
      <c r="M47" s="80">
        <v>854</v>
      </c>
      <c r="N47" s="80"/>
      <c r="O47" s="80"/>
      <c r="P47" s="80"/>
      <c r="Q47" s="80"/>
      <c r="R47" s="80"/>
      <c r="S47" s="80"/>
      <c r="T47" s="80"/>
      <c r="U47" s="80"/>
      <c r="V47" s="77">
        <f t="shared" si="2"/>
        <v>3467</v>
      </c>
      <c r="W47" s="128">
        <f t="shared" si="3"/>
        <v>23.373558956381043</v>
      </c>
      <c r="Z47" s="1116"/>
      <c r="AA47" s="1116"/>
      <c r="AB47" s="224"/>
      <c r="AC47" s="224"/>
      <c r="AD47" s="694"/>
      <c r="AE47" s="694"/>
      <c r="AF47" s="694"/>
      <c r="AG47" s="694"/>
      <c r="AH47" s="694"/>
      <c r="AI47" s="694"/>
      <c r="AJ47" s="694"/>
      <c r="AK47" s="694"/>
      <c r="AL47" s="694"/>
      <c r="AM47" s="694"/>
      <c r="AN47" s="694"/>
      <c r="AO47" s="694"/>
      <c r="AP47" s="694"/>
      <c r="AQ47" s="694"/>
      <c r="AR47" s="694"/>
      <c r="AS47" s="694"/>
      <c r="AT47" s="694"/>
      <c r="AU47" s="694"/>
      <c r="AV47" s="694"/>
      <c r="AW47" s="694"/>
      <c r="BA47" s="129"/>
      <c r="BB47" s="130"/>
      <c r="BC47" s="129"/>
      <c r="BD47" s="155"/>
      <c r="BE47" s="132"/>
      <c r="BF47" s="131"/>
      <c r="BG47" s="132"/>
      <c r="BH47" s="131"/>
      <c r="BI47" s="132"/>
      <c r="BJ47" s="131"/>
      <c r="BK47" s="132"/>
      <c r="BL47" s="155"/>
      <c r="BM47" s="132"/>
      <c r="BN47" s="155"/>
      <c r="BO47" s="132"/>
      <c r="BP47" s="155"/>
      <c r="BQ47" s="132"/>
      <c r="BR47" s="155"/>
      <c r="BS47" s="132"/>
      <c r="BT47" s="155"/>
      <c r="BU47" s="132"/>
      <c r="BV47" s="155"/>
      <c r="BW47" s="132"/>
      <c r="BX47" s="155"/>
      <c r="BY47" s="132"/>
      <c r="BZ47" s="155"/>
      <c r="CA47" s="132"/>
      <c r="CB47" s="156"/>
      <c r="CC47" s="128"/>
      <c r="CF47" s="122"/>
      <c r="CG47" s="122"/>
      <c r="CH47" s="161"/>
    </row>
    <row r="48" spans="1:88" ht="54.75" customHeight="1">
      <c r="A48" s="1142"/>
      <c r="B48" s="1121"/>
      <c r="C48" s="1121"/>
      <c r="D48" s="38" t="s">
        <v>24</v>
      </c>
      <c r="E48" s="9" t="s">
        <v>20</v>
      </c>
      <c r="F48" s="663">
        <f>+'[1]UE409 (2)'!F48</f>
        <v>15455</v>
      </c>
      <c r="G48" s="663">
        <f>+[1]UE409!G48</f>
        <v>16430</v>
      </c>
      <c r="H48" s="663">
        <f>+[1]UE409!H48</f>
        <v>16430</v>
      </c>
      <c r="I48" s="663">
        <f>+[1]UE409!I48</f>
        <v>16430</v>
      </c>
      <c r="J48" s="634">
        <v>350</v>
      </c>
      <c r="K48" s="80">
        <v>15</v>
      </c>
      <c r="L48" s="80">
        <v>0</v>
      </c>
      <c r="M48" s="80">
        <v>0</v>
      </c>
      <c r="N48" s="80"/>
      <c r="O48" s="80"/>
      <c r="P48" s="80"/>
      <c r="Q48" s="80"/>
      <c r="R48" s="80"/>
      <c r="S48" s="80"/>
      <c r="T48" s="80"/>
      <c r="U48" s="80"/>
      <c r="V48" s="77">
        <f t="shared" si="2"/>
        <v>365</v>
      </c>
      <c r="W48" s="128">
        <f t="shared" si="3"/>
        <v>2.3616952442575219</v>
      </c>
      <c r="Z48" s="1117"/>
      <c r="AA48" s="1117"/>
      <c r="AB48" s="224"/>
      <c r="AC48" s="224"/>
      <c r="AD48" s="694"/>
      <c r="AE48" s="694"/>
      <c r="AF48" s="694"/>
      <c r="AG48" s="694"/>
      <c r="AH48" s="694"/>
      <c r="AI48" s="694"/>
      <c r="AJ48" s="694"/>
      <c r="AK48" s="694"/>
      <c r="AL48" s="694"/>
      <c r="AM48" s="694"/>
      <c r="AN48" s="694"/>
      <c r="AO48" s="694"/>
      <c r="AP48" s="694"/>
      <c r="AQ48" s="694"/>
      <c r="AR48" s="694"/>
      <c r="AS48" s="694"/>
      <c r="AT48" s="694"/>
      <c r="AU48" s="694"/>
      <c r="AV48" s="694"/>
      <c r="AW48" s="694"/>
      <c r="BA48" s="129"/>
      <c r="BB48" s="130"/>
      <c r="BC48" s="129"/>
      <c r="BD48" s="155"/>
      <c r="BE48" s="132"/>
      <c r="BF48" s="131"/>
      <c r="BG48" s="132"/>
      <c r="BH48" s="131"/>
      <c r="BI48" s="132"/>
      <c r="BJ48" s="131"/>
      <c r="BK48" s="132"/>
      <c r="BL48" s="155"/>
      <c r="BM48" s="132"/>
      <c r="BN48" s="155"/>
      <c r="BO48" s="132"/>
      <c r="BP48" s="155"/>
      <c r="BQ48" s="132"/>
      <c r="BR48" s="155"/>
      <c r="BS48" s="132"/>
      <c r="BT48" s="155"/>
      <c r="BU48" s="132"/>
      <c r="BV48" s="155"/>
      <c r="BW48" s="132"/>
      <c r="BX48" s="155"/>
      <c r="BY48" s="132"/>
      <c r="BZ48" s="155"/>
      <c r="CA48" s="132"/>
      <c r="CB48" s="156"/>
      <c r="CC48" s="128"/>
      <c r="CF48" s="122"/>
      <c r="CG48" s="122"/>
      <c r="CH48" s="161"/>
    </row>
    <row r="49" spans="1:88" ht="54.75" customHeight="1">
      <c r="A49" s="1142"/>
      <c r="B49" s="1121"/>
      <c r="C49" s="1121"/>
      <c r="D49" s="38" t="s">
        <v>25</v>
      </c>
      <c r="E49" s="9" t="s">
        <v>20</v>
      </c>
      <c r="F49" s="663">
        <f>+'[1]UE409 (2)'!F49</f>
        <v>8642</v>
      </c>
      <c r="G49" s="663">
        <f>+[1]UE409!G49</f>
        <v>2097</v>
      </c>
      <c r="H49" s="663">
        <f>+[1]UE409!H49</f>
        <v>2097</v>
      </c>
      <c r="I49" s="663">
        <f>+[1]UE409!I49</f>
        <v>2097</v>
      </c>
      <c r="J49" s="634">
        <v>501</v>
      </c>
      <c r="K49" s="80">
        <v>229</v>
      </c>
      <c r="L49" s="80">
        <v>102</v>
      </c>
      <c r="M49" s="80">
        <v>612</v>
      </c>
      <c r="N49" s="80"/>
      <c r="O49" s="80"/>
      <c r="P49" s="80"/>
      <c r="Q49" s="80"/>
      <c r="R49" s="80"/>
      <c r="S49" s="80"/>
      <c r="T49" s="80"/>
      <c r="U49" s="80"/>
      <c r="V49" s="77">
        <f t="shared" si="2"/>
        <v>1444</v>
      </c>
      <c r="W49" s="128">
        <f t="shared" si="3"/>
        <v>16.709095116871094</v>
      </c>
      <c r="Z49" s="224"/>
      <c r="AA49" s="224"/>
      <c r="AB49" s="224"/>
      <c r="AC49" s="224"/>
      <c r="AD49" s="694"/>
      <c r="AE49" s="694"/>
      <c r="AF49" s="694"/>
      <c r="AG49" s="694"/>
      <c r="AH49" s="694"/>
      <c r="AI49" s="694"/>
      <c r="AJ49" s="694"/>
      <c r="AK49" s="694"/>
      <c r="AL49" s="694"/>
      <c r="AM49" s="694"/>
      <c r="AN49" s="694"/>
      <c r="AO49" s="694"/>
      <c r="AP49" s="694"/>
      <c r="AQ49" s="694"/>
      <c r="AR49" s="694"/>
      <c r="AS49" s="694"/>
      <c r="AT49" s="694"/>
      <c r="AU49" s="694"/>
      <c r="AV49" s="694"/>
      <c r="AW49" s="694"/>
      <c r="BA49" s="129"/>
      <c r="BB49" s="130"/>
      <c r="BC49" s="129"/>
      <c r="BD49" s="155"/>
      <c r="BE49" s="132"/>
      <c r="BF49" s="131"/>
      <c r="BG49" s="132"/>
      <c r="BH49" s="131"/>
      <c r="BI49" s="132"/>
      <c r="BJ49" s="131"/>
      <c r="BK49" s="132"/>
      <c r="BL49" s="155"/>
      <c r="BM49" s="132"/>
      <c r="BN49" s="155"/>
      <c r="BO49" s="132"/>
      <c r="BP49" s="155"/>
      <c r="BQ49" s="132"/>
      <c r="BR49" s="155"/>
      <c r="BS49" s="132"/>
      <c r="BT49" s="155"/>
      <c r="BU49" s="132"/>
      <c r="BV49" s="155"/>
      <c r="BW49" s="132"/>
      <c r="BX49" s="155"/>
      <c r="BY49" s="132"/>
      <c r="BZ49" s="155"/>
      <c r="CA49" s="132"/>
      <c r="CB49" s="156"/>
      <c r="CC49" s="128"/>
      <c r="CF49" s="122"/>
      <c r="CG49" s="122"/>
      <c r="CH49" s="161"/>
    </row>
    <row r="50" spans="1:88" ht="54.75" customHeight="1">
      <c r="A50" s="1142"/>
      <c r="B50" s="1121"/>
      <c r="C50" s="1121"/>
      <c r="D50" s="38" t="s">
        <v>22</v>
      </c>
      <c r="E50" s="9" t="s">
        <v>20</v>
      </c>
      <c r="F50" s="663">
        <f>+'[1]UE409 (2)'!F50</f>
        <v>17899</v>
      </c>
      <c r="G50" s="663">
        <f>+[1]UE409!G50</f>
        <v>16683</v>
      </c>
      <c r="H50" s="663">
        <f>+[1]UE409!H50</f>
        <v>16683</v>
      </c>
      <c r="I50" s="663">
        <f>+[1]UE409!I50</f>
        <v>16683</v>
      </c>
      <c r="J50" s="634">
        <v>818</v>
      </c>
      <c r="K50" s="80">
        <v>719</v>
      </c>
      <c r="L50" s="80">
        <v>711</v>
      </c>
      <c r="M50" s="80">
        <v>1148</v>
      </c>
      <c r="N50" s="80"/>
      <c r="O50" s="80"/>
      <c r="P50" s="80"/>
      <c r="Q50" s="80"/>
      <c r="R50" s="80"/>
      <c r="S50" s="80"/>
      <c r="T50" s="80"/>
      <c r="U50" s="80"/>
      <c r="V50" s="77">
        <f t="shared" si="2"/>
        <v>3396</v>
      </c>
      <c r="W50" s="128">
        <f t="shared" si="3"/>
        <v>18.973126990334656</v>
      </c>
      <c r="Z50" s="224"/>
      <c r="AA50" s="224"/>
      <c r="AB50" s="224"/>
      <c r="AC50" s="224"/>
      <c r="AD50" s="694"/>
      <c r="AE50" s="694"/>
      <c r="AF50" s="694"/>
      <c r="AG50" s="694"/>
      <c r="AH50" s="694"/>
      <c r="AI50" s="694"/>
      <c r="AJ50" s="694"/>
      <c r="AK50" s="694"/>
      <c r="AL50" s="694"/>
      <c r="AM50" s="694"/>
      <c r="AN50" s="694"/>
      <c r="AO50" s="694"/>
      <c r="AP50" s="694"/>
      <c r="AQ50" s="694"/>
      <c r="AR50" s="694"/>
      <c r="AS50" s="694"/>
      <c r="AT50" s="694"/>
      <c r="AU50" s="694"/>
      <c r="AV50" s="694"/>
      <c r="AW50" s="694"/>
      <c r="BA50" s="129"/>
      <c r="BB50" s="130"/>
      <c r="BC50" s="129"/>
      <c r="BD50" s="155"/>
      <c r="BE50" s="132"/>
      <c r="BF50" s="131"/>
      <c r="BG50" s="132"/>
      <c r="BH50" s="131"/>
      <c r="BI50" s="132"/>
      <c r="BJ50" s="131"/>
      <c r="BK50" s="132"/>
      <c r="BL50" s="155"/>
      <c r="BM50" s="132"/>
      <c r="BN50" s="155"/>
      <c r="BO50" s="132"/>
      <c r="BP50" s="155"/>
      <c r="BQ50" s="132"/>
      <c r="BR50" s="155"/>
      <c r="BS50" s="132"/>
      <c r="BT50" s="155"/>
      <c r="BU50" s="132"/>
      <c r="BV50" s="155"/>
      <c r="BW50" s="132"/>
      <c r="BX50" s="155"/>
      <c r="BY50" s="132"/>
      <c r="BZ50" s="155"/>
      <c r="CA50" s="132"/>
      <c r="CB50" s="156"/>
      <c r="CC50" s="128"/>
      <c r="CD50" s="145"/>
      <c r="CF50" s="122"/>
      <c r="CG50" s="122"/>
      <c r="CH50" s="161"/>
    </row>
    <row r="51" spans="1:88" ht="54.75" customHeight="1">
      <c r="A51" s="1142"/>
      <c r="B51" s="1121"/>
      <c r="C51" s="1121"/>
      <c r="D51" s="11" t="s">
        <v>23</v>
      </c>
      <c r="E51" s="9" t="s">
        <v>20</v>
      </c>
      <c r="F51" s="663">
        <f>+'[1]UE409 (2)'!F51</f>
        <v>6395</v>
      </c>
      <c r="G51" s="663">
        <f>+[1]UE409!G51</f>
        <v>7338</v>
      </c>
      <c r="H51" s="663">
        <f>+[1]UE409!H51</f>
        <v>7338</v>
      </c>
      <c r="I51" s="663">
        <f>+[1]UE409!I51</f>
        <v>7338</v>
      </c>
      <c r="J51" s="634">
        <v>386</v>
      </c>
      <c r="K51" s="80">
        <v>455</v>
      </c>
      <c r="L51" s="80">
        <v>467</v>
      </c>
      <c r="M51" s="80">
        <v>484</v>
      </c>
      <c r="N51" s="80"/>
      <c r="O51" s="80"/>
      <c r="P51" s="80"/>
      <c r="Q51" s="80"/>
      <c r="R51" s="80"/>
      <c r="S51" s="80"/>
      <c r="T51" s="80"/>
      <c r="U51" s="80"/>
      <c r="V51" s="77">
        <f t="shared" si="2"/>
        <v>1792</v>
      </c>
      <c r="W51" s="128">
        <f t="shared" si="3"/>
        <v>28.02189210320563</v>
      </c>
      <c r="Z51" s="224"/>
      <c r="AA51" s="224"/>
      <c r="AB51" s="224"/>
      <c r="AC51" s="224"/>
      <c r="AD51" s="694"/>
      <c r="AE51" s="694"/>
      <c r="AF51" s="694"/>
      <c r="AG51" s="694"/>
      <c r="AH51" s="694"/>
      <c r="AI51" s="694"/>
      <c r="AJ51" s="694"/>
      <c r="AK51" s="694"/>
      <c r="AL51" s="694"/>
      <c r="AM51" s="694"/>
      <c r="AN51" s="694"/>
      <c r="AO51" s="694"/>
      <c r="AP51" s="694"/>
      <c r="AQ51" s="694"/>
      <c r="AR51" s="694"/>
      <c r="AS51" s="694"/>
      <c r="AT51" s="694"/>
      <c r="AU51" s="694"/>
      <c r="AV51" s="694"/>
      <c r="AW51" s="694"/>
      <c r="BA51" s="129"/>
      <c r="BB51" s="130"/>
      <c r="BC51" s="129"/>
      <c r="BD51" s="155"/>
      <c r="BE51" s="132"/>
      <c r="BF51" s="131"/>
      <c r="BG51" s="132"/>
      <c r="BH51" s="131"/>
      <c r="BI51" s="132"/>
      <c r="BJ51" s="131"/>
      <c r="BK51" s="132"/>
      <c r="BL51" s="155"/>
      <c r="BM51" s="132"/>
      <c r="BN51" s="155"/>
      <c r="BO51" s="132"/>
      <c r="BP51" s="155"/>
      <c r="BQ51" s="132"/>
      <c r="BR51" s="155"/>
      <c r="BS51" s="132"/>
      <c r="BT51" s="155"/>
      <c r="BU51" s="132"/>
      <c r="BV51" s="155"/>
      <c r="BW51" s="132"/>
      <c r="BX51" s="155"/>
      <c r="BY51" s="132"/>
      <c r="BZ51" s="155"/>
      <c r="CA51" s="132"/>
      <c r="CB51" s="156"/>
      <c r="CC51" s="128"/>
      <c r="CF51" s="122"/>
      <c r="CG51" s="122"/>
      <c r="CH51" s="161"/>
    </row>
    <row r="52" spans="1:88" ht="54.75" customHeight="1">
      <c r="A52" s="1142"/>
      <c r="B52" s="1121"/>
      <c r="C52" s="1121"/>
      <c r="D52" s="11" t="s">
        <v>226</v>
      </c>
      <c r="E52" s="9" t="s">
        <v>20</v>
      </c>
      <c r="F52" s="663">
        <f>+'[1]UE409 (2)'!F52</f>
        <v>10</v>
      </c>
      <c r="G52" s="663">
        <f>+[1]UE409!G52</f>
        <v>10</v>
      </c>
      <c r="H52" s="663">
        <f>+[1]UE409!H52</f>
        <v>10</v>
      </c>
      <c r="I52" s="663">
        <f>+[1]UE409!I52</f>
        <v>10</v>
      </c>
      <c r="J52" s="634">
        <v>0</v>
      </c>
      <c r="K52" s="80">
        <v>0</v>
      </c>
      <c r="L52" s="80">
        <v>0</v>
      </c>
      <c r="M52" s="80">
        <v>0</v>
      </c>
      <c r="N52" s="80"/>
      <c r="O52" s="80"/>
      <c r="P52" s="80"/>
      <c r="Q52" s="80"/>
      <c r="R52" s="80"/>
      <c r="S52" s="80"/>
      <c r="T52" s="80"/>
      <c r="U52" s="80"/>
      <c r="V52" s="77">
        <f t="shared" si="2"/>
        <v>0</v>
      </c>
      <c r="W52" s="128">
        <f t="shared" si="3"/>
        <v>0</v>
      </c>
      <c r="Z52" s="224"/>
      <c r="AA52" s="224"/>
      <c r="AB52" s="224"/>
      <c r="AC52" s="224"/>
      <c r="AD52" s="694"/>
      <c r="AE52" s="694"/>
      <c r="AF52" s="694"/>
      <c r="AG52" s="694"/>
      <c r="AH52" s="694"/>
      <c r="AI52" s="694"/>
      <c r="AJ52" s="694"/>
      <c r="AK52" s="694"/>
      <c r="AL52" s="694"/>
      <c r="AM52" s="694"/>
      <c r="AN52" s="694"/>
      <c r="AO52" s="694"/>
      <c r="AP52" s="694"/>
      <c r="AQ52" s="694"/>
      <c r="AR52" s="694"/>
      <c r="AS52" s="694"/>
      <c r="AT52" s="694"/>
      <c r="AU52" s="694"/>
      <c r="AV52" s="694"/>
      <c r="AW52" s="694"/>
      <c r="BA52" s="129"/>
      <c r="BB52" s="130"/>
      <c r="BC52" s="129"/>
      <c r="BD52" s="155"/>
      <c r="BE52" s="132"/>
      <c r="BF52" s="131"/>
      <c r="BG52" s="132"/>
      <c r="BH52" s="131"/>
      <c r="BI52" s="132"/>
      <c r="BJ52" s="131"/>
      <c r="BK52" s="132"/>
      <c r="BL52" s="155"/>
      <c r="BM52" s="132"/>
      <c r="BN52" s="155"/>
      <c r="BO52" s="132"/>
      <c r="BP52" s="155"/>
      <c r="BQ52" s="132"/>
      <c r="BR52" s="155"/>
      <c r="BS52" s="132"/>
      <c r="BT52" s="155"/>
      <c r="BU52" s="132"/>
      <c r="BV52" s="155"/>
      <c r="BW52" s="132"/>
      <c r="BX52" s="155"/>
      <c r="BY52" s="132"/>
      <c r="BZ52" s="155"/>
      <c r="CA52" s="132"/>
      <c r="CB52" s="156"/>
      <c r="CC52" s="128"/>
      <c r="CF52" s="122"/>
      <c r="CG52" s="122"/>
      <c r="CH52" s="161"/>
    </row>
    <row r="53" spans="1:88" ht="54.75" customHeight="1">
      <c r="A53" s="1142"/>
      <c r="B53" s="1121"/>
      <c r="C53" s="1121"/>
      <c r="D53" s="11" t="s">
        <v>26</v>
      </c>
      <c r="E53" s="9" t="s">
        <v>27</v>
      </c>
      <c r="F53" s="663">
        <f>+'[1]UE409 (2)'!F53</f>
        <v>12</v>
      </c>
      <c r="G53" s="663">
        <f>+[1]UE409!G53</f>
        <v>12</v>
      </c>
      <c r="H53" s="663">
        <f>+[1]UE409!H53</f>
        <v>12</v>
      </c>
      <c r="I53" s="663">
        <f>+[1]UE409!I53</f>
        <v>12</v>
      </c>
      <c r="J53" s="634">
        <v>0</v>
      </c>
      <c r="K53" s="80">
        <v>0</v>
      </c>
      <c r="L53" s="80">
        <v>0</v>
      </c>
      <c r="M53" s="80">
        <v>0</v>
      </c>
      <c r="N53" s="80"/>
      <c r="O53" s="80"/>
      <c r="P53" s="80"/>
      <c r="Q53" s="80"/>
      <c r="R53" s="80"/>
      <c r="S53" s="80"/>
      <c r="T53" s="80"/>
      <c r="U53" s="80"/>
      <c r="V53" s="77">
        <f t="shared" si="2"/>
        <v>0</v>
      </c>
      <c r="W53" s="128">
        <f t="shared" si="3"/>
        <v>0</v>
      </c>
      <c r="Z53" s="224"/>
      <c r="AA53" s="224"/>
      <c r="AB53" s="224"/>
      <c r="AC53" s="224"/>
      <c r="AD53" s="694"/>
      <c r="AE53" s="694"/>
      <c r="AF53" s="694"/>
      <c r="AG53" s="694"/>
      <c r="AH53" s="694"/>
      <c r="AI53" s="694"/>
      <c r="AJ53" s="694"/>
      <c r="AK53" s="694"/>
      <c r="AL53" s="694"/>
      <c r="AM53" s="694"/>
      <c r="AN53" s="694"/>
      <c r="AO53" s="694"/>
      <c r="AP53" s="694"/>
      <c r="AQ53" s="694"/>
      <c r="AR53" s="694"/>
      <c r="AS53" s="694"/>
      <c r="AT53" s="694"/>
      <c r="AU53" s="694"/>
      <c r="AV53" s="694"/>
      <c r="AW53" s="694"/>
      <c r="BA53" s="129"/>
      <c r="BB53" s="130"/>
      <c r="BC53" s="129"/>
      <c r="BD53" s="155"/>
      <c r="BE53" s="132"/>
      <c r="BF53" s="131"/>
      <c r="BG53" s="132"/>
      <c r="BH53" s="131"/>
      <c r="BI53" s="132"/>
      <c r="BJ53" s="131"/>
      <c r="BK53" s="132"/>
      <c r="BL53" s="155"/>
      <c r="BM53" s="132"/>
      <c r="BN53" s="155"/>
      <c r="BO53" s="132"/>
      <c r="BP53" s="155"/>
      <c r="BQ53" s="132"/>
      <c r="BR53" s="155"/>
      <c r="BS53" s="132"/>
      <c r="BT53" s="155"/>
      <c r="BU53" s="132"/>
      <c r="BV53" s="155"/>
      <c r="BW53" s="132"/>
      <c r="BX53" s="155"/>
      <c r="BY53" s="132"/>
      <c r="BZ53" s="155"/>
      <c r="CA53" s="132"/>
      <c r="CB53" s="156"/>
      <c r="CC53" s="128"/>
      <c r="CF53" s="122"/>
      <c r="CG53" s="122"/>
      <c r="CH53" s="161"/>
    </row>
    <row r="54" spans="1:88" ht="54.75" customHeight="1">
      <c r="A54" s="1142"/>
      <c r="B54" s="1118" t="s">
        <v>272</v>
      </c>
      <c r="C54" s="984" t="s">
        <v>714</v>
      </c>
      <c r="D54" s="985"/>
      <c r="E54" s="986"/>
      <c r="F54" s="698">
        <f>+'[1]UE409 (2)'!$F$54</f>
        <v>50811</v>
      </c>
      <c r="G54" s="698">
        <f>+[1]UE409!G54</f>
        <v>59195</v>
      </c>
      <c r="H54" s="698">
        <f>+[1]UE409!H54</f>
        <v>59195</v>
      </c>
      <c r="I54" s="698">
        <f>+[1]UE409!I54</f>
        <v>59195</v>
      </c>
      <c r="J54" s="723">
        <v>1</v>
      </c>
      <c r="K54" s="698">
        <v>2694</v>
      </c>
      <c r="L54" s="698">
        <v>2833</v>
      </c>
      <c r="M54" s="698">
        <v>2939</v>
      </c>
      <c r="N54" s="698">
        <f t="shared" ref="N54:U54" si="14">+N55+N59</f>
        <v>0</v>
      </c>
      <c r="O54" s="698">
        <f t="shared" si="14"/>
        <v>0</v>
      </c>
      <c r="P54" s="698">
        <f t="shared" si="14"/>
        <v>0</v>
      </c>
      <c r="Q54" s="698">
        <f t="shared" si="14"/>
        <v>0</v>
      </c>
      <c r="R54" s="698">
        <f t="shared" si="14"/>
        <v>0</v>
      </c>
      <c r="S54" s="698">
        <f t="shared" si="14"/>
        <v>0</v>
      </c>
      <c r="T54" s="698">
        <f t="shared" si="14"/>
        <v>0</v>
      </c>
      <c r="U54" s="698">
        <f t="shared" si="14"/>
        <v>0</v>
      </c>
      <c r="V54" s="77">
        <f t="shared" si="2"/>
        <v>8467</v>
      </c>
      <c r="W54" s="128">
        <f t="shared" si="3"/>
        <v>16.663714549999014</v>
      </c>
      <c r="Z54" s="224"/>
      <c r="AA54" s="224"/>
      <c r="AB54" s="224"/>
      <c r="AC54" s="224"/>
      <c r="AD54" s="694"/>
      <c r="AE54" s="694"/>
      <c r="AF54" s="694"/>
      <c r="AG54" s="694"/>
      <c r="AH54" s="694"/>
      <c r="AI54" s="694"/>
      <c r="AJ54" s="694"/>
      <c r="AK54" s="694"/>
      <c r="AL54" s="694"/>
      <c r="AM54" s="694"/>
      <c r="AN54" s="694"/>
      <c r="AO54" s="694"/>
      <c r="AP54" s="694"/>
      <c r="AQ54" s="694"/>
      <c r="AR54" s="694"/>
      <c r="AS54" s="694"/>
      <c r="AT54" s="694"/>
      <c r="AU54" s="694"/>
      <c r="AV54" s="694"/>
      <c r="AW54" s="694"/>
      <c r="BA54" s="129"/>
      <c r="BB54" s="130"/>
      <c r="BC54" s="129"/>
      <c r="BD54" s="155">
        <v>0</v>
      </c>
      <c r="BE54" s="132">
        <v>0</v>
      </c>
      <c r="BF54" s="131">
        <v>0</v>
      </c>
      <c r="BG54" s="132">
        <v>0</v>
      </c>
      <c r="BH54" s="131">
        <v>0</v>
      </c>
      <c r="BI54" s="132">
        <v>0</v>
      </c>
      <c r="BJ54" s="131"/>
      <c r="BK54" s="132"/>
      <c r="BL54" s="155"/>
      <c r="BM54" s="132"/>
      <c r="BN54" s="155"/>
      <c r="BO54" s="132"/>
      <c r="BP54" s="155"/>
      <c r="BQ54" s="132"/>
      <c r="BR54" s="155"/>
      <c r="BS54" s="132"/>
      <c r="BT54" s="155"/>
      <c r="BU54" s="132"/>
      <c r="BV54" s="155"/>
      <c r="BW54" s="132"/>
      <c r="BX54" s="155"/>
      <c r="BY54" s="132"/>
      <c r="BZ54" s="155"/>
      <c r="CA54" s="132"/>
      <c r="CB54" s="156"/>
      <c r="CC54" s="128"/>
      <c r="CF54" s="133">
        <f>+CI54-BA54</f>
        <v>0</v>
      </c>
      <c r="CG54" s="133">
        <f>+CJ54-BB54</f>
        <v>0</v>
      </c>
      <c r="CH54" s="160"/>
      <c r="CI54" s="133"/>
      <c r="CJ54" s="133"/>
    </row>
    <row r="55" spans="1:88" ht="54.75" customHeight="1">
      <c r="A55" s="1142"/>
      <c r="B55" s="1119"/>
      <c r="C55" s="1123" t="s">
        <v>28</v>
      </c>
      <c r="D55" s="662" t="s">
        <v>221</v>
      </c>
      <c r="E55" s="662"/>
      <c r="F55" s="663">
        <f>+'[1]UE409 (2)'!F55</f>
        <v>37512</v>
      </c>
      <c r="G55" s="663">
        <f>+[1]UE409!G55</f>
        <v>38195</v>
      </c>
      <c r="H55" s="663">
        <f>+[1]UE409!H55</f>
        <v>38195</v>
      </c>
      <c r="I55" s="663">
        <f>+[1]UE409!I55</f>
        <v>38195</v>
      </c>
      <c r="J55" s="720">
        <v>1</v>
      </c>
      <c r="K55" s="663">
        <v>1319</v>
      </c>
      <c r="L55" s="663">
        <v>1441</v>
      </c>
      <c r="M55" s="663">
        <v>1472</v>
      </c>
      <c r="N55" s="663">
        <f t="shared" ref="N55:U55" si="15">+N57</f>
        <v>0</v>
      </c>
      <c r="O55" s="663">
        <f t="shared" si="15"/>
        <v>0</v>
      </c>
      <c r="P55" s="663">
        <f t="shared" si="15"/>
        <v>0</v>
      </c>
      <c r="Q55" s="663">
        <f t="shared" si="15"/>
        <v>0</v>
      </c>
      <c r="R55" s="663">
        <f t="shared" si="15"/>
        <v>0</v>
      </c>
      <c r="S55" s="663">
        <f t="shared" si="15"/>
        <v>0</v>
      </c>
      <c r="T55" s="663">
        <f t="shared" si="15"/>
        <v>0</v>
      </c>
      <c r="U55" s="663">
        <f t="shared" si="15"/>
        <v>0</v>
      </c>
      <c r="V55" s="77">
        <f t="shared" si="2"/>
        <v>4233</v>
      </c>
      <c r="W55" s="128">
        <f t="shared" si="3"/>
        <v>11.284388995521432</v>
      </c>
      <c r="Z55" s="224"/>
      <c r="AA55" s="224"/>
      <c r="AB55" s="224"/>
      <c r="AC55" s="224"/>
      <c r="AD55" s="694"/>
      <c r="AE55" s="694"/>
      <c r="AF55" s="694"/>
      <c r="AG55" s="694"/>
      <c r="AH55" s="694"/>
      <c r="AI55" s="694"/>
      <c r="AJ55" s="694"/>
      <c r="AK55" s="694"/>
      <c r="AL55" s="694"/>
      <c r="AM55" s="694"/>
      <c r="AN55" s="694"/>
      <c r="AO55" s="694"/>
      <c r="AP55" s="694"/>
      <c r="AQ55" s="694"/>
      <c r="AR55" s="694"/>
      <c r="AS55" s="694"/>
      <c r="AT55" s="694"/>
      <c r="AU55" s="694"/>
      <c r="AV55" s="694"/>
      <c r="AW55" s="694"/>
      <c r="BA55" s="77">
        <f>+BC55+BD55+BF55+BH55+BJ55+BL55+BN55+BP55+BR55+BT55+BV55+BX55+BZ55</f>
        <v>5755961</v>
      </c>
      <c r="BB55" s="130">
        <f>+BE55+BG55+BI55+BK55+BM55+BO55+BQ55+BS55+BU55+BW55+BY55+CA55</f>
        <v>1206742.23</v>
      </c>
      <c r="BC55" s="129">
        <v>2964794</v>
      </c>
      <c r="BD55" s="155">
        <v>10997</v>
      </c>
      <c r="BE55" s="132">
        <v>251986.05</v>
      </c>
      <c r="BF55" s="131">
        <v>2728993</v>
      </c>
      <c r="BG55" s="132">
        <v>484235.71</v>
      </c>
      <c r="BH55" s="131">
        <v>51177</v>
      </c>
      <c r="BI55" s="132">
        <v>470520.47</v>
      </c>
      <c r="BJ55" s="131"/>
      <c r="BK55" s="132"/>
      <c r="BL55" s="155"/>
      <c r="BM55" s="132"/>
      <c r="BN55" s="155"/>
      <c r="BO55" s="132"/>
      <c r="BP55" s="155"/>
      <c r="BQ55" s="132"/>
      <c r="BR55" s="155"/>
      <c r="BS55" s="132"/>
      <c r="BT55" s="155"/>
      <c r="BU55" s="132"/>
      <c r="BV55" s="155"/>
      <c r="BW55" s="132"/>
      <c r="BX55" s="155"/>
      <c r="BY55" s="132"/>
      <c r="BZ55" s="155"/>
      <c r="CA55" s="132"/>
      <c r="CB55" s="156">
        <f>+BE55+BG55+BI55+BK55+BM55+BO55+BQ55+BS55+BU55+BW55+BY55+CA55</f>
        <v>1206742.23</v>
      </c>
      <c r="CC55" s="128">
        <f>+CB55/BA55*100</f>
        <v>20.965086976788065</v>
      </c>
      <c r="CF55" s="133">
        <f>+CI55-BA55</f>
        <v>0</v>
      </c>
      <c r="CG55" s="133">
        <f>+CJ55-BB55</f>
        <v>0</v>
      </c>
      <c r="CH55" s="160"/>
      <c r="CI55" s="133">
        <v>5755961</v>
      </c>
      <c r="CJ55" s="133">
        <v>1206742.23</v>
      </c>
    </row>
    <row r="56" spans="1:88" ht="54.75" customHeight="1">
      <c r="A56" s="1142"/>
      <c r="B56" s="1119"/>
      <c r="C56" s="1123"/>
      <c r="D56" s="38" t="s">
        <v>440</v>
      </c>
      <c r="E56" s="44" t="s">
        <v>486</v>
      </c>
      <c r="F56" s="663">
        <f>+'[1]UE409 (2)'!F56</f>
        <v>11386</v>
      </c>
      <c r="G56" s="663">
        <f>+[1]UE409!G56</f>
        <v>10142</v>
      </c>
      <c r="H56" s="663">
        <f>+[1]UE409!H56</f>
        <v>10142</v>
      </c>
      <c r="I56" s="663">
        <f>+[1]UE409!I56</f>
        <v>10142</v>
      </c>
      <c r="J56" s="634">
        <v>491</v>
      </c>
      <c r="K56" s="80">
        <v>482</v>
      </c>
      <c r="L56" s="80">
        <v>553</v>
      </c>
      <c r="M56" s="80">
        <v>562</v>
      </c>
      <c r="N56" s="80"/>
      <c r="O56" s="80"/>
      <c r="P56" s="80"/>
      <c r="Q56" s="80"/>
      <c r="R56" s="80"/>
      <c r="S56" s="80"/>
      <c r="T56" s="80"/>
      <c r="U56" s="80"/>
      <c r="V56" s="77">
        <f t="shared" si="2"/>
        <v>2088</v>
      </c>
      <c r="W56" s="128">
        <f t="shared" si="3"/>
        <v>18.338310205515544</v>
      </c>
      <c r="Z56" s="1115" t="s">
        <v>773</v>
      </c>
      <c r="AA56" s="1115" t="s">
        <v>774</v>
      </c>
      <c r="AB56" s="224"/>
      <c r="AC56" s="224"/>
      <c r="AD56" s="694"/>
      <c r="AE56" s="694"/>
      <c r="AF56" s="694"/>
      <c r="AG56" s="694"/>
      <c r="AH56" s="694"/>
      <c r="AI56" s="694"/>
      <c r="AJ56" s="694"/>
      <c r="AK56" s="694"/>
      <c r="AL56" s="694"/>
      <c r="AM56" s="694"/>
      <c r="AN56" s="694"/>
      <c r="AO56" s="694"/>
      <c r="AP56" s="694"/>
      <c r="AQ56" s="694"/>
      <c r="AR56" s="694"/>
      <c r="AS56" s="694"/>
      <c r="AT56" s="694"/>
      <c r="AU56" s="694"/>
      <c r="AV56" s="694"/>
      <c r="AW56" s="694"/>
      <c r="BA56" s="129"/>
      <c r="BB56" s="130"/>
      <c r="BC56" s="129"/>
      <c r="BD56" s="155"/>
      <c r="BE56" s="132"/>
      <c r="BF56" s="131"/>
      <c r="BG56" s="132"/>
      <c r="BH56" s="131"/>
      <c r="BI56" s="132"/>
      <c r="BJ56" s="131"/>
      <c r="BK56" s="132"/>
      <c r="BL56" s="155"/>
      <c r="BM56" s="132"/>
      <c r="BN56" s="155"/>
      <c r="BO56" s="132"/>
      <c r="BP56" s="155"/>
      <c r="BQ56" s="132"/>
      <c r="BR56" s="155"/>
      <c r="BS56" s="132"/>
      <c r="BT56" s="155"/>
      <c r="BU56" s="132"/>
      <c r="BV56" s="155"/>
      <c r="BW56" s="132"/>
      <c r="BX56" s="155"/>
      <c r="BY56" s="132"/>
      <c r="BZ56" s="155"/>
      <c r="CA56" s="132"/>
      <c r="CB56" s="156"/>
      <c r="CC56" s="128"/>
      <c r="CF56" s="122"/>
      <c r="CG56" s="122"/>
      <c r="CH56" s="161"/>
    </row>
    <row r="57" spans="1:88" ht="54.75" customHeight="1">
      <c r="A57" s="1142"/>
      <c r="B57" s="1119"/>
      <c r="C57" s="1123"/>
      <c r="D57" s="38" t="s">
        <v>441</v>
      </c>
      <c r="E57" s="44" t="s">
        <v>29</v>
      </c>
      <c r="F57" s="663">
        <f>+'[1]UE409 (2)'!F57</f>
        <v>37512</v>
      </c>
      <c r="G57" s="663">
        <f>+[1]UE409!G57</f>
        <v>38195</v>
      </c>
      <c r="H57" s="663">
        <f>+[1]UE409!H57</f>
        <v>38195</v>
      </c>
      <c r="I57" s="663">
        <f>+[1]UE409!I57</f>
        <v>38195</v>
      </c>
      <c r="J57" s="634">
        <v>1459</v>
      </c>
      <c r="K57" s="80">
        <v>1319</v>
      </c>
      <c r="L57" s="80">
        <v>1441</v>
      </c>
      <c r="M57" s="80">
        <v>1472</v>
      </c>
      <c r="N57" s="80"/>
      <c r="O57" s="80"/>
      <c r="P57" s="80"/>
      <c r="Q57" s="80"/>
      <c r="R57" s="80"/>
      <c r="S57" s="80"/>
      <c r="T57" s="80"/>
      <c r="U57" s="80"/>
      <c r="V57" s="77">
        <f t="shared" si="2"/>
        <v>5691</v>
      </c>
      <c r="W57" s="128">
        <f t="shared" si="3"/>
        <v>15.171145233525271</v>
      </c>
      <c r="Z57" s="1116"/>
      <c r="AA57" s="1116"/>
      <c r="AB57" s="224"/>
      <c r="AC57" s="224"/>
      <c r="AD57" s="694"/>
      <c r="AE57" s="694"/>
      <c r="AF57" s="694"/>
      <c r="AG57" s="694"/>
      <c r="AH57" s="694"/>
      <c r="AI57" s="694"/>
      <c r="AJ57" s="694"/>
      <c r="AK57" s="694"/>
      <c r="AL57" s="694"/>
      <c r="AM57" s="694"/>
      <c r="AN57" s="694"/>
      <c r="AO57" s="694"/>
      <c r="AP57" s="694"/>
      <c r="AQ57" s="694"/>
      <c r="AR57" s="694"/>
      <c r="AS57" s="694"/>
      <c r="AT57" s="694"/>
      <c r="AU57" s="694"/>
      <c r="AV57" s="694"/>
      <c r="AW57" s="694"/>
      <c r="BA57" s="129"/>
      <c r="BB57" s="130"/>
      <c r="BC57" s="129"/>
      <c r="BD57" s="155"/>
      <c r="BE57" s="132"/>
      <c r="BF57" s="131"/>
      <c r="BG57" s="132"/>
      <c r="BH57" s="131"/>
      <c r="BI57" s="132"/>
      <c r="BJ57" s="131"/>
      <c r="BK57" s="132"/>
      <c r="BL57" s="155"/>
      <c r="BM57" s="132"/>
      <c r="BN57" s="155"/>
      <c r="BO57" s="132"/>
      <c r="BP57" s="155"/>
      <c r="BQ57" s="132"/>
      <c r="BR57" s="155"/>
      <c r="BS57" s="132"/>
      <c r="BT57" s="155"/>
      <c r="BU57" s="132"/>
      <c r="BV57" s="155"/>
      <c r="BW57" s="132"/>
      <c r="BX57" s="155"/>
      <c r="BY57" s="132"/>
      <c r="BZ57" s="155"/>
      <c r="CA57" s="132"/>
      <c r="CB57" s="156"/>
      <c r="CC57" s="128"/>
      <c r="CF57" s="122"/>
      <c r="CG57" s="122"/>
      <c r="CH57" s="161"/>
    </row>
    <row r="58" spans="1:88" ht="54.75" customHeight="1">
      <c r="A58" s="1142"/>
      <c r="B58" s="1119"/>
      <c r="C58" s="1123"/>
      <c r="D58" s="38" t="s">
        <v>442</v>
      </c>
      <c r="E58" s="25" t="s">
        <v>33</v>
      </c>
      <c r="F58" s="663">
        <f>+'[1]UE409 (2)'!F58</f>
        <v>26126</v>
      </c>
      <c r="G58" s="663">
        <f>+[1]UE409!G58</f>
        <v>24468</v>
      </c>
      <c r="H58" s="663">
        <f>+[1]UE409!H58</f>
        <v>24468</v>
      </c>
      <c r="I58" s="663">
        <f>+[1]UE409!I58</f>
        <v>24468</v>
      </c>
      <c r="J58" s="634">
        <v>572</v>
      </c>
      <c r="K58" s="80">
        <v>584</v>
      </c>
      <c r="L58" s="80">
        <v>873</v>
      </c>
      <c r="M58" s="80">
        <v>678</v>
      </c>
      <c r="N58" s="80"/>
      <c r="O58" s="80"/>
      <c r="P58" s="80"/>
      <c r="Q58" s="80"/>
      <c r="R58" s="80"/>
      <c r="S58" s="80"/>
      <c r="T58" s="80"/>
      <c r="U58" s="80"/>
      <c r="V58" s="77">
        <f t="shared" si="2"/>
        <v>2707</v>
      </c>
      <c r="W58" s="128">
        <f t="shared" si="3"/>
        <v>10.36132588226288</v>
      </c>
      <c r="Z58" s="1117"/>
      <c r="AA58" s="1117"/>
      <c r="AB58" s="224"/>
      <c r="AC58" s="224"/>
      <c r="AD58" s="694"/>
      <c r="AE58" s="694"/>
      <c r="AF58" s="694"/>
      <c r="AG58" s="694"/>
      <c r="AH58" s="694"/>
      <c r="AI58" s="694"/>
      <c r="AJ58" s="694"/>
      <c r="AK58" s="694"/>
      <c r="AL58" s="694"/>
      <c r="AM58" s="694"/>
      <c r="AN58" s="694"/>
      <c r="AO58" s="694"/>
      <c r="AP58" s="694"/>
      <c r="AQ58" s="694"/>
      <c r="AR58" s="694"/>
      <c r="AS58" s="694"/>
      <c r="AT58" s="694"/>
      <c r="AU58" s="694"/>
      <c r="AV58" s="694"/>
      <c r="AW58" s="694"/>
      <c r="BA58" s="129"/>
      <c r="BB58" s="130"/>
      <c r="BC58" s="129"/>
      <c r="BD58" s="155"/>
      <c r="BE58" s="132"/>
      <c r="BF58" s="131"/>
      <c r="BG58" s="132"/>
      <c r="BH58" s="131"/>
      <c r="BI58" s="132"/>
      <c r="BJ58" s="131"/>
      <c r="BK58" s="132"/>
      <c r="BL58" s="155"/>
      <c r="BM58" s="132"/>
      <c r="BN58" s="155"/>
      <c r="BO58" s="132"/>
      <c r="BP58" s="155"/>
      <c r="BQ58" s="132"/>
      <c r="BR58" s="155"/>
      <c r="BS58" s="132"/>
      <c r="BT58" s="155"/>
      <c r="BU58" s="132"/>
      <c r="BV58" s="155"/>
      <c r="BW58" s="132"/>
      <c r="BX58" s="155"/>
      <c r="BY58" s="132"/>
      <c r="BZ58" s="155"/>
      <c r="CA58" s="132"/>
      <c r="CB58" s="156"/>
      <c r="CC58" s="128"/>
      <c r="CF58" s="122"/>
      <c r="CG58" s="122"/>
      <c r="CH58" s="161"/>
    </row>
    <row r="59" spans="1:88" ht="54.75" customHeight="1">
      <c r="A59" s="1142"/>
      <c r="B59" s="1119"/>
      <c r="C59" s="1118" t="s">
        <v>30</v>
      </c>
      <c r="D59" s="662" t="s">
        <v>221</v>
      </c>
      <c r="E59" s="662"/>
      <c r="F59" s="663">
        <f>+'[1]UE409 (2)'!F59</f>
        <v>13299</v>
      </c>
      <c r="G59" s="663">
        <f>+[1]UE409!G59</f>
        <v>21000</v>
      </c>
      <c r="H59" s="663">
        <f>+[1]UE409!H59</f>
        <v>21000</v>
      </c>
      <c r="I59" s="663">
        <f>+[1]UE409!I59</f>
        <v>21000</v>
      </c>
      <c r="J59" s="720">
        <v>0</v>
      </c>
      <c r="K59" s="663">
        <v>1375</v>
      </c>
      <c r="L59" s="663">
        <v>1392</v>
      </c>
      <c r="M59" s="663">
        <v>1467</v>
      </c>
      <c r="N59" s="663">
        <f t="shared" ref="N59:U59" si="16">+N60</f>
        <v>0</v>
      </c>
      <c r="O59" s="663">
        <f t="shared" si="16"/>
        <v>0</v>
      </c>
      <c r="P59" s="663">
        <f t="shared" si="16"/>
        <v>0</v>
      </c>
      <c r="Q59" s="663">
        <f t="shared" si="16"/>
        <v>0</v>
      </c>
      <c r="R59" s="663">
        <f t="shared" si="16"/>
        <v>0</v>
      </c>
      <c r="S59" s="663">
        <f t="shared" si="16"/>
        <v>0</v>
      </c>
      <c r="T59" s="663">
        <f t="shared" si="16"/>
        <v>0</v>
      </c>
      <c r="U59" s="663">
        <f t="shared" si="16"/>
        <v>0</v>
      </c>
      <c r="V59" s="77">
        <f t="shared" si="2"/>
        <v>4234</v>
      </c>
      <c r="W59" s="128">
        <f t="shared" si="3"/>
        <v>31.836980224076999</v>
      </c>
      <c r="Z59" s="224"/>
      <c r="AA59" s="224"/>
      <c r="AB59" s="224"/>
      <c r="AC59" s="224"/>
      <c r="AD59" s="694"/>
      <c r="AE59" s="694"/>
      <c r="AF59" s="694"/>
      <c r="AG59" s="694"/>
      <c r="AH59" s="694"/>
      <c r="AI59" s="694"/>
      <c r="AJ59" s="694"/>
      <c r="AK59" s="694"/>
      <c r="AL59" s="694"/>
      <c r="AM59" s="694"/>
      <c r="AN59" s="694"/>
      <c r="AO59" s="694"/>
      <c r="AP59" s="694"/>
      <c r="AQ59" s="694"/>
      <c r="AR59" s="694"/>
      <c r="AS59" s="694"/>
      <c r="AT59" s="694"/>
      <c r="AU59" s="694"/>
      <c r="AV59" s="694"/>
      <c r="AW59" s="694"/>
      <c r="BA59" s="77">
        <f>+BC59+BD59+BF59+BH59+BJ59+BL59+BN59+BP59+BR59+BT59+BV59+BX59+BZ59</f>
        <v>5391235</v>
      </c>
      <c r="BB59" s="130">
        <f>+BE59+BG59+BI59+BK59+BM59+BO59+BQ59+BS59+BU59+BW59+BY59+CA59</f>
        <v>1192265.46</v>
      </c>
      <c r="BC59" s="129">
        <v>3404648</v>
      </c>
      <c r="BD59" s="155">
        <v>22343</v>
      </c>
      <c r="BE59" s="132">
        <v>287729.31</v>
      </c>
      <c r="BF59" s="131">
        <v>1951228</v>
      </c>
      <c r="BG59" s="132">
        <v>449648.14999999997</v>
      </c>
      <c r="BH59" s="131">
        <v>13016</v>
      </c>
      <c r="BI59" s="132">
        <v>454888</v>
      </c>
      <c r="BJ59" s="131"/>
      <c r="BK59" s="132"/>
      <c r="BL59" s="155"/>
      <c r="BM59" s="132"/>
      <c r="BN59" s="155"/>
      <c r="BO59" s="132"/>
      <c r="BP59" s="155"/>
      <c r="BQ59" s="132"/>
      <c r="BR59" s="155"/>
      <c r="BS59" s="132"/>
      <c r="BT59" s="155"/>
      <c r="BU59" s="132"/>
      <c r="BV59" s="155"/>
      <c r="BW59" s="132"/>
      <c r="BX59" s="155"/>
      <c r="BY59" s="132"/>
      <c r="BZ59" s="155"/>
      <c r="CA59" s="132"/>
      <c r="CB59" s="156">
        <f>+BE59+BG59+BI59+BK59+BM59+BO59+BQ59+BS59+BU59+BW59+BY59+CA59</f>
        <v>1192265.46</v>
      </c>
      <c r="CC59" s="128">
        <f>+CB59/BA59*100</f>
        <v>22.114885735828619</v>
      </c>
      <c r="CD59" s="145"/>
      <c r="CF59" s="133">
        <f>+CI59-BA59</f>
        <v>0</v>
      </c>
      <c r="CG59" s="133">
        <f>+CJ59-BB59</f>
        <v>0</v>
      </c>
      <c r="CH59" s="160"/>
      <c r="CI59" s="133">
        <v>5391235</v>
      </c>
      <c r="CJ59" s="133">
        <v>1192265.46</v>
      </c>
    </row>
    <row r="60" spans="1:88" ht="54.75" customHeight="1">
      <c r="A60" s="1142"/>
      <c r="B60" s="1119"/>
      <c r="C60" s="1119"/>
      <c r="D60" s="34" t="s">
        <v>443</v>
      </c>
      <c r="E60" s="25" t="s">
        <v>31</v>
      </c>
      <c r="F60" s="663">
        <f>+'[1]UE409 (2)'!F60</f>
        <v>13299</v>
      </c>
      <c r="G60" s="663">
        <f>+[1]UE409!G60</f>
        <v>21000</v>
      </c>
      <c r="H60" s="663">
        <f>+[1]UE409!H60</f>
        <v>21000</v>
      </c>
      <c r="I60" s="663">
        <f>+[1]UE409!I60</f>
        <v>21000</v>
      </c>
      <c r="J60" s="636">
        <v>1644</v>
      </c>
      <c r="K60" s="95">
        <v>1375</v>
      </c>
      <c r="L60" s="95">
        <v>1392</v>
      </c>
      <c r="M60" s="95">
        <v>1467</v>
      </c>
      <c r="N60" s="95"/>
      <c r="O60" s="95"/>
      <c r="P60" s="95"/>
      <c r="Q60" s="95"/>
      <c r="R60" s="95"/>
      <c r="S60" s="95"/>
      <c r="T60" s="95"/>
      <c r="U60" s="95"/>
      <c r="V60" s="77">
        <f t="shared" si="2"/>
        <v>5878</v>
      </c>
      <c r="W60" s="128">
        <f t="shared" si="3"/>
        <v>44.198811940747426</v>
      </c>
      <c r="Z60" s="224"/>
      <c r="AA60" s="224"/>
      <c r="AB60" s="224"/>
      <c r="AC60" s="224"/>
      <c r="AD60" s="694"/>
      <c r="AE60" s="694"/>
      <c r="AF60" s="694"/>
      <c r="AG60" s="694"/>
      <c r="AH60" s="694"/>
      <c r="AI60" s="694"/>
      <c r="AJ60" s="694"/>
      <c r="AK60" s="694"/>
      <c r="AL60" s="694"/>
      <c r="AM60" s="694"/>
      <c r="AN60" s="694"/>
      <c r="AO60" s="694"/>
      <c r="AP60" s="694"/>
      <c r="AQ60" s="694"/>
      <c r="AR60" s="694"/>
      <c r="AS60" s="694"/>
      <c r="AT60" s="694"/>
      <c r="AU60" s="694"/>
      <c r="AV60" s="694"/>
      <c r="AW60" s="694"/>
      <c r="BA60" s="129"/>
      <c r="BB60" s="130"/>
      <c r="BC60" s="129"/>
      <c r="BD60" s="155"/>
      <c r="BE60" s="132"/>
      <c r="BF60" s="131"/>
      <c r="BG60" s="132"/>
      <c r="BH60" s="131"/>
      <c r="BI60" s="132"/>
      <c r="BJ60" s="131"/>
      <c r="BK60" s="132"/>
      <c r="BL60" s="155"/>
      <c r="BM60" s="132"/>
      <c r="BN60" s="155"/>
      <c r="BO60" s="132"/>
      <c r="BP60" s="155"/>
      <c r="BQ60" s="132"/>
      <c r="BR60" s="155"/>
      <c r="BS60" s="132"/>
      <c r="BT60" s="155"/>
      <c r="BU60" s="132"/>
      <c r="BV60" s="155"/>
      <c r="BW60" s="132"/>
      <c r="BX60" s="155"/>
      <c r="BY60" s="132"/>
      <c r="BZ60" s="155"/>
      <c r="CA60" s="132"/>
      <c r="CB60" s="156"/>
      <c r="CC60" s="128"/>
      <c r="CF60" s="122"/>
      <c r="CG60" s="122"/>
      <c r="CH60" s="161"/>
    </row>
    <row r="61" spans="1:88" ht="54.75" customHeight="1">
      <c r="A61" s="1142"/>
      <c r="B61" s="1119"/>
      <c r="C61" s="1119"/>
      <c r="D61" s="34" t="s">
        <v>32</v>
      </c>
      <c r="E61" s="25" t="s">
        <v>33</v>
      </c>
      <c r="F61" s="663">
        <f>+'[1]UE409 (2)'!F61</f>
        <v>32567</v>
      </c>
      <c r="G61" s="663">
        <f>+[1]UE409!G61</f>
        <v>32458</v>
      </c>
      <c r="H61" s="663">
        <f>+[1]UE409!H61</f>
        <v>32458</v>
      </c>
      <c r="I61" s="663">
        <f>+[1]UE409!I61</f>
        <v>32458</v>
      </c>
      <c r="J61" s="636">
        <v>1967</v>
      </c>
      <c r="K61" s="95">
        <v>1944</v>
      </c>
      <c r="L61" s="95">
        <v>1816</v>
      </c>
      <c r="M61" s="95">
        <v>1879</v>
      </c>
      <c r="N61" s="95"/>
      <c r="O61" s="95"/>
      <c r="P61" s="95"/>
      <c r="Q61" s="95"/>
      <c r="R61" s="95"/>
      <c r="S61" s="95"/>
      <c r="T61" s="95"/>
      <c r="U61" s="95"/>
      <c r="V61" s="77">
        <f t="shared" si="2"/>
        <v>7606</v>
      </c>
      <c r="W61" s="128">
        <f t="shared" si="3"/>
        <v>23.354929836951516</v>
      </c>
      <c r="Z61" s="224"/>
      <c r="AA61" s="224"/>
      <c r="AB61" s="224"/>
      <c r="AC61" s="224"/>
      <c r="AD61" s="694"/>
      <c r="AE61" s="694"/>
      <c r="AF61" s="694"/>
      <c r="AG61" s="694"/>
      <c r="AH61" s="694"/>
      <c r="AI61" s="694"/>
      <c r="AJ61" s="694"/>
      <c r="AK61" s="694"/>
      <c r="AL61" s="694"/>
      <c r="AM61" s="694"/>
      <c r="AN61" s="694"/>
      <c r="AO61" s="694"/>
      <c r="AP61" s="694"/>
      <c r="AQ61" s="694"/>
      <c r="AR61" s="694"/>
      <c r="AS61" s="694"/>
      <c r="AT61" s="694"/>
      <c r="AU61" s="694"/>
      <c r="AV61" s="694"/>
      <c r="AW61" s="694"/>
      <c r="BA61" s="129"/>
      <c r="BB61" s="130"/>
      <c r="BC61" s="129"/>
      <c r="BD61" s="155"/>
      <c r="BE61" s="132"/>
      <c r="BF61" s="131"/>
      <c r="BG61" s="132"/>
      <c r="BH61" s="131"/>
      <c r="BI61" s="132"/>
      <c r="BJ61" s="131"/>
      <c r="BK61" s="132"/>
      <c r="BL61" s="155"/>
      <c r="BM61" s="132"/>
      <c r="BN61" s="155"/>
      <c r="BO61" s="132"/>
      <c r="BP61" s="155"/>
      <c r="BQ61" s="132"/>
      <c r="BR61" s="155"/>
      <c r="BS61" s="132"/>
      <c r="BT61" s="155"/>
      <c r="BU61" s="132"/>
      <c r="BV61" s="155"/>
      <c r="BW61" s="132"/>
      <c r="BX61" s="155"/>
      <c r="BY61" s="132"/>
      <c r="BZ61" s="155"/>
      <c r="CA61" s="132"/>
      <c r="CB61" s="156"/>
      <c r="CC61" s="128"/>
      <c r="CF61" s="122"/>
      <c r="CG61" s="122"/>
      <c r="CH61" s="161"/>
    </row>
    <row r="62" spans="1:88" ht="54.75" customHeight="1">
      <c r="A62" s="1142"/>
      <c r="B62" s="1120"/>
      <c r="C62" s="1120"/>
      <c r="D62" s="724" t="s">
        <v>869</v>
      </c>
      <c r="E62" s="25" t="s">
        <v>558</v>
      </c>
      <c r="F62" s="663">
        <f>+'[1]UE409 (2)'!F62</f>
        <v>5427</v>
      </c>
      <c r="G62" s="663">
        <f>+[1]UE409!G62</f>
        <v>6282</v>
      </c>
      <c r="H62" s="663">
        <f>+[1]UE409!H62</f>
        <v>6282</v>
      </c>
      <c r="I62" s="663">
        <f>+[1]UE409!I62</f>
        <v>6282</v>
      </c>
      <c r="J62" s="636">
        <v>377</v>
      </c>
      <c r="K62" s="95">
        <v>429</v>
      </c>
      <c r="L62" s="95">
        <v>481</v>
      </c>
      <c r="M62" s="95">
        <v>594</v>
      </c>
      <c r="N62" s="95"/>
      <c r="O62" s="95"/>
      <c r="P62" s="95"/>
      <c r="Q62" s="95"/>
      <c r="R62" s="95"/>
      <c r="S62" s="95"/>
      <c r="T62" s="95"/>
      <c r="U62" s="95"/>
      <c r="V62" s="77">
        <f t="shared" si="2"/>
        <v>1881</v>
      </c>
      <c r="W62" s="128">
        <f t="shared" si="3"/>
        <v>34.660033167495854</v>
      </c>
      <c r="Z62" s="224"/>
      <c r="AA62" s="224"/>
      <c r="AB62" s="224"/>
      <c r="AC62" s="224"/>
      <c r="AD62" s="694"/>
      <c r="AE62" s="694"/>
      <c r="AF62" s="694"/>
      <c r="AG62" s="694"/>
      <c r="AH62" s="694"/>
      <c r="AI62" s="694"/>
      <c r="AJ62" s="694"/>
      <c r="AK62" s="694"/>
      <c r="AL62" s="694"/>
      <c r="AM62" s="694"/>
      <c r="AN62" s="694"/>
      <c r="AO62" s="694"/>
      <c r="AP62" s="694"/>
      <c r="AQ62" s="694"/>
      <c r="AR62" s="694"/>
      <c r="AS62" s="694"/>
      <c r="AT62" s="694"/>
      <c r="AU62" s="694"/>
      <c r="AV62" s="694"/>
      <c r="AW62" s="694"/>
      <c r="BA62" s="129"/>
      <c r="BB62" s="130"/>
      <c r="BC62" s="129"/>
      <c r="BD62" s="155"/>
      <c r="BE62" s="132"/>
      <c r="BF62" s="131"/>
      <c r="BG62" s="132"/>
      <c r="BH62" s="131"/>
      <c r="BI62" s="132"/>
      <c r="BJ62" s="131"/>
      <c r="BK62" s="132"/>
      <c r="BL62" s="155"/>
      <c r="BM62" s="132"/>
      <c r="BN62" s="155"/>
      <c r="BO62" s="132"/>
      <c r="BP62" s="155"/>
      <c r="BQ62" s="132"/>
      <c r="BR62" s="155"/>
      <c r="BS62" s="132"/>
      <c r="BT62" s="155"/>
      <c r="BU62" s="132"/>
      <c r="BV62" s="155"/>
      <c r="BW62" s="132"/>
      <c r="BX62" s="155"/>
      <c r="BY62" s="132"/>
      <c r="BZ62" s="155"/>
      <c r="CA62" s="132"/>
      <c r="CB62" s="156"/>
      <c r="CC62" s="128"/>
      <c r="CF62" s="122"/>
      <c r="CG62" s="122"/>
      <c r="CH62" s="161"/>
    </row>
    <row r="63" spans="1:88" ht="62.25" customHeight="1">
      <c r="A63" s="1142"/>
      <c r="B63" s="1121" t="s">
        <v>275</v>
      </c>
      <c r="C63" s="1123" t="s">
        <v>44</v>
      </c>
      <c r="D63" s="662" t="s">
        <v>221</v>
      </c>
      <c r="E63" s="662"/>
      <c r="F63" s="663">
        <f>+'[1]UE409 (2)'!F63</f>
        <v>2393</v>
      </c>
      <c r="G63" s="663">
        <f>+[1]UE409!G63</f>
        <v>2393</v>
      </c>
      <c r="H63" s="663">
        <f>+[1]UE409!H63</f>
        <v>2393</v>
      </c>
      <c r="I63" s="663">
        <f>+[1]UE409!I63</f>
        <v>2393</v>
      </c>
      <c r="J63" s="720">
        <v>50</v>
      </c>
      <c r="K63" s="663">
        <v>29</v>
      </c>
      <c r="L63" s="663">
        <v>28</v>
      </c>
      <c r="M63" s="663">
        <v>70</v>
      </c>
      <c r="N63" s="663">
        <f t="shared" ref="N63:U63" si="17">+N64</f>
        <v>0</v>
      </c>
      <c r="O63" s="663">
        <f t="shared" si="17"/>
        <v>0</v>
      </c>
      <c r="P63" s="663">
        <f t="shared" si="17"/>
        <v>0</v>
      </c>
      <c r="Q63" s="663">
        <f t="shared" si="17"/>
        <v>0</v>
      </c>
      <c r="R63" s="663">
        <f t="shared" si="17"/>
        <v>0</v>
      </c>
      <c r="S63" s="663">
        <f t="shared" si="17"/>
        <v>0</v>
      </c>
      <c r="T63" s="663">
        <f t="shared" si="17"/>
        <v>0</v>
      </c>
      <c r="U63" s="663">
        <f t="shared" si="17"/>
        <v>0</v>
      </c>
      <c r="V63" s="77">
        <f t="shared" si="2"/>
        <v>177</v>
      </c>
      <c r="W63" s="128">
        <f t="shared" si="3"/>
        <v>7.3965733389051396</v>
      </c>
      <c r="Z63" s="224"/>
      <c r="AA63" s="224"/>
      <c r="AB63" s="224"/>
      <c r="AC63" s="224"/>
      <c r="AD63" s="694"/>
      <c r="AE63" s="694"/>
      <c r="AF63" s="694"/>
      <c r="AG63" s="694"/>
      <c r="AH63" s="694"/>
      <c r="AI63" s="694"/>
      <c r="AJ63" s="694"/>
      <c r="AK63" s="694"/>
      <c r="AL63" s="694"/>
      <c r="AM63" s="694"/>
      <c r="AN63" s="694"/>
      <c r="AO63" s="694"/>
      <c r="AP63" s="694"/>
      <c r="AQ63" s="694"/>
      <c r="AR63" s="694"/>
      <c r="AS63" s="694"/>
      <c r="AT63" s="694"/>
      <c r="AU63" s="694"/>
      <c r="AV63" s="694"/>
      <c r="AW63" s="694"/>
      <c r="BA63" s="77">
        <f>+BC63+BD63+BF63+BH63+BJ63+BL63+BN63+BP63+BR63+BT63+BV63+BX63+BZ63</f>
        <v>1717826</v>
      </c>
      <c r="BB63" s="130">
        <f>+BE63+BG63+BI63+BK63+BM63+BO63+BQ63+BS63+BU63+BW63+BY63+CA63</f>
        <v>286398.52</v>
      </c>
      <c r="BC63" s="129">
        <v>3500</v>
      </c>
      <c r="BD63" s="155">
        <v>0</v>
      </c>
      <c r="BE63" s="132">
        <v>0</v>
      </c>
      <c r="BF63" s="131">
        <v>1701947</v>
      </c>
      <c r="BG63" s="132">
        <v>151995.1</v>
      </c>
      <c r="BH63" s="131">
        <v>12379</v>
      </c>
      <c r="BI63" s="132">
        <v>134403.42000000001</v>
      </c>
      <c r="BJ63" s="131"/>
      <c r="BK63" s="132"/>
      <c r="BL63" s="155"/>
      <c r="BM63" s="132"/>
      <c r="BN63" s="155"/>
      <c r="BO63" s="132"/>
      <c r="BP63" s="155"/>
      <c r="BQ63" s="132"/>
      <c r="BR63" s="155"/>
      <c r="BS63" s="132"/>
      <c r="BT63" s="155"/>
      <c r="BU63" s="132"/>
      <c r="BV63" s="155"/>
      <c r="BW63" s="132"/>
      <c r="BX63" s="155"/>
      <c r="BY63" s="132"/>
      <c r="BZ63" s="155"/>
      <c r="CA63" s="132"/>
      <c r="CB63" s="156">
        <f>+BE63+BG63+BI63+BK63+BM63+BO63+BQ63+BS63+BU63+BW63+BY63+CA63</f>
        <v>286398.52</v>
      </c>
      <c r="CC63" s="128">
        <f>+CB63/BA63*100</f>
        <v>16.672149565788388</v>
      </c>
      <c r="CF63" s="133">
        <f>+CI63-BA63</f>
        <v>0</v>
      </c>
      <c r="CG63" s="133">
        <f>+CJ63-BB63</f>
        <v>0</v>
      </c>
      <c r="CH63" s="160"/>
      <c r="CI63" s="133">
        <v>1717826</v>
      </c>
      <c r="CJ63" s="133">
        <v>286398.52</v>
      </c>
    </row>
    <row r="64" spans="1:88" ht="37.5" customHeight="1">
      <c r="A64" s="1142"/>
      <c r="B64" s="1121"/>
      <c r="C64" s="1123"/>
      <c r="D64" s="34" t="s">
        <v>391</v>
      </c>
      <c r="E64" s="25" t="s">
        <v>27</v>
      </c>
      <c r="F64" s="663">
        <f>+'[1]UE409 (2)'!F64</f>
        <v>2393</v>
      </c>
      <c r="G64" s="663">
        <f>+[1]UE409!G64</f>
        <v>2393</v>
      </c>
      <c r="H64" s="663">
        <f>+[1]UE409!H64</f>
        <v>2393</v>
      </c>
      <c r="I64" s="663">
        <f>+[1]UE409!I64</f>
        <v>2393</v>
      </c>
      <c r="J64" s="634">
        <v>50</v>
      </c>
      <c r="K64" s="80">
        <v>29</v>
      </c>
      <c r="L64" s="80">
        <v>28</v>
      </c>
      <c r="M64" s="80">
        <v>70</v>
      </c>
      <c r="N64" s="80"/>
      <c r="O64" s="80"/>
      <c r="P64" s="80"/>
      <c r="Q64" s="80"/>
      <c r="R64" s="80"/>
      <c r="S64" s="80"/>
      <c r="T64" s="80"/>
      <c r="U64" s="80"/>
      <c r="V64" s="77">
        <f t="shared" si="2"/>
        <v>177</v>
      </c>
      <c r="W64" s="128">
        <f t="shared" si="3"/>
        <v>7.3965733389051396</v>
      </c>
      <c r="Z64" s="224"/>
      <c r="AA64" s="224"/>
      <c r="AB64" s="224"/>
      <c r="AC64" s="224"/>
      <c r="AD64" s="694"/>
      <c r="AE64" s="694"/>
      <c r="AF64" s="694"/>
      <c r="AG64" s="694"/>
      <c r="AH64" s="694"/>
      <c r="AI64" s="694"/>
      <c r="AJ64" s="694"/>
      <c r="AK64" s="694"/>
      <c r="AL64" s="694"/>
      <c r="AM64" s="694"/>
      <c r="AN64" s="694"/>
      <c r="AO64" s="694"/>
      <c r="AP64" s="694"/>
      <c r="AQ64" s="694"/>
      <c r="AR64" s="694"/>
      <c r="AS64" s="694"/>
      <c r="AT64" s="694"/>
      <c r="AU64" s="694"/>
      <c r="AV64" s="694"/>
      <c r="AW64" s="694"/>
      <c r="BA64" s="129"/>
      <c r="BB64" s="130"/>
      <c r="BC64" s="129"/>
      <c r="BD64" s="155"/>
      <c r="BE64" s="132"/>
      <c r="BF64" s="131"/>
      <c r="BG64" s="132"/>
      <c r="BH64" s="131"/>
      <c r="BI64" s="65"/>
      <c r="BJ64" s="131"/>
      <c r="BK64" s="132"/>
      <c r="BL64" s="155"/>
      <c r="BM64" s="132"/>
      <c r="BN64" s="155"/>
      <c r="BO64" s="132"/>
      <c r="BP64" s="155"/>
      <c r="BQ64" s="132"/>
      <c r="BR64" s="155"/>
      <c r="BS64" s="132"/>
      <c r="BT64" s="155"/>
      <c r="BU64" s="132"/>
      <c r="BV64" s="155"/>
      <c r="BW64" s="132"/>
      <c r="BX64" s="155"/>
      <c r="BY64" s="132"/>
      <c r="BZ64" s="155"/>
      <c r="CA64" s="132"/>
      <c r="CB64" s="156"/>
      <c r="CC64" s="128"/>
      <c r="CF64" s="122"/>
      <c r="CG64" s="122"/>
      <c r="CH64" s="161"/>
    </row>
    <row r="65" spans="1:88" ht="51.75" customHeight="1">
      <c r="A65" s="1142"/>
      <c r="B65" s="1121" t="s">
        <v>276</v>
      </c>
      <c r="C65" s="1123" t="s">
        <v>229</v>
      </c>
      <c r="D65" s="662" t="s">
        <v>221</v>
      </c>
      <c r="E65" s="662"/>
      <c r="F65" s="663">
        <f>+'[1]UE409 (2)'!F65</f>
        <v>1454</v>
      </c>
      <c r="G65" s="663">
        <f>+[1]UE409!G65</f>
        <v>2148</v>
      </c>
      <c r="H65" s="663">
        <f>+[1]UE409!H65</f>
        <v>2148</v>
      </c>
      <c r="I65" s="663">
        <f>+[1]UE409!I65</f>
        <v>2148</v>
      </c>
      <c r="J65" s="720">
        <v>218</v>
      </c>
      <c r="K65" s="663">
        <v>324</v>
      </c>
      <c r="L65" s="663">
        <v>86</v>
      </c>
      <c r="M65" s="663">
        <v>106</v>
      </c>
      <c r="N65" s="663">
        <f t="shared" ref="N65:U65" si="18">+N66</f>
        <v>0</v>
      </c>
      <c r="O65" s="663">
        <f t="shared" si="18"/>
        <v>0</v>
      </c>
      <c r="P65" s="663">
        <f t="shared" si="18"/>
        <v>0</v>
      </c>
      <c r="Q65" s="663">
        <f t="shared" si="18"/>
        <v>0</v>
      </c>
      <c r="R65" s="663">
        <f t="shared" si="18"/>
        <v>0</v>
      </c>
      <c r="S65" s="663">
        <f t="shared" si="18"/>
        <v>0</v>
      </c>
      <c r="T65" s="663">
        <f t="shared" si="18"/>
        <v>0</v>
      </c>
      <c r="U65" s="663">
        <f t="shared" si="18"/>
        <v>0</v>
      </c>
      <c r="V65" s="77">
        <f t="shared" si="2"/>
        <v>734</v>
      </c>
      <c r="W65" s="128">
        <f t="shared" si="3"/>
        <v>50.481430536451164</v>
      </c>
      <c r="Z65" s="224"/>
      <c r="AA65" s="224"/>
      <c r="AB65" s="224"/>
      <c r="AC65" s="224"/>
      <c r="AD65" s="694"/>
      <c r="AE65" s="694"/>
      <c r="AF65" s="694"/>
      <c r="AG65" s="694"/>
      <c r="AH65" s="694"/>
      <c r="AI65" s="694"/>
      <c r="AJ65" s="694"/>
      <c r="AK65" s="694"/>
      <c r="AL65" s="694"/>
      <c r="AM65" s="694"/>
      <c r="AN65" s="694"/>
      <c r="AO65" s="694"/>
      <c r="AP65" s="694"/>
      <c r="AQ65" s="694"/>
      <c r="AR65" s="694"/>
      <c r="AS65" s="694"/>
      <c r="AT65" s="694"/>
      <c r="AU65" s="694"/>
      <c r="AV65" s="694"/>
      <c r="AW65" s="694"/>
      <c r="AY65" s="135" t="s">
        <v>18</v>
      </c>
      <c r="AZ65" s="136">
        <f>SUM(BA19:BA66)</f>
        <v>39513007</v>
      </c>
      <c r="BA65" s="77">
        <f>+BC65+BD65+BF65+BH65+BJ65+BL65+BN65+BP65+BR65+BT65+BV65+BX65+BZ65</f>
        <v>1012476</v>
      </c>
      <c r="BB65" s="130">
        <f>+BE65+BG65+BI65+BK65+BM65+BO65+BQ65+BS65+BU65+BW65+BY65+CA65</f>
        <v>175887.86000000002</v>
      </c>
      <c r="BC65" s="129">
        <v>5000</v>
      </c>
      <c r="BD65" s="169">
        <v>0</v>
      </c>
      <c r="BE65" s="168">
        <v>0</v>
      </c>
      <c r="BF65" s="167">
        <v>1000209</v>
      </c>
      <c r="BG65" s="168">
        <v>87479.23</v>
      </c>
      <c r="BH65" s="167">
        <v>7267</v>
      </c>
      <c r="BI65" s="168">
        <v>88408.630000000019</v>
      </c>
      <c r="BJ65" s="167"/>
      <c r="BK65" s="168"/>
      <c r="BL65" s="169"/>
      <c r="BM65" s="168"/>
      <c r="BN65" s="169"/>
      <c r="BO65" s="168"/>
      <c r="BP65" s="169"/>
      <c r="BQ65" s="168"/>
      <c r="BR65" s="169"/>
      <c r="BS65" s="168"/>
      <c r="BT65" s="169"/>
      <c r="BU65" s="168"/>
      <c r="BV65" s="169"/>
      <c r="BW65" s="168"/>
      <c r="BX65" s="169"/>
      <c r="BY65" s="168"/>
      <c r="BZ65" s="169"/>
      <c r="CA65" s="168"/>
      <c r="CB65" s="156">
        <f>+BE65+BG65+BI65+BK65+BM65+BO65+BQ65+BS65+BU65+BW65+BY65+CA65</f>
        <v>175887.86000000002</v>
      </c>
      <c r="CC65" s="128">
        <f>+CB65/BA65*100</f>
        <v>17.372052275807032</v>
      </c>
      <c r="CF65" s="133">
        <f>+CI65-BA65</f>
        <v>0</v>
      </c>
      <c r="CG65" s="133">
        <f>+CJ65-BB65</f>
        <v>0</v>
      </c>
      <c r="CH65" s="160"/>
      <c r="CI65" s="133">
        <v>1012476</v>
      </c>
      <c r="CJ65" s="133">
        <v>175887.86000000002</v>
      </c>
    </row>
    <row r="66" spans="1:88" ht="38.25" customHeight="1">
      <c r="A66" s="1143"/>
      <c r="B66" s="1121"/>
      <c r="C66" s="1123"/>
      <c r="D66" s="34" t="s">
        <v>45</v>
      </c>
      <c r="E66" s="25" t="s">
        <v>27</v>
      </c>
      <c r="F66" s="663">
        <f>+'[1]UE409 (2)'!F66</f>
        <v>1454</v>
      </c>
      <c r="G66" s="663">
        <f>+[1]UE409!G66</f>
        <v>2148</v>
      </c>
      <c r="H66" s="663">
        <f>+[1]UE409!H66</f>
        <v>2148</v>
      </c>
      <c r="I66" s="663">
        <f>+[1]UE409!I66</f>
        <v>2148</v>
      </c>
      <c r="J66" s="634">
        <v>218</v>
      </c>
      <c r="K66" s="80">
        <v>324</v>
      </c>
      <c r="L66" s="80">
        <v>86</v>
      </c>
      <c r="M66" s="80">
        <v>106</v>
      </c>
      <c r="N66" s="80"/>
      <c r="O66" s="80"/>
      <c r="P66" s="80"/>
      <c r="Q66" s="80"/>
      <c r="R66" s="80"/>
      <c r="S66" s="80"/>
      <c r="T66" s="80"/>
      <c r="U66" s="80"/>
      <c r="V66" s="77">
        <f t="shared" si="2"/>
        <v>734</v>
      </c>
      <c r="W66" s="128">
        <f t="shared" si="3"/>
        <v>50.481430536451164</v>
      </c>
      <c r="Z66" s="224" t="s">
        <v>775</v>
      </c>
      <c r="AA66" s="224" t="s">
        <v>776</v>
      </c>
      <c r="AB66" s="224"/>
      <c r="AC66" s="224"/>
      <c r="AD66" s="694"/>
      <c r="AE66" s="694"/>
      <c r="AF66" s="694"/>
      <c r="AG66" s="694"/>
      <c r="AH66" s="694"/>
      <c r="AI66" s="694"/>
      <c r="AJ66" s="694"/>
      <c r="AK66" s="694"/>
      <c r="AL66" s="694"/>
      <c r="AM66" s="694"/>
      <c r="AN66" s="694"/>
      <c r="AO66" s="694"/>
      <c r="AP66" s="694"/>
      <c r="AQ66" s="694"/>
      <c r="AR66" s="694"/>
      <c r="AS66" s="694"/>
      <c r="AT66" s="694"/>
      <c r="AU66" s="694"/>
      <c r="AV66" s="694"/>
      <c r="AW66" s="694"/>
      <c r="AY66" s="162" t="s">
        <v>573</v>
      </c>
      <c r="AZ66" s="163">
        <f>SUM(BB19:BB66)</f>
        <v>8385599.4700000016</v>
      </c>
      <c r="BA66" s="129"/>
      <c r="BB66" s="130"/>
      <c r="BC66" s="129"/>
      <c r="BD66" s="167"/>
      <c r="BE66" s="168"/>
      <c r="BF66" s="167"/>
      <c r="BG66" s="168"/>
      <c r="BH66" s="167"/>
      <c r="BI66" s="66"/>
      <c r="BJ66" s="167"/>
      <c r="BK66" s="168"/>
      <c r="BL66" s="169"/>
      <c r="BM66" s="168"/>
      <c r="BN66" s="169"/>
      <c r="BO66" s="168"/>
      <c r="BP66" s="169"/>
      <c r="BQ66" s="168"/>
      <c r="BR66" s="169"/>
      <c r="BS66" s="168"/>
      <c r="BT66" s="169"/>
      <c r="BU66" s="168"/>
      <c r="BV66" s="169"/>
      <c r="BW66" s="168"/>
      <c r="BX66" s="169"/>
      <c r="BY66" s="168"/>
      <c r="BZ66" s="169"/>
      <c r="CA66" s="168"/>
      <c r="CB66" s="156"/>
      <c r="CC66" s="128"/>
      <c r="CF66" s="122"/>
      <c r="CG66" s="122"/>
      <c r="CH66" s="161"/>
    </row>
    <row r="67" spans="1:88" ht="12.75" customHeight="1">
      <c r="A67" s="1086" t="s">
        <v>541</v>
      </c>
      <c r="B67" s="1087"/>
      <c r="C67" s="1087"/>
      <c r="D67" s="1087"/>
      <c r="E67" s="1087"/>
      <c r="F67" s="1087"/>
      <c r="G67" s="1087"/>
      <c r="H67" s="1088"/>
      <c r="I67" s="92"/>
      <c r="J67" s="93"/>
      <c r="K67" s="93"/>
      <c r="L67" s="93"/>
      <c r="M67" s="93"/>
      <c r="N67" s="93"/>
      <c r="O67" s="93"/>
      <c r="P67" s="93"/>
      <c r="Q67" s="93"/>
      <c r="R67" s="93"/>
      <c r="S67" s="93"/>
      <c r="T67" s="93"/>
      <c r="U67" s="93"/>
      <c r="V67" s="213"/>
      <c r="W67" s="213"/>
      <c r="Z67" s="240"/>
      <c r="AA67" s="240"/>
      <c r="AB67" s="240"/>
      <c r="AC67" s="240"/>
      <c r="AD67" s="212"/>
      <c r="AE67" s="212"/>
      <c r="AF67" s="212"/>
      <c r="AG67" s="212"/>
      <c r="AH67" s="212"/>
      <c r="AI67" s="212"/>
      <c r="AJ67" s="212"/>
      <c r="AK67" s="212"/>
      <c r="AL67" s="212"/>
      <c r="AM67" s="212"/>
      <c r="AN67" s="212"/>
      <c r="AO67" s="212"/>
      <c r="AP67" s="212"/>
      <c r="AQ67" s="212"/>
      <c r="AR67" s="212"/>
      <c r="AS67" s="212"/>
      <c r="AT67" s="212"/>
      <c r="AU67" s="212"/>
      <c r="AV67" s="212"/>
      <c r="AW67" s="212"/>
    </row>
    <row r="68" spans="1:88" ht="12.75" customHeight="1">
      <c r="A68" s="1089"/>
      <c r="B68" s="1090"/>
      <c r="C68" s="1090"/>
      <c r="D68" s="1090"/>
      <c r="E68" s="1090"/>
      <c r="F68" s="1090"/>
      <c r="G68" s="1090"/>
      <c r="H68" s="1091"/>
      <c r="I68" s="92"/>
      <c r="J68" s="93"/>
      <c r="K68" s="93"/>
      <c r="L68" s="93"/>
      <c r="M68" s="93"/>
      <c r="N68" s="93"/>
      <c r="O68" s="93"/>
      <c r="P68" s="93"/>
      <c r="Q68" s="93"/>
      <c r="R68" s="93"/>
      <c r="S68" s="93"/>
      <c r="T68" s="93"/>
      <c r="U68" s="93"/>
      <c r="V68" s="213"/>
      <c r="W68" s="213"/>
      <c r="Z68" s="240"/>
      <c r="AA68" s="240"/>
      <c r="AB68" s="240"/>
      <c r="AC68" s="240"/>
      <c r="AD68" s="212"/>
      <c r="AE68" s="212"/>
      <c r="AF68" s="212"/>
      <c r="AG68" s="212"/>
      <c r="AH68" s="212"/>
      <c r="AI68" s="212"/>
      <c r="AJ68" s="212"/>
      <c r="AK68" s="212"/>
      <c r="AL68" s="212"/>
      <c r="AM68" s="212"/>
      <c r="AN68" s="212"/>
      <c r="AO68" s="212"/>
      <c r="AP68" s="212"/>
      <c r="AQ68" s="212"/>
      <c r="AR68" s="212"/>
      <c r="AS68" s="212"/>
      <c r="AT68" s="212"/>
      <c r="AU68" s="212"/>
      <c r="AV68" s="212"/>
      <c r="AW68" s="212"/>
    </row>
    <row r="69" spans="1:88" ht="12.75" customHeight="1">
      <c r="A69" s="1092"/>
      <c r="B69" s="1093"/>
      <c r="C69" s="1093"/>
      <c r="D69" s="1093"/>
      <c r="E69" s="1093"/>
      <c r="F69" s="1093"/>
      <c r="G69" s="1093"/>
      <c r="H69" s="1094"/>
      <c r="I69" s="92"/>
      <c r="J69" s="93"/>
      <c r="K69" s="93"/>
      <c r="L69" s="93"/>
      <c r="M69" s="93"/>
      <c r="N69" s="93"/>
      <c r="O69" s="93"/>
      <c r="P69" s="93"/>
      <c r="Q69" s="93"/>
      <c r="R69" s="93"/>
      <c r="S69" s="93"/>
      <c r="T69" s="93"/>
      <c r="U69" s="93"/>
      <c r="V69" s="213"/>
      <c r="W69" s="213"/>
      <c r="Z69" s="240"/>
      <c r="AA69" s="240"/>
      <c r="AB69" s="240"/>
      <c r="AC69" s="240"/>
      <c r="AD69" s="212"/>
      <c r="AE69" s="212"/>
      <c r="AF69" s="212"/>
      <c r="AG69" s="212"/>
      <c r="AH69" s="212"/>
      <c r="AI69" s="212"/>
      <c r="AJ69" s="212"/>
      <c r="AK69" s="212"/>
      <c r="AL69" s="212"/>
      <c r="AM69" s="212"/>
      <c r="AN69" s="212"/>
      <c r="AO69" s="212"/>
      <c r="AP69" s="212"/>
      <c r="AQ69" s="212"/>
      <c r="AR69" s="212"/>
      <c r="AS69" s="212"/>
      <c r="AT69" s="212"/>
      <c r="AU69" s="212"/>
      <c r="AV69" s="212"/>
      <c r="AW69" s="212"/>
    </row>
    <row r="70" spans="1:88">
      <c r="A70" s="14"/>
      <c r="B70" s="10"/>
      <c r="C70" s="14"/>
      <c r="D70" s="14"/>
      <c r="E70" s="10"/>
      <c r="F70" s="92"/>
      <c r="G70" s="92"/>
      <c r="H70" s="92"/>
      <c r="I70" s="92"/>
      <c r="J70" s="93"/>
      <c r="K70" s="93"/>
      <c r="L70" s="93"/>
      <c r="M70" s="93"/>
      <c r="N70" s="93"/>
      <c r="O70" s="93"/>
      <c r="P70" s="93"/>
      <c r="Q70" s="93"/>
      <c r="R70" s="93"/>
      <c r="S70" s="93"/>
      <c r="T70" s="93"/>
      <c r="U70" s="93"/>
      <c r="V70" s="213"/>
      <c r="W70" s="213"/>
      <c r="Z70" s="240"/>
      <c r="AA70" s="240"/>
      <c r="AB70" s="240"/>
      <c r="AC70" s="240"/>
      <c r="AD70" s="212"/>
      <c r="AE70" s="212"/>
      <c r="AF70" s="212"/>
      <c r="AG70" s="212"/>
      <c r="AH70" s="212"/>
      <c r="AI70" s="212"/>
      <c r="AJ70" s="212"/>
      <c r="AK70" s="212"/>
      <c r="AL70" s="212"/>
      <c r="AM70" s="212"/>
      <c r="AN70" s="212"/>
      <c r="AO70" s="212"/>
      <c r="AP70" s="212"/>
      <c r="AQ70" s="212"/>
      <c r="AR70" s="212"/>
      <c r="AS70" s="212"/>
      <c r="AT70" s="212"/>
      <c r="AU70" s="212"/>
      <c r="AV70" s="212"/>
      <c r="AW70" s="212"/>
    </row>
    <row r="71" spans="1:88">
      <c r="A71" s="14"/>
      <c r="B71" s="10"/>
      <c r="C71" s="14"/>
      <c r="D71" s="14"/>
      <c r="E71" s="10"/>
      <c r="F71" s="92"/>
      <c r="G71" s="92"/>
      <c r="H71" s="92"/>
      <c r="I71" s="92"/>
      <c r="J71" s="93"/>
      <c r="K71" s="93"/>
      <c r="L71" s="93"/>
      <c r="M71" s="93"/>
      <c r="N71" s="93"/>
      <c r="O71" s="93"/>
      <c r="P71" s="93"/>
      <c r="Q71" s="93"/>
      <c r="R71" s="93"/>
      <c r="S71" s="93"/>
      <c r="T71" s="93"/>
      <c r="U71" s="93"/>
      <c r="V71" s="213"/>
      <c r="W71" s="213"/>
      <c r="Z71" s="240"/>
      <c r="AA71" s="240"/>
      <c r="AB71" s="240"/>
      <c r="AC71" s="240"/>
      <c r="AD71" s="212"/>
      <c r="AE71" s="212"/>
      <c r="AF71" s="212"/>
      <c r="AG71" s="212"/>
      <c r="AH71" s="212"/>
      <c r="AI71" s="212"/>
      <c r="AJ71" s="212"/>
      <c r="AK71" s="212"/>
      <c r="AL71" s="212"/>
      <c r="AM71" s="212"/>
      <c r="AN71" s="212"/>
      <c r="AO71" s="212"/>
      <c r="AP71" s="212"/>
      <c r="AQ71" s="212"/>
      <c r="AR71" s="212"/>
      <c r="AS71" s="212"/>
      <c r="AT71" s="212"/>
      <c r="AU71" s="212"/>
      <c r="AV71" s="212"/>
      <c r="AW71" s="212"/>
    </row>
    <row r="72" spans="1:88" ht="18.75" customHeight="1">
      <c r="A72" s="14"/>
      <c r="B72" s="10"/>
      <c r="C72" s="14"/>
      <c r="D72" s="14"/>
      <c r="E72" s="10"/>
      <c r="F72" s="92"/>
      <c r="G72" s="92"/>
      <c r="H72" s="92"/>
      <c r="I72" s="92"/>
      <c r="J72" s="93"/>
      <c r="K72" s="93"/>
      <c r="L72" s="93"/>
      <c r="M72" s="93"/>
      <c r="N72" s="93"/>
      <c r="O72" s="93"/>
      <c r="P72" s="93"/>
      <c r="Q72" s="93"/>
      <c r="R72" s="93"/>
      <c r="S72" s="93"/>
      <c r="T72" s="93"/>
      <c r="U72" s="93"/>
      <c r="V72" s="213"/>
      <c r="W72" s="213"/>
      <c r="Z72" s="240"/>
      <c r="AA72" s="240"/>
      <c r="AB72" s="240"/>
      <c r="AC72" s="240"/>
      <c r="AD72" s="212"/>
      <c r="AE72" s="212"/>
      <c r="AF72" s="212"/>
      <c r="AG72" s="212"/>
      <c r="AH72" s="212"/>
      <c r="AI72" s="212"/>
      <c r="AJ72" s="212"/>
      <c r="AK72" s="212"/>
      <c r="AL72" s="212"/>
      <c r="AM72" s="212"/>
      <c r="AN72" s="212"/>
      <c r="AO72" s="212"/>
      <c r="AP72" s="212"/>
      <c r="AQ72" s="212"/>
      <c r="AR72" s="212"/>
      <c r="AS72" s="212"/>
      <c r="AT72" s="212"/>
      <c r="AU72" s="212"/>
      <c r="AV72" s="212"/>
      <c r="AW72" s="212"/>
    </row>
    <row r="73" spans="1:88" ht="18.75" customHeight="1">
      <c r="A73" s="14"/>
      <c r="B73" s="10"/>
      <c r="C73" s="14"/>
      <c r="D73" s="14"/>
      <c r="E73" s="10"/>
      <c r="F73" s="92"/>
      <c r="G73" s="92"/>
      <c r="H73" s="92"/>
      <c r="I73" s="92"/>
      <c r="J73" s="93"/>
      <c r="K73" s="93"/>
      <c r="L73" s="93"/>
      <c r="M73" s="93"/>
      <c r="N73" s="93"/>
      <c r="O73" s="93"/>
      <c r="P73" s="93"/>
      <c r="Q73" s="93"/>
      <c r="R73" s="93"/>
      <c r="S73" s="93"/>
      <c r="T73" s="93"/>
      <c r="U73" s="93"/>
      <c r="V73" s="213"/>
      <c r="W73" s="213"/>
      <c r="Z73" s="240"/>
      <c r="AA73" s="240"/>
      <c r="AB73" s="240"/>
      <c r="AC73" s="240"/>
      <c r="AD73" s="212"/>
      <c r="AE73" s="212"/>
      <c r="AF73" s="212"/>
      <c r="AG73" s="212"/>
      <c r="AH73" s="212"/>
      <c r="AI73" s="212"/>
      <c r="AJ73" s="212"/>
      <c r="AK73" s="212"/>
      <c r="AL73" s="212"/>
      <c r="AM73" s="212"/>
      <c r="AN73" s="212"/>
      <c r="AO73" s="212"/>
      <c r="AP73" s="212"/>
      <c r="AQ73" s="212"/>
      <c r="AR73" s="212"/>
      <c r="AS73" s="212"/>
      <c r="AT73" s="212"/>
      <c r="AU73" s="212"/>
      <c r="AV73" s="212"/>
      <c r="AW73" s="212"/>
    </row>
    <row r="74" spans="1:88">
      <c r="A74" s="14"/>
      <c r="B74" s="10"/>
      <c r="C74" s="14"/>
      <c r="D74" s="14"/>
      <c r="E74" s="10"/>
      <c r="F74" s="92"/>
      <c r="G74" s="92"/>
      <c r="H74" s="92"/>
      <c r="I74" s="92"/>
      <c r="J74" s="93"/>
      <c r="K74" s="93"/>
      <c r="L74" s="93"/>
      <c r="M74" s="93"/>
      <c r="N74" s="93"/>
      <c r="O74" s="93"/>
      <c r="P74" s="93"/>
      <c r="Q74" s="93"/>
      <c r="R74" s="93"/>
      <c r="S74" s="93"/>
      <c r="T74" s="93"/>
      <c r="U74" s="93"/>
      <c r="V74" s="213"/>
      <c r="W74" s="213"/>
      <c r="Z74" s="240"/>
      <c r="AA74" s="240"/>
      <c r="AB74" s="240"/>
      <c r="AC74" s="240"/>
      <c r="AD74" s="212"/>
      <c r="AE74" s="212"/>
      <c r="AF74" s="212"/>
      <c r="AG74" s="212"/>
      <c r="AH74" s="212"/>
      <c r="AI74" s="212"/>
      <c r="AJ74" s="212"/>
      <c r="AK74" s="212"/>
      <c r="AL74" s="212"/>
      <c r="AM74" s="212"/>
      <c r="AN74" s="212"/>
      <c r="AO74" s="212"/>
      <c r="AP74" s="212"/>
      <c r="AQ74" s="212"/>
      <c r="AR74" s="212"/>
      <c r="AS74" s="212"/>
      <c r="AT74" s="212"/>
      <c r="AU74" s="212"/>
      <c r="AV74" s="212"/>
      <c r="AW74" s="212"/>
    </row>
    <row r="75" spans="1:88">
      <c r="A75" s="14"/>
      <c r="B75" s="10"/>
      <c r="C75" s="14"/>
      <c r="D75" s="14"/>
      <c r="E75" s="10"/>
      <c r="F75" s="92"/>
      <c r="G75" s="92"/>
      <c r="H75" s="92"/>
      <c r="I75" s="92"/>
      <c r="J75" s="93"/>
      <c r="K75" s="93"/>
      <c r="L75" s="93"/>
      <c r="M75" s="93"/>
      <c r="N75" s="93"/>
      <c r="O75" s="93"/>
      <c r="P75" s="93"/>
      <c r="Q75" s="93"/>
      <c r="R75" s="93"/>
      <c r="S75" s="93"/>
      <c r="T75" s="93"/>
      <c r="U75" s="93"/>
      <c r="V75" s="213"/>
      <c r="W75" s="213"/>
      <c r="Z75" s="240"/>
      <c r="AA75" s="240"/>
      <c r="AB75" s="240"/>
      <c r="AC75" s="240"/>
      <c r="AD75" s="212"/>
      <c r="AE75" s="212"/>
      <c r="AF75" s="212"/>
      <c r="AG75" s="212"/>
      <c r="AH75" s="212"/>
      <c r="AI75" s="212"/>
      <c r="AJ75" s="212"/>
      <c r="AK75" s="212"/>
      <c r="AL75" s="212"/>
      <c r="AM75" s="212"/>
      <c r="AN75" s="212"/>
      <c r="AO75" s="212"/>
      <c r="AP75" s="212"/>
      <c r="AQ75" s="212"/>
      <c r="AR75" s="212"/>
      <c r="AS75" s="212"/>
      <c r="AT75" s="212"/>
      <c r="AU75" s="212"/>
      <c r="AV75" s="212"/>
      <c r="AW75" s="212"/>
    </row>
    <row r="76" spans="1:88">
      <c r="A76" s="14"/>
      <c r="B76" s="10"/>
      <c r="C76" s="14"/>
      <c r="D76" s="14"/>
      <c r="E76" s="10"/>
      <c r="F76" s="92"/>
      <c r="G76" s="92"/>
      <c r="H76" s="92"/>
      <c r="I76" s="92"/>
      <c r="J76" s="93"/>
      <c r="K76" s="93"/>
      <c r="L76" s="93"/>
      <c r="M76" s="93"/>
      <c r="N76" s="93"/>
      <c r="O76" s="93"/>
      <c r="P76" s="93"/>
      <c r="Q76" s="93"/>
      <c r="R76" s="93"/>
      <c r="S76" s="93"/>
      <c r="T76" s="93"/>
      <c r="U76" s="93"/>
      <c r="V76" s="213"/>
      <c r="W76" s="213"/>
      <c r="Z76" s="240"/>
      <c r="AA76" s="240"/>
      <c r="AB76" s="240"/>
      <c r="AC76" s="240"/>
      <c r="AD76" s="212"/>
      <c r="AE76" s="212"/>
      <c r="AF76" s="212"/>
      <c r="AG76" s="212"/>
      <c r="AH76" s="212"/>
      <c r="AI76" s="212"/>
      <c r="AJ76" s="212"/>
      <c r="AK76" s="212"/>
      <c r="AL76" s="212"/>
      <c r="AM76" s="212"/>
      <c r="AN76" s="212"/>
      <c r="AO76" s="212"/>
      <c r="AP76" s="212"/>
      <c r="AQ76" s="212"/>
      <c r="AR76" s="212"/>
      <c r="AS76" s="212"/>
      <c r="AT76" s="212"/>
      <c r="AU76" s="212"/>
      <c r="AV76" s="212"/>
      <c r="AW76" s="212"/>
    </row>
    <row r="77" spans="1:88" ht="18.75" customHeight="1">
      <c r="A77" s="14"/>
      <c r="B77" s="13"/>
      <c r="C77" s="14"/>
      <c r="D77" s="14"/>
      <c r="E77" s="15"/>
      <c r="F77" s="96"/>
      <c r="G77" s="97"/>
      <c r="H77" s="97"/>
      <c r="I77" s="97"/>
      <c r="J77" s="98"/>
      <c r="K77" s="98"/>
      <c r="L77" s="98"/>
      <c r="M77" s="98"/>
      <c r="N77" s="98"/>
      <c r="O77" s="98"/>
      <c r="P77" s="98"/>
      <c r="Q77" s="98"/>
      <c r="R77" s="98"/>
      <c r="S77" s="98"/>
      <c r="T77" s="98"/>
      <c r="U77" s="98"/>
      <c r="V77" s="213"/>
      <c r="W77" s="213"/>
      <c r="Z77" s="240"/>
      <c r="AA77" s="240"/>
      <c r="AB77" s="240"/>
      <c r="AC77" s="240"/>
      <c r="AD77" s="212"/>
      <c r="AE77" s="212"/>
      <c r="AF77" s="212"/>
      <c r="AG77" s="212"/>
      <c r="AH77" s="212"/>
      <c r="AI77" s="212"/>
      <c r="AJ77" s="212"/>
      <c r="AK77" s="212"/>
      <c r="AL77" s="212"/>
      <c r="AM77" s="212"/>
      <c r="AN77" s="212"/>
      <c r="AO77" s="212"/>
      <c r="AP77" s="212"/>
      <c r="AQ77" s="212"/>
      <c r="AR77" s="212"/>
      <c r="AS77" s="212"/>
      <c r="AT77" s="212"/>
      <c r="AU77" s="212"/>
      <c r="AV77" s="212"/>
      <c r="AW77" s="212"/>
    </row>
    <row r="78" spans="1:88" ht="27" customHeight="1">
      <c r="A78" s="16" t="s">
        <v>9</v>
      </c>
      <c r="B78" s="1000" t="s">
        <v>10</v>
      </c>
      <c r="C78" s="1000"/>
      <c r="D78" s="1000"/>
      <c r="E78" s="1000"/>
      <c r="F78" s="1000"/>
      <c r="G78" s="1000"/>
      <c r="H78" s="1000"/>
      <c r="I78" s="99"/>
      <c r="J78" s="100"/>
      <c r="K78" s="100"/>
      <c r="L78" s="100"/>
      <c r="M78" s="100"/>
      <c r="N78" s="100"/>
      <c r="O78" s="100"/>
      <c r="P78" s="100"/>
      <c r="Q78" s="100"/>
      <c r="R78" s="100"/>
      <c r="S78" s="100"/>
      <c r="T78" s="100"/>
      <c r="U78" s="100"/>
      <c r="V78" s="213"/>
      <c r="W78" s="213"/>
      <c r="Z78" s="240"/>
      <c r="AA78" s="240"/>
      <c r="AB78" s="240"/>
      <c r="AC78" s="240"/>
      <c r="AD78" s="212"/>
      <c r="AE78" s="212"/>
      <c r="AF78" s="212"/>
      <c r="AG78" s="212"/>
      <c r="AH78" s="212"/>
      <c r="AI78" s="212"/>
      <c r="AJ78" s="212"/>
      <c r="AK78" s="212"/>
      <c r="AL78" s="212"/>
      <c r="AM78" s="212"/>
      <c r="AN78" s="212"/>
      <c r="AO78" s="212"/>
      <c r="AP78" s="212"/>
      <c r="AQ78" s="212"/>
      <c r="AR78" s="212"/>
      <c r="AS78" s="212"/>
      <c r="AT78" s="212"/>
      <c r="AU78" s="212"/>
      <c r="AV78" s="212"/>
      <c r="AW78" s="212"/>
    </row>
    <row r="79" spans="1:88" ht="30" customHeight="1">
      <c r="A79" s="14"/>
      <c r="B79" s="669" t="s">
        <v>51</v>
      </c>
      <c r="C79" s="1000" t="s">
        <v>52</v>
      </c>
      <c r="D79" s="1000"/>
      <c r="E79" s="1000"/>
      <c r="F79" s="1000"/>
      <c r="G79" s="1000"/>
      <c r="H79" s="1000"/>
      <c r="I79" s="99"/>
      <c r="J79" s="100"/>
      <c r="K79" s="100"/>
      <c r="L79" s="100"/>
      <c r="M79" s="100"/>
      <c r="N79" s="100"/>
      <c r="O79" s="100"/>
      <c r="P79" s="100"/>
      <c r="Q79" s="100"/>
      <c r="R79" s="100"/>
      <c r="S79" s="100"/>
      <c r="T79" s="100"/>
      <c r="U79" s="100"/>
      <c r="V79" s="213"/>
      <c r="W79" s="213"/>
      <c r="Z79" s="240"/>
      <c r="AA79" s="240"/>
      <c r="AB79" s="240"/>
      <c r="AC79" s="240"/>
      <c r="AD79" s="212"/>
      <c r="AE79" s="212"/>
      <c r="AF79" s="212"/>
      <c r="AG79" s="212"/>
      <c r="AH79" s="212"/>
      <c r="AI79" s="212"/>
      <c r="AJ79" s="212"/>
      <c r="AK79" s="212"/>
      <c r="AL79" s="212"/>
      <c r="AM79" s="212"/>
      <c r="AN79" s="212"/>
      <c r="AO79" s="212"/>
      <c r="AP79" s="212"/>
      <c r="AQ79" s="212"/>
      <c r="AR79" s="212"/>
      <c r="AS79" s="212"/>
      <c r="AT79" s="212"/>
      <c r="AU79" s="212"/>
      <c r="AV79" s="212"/>
      <c r="AW79" s="212"/>
    </row>
    <row r="80" spans="1:88" ht="21.75" customHeight="1">
      <c r="A80" s="975" t="s">
        <v>13</v>
      </c>
      <c r="B80" s="981" t="s">
        <v>14</v>
      </c>
      <c r="C80" s="981" t="s">
        <v>15</v>
      </c>
      <c r="D80" s="997" t="s">
        <v>16</v>
      </c>
      <c r="E80" s="1001" t="s">
        <v>17</v>
      </c>
      <c r="F80" s="1011" t="s">
        <v>709</v>
      </c>
      <c r="G80" s="994" t="s">
        <v>214</v>
      </c>
      <c r="H80" s="1005"/>
      <c r="I80" s="1005"/>
      <c r="J80" s="996" t="s">
        <v>710</v>
      </c>
      <c r="K80" s="996"/>
      <c r="L80" s="996"/>
      <c r="M80" s="996"/>
      <c r="N80" s="996"/>
      <c r="O80" s="996"/>
      <c r="P80" s="996"/>
      <c r="Q80" s="996"/>
      <c r="R80" s="996"/>
      <c r="S80" s="996"/>
      <c r="T80" s="996"/>
      <c r="U80" s="996"/>
      <c r="V80" s="1238" t="s">
        <v>712</v>
      </c>
      <c r="W80" s="1241" t="s">
        <v>577</v>
      </c>
      <c r="Z80" s="1022" t="s">
        <v>518</v>
      </c>
      <c r="AA80" s="1023"/>
      <c r="AB80" s="1022" t="s">
        <v>519</v>
      </c>
      <c r="AC80" s="1023"/>
      <c r="AD80" s="1022" t="s">
        <v>520</v>
      </c>
      <c r="AE80" s="1023"/>
      <c r="AF80" s="1022" t="s">
        <v>521</v>
      </c>
      <c r="AG80" s="1023"/>
      <c r="AH80" s="1022" t="s">
        <v>522</v>
      </c>
      <c r="AI80" s="1023"/>
      <c r="AJ80" s="1022" t="s">
        <v>523</v>
      </c>
      <c r="AK80" s="1023"/>
      <c r="AL80" s="1022" t="s">
        <v>524</v>
      </c>
      <c r="AM80" s="1023"/>
      <c r="AN80" s="1022" t="s">
        <v>525</v>
      </c>
      <c r="AO80" s="1023"/>
      <c r="AP80" s="1022" t="s">
        <v>526</v>
      </c>
      <c r="AQ80" s="1023"/>
      <c r="AR80" s="1022" t="s">
        <v>527</v>
      </c>
      <c r="AS80" s="1023"/>
      <c r="AT80" s="1022" t="s">
        <v>528</v>
      </c>
      <c r="AU80" s="1023"/>
      <c r="AV80" s="1022" t="s">
        <v>529</v>
      </c>
      <c r="AW80" s="1023"/>
      <c r="AY80" s="60"/>
      <c r="BA80" s="1074" t="s">
        <v>763</v>
      </c>
      <c r="BB80" s="119"/>
      <c r="BC80" s="1074" t="s">
        <v>763</v>
      </c>
      <c r="BD80" s="1108" t="s">
        <v>530</v>
      </c>
      <c r="BE80" s="1112"/>
      <c r="BF80" s="1112"/>
      <c r="BG80" s="1112"/>
      <c r="BH80" s="1112"/>
      <c r="BI80" s="1112"/>
      <c r="BJ80" s="1112"/>
      <c r="BK80" s="1112"/>
      <c r="BL80" s="1112"/>
      <c r="BM80" s="1112"/>
      <c r="BN80" s="1112"/>
      <c r="BO80" s="1112"/>
      <c r="BP80" s="1112"/>
      <c r="BQ80" s="1112"/>
      <c r="BR80" s="1112"/>
      <c r="BS80" s="1112"/>
      <c r="BT80" s="1112"/>
      <c r="BU80" s="1112"/>
      <c r="BV80" s="1112"/>
      <c r="BW80" s="1112"/>
      <c r="BX80" s="1112"/>
      <c r="BY80" s="1112"/>
      <c r="BZ80" s="1109"/>
      <c r="CA80" s="120"/>
      <c r="CB80" s="121"/>
      <c r="CC80" s="121"/>
    </row>
    <row r="81" spans="1:90" ht="27.75" customHeight="1">
      <c r="A81" s="976"/>
      <c r="B81" s="982"/>
      <c r="C81" s="982"/>
      <c r="D81" s="998"/>
      <c r="E81" s="1002"/>
      <c r="F81" s="1012"/>
      <c r="G81" s="993" t="s">
        <v>713</v>
      </c>
      <c r="H81" s="993"/>
      <c r="I81" s="994"/>
      <c r="J81" s="996" t="s">
        <v>711</v>
      </c>
      <c r="K81" s="996"/>
      <c r="L81" s="996"/>
      <c r="M81" s="996"/>
      <c r="N81" s="996"/>
      <c r="O81" s="996"/>
      <c r="P81" s="996"/>
      <c r="Q81" s="996"/>
      <c r="R81" s="996"/>
      <c r="S81" s="996"/>
      <c r="T81" s="996"/>
      <c r="U81" s="996"/>
      <c r="V81" s="1239"/>
      <c r="W81" s="1242"/>
      <c r="Z81" s="980" t="s">
        <v>578</v>
      </c>
      <c r="AA81" s="980" t="s">
        <v>579</v>
      </c>
      <c r="AB81" s="980" t="s">
        <v>580</v>
      </c>
      <c r="AC81" s="980" t="s">
        <v>581</v>
      </c>
      <c r="AD81" s="980" t="s">
        <v>582</v>
      </c>
      <c r="AE81" s="980" t="s">
        <v>583</v>
      </c>
      <c r="AF81" s="980" t="s">
        <v>584</v>
      </c>
      <c r="AG81" s="980" t="s">
        <v>585</v>
      </c>
      <c r="AH81" s="980" t="s">
        <v>586</v>
      </c>
      <c r="AI81" s="980" t="s">
        <v>587</v>
      </c>
      <c r="AJ81" s="980" t="s">
        <v>588</v>
      </c>
      <c r="AK81" s="980" t="s">
        <v>589</v>
      </c>
      <c r="AL81" s="980" t="s">
        <v>590</v>
      </c>
      <c r="AM81" s="980" t="s">
        <v>591</v>
      </c>
      <c r="AN81" s="980" t="s">
        <v>592</v>
      </c>
      <c r="AO81" s="980" t="s">
        <v>593</v>
      </c>
      <c r="AP81" s="980" t="s">
        <v>594</v>
      </c>
      <c r="AQ81" s="980" t="s">
        <v>595</v>
      </c>
      <c r="AR81" s="980" t="s">
        <v>596</v>
      </c>
      <c r="AS81" s="980" t="s">
        <v>597</v>
      </c>
      <c r="AT81" s="980" t="s">
        <v>598</v>
      </c>
      <c r="AU81" s="980" t="s">
        <v>599</v>
      </c>
      <c r="AV81" s="980" t="s">
        <v>600</v>
      </c>
      <c r="AW81" s="980" t="s">
        <v>601</v>
      </c>
      <c r="BA81" s="1075"/>
      <c r="BB81" s="124"/>
      <c r="BC81" s="1075"/>
      <c r="BD81" s="1108" t="s">
        <v>518</v>
      </c>
      <c r="BE81" s="1109"/>
      <c r="BF81" s="1108" t="s">
        <v>519</v>
      </c>
      <c r="BG81" s="1109"/>
      <c r="BH81" s="1108" t="s">
        <v>520</v>
      </c>
      <c r="BI81" s="1109"/>
      <c r="BJ81" s="1108" t="s">
        <v>521</v>
      </c>
      <c r="BK81" s="1109"/>
      <c r="BL81" s="1108" t="s">
        <v>522</v>
      </c>
      <c r="BM81" s="1109"/>
      <c r="BN81" s="1108" t="s">
        <v>523</v>
      </c>
      <c r="BO81" s="1109"/>
      <c r="BP81" s="1108" t="s">
        <v>524</v>
      </c>
      <c r="BQ81" s="1109"/>
      <c r="BR81" s="1108" t="s">
        <v>525</v>
      </c>
      <c r="BS81" s="1109"/>
      <c r="BT81" s="1108" t="s">
        <v>526</v>
      </c>
      <c r="BU81" s="1109"/>
      <c r="BV81" s="1108" t="s">
        <v>527</v>
      </c>
      <c r="BW81" s="1109"/>
      <c r="BX81" s="1108" t="s">
        <v>528</v>
      </c>
      <c r="BY81" s="1109"/>
      <c r="BZ81" s="1108" t="s">
        <v>529</v>
      </c>
      <c r="CA81" s="1109"/>
      <c r="CB81" s="1105" t="s">
        <v>764</v>
      </c>
      <c r="CC81" s="1106" t="s">
        <v>765</v>
      </c>
      <c r="CF81" s="122"/>
      <c r="CG81" s="122"/>
      <c r="CH81" s="161"/>
    </row>
    <row r="82" spans="1:90" ht="27" customHeight="1">
      <c r="A82" s="976"/>
      <c r="B82" s="982"/>
      <c r="C82" s="982"/>
      <c r="D82" s="998"/>
      <c r="E82" s="1002"/>
      <c r="F82" s="1012"/>
      <c r="G82" s="978">
        <v>2024</v>
      </c>
      <c r="H82" s="978">
        <v>2025</v>
      </c>
      <c r="I82" s="978">
        <v>2026</v>
      </c>
      <c r="J82" s="660"/>
      <c r="K82" s="660"/>
      <c r="L82" s="660"/>
      <c r="M82" s="660"/>
      <c r="N82" s="660"/>
      <c r="O82" s="660"/>
      <c r="P82" s="660"/>
      <c r="Q82" s="660"/>
      <c r="R82" s="660"/>
      <c r="S82" s="660"/>
      <c r="T82" s="660"/>
      <c r="U82" s="660"/>
      <c r="V82" s="1239"/>
      <c r="W82" s="1242"/>
      <c r="Z82" s="980"/>
      <c r="AA82" s="980"/>
      <c r="AB82" s="980"/>
      <c r="AC82" s="980"/>
      <c r="AD82" s="980"/>
      <c r="AE82" s="980"/>
      <c r="AF82" s="980"/>
      <c r="AG82" s="980"/>
      <c r="AH82" s="980"/>
      <c r="AI82" s="980"/>
      <c r="AJ82" s="980"/>
      <c r="AK82" s="980"/>
      <c r="AL82" s="980"/>
      <c r="AM82" s="980"/>
      <c r="AN82" s="980"/>
      <c r="AO82" s="980"/>
      <c r="AP82" s="980"/>
      <c r="AQ82" s="980"/>
      <c r="AR82" s="980"/>
      <c r="AS82" s="980"/>
      <c r="AT82" s="980"/>
      <c r="AU82" s="980"/>
      <c r="AV82" s="980"/>
      <c r="AW82" s="980"/>
      <c r="BA82" s="1075"/>
      <c r="BB82" s="124"/>
      <c r="BC82" s="1075"/>
      <c r="BD82" s="1110" t="s">
        <v>531</v>
      </c>
      <c r="BE82" s="1110" t="s">
        <v>532</v>
      </c>
      <c r="BF82" s="1110" t="s">
        <v>531</v>
      </c>
      <c r="BG82" s="1110" t="s">
        <v>532</v>
      </c>
      <c r="BH82" s="1110" t="s">
        <v>531</v>
      </c>
      <c r="BI82" s="1110" t="s">
        <v>532</v>
      </c>
      <c r="BJ82" s="1110" t="s">
        <v>531</v>
      </c>
      <c r="BK82" s="1110" t="s">
        <v>532</v>
      </c>
      <c r="BL82" s="1110" t="s">
        <v>531</v>
      </c>
      <c r="BM82" s="1110" t="s">
        <v>532</v>
      </c>
      <c r="BN82" s="1107" t="s">
        <v>531</v>
      </c>
      <c r="BO82" s="1110" t="s">
        <v>532</v>
      </c>
      <c r="BP82" s="1107" t="s">
        <v>531</v>
      </c>
      <c r="BQ82" s="1110" t="s">
        <v>532</v>
      </c>
      <c r="BR82" s="1107" t="s">
        <v>531</v>
      </c>
      <c r="BS82" s="1110" t="s">
        <v>532</v>
      </c>
      <c r="BT82" s="1107" t="s">
        <v>531</v>
      </c>
      <c r="BU82" s="1110" t="s">
        <v>532</v>
      </c>
      <c r="BV82" s="1107" t="s">
        <v>531</v>
      </c>
      <c r="BW82" s="1110" t="s">
        <v>532</v>
      </c>
      <c r="BX82" s="1107" t="s">
        <v>531</v>
      </c>
      <c r="BY82" s="1110" t="s">
        <v>532</v>
      </c>
      <c r="BZ82" s="1107" t="s">
        <v>531</v>
      </c>
      <c r="CA82" s="1110" t="s">
        <v>532</v>
      </c>
      <c r="CB82" s="1105"/>
      <c r="CC82" s="1106"/>
      <c r="CF82" s="122"/>
      <c r="CG82" s="122"/>
      <c r="CH82" s="161"/>
    </row>
    <row r="83" spans="1:90" ht="51" customHeight="1">
      <c r="A83" s="977"/>
      <c r="B83" s="983"/>
      <c r="C83" s="983"/>
      <c r="D83" s="999"/>
      <c r="E83" s="1003"/>
      <c r="F83" s="1013"/>
      <c r="G83" s="979"/>
      <c r="H83" s="979"/>
      <c r="I83" s="979"/>
      <c r="J83" s="661" t="s">
        <v>399</v>
      </c>
      <c r="K83" s="661" t="s">
        <v>400</v>
      </c>
      <c r="L83" s="661" t="s">
        <v>401</v>
      </c>
      <c r="M83" s="661" t="s">
        <v>402</v>
      </c>
      <c r="N83" s="661" t="s">
        <v>403</v>
      </c>
      <c r="O83" s="661" t="s">
        <v>404</v>
      </c>
      <c r="P83" s="661" t="s">
        <v>405</v>
      </c>
      <c r="Q83" s="661" t="s">
        <v>406</v>
      </c>
      <c r="R83" s="661" t="s">
        <v>407</v>
      </c>
      <c r="S83" s="661" t="s">
        <v>408</v>
      </c>
      <c r="T83" s="661" t="s">
        <v>409</v>
      </c>
      <c r="U83" s="661" t="s">
        <v>410</v>
      </c>
      <c r="V83" s="1240"/>
      <c r="W83" s="1243"/>
      <c r="Z83" s="980"/>
      <c r="AA83" s="980"/>
      <c r="AB83" s="980"/>
      <c r="AC83" s="980"/>
      <c r="AD83" s="980"/>
      <c r="AE83" s="980"/>
      <c r="AF83" s="980"/>
      <c r="AG83" s="980"/>
      <c r="AH83" s="980"/>
      <c r="AI83" s="980"/>
      <c r="AJ83" s="980"/>
      <c r="AK83" s="980"/>
      <c r="AL83" s="980"/>
      <c r="AM83" s="980"/>
      <c r="AN83" s="980"/>
      <c r="AO83" s="980"/>
      <c r="AP83" s="980"/>
      <c r="AQ83" s="980"/>
      <c r="AR83" s="980"/>
      <c r="AS83" s="980"/>
      <c r="AT83" s="980"/>
      <c r="AU83" s="980"/>
      <c r="AV83" s="980"/>
      <c r="AW83" s="980"/>
      <c r="BA83" s="1076"/>
      <c r="BB83" s="127"/>
      <c r="BC83" s="1076"/>
      <c r="BD83" s="1111"/>
      <c r="BE83" s="1111"/>
      <c r="BF83" s="1111"/>
      <c r="BG83" s="1111"/>
      <c r="BH83" s="1111"/>
      <c r="BI83" s="1111"/>
      <c r="BJ83" s="1111"/>
      <c r="BK83" s="1111"/>
      <c r="BL83" s="1111"/>
      <c r="BM83" s="1111"/>
      <c r="BN83" s="1107"/>
      <c r="BO83" s="1111"/>
      <c r="BP83" s="1107"/>
      <c r="BQ83" s="1111"/>
      <c r="BR83" s="1107"/>
      <c r="BS83" s="1111"/>
      <c r="BT83" s="1107"/>
      <c r="BU83" s="1111"/>
      <c r="BV83" s="1107"/>
      <c r="BW83" s="1111"/>
      <c r="BX83" s="1107"/>
      <c r="BY83" s="1111"/>
      <c r="BZ83" s="1107"/>
      <c r="CA83" s="1111"/>
      <c r="CB83" s="1105"/>
      <c r="CC83" s="1106"/>
      <c r="CF83" s="122"/>
      <c r="CG83" s="122"/>
      <c r="CH83" s="161"/>
    </row>
    <row r="84" spans="1:90" s="31" customFormat="1" ht="53.25" customHeight="1">
      <c r="A84" s="1147" t="s">
        <v>495</v>
      </c>
      <c r="B84" s="1039" t="s">
        <v>240</v>
      </c>
      <c r="C84" s="981" t="s">
        <v>288</v>
      </c>
      <c r="D84" s="670" t="s">
        <v>221</v>
      </c>
      <c r="E84" s="670"/>
      <c r="F84" s="671">
        <f>+'[1]UE409 (2)'!F84</f>
        <v>4</v>
      </c>
      <c r="G84" s="671">
        <f>+'[1]UE409 (2)'!G84</f>
        <v>4</v>
      </c>
      <c r="H84" s="671">
        <f>+'[1]UE409 (2)'!H84</f>
        <v>4</v>
      </c>
      <c r="I84" s="671">
        <f>+'[1]UE409 (2)'!I84</f>
        <v>4</v>
      </c>
      <c r="J84" s="727">
        <v>0</v>
      </c>
      <c r="K84" s="671">
        <v>0</v>
      </c>
      <c r="L84" s="671">
        <v>0</v>
      </c>
      <c r="M84" s="671">
        <v>0</v>
      </c>
      <c r="N84" s="671">
        <f t="shared" ref="N84:U84" si="19">+N85</f>
        <v>0</v>
      </c>
      <c r="O84" s="671">
        <f t="shared" si="19"/>
        <v>0</v>
      </c>
      <c r="P84" s="671">
        <f t="shared" si="19"/>
        <v>0</v>
      </c>
      <c r="Q84" s="671">
        <f t="shared" si="19"/>
        <v>0</v>
      </c>
      <c r="R84" s="671">
        <f t="shared" si="19"/>
        <v>0</v>
      </c>
      <c r="S84" s="671">
        <f t="shared" si="19"/>
        <v>0</v>
      </c>
      <c r="T84" s="671">
        <f t="shared" si="19"/>
        <v>0</v>
      </c>
      <c r="U84" s="671">
        <f t="shared" si="19"/>
        <v>0</v>
      </c>
      <c r="V84" s="77">
        <f>SUM(J84:U84)</f>
        <v>0</v>
      </c>
      <c r="W84" s="128">
        <f>+V84/F84*100</f>
        <v>0</v>
      </c>
      <c r="X84" s="30"/>
      <c r="Y84" s="27"/>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7"/>
      <c r="AY84" s="29"/>
      <c r="AZ84" s="29"/>
      <c r="BA84" s="750">
        <f>+BC84+BD84+BF84+BH84+BJ84+BL84+BN84+BP84+BR84+BT84+BV84+BX84+BZ84</f>
        <v>301162</v>
      </c>
      <c r="BB84" s="130">
        <f>+BE84+BG84+BI84+BK84+BM84+BO84+BQ84+BS84+BU84+BW84+BY84+CA84</f>
        <v>57991.270000000004</v>
      </c>
      <c r="BC84" s="129">
        <v>254388</v>
      </c>
      <c r="BD84" s="748">
        <f>839+40250</f>
        <v>41089</v>
      </c>
      <c r="BE84" s="132">
        <v>15287.279999999999</v>
      </c>
      <c r="BF84" s="131">
        <v>5685</v>
      </c>
      <c r="BG84" s="132">
        <v>22644.770000000004</v>
      </c>
      <c r="BH84" s="131">
        <v>0</v>
      </c>
      <c r="BI84" s="132">
        <v>20059.22</v>
      </c>
      <c r="BJ84" s="131"/>
      <c r="BK84" s="132"/>
      <c r="BL84" s="172"/>
      <c r="BM84" s="132"/>
      <c r="BN84" s="172"/>
      <c r="BO84" s="132"/>
      <c r="BP84" s="172"/>
      <c r="BQ84" s="132"/>
      <c r="BR84" s="172"/>
      <c r="BS84" s="156"/>
      <c r="BT84" s="172"/>
      <c r="BU84" s="132"/>
      <c r="BV84" s="172"/>
      <c r="BW84" s="156"/>
      <c r="BX84" s="172"/>
      <c r="BY84" s="156"/>
      <c r="BZ84" s="172"/>
      <c r="CA84" s="156"/>
      <c r="CB84" s="156">
        <f>+BE84+BG84+BI84+BK84+BM84+BO84+BQ84+BS84+BU84+BW84+BY84+CA84</f>
        <v>57991.270000000004</v>
      </c>
      <c r="CC84" s="128">
        <f>+CB84/BA84*100</f>
        <v>19.255839050079359</v>
      </c>
      <c r="CD84" s="29"/>
      <c r="CE84" s="29"/>
      <c r="CF84" s="133">
        <f>+CI84-BA84</f>
        <v>0</v>
      </c>
      <c r="CG84" s="133">
        <f>+CJ84-BB84</f>
        <v>0</v>
      </c>
      <c r="CH84" s="160"/>
      <c r="CI84" s="133">
        <v>301162</v>
      </c>
      <c r="CJ84" s="133">
        <v>57991.270000000004</v>
      </c>
      <c r="CK84" s="123">
        <v>301162</v>
      </c>
      <c r="CL84" s="31">
        <v>77547.990000000005</v>
      </c>
    </row>
    <row r="85" spans="1:90" s="31" customFormat="1" ht="53.25" customHeight="1">
      <c r="A85" s="1148"/>
      <c r="B85" s="1040"/>
      <c r="C85" s="982"/>
      <c r="D85" s="41" t="s">
        <v>94</v>
      </c>
      <c r="E85" s="42" t="s">
        <v>46</v>
      </c>
      <c r="F85" s="671">
        <f>+'[1]UE409 (2)'!F85</f>
        <v>4</v>
      </c>
      <c r="G85" s="671">
        <f>+'[1]UE409 (2)'!G85</f>
        <v>4</v>
      </c>
      <c r="H85" s="671">
        <f>+'[1]UE409 (2)'!H85</f>
        <v>4</v>
      </c>
      <c r="I85" s="671">
        <f>+'[1]UE409 (2)'!I85</f>
        <v>4</v>
      </c>
      <c r="J85" s="634">
        <v>0</v>
      </c>
      <c r="K85" s="101">
        <v>0</v>
      </c>
      <c r="L85" s="101">
        <v>0</v>
      </c>
      <c r="M85" s="101">
        <v>0</v>
      </c>
      <c r="N85" s="101"/>
      <c r="O85" s="101"/>
      <c r="P85" s="101"/>
      <c r="Q85" s="101"/>
      <c r="R85" s="101"/>
      <c r="S85" s="101"/>
      <c r="T85" s="101"/>
      <c r="U85" s="101"/>
      <c r="V85" s="77">
        <f t="shared" ref="V85:V134" si="20">SUM(J85:U85)</f>
        <v>0</v>
      </c>
      <c r="W85" s="128">
        <f t="shared" ref="W85:W134" si="21">+V85/F85*100</f>
        <v>0</v>
      </c>
      <c r="X85" s="30"/>
      <c r="Y85" s="27"/>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7"/>
      <c r="AY85" s="29"/>
      <c r="AZ85" s="29"/>
      <c r="BA85" s="129"/>
      <c r="BB85" s="130"/>
      <c r="BC85" s="129"/>
      <c r="BD85" s="155"/>
      <c r="BE85" s="132"/>
      <c r="BF85" s="131"/>
      <c r="BG85" s="132"/>
      <c r="BH85" s="131"/>
      <c r="BI85" s="132"/>
      <c r="BJ85" s="131"/>
      <c r="BK85" s="132"/>
      <c r="BL85" s="172"/>
      <c r="BM85" s="132"/>
      <c r="BN85" s="172"/>
      <c r="BO85" s="132"/>
      <c r="BP85" s="172"/>
      <c r="BQ85" s="132"/>
      <c r="BR85" s="172"/>
      <c r="BS85" s="156"/>
      <c r="BT85" s="172"/>
      <c r="BU85" s="132"/>
      <c r="BV85" s="172"/>
      <c r="BW85" s="156"/>
      <c r="BX85" s="172"/>
      <c r="BY85" s="156"/>
      <c r="BZ85" s="172"/>
      <c r="CA85" s="156"/>
      <c r="CB85" s="156">
        <f t="shared" ref="CB85:CB134" si="22">+BE85+BG85+BI85+BK85+BM85+BO85+BQ85+BS85+BU85+BW85+BY85+CA85</f>
        <v>0</v>
      </c>
      <c r="CC85" s="128" t="e">
        <f t="shared" ref="CC85:CC134" si="23">+CB85/BA85*100</f>
        <v>#DIV/0!</v>
      </c>
      <c r="CD85" s="29"/>
      <c r="CE85" s="29"/>
      <c r="CF85" s="122"/>
      <c r="CG85" s="122"/>
      <c r="CH85" s="161"/>
      <c r="CI85" s="122"/>
      <c r="CJ85" s="122"/>
      <c r="CK85" s="123"/>
    </row>
    <row r="86" spans="1:90" s="31" customFormat="1" ht="53.25" customHeight="1">
      <c r="A86" s="1148"/>
      <c r="B86" s="1040"/>
      <c r="C86" s="983"/>
      <c r="D86" s="41" t="s">
        <v>488</v>
      </c>
      <c r="E86" s="42" t="s">
        <v>46</v>
      </c>
      <c r="F86" s="671">
        <f>+'[1]UE409 (2)'!F86</f>
        <v>2</v>
      </c>
      <c r="G86" s="671">
        <f>+'[1]UE409 (2)'!G86</f>
        <v>2</v>
      </c>
      <c r="H86" s="671">
        <f>+'[1]UE409 (2)'!H86</f>
        <v>2</v>
      </c>
      <c r="I86" s="671">
        <f>+'[1]UE409 (2)'!I86</f>
        <v>2</v>
      </c>
      <c r="J86" s="634">
        <v>0</v>
      </c>
      <c r="K86" s="101">
        <v>0</v>
      </c>
      <c r="L86" s="101">
        <v>0</v>
      </c>
      <c r="M86" s="101">
        <v>0</v>
      </c>
      <c r="N86" s="101"/>
      <c r="O86" s="101"/>
      <c r="P86" s="101"/>
      <c r="Q86" s="101"/>
      <c r="R86" s="101"/>
      <c r="S86" s="101"/>
      <c r="T86" s="101"/>
      <c r="U86" s="101"/>
      <c r="V86" s="77">
        <f t="shared" si="20"/>
        <v>0</v>
      </c>
      <c r="W86" s="128">
        <f t="shared" si="21"/>
        <v>0</v>
      </c>
      <c r="X86" s="30"/>
      <c r="Y86" s="27"/>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7"/>
      <c r="AY86" s="29"/>
      <c r="AZ86" s="29"/>
      <c r="BA86" s="129"/>
      <c r="BB86" s="130"/>
      <c r="BC86" s="129"/>
      <c r="BD86" s="155"/>
      <c r="BE86" s="132"/>
      <c r="BF86" s="131"/>
      <c r="BG86" s="132"/>
      <c r="BH86" s="131"/>
      <c r="BI86" s="132"/>
      <c r="BJ86" s="131"/>
      <c r="BK86" s="132"/>
      <c r="BL86" s="172"/>
      <c r="BM86" s="132"/>
      <c r="BN86" s="172"/>
      <c r="BO86" s="132"/>
      <c r="BP86" s="172"/>
      <c r="BQ86" s="132"/>
      <c r="BR86" s="172"/>
      <c r="BS86" s="156"/>
      <c r="BT86" s="172"/>
      <c r="BU86" s="132"/>
      <c r="BV86" s="172"/>
      <c r="BW86" s="156"/>
      <c r="BX86" s="172"/>
      <c r="BY86" s="156"/>
      <c r="BZ86" s="172"/>
      <c r="CA86" s="156"/>
      <c r="CB86" s="156">
        <f t="shared" si="22"/>
        <v>0</v>
      </c>
      <c r="CC86" s="128" t="e">
        <f t="shared" si="23"/>
        <v>#DIV/0!</v>
      </c>
      <c r="CD86" s="29"/>
      <c r="CE86" s="29"/>
      <c r="CF86" s="122"/>
      <c r="CG86" s="122"/>
      <c r="CH86" s="161"/>
      <c r="CI86" s="122"/>
      <c r="CJ86" s="122"/>
      <c r="CK86" s="123"/>
    </row>
    <row r="87" spans="1:90" s="31" customFormat="1" ht="53.25" customHeight="1">
      <c r="A87" s="1148"/>
      <c r="B87" s="1058" t="s">
        <v>239</v>
      </c>
      <c r="C87" s="1067" t="s">
        <v>287</v>
      </c>
      <c r="D87" s="670" t="s">
        <v>221</v>
      </c>
      <c r="E87" s="670"/>
      <c r="F87" s="671">
        <f>+'[1]UE409 (2)'!F87</f>
        <v>53790</v>
      </c>
      <c r="G87" s="671">
        <f>+'[1]UE409 (2)'!G87</f>
        <v>31260</v>
      </c>
      <c r="H87" s="671">
        <f>+'[1]UE409 (2)'!H87</f>
        <v>31260</v>
      </c>
      <c r="I87" s="671">
        <f>+'[1]UE409 (2)'!I87</f>
        <v>31260</v>
      </c>
      <c r="J87" s="727">
        <v>47</v>
      </c>
      <c r="K87" s="671">
        <v>44</v>
      </c>
      <c r="L87" s="671">
        <v>39</v>
      </c>
      <c r="M87" s="671">
        <v>35</v>
      </c>
      <c r="N87" s="671">
        <f t="shared" ref="N87:U87" si="24">+N88</f>
        <v>0</v>
      </c>
      <c r="O87" s="671">
        <f t="shared" si="24"/>
        <v>0</v>
      </c>
      <c r="P87" s="671">
        <f t="shared" si="24"/>
        <v>0</v>
      </c>
      <c r="Q87" s="671">
        <f t="shared" si="24"/>
        <v>0</v>
      </c>
      <c r="R87" s="671">
        <f t="shared" si="24"/>
        <v>0</v>
      </c>
      <c r="S87" s="671">
        <f t="shared" si="24"/>
        <v>0</v>
      </c>
      <c r="T87" s="671">
        <f t="shared" si="24"/>
        <v>0</v>
      </c>
      <c r="U87" s="671">
        <f t="shared" si="24"/>
        <v>0</v>
      </c>
      <c r="V87" s="77">
        <f t="shared" si="20"/>
        <v>165</v>
      </c>
      <c r="W87" s="128">
        <f t="shared" si="21"/>
        <v>0.30674846625766872</v>
      </c>
      <c r="X87" s="30"/>
      <c r="Y87" s="27"/>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7"/>
      <c r="AY87" s="29"/>
      <c r="AZ87" s="29"/>
      <c r="BA87" s="77">
        <f>+BC87+BD87+BF87+BH87+BJ87+BL87+BN87+BP87+BR87+BT87+BV87+BX87+BZ87</f>
        <v>3837011</v>
      </c>
      <c r="BB87" s="130">
        <f>+BE87+BG87+BI87+BK87+BM87+BO87+BQ87+BS87+BU87+BW87+BY87+CA87</f>
        <v>949724.86</v>
      </c>
      <c r="BC87" s="129">
        <v>3305028</v>
      </c>
      <c r="BD87" s="404">
        <v>5385</v>
      </c>
      <c r="BE87" s="174">
        <v>312371.54000000004</v>
      </c>
      <c r="BF87" s="131">
        <v>522935</v>
      </c>
      <c r="BG87" s="132">
        <v>320616.13</v>
      </c>
      <c r="BH87" s="131">
        <v>3663</v>
      </c>
      <c r="BI87" s="132">
        <v>316737.18999999994</v>
      </c>
      <c r="BJ87" s="131"/>
      <c r="BK87" s="132"/>
      <c r="BL87" s="172"/>
      <c r="BM87" s="156"/>
      <c r="BN87" s="172"/>
      <c r="BO87" s="132"/>
      <c r="BP87" s="172"/>
      <c r="BQ87" s="132"/>
      <c r="BR87" s="172"/>
      <c r="BS87" s="156"/>
      <c r="BT87" s="172"/>
      <c r="BU87" s="132"/>
      <c r="BV87" s="172"/>
      <c r="BW87" s="156"/>
      <c r="BX87" s="172"/>
      <c r="BY87" s="156"/>
      <c r="BZ87" s="172"/>
      <c r="CA87" s="156"/>
      <c r="CB87" s="156">
        <f t="shared" si="22"/>
        <v>949724.86</v>
      </c>
      <c r="CC87" s="128">
        <f t="shared" si="23"/>
        <v>24.751684579481267</v>
      </c>
      <c r="CD87" s="29"/>
      <c r="CE87" s="29"/>
      <c r="CF87" s="133">
        <f>+CI87-BA87</f>
        <v>0</v>
      </c>
      <c r="CG87" s="133">
        <f>+CJ87-BB87</f>
        <v>0</v>
      </c>
      <c r="CH87" s="160"/>
      <c r="CI87" s="133">
        <v>3837011</v>
      </c>
      <c r="CJ87" s="133">
        <v>949724.86</v>
      </c>
      <c r="CK87" s="123">
        <v>3837011</v>
      </c>
      <c r="CL87" s="31">
        <v>1274718.6299999999</v>
      </c>
    </row>
    <row r="88" spans="1:90" s="31" customFormat="1" ht="53.25" customHeight="1">
      <c r="A88" s="1148"/>
      <c r="B88" s="1059"/>
      <c r="C88" s="1067"/>
      <c r="D88" s="41" t="s">
        <v>461</v>
      </c>
      <c r="E88" s="42" t="s">
        <v>460</v>
      </c>
      <c r="F88" s="671">
        <f>+'[1]UE409 (2)'!F88</f>
        <v>53790</v>
      </c>
      <c r="G88" s="671">
        <f>+'[1]UE409 (2)'!G88</f>
        <v>31260</v>
      </c>
      <c r="H88" s="671">
        <f>+'[1]UE409 (2)'!H88</f>
        <v>31260</v>
      </c>
      <c r="I88" s="671">
        <f>+'[1]UE409 (2)'!I88</f>
        <v>31260</v>
      </c>
      <c r="J88" s="634">
        <v>47</v>
      </c>
      <c r="K88" s="406">
        <v>44</v>
      </c>
      <c r="L88" s="79">
        <v>39</v>
      </c>
      <c r="M88" s="79">
        <v>35</v>
      </c>
      <c r="N88" s="79"/>
      <c r="O88" s="79"/>
      <c r="P88" s="79"/>
      <c r="Q88" s="79"/>
      <c r="R88" s="79"/>
      <c r="S88" s="79"/>
      <c r="T88" s="79"/>
      <c r="U88" s="79"/>
      <c r="V88" s="77">
        <f t="shared" si="20"/>
        <v>165</v>
      </c>
      <c r="W88" s="128">
        <f t="shared" si="21"/>
        <v>0.30674846625766872</v>
      </c>
      <c r="X88" s="30"/>
      <c r="Y88" s="27"/>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7"/>
      <c r="AY88" s="29"/>
      <c r="AZ88" s="29"/>
      <c r="BA88" s="129"/>
      <c r="BB88" s="130"/>
      <c r="BC88" s="129"/>
      <c r="BD88" s="155"/>
      <c r="BE88" s="132"/>
      <c r="BF88" s="131"/>
      <c r="BG88" s="132"/>
      <c r="BH88" s="131"/>
      <c r="BI88" s="132"/>
      <c r="BJ88" s="131"/>
      <c r="BK88" s="132"/>
      <c r="BL88" s="172"/>
      <c r="BM88" s="132"/>
      <c r="BN88" s="172"/>
      <c r="BO88" s="132"/>
      <c r="BP88" s="172"/>
      <c r="BQ88" s="132"/>
      <c r="BR88" s="172"/>
      <c r="BS88" s="156"/>
      <c r="BT88" s="172"/>
      <c r="BU88" s="132"/>
      <c r="BV88" s="172"/>
      <c r="BW88" s="156"/>
      <c r="BX88" s="172"/>
      <c r="BY88" s="156"/>
      <c r="BZ88" s="172"/>
      <c r="CA88" s="156"/>
      <c r="CB88" s="156">
        <f t="shared" si="22"/>
        <v>0</v>
      </c>
      <c r="CC88" s="128" t="e">
        <f t="shared" si="23"/>
        <v>#DIV/0!</v>
      </c>
      <c r="CD88" s="29"/>
      <c r="CE88" s="29"/>
      <c r="CF88" s="122"/>
      <c r="CG88" s="122"/>
      <c r="CH88" s="161"/>
      <c r="CI88" s="122"/>
      <c r="CJ88" s="122"/>
      <c r="CK88" s="123"/>
    </row>
    <row r="89" spans="1:90" s="31" customFormat="1" ht="53.25" customHeight="1">
      <c r="A89" s="1148"/>
      <c r="B89" s="981" t="s">
        <v>393</v>
      </c>
      <c r="C89" s="981" t="s">
        <v>394</v>
      </c>
      <c r="D89" s="670" t="s">
        <v>221</v>
      </c>
      <c r="E89" s="670"/>
      <c r="F89" s="671">
        <f>+'[1]UE409 (2)'!F89</f>
        <v>38470</v>
      </c>
      <c r="G89" s="671">
        <f>+'[1]UE409 (2)'!G89</f>
        <v>16284</v>
      </c>
      <c r="H89" s="671">
        <f>+'[1]UE409 (2)'!H89</f>
        <v>21169</v>
      </c>
      <c r="I89" s="671">
        <f>+'[1]UE409 (2)'!I89</f>
        <v>27520</v>
      </c>
      <c r="J89" s="727">
        <v>615</v>
      </c>
      <c r="K89" s="671">
        <v>694</v>
      </c>
      <c r="L89" s="671">
        <v>1140</v>
      </c>
      <c r="M89" s="671">
        <v>3137</v>
      </c>
      <c r="N89" s="671">
        <f t="shared" ref="N89:U89" si="25">+N90</f>
        <v>0</v>
      </c>
      <c r="O89" s="671">
        <f t="shared" si="25"/>
        <v>0</v>
      </c>
      <c r="P89" s="671">
        <f t="shared" si="25"/>
        <v>0</v>
      </c>
      <c r="Q89" s="671">
        <f t="shared" si="25"/>
        <v>0</v>
      </c>
      <c r="R89" s="671">
        <f t="shared" si="25"/>
        <v>0</v>
      </c>
      <c r="S89" s="671">
        <f t="shared" si="25"/>
        <v>0</v>
      </c>
      <c r="T89" s="671">
        <f t="shared" si="25"/>
        <v>0</v>
      </c>
      <c r="U89" s="671">
        <f t="shared" si="25"/>
        <v>0</v>
      </c>
      <c r="V89" s="77">
        <f t="shared" si="20"/>
        <v>5586</v>
      </c>
      <c r="W89" s="128">
        <f t="shared" si="21"/>
        <v>14.520405510787626</v>
      </c>
      <c r="X89" s="30"/>
      <c r="Y89" s="27"/>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7"/>
      <c r="AY89" s="29"/>
      <c r="AZ89" s="29"/>
      <c r="BA89" s="129">
        <f>+BC89+BD89+BF89+BH89+BJ89+BL89+BN89+BP89+BR89+BT89+BV89+BX89+BZ89</f>
        <v>0</v>
      </c>
      <c r="BB89" s="130">
        <f>+BE89+BG89+BI89+BK89+BM89+BO89+BQ89+BS89+BU89+BW89+BY89+CA89</f>
        <v>0</v>
      </c>
      <c r="BC89" s="129">
        <v>0</v>
      </c>
      <c r="BD89" s="155">
        <v>0</v>
      </c>
      <c r="BE89" s="132">
        <v>0</v>
      </c>
      <c r="BF89" s="131">
        <v>0</v>
      </c>
      <c r="BG89" s="132">
        <v>0</v>
      </c>
      <c r="BH89" s="131">
        <v>0</v>
      </c>
      <c r="BI89" s="132">
        <v>0</v>
      </c>
      <c r="BJ89" s="131"/>
      <c r="BK89" s="132"/>
      <c r="BL89" s="172"/>
      <c r="BM89" s="132"/>
      <c r="BN89" s="172"/>
      <c r="BO89" s="132"/>
      <c r="BP89" s="172"/>
      <c r="BQ89" s="132"/>
      <c r="BR89" s="172"/>
      <c r="BS89" s="156"/>
      <c r="BT89" s="172"/>
      <c r="BU89" s="132"/>
      <c r="BV89" s="172"/>
      <c r="BW89" s="156"/>
      <c r="BX89" s="172"/>
      <c r="BY89" s="156"/>
      <c r="BZ89" s="172"/>
      <c r="CA89" s="156"/>
      <c r="CB89" s="156">
        <f t="shared" si="22"/>
        <v>0</v>
      </c>
      <c r="CC89" s="128" t="e">
        <f t="shared" si="23"/>
        <v>#DIV/0!</v>
      </c>
      <c r="CD89" s="29"/>
      <c r="CE89" s="29"/>
      <c r="CF89" s="133">
        <f>+CI89-BA89</f>
        <v>0</v>
      </c>
      <c r="CG89" s="133">
        <f>+CJ89-BB89</f>
        <v>0</v>
      </c>
      <c r="CH89" s="160"/>
      <c r="CI89" s="133"/>
      <c r="CJ89" s="133"/>
      <c r="CK89" s="123"/>
    </row>
    <row r="90" spans="1:90" s="31" customFormat="1" ht="81" customHeight="1">
      <c r="A90" s="1148"/>
      <c r="B90" s="983"/>
      <c r="C90" s="983"/>
      <c r="D90" s="74" t="s">
        <v>462</v>
      </c>
      <c r="E90" s="42" t="s">
        <v>396</v>
      </c>
      <c r="F90" s="671">
        <f>+'[1]UE409 (2)'!F90</f>
        <v>38470</v>
      </c>
      <c r="G90" s="671">
        <f>+'[1]UE409 (2)'!G90</f>
        <v>16284</v>
      </c>
      <c r="H90" s="671">
        <f>+'[1]UE409 (2)'!H90</f>
        <v>21169</v>
      </c>
      <c r="I90" s="671">
        <f>+'[1]UE409 (2)'!I90</f>
        <v>27520</v>
      </c>
      <c r="J90" s="634">
        <v>615</v>
      </c>
      <c r="K90" s="79">
        <v>694</v>
      </c>
      <c r="L90" s="79">
        <v>1140</v>
      </c>
      <c r="M90" s="79">
        <v>3137</v>
      </c>
      <c r="N90" s="79"/>
      <c r="O90" s="79"/>
      <c r="P90" s="79"/>
      <c r="Q90" s="79"/>
      <c r="R90" s="79"/>
      <c r="S90" s="79"/>
      <c r="T90" s="79"/>
      <c r="U90" s="79"/>
      <c r="V90" s="77">
        <f t="shared" si="20"/>
        <v>5586</v>
      </c>
      <c r="W90" s="128">
        <f t="shared" si="21"/>
        <v>14.520405510787626</v>
      </c>
      <c r="X90" s="30"/>
      <c r="Y90" s="27"/>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7"/>
      <c r="AY90" s="125"/>
      <c r="AZ90" s="125"/>
      <c r="BA90" s="129"/>
      <c r="BB90" s="130"/>
      <c r="BC90" s="129"/>
      <c r="BD90" s="155"/>
      <c r="BE90" s="132"/>
      <c r="BF90" s="131"/>
      <c r="BG90" s="132"/>
      <c r="BH90" s="131"/>
      <c r="BI90" s="132"/>
      <c r="BJ90" s="131"/>
      <c r="BK90" s="132"/>
      <c r="BL90" s="172"/>
      <c r="BM90" s="156"/>
      <c r="BN90" s="172"/>
      <c r="BO90" s="132"/>
      <c r="BP90" s="172"/>
      <c r="BQ90" s="132"/>
      <c r="BR90" s="172"/>
      <c r="BS90" s="156"/>
      <c r="BT90" s="172"/>
      <c r="BU90" s="132"/>
      <c r="BV90" s="172"/>
      <c r="BW90" s="156"/>
      <c r="BX90" s="172"/>
      <c r="BY90" s="156"/>
      <c r="BZ90" s="172"/>
      <c r="CA90" s="156"/>
      <c r="CB90" s="156">
        <f t="shared" si="22"/>
        <v>0</v>
      </c>
      <c r="CC90" s="128" t="e">
        <f t="shared" si="23"/>
        <v>#DIV/0!</v>
      </c>
      <c r="CD90" s="125"/>
      <c r="CE90" s="125"/>
      <c r="CF90" s="122"/>
      <c r="CG90" s="122"/>
      <c r="CH90" s="161"/>
      <c r="CI90" s="122"/>
      <c r="CJ90" s="122"/>
      <c r="CK90" s="123"/>
    </row>
    <row r="91" spans="1:90" s="31" customFormat="1" ht="53.25" customHeight="1">
      <c r="A91" s="1148"/>
      <c r="B91" s="945" t="s">
        <v>278</v>
      </c>
      <c r="C91" s="945" t="s">
        <v>66</v>
      </c>
      <c r="D91" s="670" t="s">
        <v>221</v>
      </c>
      <c r="E91" s="670"/>
      <c r="F91" s="671">
        <f>+'[1]UE409 (2)'!F91</f>
        <v>9635</v>
      </c>
      <c r="G91" s="671">
        <f>+'[1]UE409 (2)'!G91</f>
        <v>9635</v>
      </c>
      <c r="H91" s="671">
        <f>+'[1]UE409 (2)'!H91</f>
        <v>13672</v>
      </c>
      <c r="I91" s="671">
        <f>+'[1]UE409 (2)'!I91</f>
        <v>13672</v>
      </c>
      <c r="J91" s="727">
        <v>532</v>
      </c>
      <c r="K91" s="671">
        <v>559</v>
      </c>
      <c r="L91" s="671">
        <v>1276</v>
      </c>
      <c r="M91" s="671">
        <v>708</v>
      </c>
      <c r="N91" s="671">
        <f t="shared" ref="N91:U91" si="26">+N92</f>
        <v>0</v>
      </c>
      <c r="O91" s="671">
        <f t="shared" si="26"/>
        <v>0</v>
      </c>
      <c r="P91" s="671">
        <f t="shared" si="26"/>
        <v>0</v>
      </c>
      <c r="Q91" s="671">
        <f t="shared" si="26"/>
        <v>0</v>
      </c>
      <c r="R91" s="671">
        <f t="shared" si="26"/>
        <v>0</v>
      </c>
      <c r="S91" s="671">
        <f t="shared" si="26"/>
        <v>0</v>
      </c>
      <c r="T91" s="671">
        <f t="shared" si="26"/>
        <v>0</v>
      </c>
      <c r="U91" s="671">
        <f t="shared" si="26"/>
        <v>0</v>
      </c>
      <c r="V91" s="77">
        <f t="shared" si="20"/>
        <v>3075</v>
      </c>
      <c r="W91" s="128">
        <f t="shared" si="21"/>
        <v>31.914893617021278</v>
      </c>
      <c r="X91" s="30"/>
      <c r="Y91" s="27"/>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7"/>
      <c r="AY91" s="29"/>
      <c r="AZ91" s="29"/>
      <c r="BA91" s="77">
        <f>+BC91+BD91+BF91+BH91+BJ91+BL91+BN91+BP91+BR91+BT91+BV91+BX91+BZ91</f>
        <v>6456994</v>
      </c>
      <c r="BB91" s="130">
        <f>+BE91+BG91+BI91+BK91+BM91+BO91+BQ91+BS91+BU91+BW91+BY91+CA91</f>
        <v>1202596.1000000001</v>
      </c>
      <c r="BC91" s="129">
        <v>5450903</v>
      </c>
      <c r="BD91" s="155">
        <v>4834</v>
      </c>
      <c r="BE91" s="132">
        <v>218737.66</v>
      </c>
      <c r="BF91" s="131">
        <v>991964</v>
      </c>
      <c r="BG91" s="132">
        <v>500892.87</v>
      </c>
      <c r="BH91" s="131">
        <v>9293</v>
      </c>
      <c r="BI91" s="132">
        <v>482965.57000000007</v>
      </c>
      <c r="BJ91" s="131"/>
      <c r="BK91" s="132"/>
      <c r="BL91" s="172"/>
      <c r="BM91" s="156"/>
      <c r="BN91" s="172"/>
      <c r="BO91" s="132"/>
      <c r="BP91" s="172"/>
      <c r="BQ91" s="132"/>
      <c r="BR91" s="172"/>
      <c r="BS91" s="156"/>
      <c r="BT91" s="172"/>
      <c r="BU91" s="132"/>
      <c r="BV91" s="172"/>
      <c r="BW91" s="156"/>
      <c r="BX91" s="172"/>
      <c r="BY91" s="156"/>
      <c r="BZ91" s="172"/>
      <c r="CA91" s="156"/>
      <c r="CB91" s="156">
        <f t="shared" si="22"/>
        <v>1202596.1000000001</v>
      </c>
      <c r="CC91" s="128">
        <f t="shared" si="23"/>
        <v>18.624705242098724</v>
      </c>
      <c r="CD91" s="29"/>
      <c r="CE91" s="29"/>
      <c r="CF91" s="133">
        <f>+CI91-BA91</f>
        <v>0</v>
      </c>
      <c r="CG91" s="133">
        <f>+CJ91-BB91</f>
        <v>0</v>
      </c>
      <c r="CH91" s="160"/>
      <c r="CI91" s="133">
        <v>6456994</v>
      </c>
      <c r="CJ91" s="133">
        <v>1202596.1000000001</v>
      </c>
      <c r="CK91" s="123"/>
    </row>
    <row r="92" spans="1:90" s="31" customFormat="1" ht="27.75" customHeight="1">
      <c r="A92" s="1148"/>
      <c r="B92" s="945"/>
      <c r="C92" s="945"/>
      <c r="D92" s="41" t="s">
        <v>67</v>
      </c>
      <c r="E92" s="42" t="s">
        <v>68</v>
      </c>
      <c r="F92" s="671">
        <f>+'[1]UE409 (2)'!F92</f>
        <v>9635</v>
      </c>
      <c r="G92" s="671">
        <f>+'[1]UE409 (2)'!G92</f>
        <v>9635</v>
      </c>
      <c r="H92" s="671">
        <f>+'[1]UE409 (2)'!H92</f>
        <v>13672</v>
      </c>
      <c r="I92" s="671">
        <f>+'[1]UE409 (2)'!I92</f>
        <v>13672</v>
      </c>
      <c r="J92" s="634">
        <v>532</v>
      </c>
      <c r="K92" s="79">
        <v>559</v>
      </c>
      <c r="L92" s="79">
        <v>1276</v>
      </c>
      <c r="M92" s="79">
        <v>708</v>
      </c>
      <c r="N92" s="79"/>
      <c r="O92" s="79"/>
      <c r="P92" s="79"/>
      <c r="Q92" s="79"/>
      <c r="R92" s="79"/>
      <c r="S92" s="79"/>
      <c r="T92" s="79"/>
      <c r="U92" s="79"/>
      <c r="V92" s="77">
        <f t="shared" si="20"/>
        <v>3075</v>
      </c>
      <c r="W92" s="128">
        <f t="shared" si="21"/>
        <v>31.914893617021278</v>
      </c>
      <c r="X92" s="30"/>
      <c r="Y92" s="27"/>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7"/>
      <c r="AY92" s="29"/>
      <c r="AZ92" s="29"/>
      <c r="BA92" s="129"/>
      <c r="BB92" s="130"/>
      <c r="BC92" s="129"/>
      <c r="BD92" s="404"/>
      <c r="BE92" s="174"/>
      <c r="BF92" s="131"/>
      <c r="BG92" s="132"/>
      <c r="BH92" s="131"/>
      <c r="BI92" s="132"/>
      <c r="BJ92" s="131"/>
      <c r="BK92" s="132"/>
      <c r="BL92" s="172"/>
      <c r="BM92" s="156"/>
      <c r="BN92" s="172"/>
      <c r="BO92" s="132"/>
      <c r="BP92" s="172"/>
      <c r="BQ92" s="132"/>
      <c r="BR92" s="172"/>
      <c r="BS92" s="156"/>
      <c r="BT92" s="172"/>
      <c r="BU92" s="132"/>
      <c r="BV92" s="172"/>
      <c r="BW92" s="156"/>
      <c r="BX92" s="172"/>
      <c r="BY92" s="156"/>
      <c r="BZ92" s="172"/>
      <c r="CA92" s="156"/>
      <c r="CB92" s="156">
        <f t="shared" si="22"/>
        <v>0</v>
      </c>
      <c r="CC92" s="128" t="e">
        <f t="shared" si="23"/>
        <v>#DIV/0!</v>
      </c>
      <c r="CD92" s="29"/>
      <c r="CE92" s="29"/>
      <c r="CF92" s="122"/>
      <c r="CG92" s="122"/>
      <c r="CH92" s="161"/>
      <c r="CI92" s="122"/>
      <c r="CJ92" s="122"/>
      <c r="CK92" s="123"/>
    </row>
    <row r="93" spans="1:90" s="31" customFormat="1" ht="27.75" customHeight="1">
      <c r="A93" s="1148"/>
      <c r="B93" s="945"/>
      <c r="C93" s="945"/>
      <c r="D93" s="35" t="s">
        <v>463</v>
      </c>
      <c r="E93" s="36" t="s">
        <v>69</v>
      </c>
      <c r="F93" s="671">
        <f>+'[1]UE409 (2)'!F93</f>
        <v>5780</v>
      </c>
      <c r="G93" s="671">
        <f>+'[1]UE409 (2)'!G93</f>
        <v>5780</v>
      </c>
      <c r="H93" s="671">
        <f>+'[1]UE409 (2)'!H93</f>
        <v>13672</v>
      </c>
      <c r="I93" s="671">
        <f>+'[1]UE409 (2)'!I93</f>
        <v>13672</v>
      </c>
      <c r="J93" s="646">
        <v>82</v>
      </c>
      <c r="K93" s="102">
        <v>87</v>
      </c>
      <c r="L93" s="102">
        <v>159</v>
      </c>
      <c r="M93" s="102">
        <v>70</v>
      </c>
      <c r="N93" s="102"/>
      <c r="O93" s="102"/>
      <c r="P93" s="102"/>
      <c r="Q93" s="102"/>
      <c r="R93" s="102"/>
      <c r="S93" s="102"/>
      <c r="T93" s="102"/>
      <c r="U93" s="102"/>
      <c r="V93" s="77">
        <f t="shared" si="20"/>
        <v>398</v>
      </c>
      <c r="W93" s="128">
        <f t="shared" si="21"/>
        <v>6.8858131487889276</v>
      </c>
      <c r="X93" s="30"/>
      <c r="Y93" s="27"/>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7"/>
      <c r="AY93" s="29"/>
      <c r="AZ93" s="29"/>
      <c r="BA93" s="129"/>
      <c r="BB93" s="130"/>
      <c r="BC93" s="129"/>
      <c r="BD93" s="404"/>
      <c r="BE93" s="174"/>
      <c r="BF93" s="131"/>
      <c r="BG93" s="132"/>
      <c r="BH93" s="131"/>
      <c r="BI93" s="132"/>
      <c r="BJ93" s="131"/>
      <c r="BK93" s="132"/>
      <c r="BL93" s="172"/>
      <c r="BM93" s="156"/>
      <c r="BN93" s="172"/>
      <c r="BO93" s="132"/>
      <c r="BP93" s="172"/>
      <c r="BQ93" s="132"/>
      <c r="BR93" s="172"/>
      <c r="BS93" s="156"/>
      <c r="BT93" s="172"/>
      <c r="BU93" s="132"/>
      <c r="BV93" s="172"/>
      <c r="BW93" s="156"/>
      <c r="BX93" s="172"/>
      <c r="BY93" s="156"/>
      <c r="BZ93" s="172"/>
      <c r="CA93" s="156"/>
      <c r="CB93" s="156">
        <f t="shared" si="22"/>
        <v>0</v>
      </c>
      <c r="CC93" s="128" t="e">
        <f t="shared" si="23"/>
        <v>#DIV/0!</v>
      </c>
      <c r="CD93" s="29"/>
      <c r="CE93" s="29"/>
      <c r="CF93" s="122"/>
      <c r="CG93" s="122"/>
      <c r="CH93" s="161"/>
      <c r="CI93" s="122"/>
      <c r="CJ93" s="122"/>
      <c r="CK93" s="123"/>
    </row>
    <row r="94" spans="1:90" s="31" customFormat="1" ht="27.75" customHeight="1">
      <c r="A94" s="1148"/>
      <c r="B94" s="945"/>
      <c r="C94" s="945"/>
      <c r="D94" s="35" t="s">
        <v>70</v>
      </c>
      <c r="E94" s="36" t="s">
        <v>68</v>
      </c>
      <c r="F94" s="671">
        <f>+'[1]UE409 (2)'!F94</f>
        <v>9635</v>
      </c>
      <c r="G94" s="671">
        <f>+'[1]UE409 (2)'!G94</f>
        <v>9635</v>
      </c>
      <c r="H94" s="671">
        <f>+'[1]UE409 (2)'!H94</f>
        <v>13672</v>
      </c>
      <c r="I94" s="671">
        <f>+'[1]UE409 (2)'!I94</f>
        <v>13672</v>
      </c>
      <c r="J94" s="634">
        <v>551</v>
      </c>
      <c r="K94" s="79">
        <v>926</v>
      </c>
      <c r="L94" s="79">
        <v>538</v>
      </c>
      <c r="M94" s="79">
        <v>777</v>
      </c>
      <c r="N94" s="79"/>
      <c r="O94" s="79"/>
      <c r="P94" s="79"/>
      <c r="Q94" s="79"/>
      <c r="R94" s="79"/>
      <c r="S94" s="79"/>
      <c r="T94" s="79"/>
      <c r="U94" s="79"/>
      <c r="V94" s="77">
        <f t="shared" si="20"/>
        <v>2792</v>
      </c>
      <c r="W94" s="128">
        <f t="shared" si="21"/>
        <v>28.977685521536067</v>
      </c>
      <c r="X94" s="30"/>
      <c r="Y94" s="27"/>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7"/>
      <c r="BA94" s="129"/>
      <c r="BB94" s="130"/>
      <c r="BC94" s="129"/>
      <c r="BD94" s="404"/>
      <c r="BE94" s="174"/>
      <c r="BF94" s="131"/>
      <c r="BG94" s="132"/>
      <c r="BH94" s="131"/>
      <c r="BI94" s="132"/>
      <c r="BJ94" s="131"/>
      <c r="BK94" s="132"/>
      <c r="BL94" s="172"/>
      <c r="BM94" s="156"/>
      <c r="BN94" s="172"/>
      <c r="BO94" s="132"/>
      <c r="BP94" s="172"/>
      <c r="BQ94" s="132"/>
      <c r="BR94" s="172"/>
      <c r="BS94" s="156"/>
      <c r="BT94" s="172"/>
      <c r="BU94" s="132"/>
      <c r="BV94" s="172"/>
      <c r="BW94" s="156"/>
      <c r="BX94" s="172"/>
      <c r="BY94" s="156"/>
      <c r="BZ94" s="172"/>
      <c r="CA94" s="156"/>
      <c r="CB94" s="156">
        <f t="shared" si="22"/>
        <v>0</v>
      </c>
      <c r="CC94" s="128" t="e">
        <f t="shared" si="23"/>
        <v>#DIV/0!</v>
      </c>
      <c r="CF94" s="122"/>
      <c r="CG94" s="122"/>
      <c r="CH94" s="161"/>
      <c r="CI94" s="122"/>
      <c r="CJ94" s="122"/>
      <c r="CK94" s="123"/>
    </row>
    <row r="95" spans="1:90" s="31" customFormat="1" ht="27.75" customHeight="1">
      <c r="A95" s="1148"/>
      <c r="B95" s="945"/>
      <c r="C95" s="945"/>
      <c r="D95" s="35" t="s">
        <v>71</v>
      </c>
      <c r="E95" s="36" t="s">
        <v>72</v>
      </c>
      <c r="F95" s="671">
        <f>+'[1]UE409 (2)'!F95</f>
        <v>9635</v>
      </c>
      <c r="G95" s="671">
        <f>+'[1]UE409 (2)'!G95</f>
        <v>9635</v>
      </c>
      <c r="H95" s="671">
        <f>+'[1]UE409 (2)'!H95</f>
        <v>13672</v>
      </c>
      <c r="I95" s="671">
        <f>+'[1]UE409 (2)'!I95</f>
        <v>13672</v>
      </c>
      <c r="J95" s="634">
        <v>749</v>
      </c>
      <c r="K95" s="79">
        <v>707</v>
      </c>
      <c r="L95" s="79">
        <v>751</v>
      </c>
      <c r="M95" s="79">
        <v>679</v>
      </c>
      <c r="N95" s="79"/>
      <c r="O95" s="79"/>
      <c r="P95" s="79"/>
      <c r="Q95" s="79"/>
      <c r="R95" s="79"/>
      <c r="S95" s="79"/>
      <c r="T95" s="79"/>
      <c r="U95" s="79"/>
      <c r="V95" s="77">
        <f t="shared" si="20"/>
        <v>2886</v>
      </c>
      <c r="W95" s="128">
        <f t="shared" si="21"/>
        <v>29.953295277633629</v>
      </c>
      <c r="X95" s="30"/>
      <c r="Y95" s="27"/>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7"/>
      <c r="BA95" s="129"/>
      <c r="BB95" s="130"/>
      <c r="BC95" s="129"/>
      <c r="BD95" s="155"/>
      <c r="BE95" s="132"/>
      <c r="BF95" s="131"/>
      <c r="BG95" s="132"/>
      <c r="BH95" s="131"/>
      <c r="BI95" s="132"/>
      <c r="BJ95" s="131"/>
      <c r="BK95" s="132"/>
      <c r="BL95" s="172"/>
      <c r="BM95" s="156"/>
      <c r="BN95" s="172"/>
      <c r="BO95" s="132"/>
      <c r="BP95" s="172"/>
      <c r="BQ95" s="132"/>
      <c r="BR95" s="172"/>
      <c r="BS95" s="156"/>
      <c r="BT95" s="172"/>
      <c r="BU95" s="132"/>
      <c r="BV95" s="172"/>
      <c r="BW95" s="156"/>
      <c r="BX95" s="172"/>
      <c r="BY95" s="156"/>
      <c r="BZ95" s="172"/>
      <c r="CA95" s="156"/>
      <c r="CB95" s="156">
        <f t="shared" si="22"/>
        <v>0</v>
      </c>
      <c r="CC95" s="128" t="e">
        <f t="shared" si="23"/>
        <v>#DIV/0!</v>
      </c>
      <c r="CD95" s="173"/>
      <c r="CE95" s="173"/>
      <c r="CF95" s="122"/>
      <c r="CG95" s="122"/>
      <c r="CH95" s="161"/>
      <c r="CI95" s="122"/>
      <c r="CJ95" s="122"/>
      <c r="CK95" s="123"/>
    </row>
    <row r="96" spans="1:90" s="31" customFormat="1" ht="27.75" customHeight="1">
      <c r="A96" s="1148"/>
      <c r="B96" s="945"/>
      <c r="C96" s="945"/>
      <c r="D96" s="35" t="s">
        <v>73</v>
      </c>
      <c r="E96" s="36" t="s">
        <v>72</v>
      </c>
      <c r="F96" s="671">
        <f>+'[1]UE409 (2)'!F96</f>
        <v>9635</v>
      </c>
      <c r="G96" s="671">
        <f>+'[1]UE409 (2)'!G96</f>
        <v>9635</v>
      </c>
      <c r="H96" s="671">
        <f>+'[1]UE409 (2)'!H96</f>
        <v>13672</v>
      </c>
      <c r="I96" s="671">
        <f>+'[1]UE409 (2)'!I96</f>
        <v>13672</v>
      </c>
      <c r="J96" s="634">
        <v>334</v>
      </c>
      <c r="K96" s="79">
        <v>339</v>
      </c>
      <c r="L96" s="79">
        <v>328</v>
      </c>
      <c r="M96" s="79">
        <v>313</v>
      </c>
      <c r="N96" s="79"/>
      <c r="O96" s="79"/>
      <c r="P96" s="79"/>
      <c r="Q96" s="79"/>
      <c r="R96" s="79"/>
      <c r="S96" s="79"/>
      <c r="T96" s="79"/>
      <c r="U96" s="79"/>
      <c r="V96" s="77">
        <f t="shared" si="20"/>
        <v>1314</v>
      </c>
      <c r="W96" s="128">
        <f t="shared" si="21"/>
        <v>13.637778930980799</v>
      </c>
      <c r="X96" s="30"/>
      <c r="Y96" s="30"/>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30"/>
      <c r="BA96" s="129"/>
      <c r="BB96" s="130"/>
      <c r="BC96" s="129"/>
      <c r="BD96" s="155"/>
      <c r="BE96" s="132"/>
      <c r="BF96" s="131"/>
      <c r="BG96" s="132"/>
      <c r="BH96" s="131"/>
      <c r="BI96" s="132"/>
      <c r="BJ96" s="131"/>
      <c r="BK96" s="132"/>
      <c r="BL96" s="172"/>
      <c r="BM96" s="156"/>
      <c r="BN96" s="172"/>
      <c r="BO96" s="132"/>
      <c r="BP96" s="172"/>
      <c r="BQ96" s="132"/>
      <c r="BR96" s="172"/>
      <c r="BS96" s="156"/>
      <c r="BT96" s="172"/>
      <c r="BU96" s="132"/>
      <c r="BV96" s="172"/>
      <c r="BW96" s="156"/>
      <c r="BX96" s="172"/>
      <c r="BY96" s="156"/>
      <c r="BZ96" s="172"/>
      <c r="CA96" s="156"/>
      <c r="CB96" s="156">
        <f t="shared" si="22"/>
        <v>0</v>
      </c>
      <c r="CC96" s="128" t="e">
        <f t="shared" si="23"/>
        <v>#DIV/0!</v>
      </c>
      <c r="CD96" s="173"/>
      <c r="CE96" s="173"/>
      <c r="CF96" s="122"/>
      <c r="CG96" s="122"/>
      <c r="CH96" s="161"/>
      <c r="CI96" s="122"/>
      <c r="CJ96" s="122"/>
      <c r="CK96" s="123"/>
    </row>
    <row r="97" spans="1:89" s="31" customFormat="1" ht="47.25" customHeight="1">
      <c r="A97" s="1148"/>
      <c r="B97" s="945"/>
      <c r="C97" s="945"/>
      <c r="D97" s="41" t="s">
        <v>451</v>
      </c>
      <c r="E97" s="36" t="s">
        <v>72</v>
      </c>
      <c r="F97" s="671">
        <f>+'[1]UE409 (2)'!F97</f>
        <v>5780</v>
      </c>
      <c r="G97" s="671">
        <f>+'[1]UE409 (2)'!G97</f>
        <v>5780</v>
      </c>
      <c r="H97" s="671">
        <f>+'[1]UE409 (2)'!H97</f>
        <v>1850</v>
      </c>
      <c r="I97" s="671">
        <f>+'[1]UE409 (2)'!I97</f>
        <v>1850</v>
      </c>
      <c r="J97" s="646">
        <v>8</v>
      </c>
      <c r="K97" s="102">
        <v>16</v>
      </c>
      <c r="L97" s="102">
        <v>23</v>
      </c>
      <c r="M97" s="102">
        <v>58</v>
      </c>
      <c r="N97" s="102"/>
      <c r="O97" s="102"/>
      <c r="P97" s="102"/>
      <c r="Q97" s="102"/>
      <c r="R97" s="102"/>
      <c r="S97" s="102"/>
      <c r="T97" s="102"/>
      <c r="U97" s="102"/>
      <c r="V97" s="77">
        <f t="shared" si="20"/>
        <v>105</v>
      </c>
      <c r="W97" s="128">
        <f t="shared" si="21"/>
        <v>1.8166089965397925</v>
      </c>
      <c r="X97" s="48"/>
      <c r="Y97" s="48"/>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48"/>
      <c r="BA97" s="129"/>
      <c r="BB97" s="130"/>
      <c r="BC97" s="129"/>
      <c r="BD97" s="155"/>
      <c r="BE97" s="132"/>
      <c r="BF97" s="131"/>
      <c r="BG97" s="132"/>
      <c r="BH97" s="131"/>
      <c r="BI97" s="132"/>
      <c r="BJ97" s="131"/>
      <c r="BK97" s="132"/>
      <c r="BL97" s="172"/>
      <c r="BM97" s="156"/>
      <c r="BN97" s="172"/>
      <c r="BO97" s="132"/>
      <c r="BP97" s="172"/>
      <c r="BQ97" s="132"/>
      <c r="BR97" s="172"/>
      <c r="BS97" s="156"/>
      <c r="BT97" s="172"/>
      <c r="BU97" s="132"/>
      <c r="BV97" s="172"/>
      <c r="BW97" s="156"/>
      <c r="BX97" s="172"/>
      <c r="BY97" s="156"/>
      <c r="BZ97" s="172"/>
      <c r="CA97" s="156"/>
      <c r="CB97" s="156">
        <f t="shared" si="22"/>
        <v>0</v>
      </c>
      <c r="CC97" s="128" t="e">
        <f t="shared" si="23"/>
        <v>#DIV/0!</v>
      </c>
      <c r="CD97" s="173"/>
      <c r="CE97" s="173"/>
      <c r="CF97" s="122"/>
      <c r="CG97" s="122"/>
      <c r="CH97" s="161"/>
      <c r="CI97" s="122"/>
      <c r="CJ97" s="122"/>
      <c r="CK97" s="123"/>
    </row>
    <row r="98" spans="1:89" s="31" customFormat="1" ht="47.25" customHeight="1">
      <c r="A98" s="1148"/>
      <c r="B98" s="945"/>
      <c r="C98" s="945"/>
      <c r="D98" s="35" t="s">
        <v>74</v>
      </c>
      <c r="E98" s="36" t="s">
        <v>75</v>
      </c>
      <c r="F98" s="671">
        <f>+'[1]UE409 (2)'!F98</f>
        <v>4500</v>
      </c>
      <c r="G98" s="671">
        <f>+'[1]UE409 (2)'!G98</f>
        <v>4500</v>
      </c>
      <c r="H98" s="671">
        <f>+'[1]UE409 (2)'!H98</f>
        <v>3600</v>
      </c>
      <c r="I98" s="671">
        <f>+'[1]UE409 (2)'!I98</f>
        <v>3600</v>
      </c>
      <c r="J98" s="634">
        <v>379</v>
      </c>
      <c r="K98" s="79">
        <v>428</v>
      </c>
      <c r="L98" s="79">
        <v>420</v>
      </c>
      <c r="M98" s="79">
        <v>482</v>
      </c>
      <c r="N98" s="79"/>
      <c r="O98" s="79"/>
      <c r="P98" s="79"/>
      <c r="Q98" s="79"/>
      <c r="R98" s="79"/>
      <c r="S98" s="79"/>
      <c r="T98" s="79"/>
      <c r="U98" s="79"/>
      <c r="V98" s="77">
        <f t="shared" si="20"/>
        <v>1709</v>
      </c>
      <c r="W98" s="128">
        <f t="shared" si="21"/>
        <v>37.977777777777774</v>
      </c>
      <c r="X98" s="30"/>
      <c r="Y98" s="30"/>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30"/>
      <c r="BA98" s="129"/>
      <c r="BB98" s="130"/>
      <c r="BC98" s="129"/>
      <c r="BD98" s="155"/>
      <c r="BE98" s="132"/>
      <c r="BF98" s="131"/>
      <c r="BG98" s="132"/>
      <c r="BH98" s="131"/>
      <c r="BI98" s="132"/>
      <c r="BJ98" s="131"/>
      <c r="BK98" s="132"/>
      <c r="BL98" s="172"/>
      <c r="BM98" s="156"/>
      <c r="BN98" s="172"/>
      <c r="BO98" s="132"/>
      <c r="BP98" s="172"/>
      <c r="BQ98" s="132"/>
      <c r="BR98" s="172"/>
      <c r="BS98" s="156"/>
      <c r="BT98" s="172"/>
      <c r="BU98" s="132"/>
      <c r="BV98" s="172"/>
      <c r="BW98" s="156"/>
      <c r="BX98" s="172"/>
      <c r="BY98" s="156"/>
      <c r="BZ98" s="172"/>
      <c r="CA98" s="156"/>
      <c r="CB98" s="156">
        <f t="shared" si="22"/>
        <v>0</v>
      </c>
      <c r="CC98" s="128" t="e">
        <f t="shared" si="23"/>
        <v>#DIV/0!</v>
      </c>
      <c r="CF98" s="122"/>
      <c r="CG98" s="122"/>
      <c r="CH98" s="161"/>
      <c r="CI98" s="122"/>
      <c r="CJ98" s="122"/>
      <c r="CK98" s="123"/>
    </row>
    <row r="99" spans="1:89" s="31" customFormat="1" ht="47.25" customHeight="1">
      <c r="A99" s="1148"/>
      <c r="B99" s="945"/>
      <c r="C99" s="945"/>
      <c r="D99" s="41" t="s">
        <v>464</v>
      </c>
      <c r="E99" s="42" t="s">
        <v>465</v>
      </c>
      <c r="F99" s="671">
        <f>+'[1]UE409 (2)'!F99</f>
        <v>9635</v>
      </c>
      <c r="G99" s="671">
        <f>+'[1]UE409 (2)'!G99</f>
        <v>9635</v>
      </c>
      <c r="H99" s="671">
        <f>+'[1]UE409 (2)'!H99</f>
        <v>13672</v>
      </c>
      <c r="I99" s="671">
        <f>+'[1]UE409 (2)'!I99</f>
        <v>13672</v>
      </c>
      <c r="J99" s="646">
        <v>330</v>
      </c>
      <c r="K99" s="102">
        <v>362</v>
      </c>
      <c r="L99" s="102">
        <v>320</v>
      </c>
      <c r="M99" s="102">
        <v>286</v>
      </c>
      <c r="N99" s="102"/>
      <c r="O99" s="102"/>
      <c r="P99" s="102"/>
      <c r="Q99" s="102"/>
      <c r="R99" s="102"/>
      <c r="S99" s="102"/>
      <c r="T99" s="102"/>
      <c r="U99" s="102"/>
      <c r="V99" s="77">
        <f t="shared" si="20"/>
        <v>1298</v>
      </c>
      <c r="W99" s="128">
        <f t="shared" si="21"/>
        <v>13.471717695900361</v>
      </c>
      <c r="X99" s="48"/>
      <c r="Y99" s="48"/>
      <c r="Z99" s="229"/>
      <c r="AA99" s="229"/>
      <c r="AB99" s="241"/>
      <c r="AC99" s="242"/>
      <c r="AD99" s="241"/>
      <c r="AE99" s="241"/>
      <c r="AF99" s="241"/>
      <c r="AG99" s="241"/>
      <c r="AH99" s="242"/>
      <c r="AI99" s="230"/>
      <c r="AJ99" s="230"/>
      <c r="AK99" s="230"/>
      <c r="AL99" s="230"/>
      <c r="AM99" s="230"/>
      <c r="AN99" s="230"/>
      <c r="AO99" s="230"/>
      <c r="AP99" s="230"/>
      <c r="AQ99" s="230"/>
      <c r="AR99" s="230"/>
      <c r="AS99" s="230"/>
      <c r="AT99" s="230"/>
      <c r="AU99" s="230"/>
      <c r="AV99" s="230"/>
      <c r="AW99" s="230"/>
      <c r="AX99" s="48"/>
      <c r="BA99" s="129"/>
      <c r="BB99" s="130"/>
      <c r="BC99" s="129"/>
      <c r="BD99" s="155"/>
      <c r="BE99" s="132"/>
      <c r="BF99" s="131"/>
      <c r="BG99" s="132"/>
      <c r="BH99" s="131"/>
      <c r="BI99" s="132"/>
      <c r="BJ99" s="131"/>
      <c r="BK99" s="132"/>
      <c r="BL99" s="172"/>
      <c r="BM99" s="156"/>
      <c r="BN99" s="172"/>
      <c r="BO99" s="132"/>
      <c r="BP99" s="172"/>
      <c r="BQ99" s="132"/>
      <c r="BR99" s="172"/>
      <c r="BS99" s="156"/>
      <c r="BT99" s="172"/>
      <c r="BU99" s="132"/>
      <c r="BV99" s="172"/>
      <c r="BW99" s="156"/>
      <c r="BX99" s="172"/>
      <c r="BY99" s="156"/>
      <c r="BZ99" s="172"/>
      <c r="CA99" s="156"/>
      <c r="CB99" s="156">
        <f t="shared" si="22"/>
        <v>0</v>
      </c>
      <c r="CC99" s="128" t="e">
        <f t="shared" si="23"/>
        <v>#DIV/0!</v>
      </c>
      <c r="CF99" s="122"/>
      <c r="CG99" s="122"/>
      <c r="CH99" s="161"/>
      <c r="CI99" s="122"/>
      <c r="CJ99" s="122"/>
      <c r="CK99" s="123"/>
    </row>
    <row r="100" spans="1:89" s="31" customFormat="1" ht="51" customHeight="1">
      <c r="A100" s="1148"/>
      <c r="B100" s="945" t="s">
        <v>279</v>
      </c>
      <c r="C100" s="944" t="s">
        <v>232</v>
      </c>
      <c r="D100" s="670" t="s">
        <v>221</v>
      </c>
      <c r="E100" s="670"/>
      <c r="F100" s="671">
        <f>+'[1]UE409 (2)'!F100</f>
        <v>38930</v>
      </c>
      <c r="G100" s="671">
        <f>+'[1]UE409 (2)'!G100</f>
        <v>38930</v>
      </c>
      <c r="H100" s="671">
        <f>+'[1]UE409 (2)'!H100</f>
        <v>39705</v>
      </c>
      <c r="I100" s="671">
        <f>+'[1]UE409 (2)'!I100</f>
        <v>40495</v>
      </c>
      <c r="J100" s="728">
        <v>3152</v>
      </c>
      <c r="K100" s="672">
        <v>3272</v>
      </c>
      <c r="L100" s="672">
        <v>2890</v>
      </c>
      <c r="M100" s="672">
        <v>3552</v>
      </c>
      <c r="N100" s="672">
        <f t="shared" ref="N100:U100" si="27">SUM(N101:N111)-N107</f>
        <v>0</v>
      </c>
      <c r="O100" s="672">
        <f t="shared" si="27"/>
        <v>0</v>
      </c>
      <c r="P100" s="672">
        <f t="shared" si="27"/>
        <v>0</v>
      </c>
      <c r="Q100" s="672">
        <f t="shared" si="27"/>
        <v>0</v>
      </c>
      <c r="R100" s="672">
        <f t="shared" si="27"/>
        <v>0</v>
      </c>
      <c r="S100" s="672">
        <f t="shared" si="27"/>
        <v>0</v>
      </c>
      <c r="T100" s="672">
        <f t="shared" si="27"/>
        <v>0</v>
      </c>
      <c r="U100" s="672">
        <f t="shared" si="27"/>
        <v>0</v>
      </c>
      <c r="V100" s="77">
        <f t="shared" si="20"/>
        <v>12866</v>
      </c>
      <c r="W100" s="128">
        <f t="shared" si="21"/>
        <v>33.049062419727719</v>
      </c>
      <c r="X100" s="30"/>
      <c r="Y100" s="27"/>
      <c r="Z100" s="229"/>
      <c r="AA100" s="229"/>
      <c r="AB100" s="241"/>
      <c r="AC100" s="242"/>
      <c r="AD100" s="241"/>
      <c r="AE100" s="241"/>
      <c r="AF100" s="241"/>
      <c r="AG100" s="241"/>
      <c r="AH100" s="242"/>
      <c r="AI100" s="230"/>
      <c r="AJ100" s="230"/>
      <c r="AK100" s="230"/>
      <c r="AL100" s="230"/>
      <c r="AM100" s="230"/>
      <c r="AN100" s="230"/>
      <c r="AO100" s="230"/>
      <c r="AP100" s="230"/>
      <c r="AQ100" s="230"/>
      <c r="AR100" s="230"/>
      <c r="AS100" s="230"/>
      <c r="AT100" s="230"/>
      <c r="AU100" s="230"/>
      <c r="AV100" s="230"/>
      <c r="AW100" s="230"/>
      <c r="AX100" s="27"/>
      <c r="BA100" s="77">
        <f>+BC100+BD100+BF100+BH100+BJ100+BL100+BN100+BP100+BR100+BT100+BV100+BX100+BZ100</f>
        <v>3566481</v>
      </c>
      <c r="BB100" s="130">
        <f>+BE100+BG100+BI100+BK100+BM100+BO100+BQ100+BS100+BU100+BW100+BY100+CA100</f>
        <v>901054.74</v>
      </c>
      <c r="BC100" s="129">
        <v>3286952</v>
      </c>
      <c r="BD100" s="155">
        <v>5383</v>
      </c>
      <c r="BE100" s="132">
        <v>322911.90000000002</v>
      </c>
      <c r="BF100" s="131">
        <v>272314</v>
      </c>
      <c r="BG100" s="132">
        <v>285306.84999999998</v>
      </c>
      <c r="BH100" s="131">
        <v>1832</v>
      </c>
      <c r="BI100" s="132">
        <v>292835.99</v>
      </c>
      <c r="BJ100" s="131"/>
      <c r="BK100" s="132"/>
      <c r="BL100" s="172"/>
      <c r="BM100" s="156"/>
      <c r="BN100" s="172"/>
      <c r="BO100" s="132"/>
      <c r="BP100" s="172"/>
      <c r="BQ100" s="132"/>
      <c r="BR100" s="172"/>
      <c r="BS100" s="156"/>
      <c r="BT100" s="172"/>
      <c r="BU100" s="132"/>
      <c r="BV100" s="172"/>
      <c r="BW100" s="156"/>
      <c r="BX100" s="172"/>
      <c r="BY100" s="156"/>
      <c r="BZ100" s="172"/>
      <c r="CA100" s="156"/>
      <c r="CB100" s="156">
        <f t="shared" si="22"/>
        <v>901054.74</v>
      </c>
      <c r="CC100" s="128">
        <f t="shared" si="23"/>
        <v>25.264532181721982</v>
      </c>
      <c r="CF100" s="133">
        <f>+CI100-BA100</f>
        <v>0</v>
      </c>
      <c r="CG100" s="133">
        <f>+CJ100-BB100</f>
        <v>0</v>
      </c>
      <c r="CH100" s="160"/>
      <c r="CI100" s="133">
        <v>3566481</v>
      </c>
      <c r="CJ100" s="133">
        <v>901054.74</v>
      </c>
      <c r="CK100" s="123"/>
    </row>
    <row r="101" spans="1:89" s="31" customFormat="1" ht="29.25" customHeight="1">
      <c r="A101" s="1148"/>
      <c r="B101" s="945"/>
      <c r="C101" s="944"/>
      <c r="D101" s="41" t="s">
        <v>54</v>
      </c>
      <c r="E101" s="42" t="s">
        <v>53</v>
      </c>
      <c r="F101" s="671">
        <f>+'[1]UE409 (2)'!F101</f>
        <v>200</v>
      </c>
      <c r="G101" s="671">
        <f>+'[1]UE409 (2)'!G101</f>
        <v>200</v>
      </c>
      <c r="H101" s="671">
        <f>+'[1]UE409 (2)'!H101</f>
        <v>240</v>
      </c>
      <c r="I101" s="671">
        <f>+'[1]UE409 (2)'!I101</f>
        <v>330</v>
      </c>
      <c r="J101" s="634">
        <v>15</v>
      </c>
      <c r="K101" s="79">
        <v>19</v>
      </c>
      <c r="L101" s="79">
        <v>24</v>
      </c>
      <c r="M101" s="79">
        <v>14</v>
      </c>
      <c r="N101" s="79"/>
      <c r="O101" s="79"/>
      <c r="P101" s="79"/>
      <c r="Q101" s="79"/>
      <c r="R101" s="79"/>
      <c r="S101" s="79"/>
      <c r="T101" s="79"/>
      <c r="U101" s="79"/>
      <c r="V101" s="77">
        <f t="shared" si="20"/>
        <v>72</v>
      </c>
      <c r="W101" s="128">
        <f t="shared" si="21"/>
        <v>36</v>
      </c>
      <c r="X101" s="30"/>
      <c r="Y101" s="27"/>
      <c r="Z101" s="229"/>
      <c r="AA101" s="229"/>
      <c r="AB101" s="241"/>
      <c r="AC101" s="242"/>
      <c r="AD101" s="241"/>
      <c r="AE101" s="241"/>
      <c r="AF101" s="241"/>
      <c r="AG101" s="241"/>
      <c r="AH101" s="242"/>
      <c r="AI101" s="230"/>
      <c r="AJ101" s="230"/>
      <c r="AK101" s="230"/>
      <c r="AL101" s="230"/>
      <c r="AM101" s="230"/>
      <c r="AN101" s="230"/>
      <c r="AO101" s="230"/>
      <c r="AP101" s="230"/>
      <c r="AQ101" s="230"/>
      <c r="AR101" s="230"/>
      <c r="AS101" s="230"/>
      <c r="AT101" s="230"/>
      <c r="AU101" s="230"/>
      <c r="AV101" s="230"/>
      <c r="AW101" s="230"/>
      <c r="AX101" s="27"/>
      <c r="BA101" s="129"/>
      <c r="BB101" s="130"/>
      <c r="BC101" s="129"/>
      <c r="BD101" s="155"/>
      <c r="BE101" s="132"/>
      <c r="BF101" s="131"/>
      <c r="BG101" s="132"/>
      <c r="BH101" s="131"/>
      <c r="BI101" s="132"/>
      <c r="BJ101" s="131"/>
      <c r="BK101" s="132"/>
      <c r="BL101" s="172"/>
      <c r="BM101" s="156"/>
      <c r="BN101" s="172"/>
      <c r="BO101" s="132"/>
      <c r="BP101" s="172"/>
      <c r="BQ101" s="132"/>
      <c r="BR101" s="172"/>
      <c r="BS101" s="156"/>
      <c r="BT101" s="172"/>
      <c r="BU101" s="132"/>
      <c r="BV101" s="172"/>
      <c r="BW101" s="156"/>
      <c r="BX101" s="172"/>
      <c r="BY101" s="156"/>
      <c r="BZ101" s="172"/>
      <c r="CA101" s="156"/>
      <c r="CB101" s="156">
        <f t="shared" si="22"/>
        <v>0</v>
      </c>
      <c r="CC101" s="128" t="e">
        <f t="shared" si="23"/>
        <v>#DIV/0!</v>
      </c>
      <c r="CD101" s="173"/>
      <c r="CF101" s="122"/>
      <c r="CG101" s="122"/>
      <c r="CH101" s="161"/>
      <c r="CI101" s="122"/>
      <c r="CJ101" s="122"/>
      <c r="CK101" s="123"/>
    </row>
    <row r="102" spans="1:89" s="31" customFormat="1" ht="29.25" customHeight="1">
      <c r="A102" s="1148"/>
      <c r="B102" s="945"/>
      <c r="C102" s="944"/>
      <c r="D102" s="41" t="s">
        <v>870</v>
      </c>
      <c r="E102" s="42" t="s">
        <v>53</v>
      </c>
      <c r="F102" s="671">
        <f>+'[1]UE409 (2)'!F102</f>
        <v>60</v>
      </c>
      <c r="G102" s="671">
        <f>+'[1]UE409 (2)'!G102</f>
        <v>60</v>
      </c>
      <c r="H102" s="671">
        <f>+'[1]UE409 (2)'!H102</f>
        <v>20</v>
      </c>
      <c r="I102" s="671">
        <f>+'[1]UE409 (2)'!I102</f>
        <v>50</v>
      </c>
      <c r="J102" s="634">
        <v>0</v>
      </c>
      <c r="K102" s="79">
        <v>18</v>
      </c>
      <c r="L102" s="79">
        <v>2</v>
      </c>
      <c r="M102" s="79">
        <v>0</v>
      </c>
      <c r="N102" s="79"/>
      <c r="O102" s="79"/>
      <c r="P102" s="79"/>
      <c r="Q102" s="79"/>
      <c r="R102" s="79"/>
      <c r="S102" s="79"/>
      <c r="T102" s="79"/>
      <c r="U102" s="79"/>
      <c r="V102" s="77">
        <f t="shared" si="20"/>
        <v>20</v>
      </c>
      <c r="W102" s="128">
        <f t="shared" si="21"/>
        <v>33.333333333333329</v>
      </c>
      <c r="X102" s="30"/>
      <c r="Y102" s="27"/>
      <c r="Z102" s="229"/>
      <c r="AA102" s="229"/>
      <c r="AB102" s="241"/>
      <c r="AC102" s="242"/>
      <c r="AD102" s="241"/>
      <c r="AE102" s="241"/>
      <c r="AF102" s="241"/>
      <c r="AG102" s="241"/>
      <c r="AH102" s="242"/>
      <c r="AI102" s="230"/>
      <c r="AJ102" s="230"/>
      <c r="AK102" s="230"/>
      <c r="AL102" s="230"/>
      <c r="AM102" s="230"/>
      <c r="AN102" s="230"/>
      <c r="AO102" s="230"/>
      <c r="AP102" s="230"/>
      <c r="AQ102" s="230"/>
      <c r="AR102" s="230"/>
      <c r="AS102" s="230"/>
      <c r="AT102" s="230"/>
      <c r="AU102" s="230"/>
      <c r="AV102" s="230"/>
      <c r="AW102" s="230"/>
      <c r="AX102" s="27"/>
      <c r="BA102" s="129"/>
      <c r="BB102" s="130"/>
      <c r="BC102" s="129"/>
      <c r="BD102" s="155"/>
      <c r="BE102" s="132"/>
      <c r="BF102" s="131"/>
      <c r="BG102" s="132"/>
      <c r="BH102" s="131"/>
      <c r="BI102" s="132"/>
      <c r="BJ102" s="131"/>
      <c r="BK102" s="132"/>
      <c r="BL102" s="172"/>
      <c r="BM102" s="156"/>
      <c r="BN102" s="172"/>
      <c r="BO102" s="132"/>
      <c r="BP102" s="172"/>
      <c r="BQ102" s="132"/>
      <c r="BR102" s="172"/>
      <c r="BS102" s="156"/>
      <c r="BT102" s="172"/>
      <c r="BU102" s="132"/>
      <c r="BV102" s="172"/>
      <c r="BW102" s="156"/>
      <c r="BX102" s="172"/>
      <c r="BY102" s="156"/>
      <c r="BZ102" s="172"/>
      <c r="CA102" s="156"/>
      <c r="CB102" s="156"/>
      <c r="CC102" s="128"/>
      <c r="CD102" s="173"/>
      <c r="CF102" s="122"/>
      <c r="CG102" s="122"/>
      <c r="CH102" s="161"/>
      <c r="CI102" s="122"/>
      <c r="CJ102" s="122"/>
      <c r="CK102" s="123"/>
    </row>
    <row r="103" spans="1:89" s="31" customFormat="1" ht="29.25" customHeight="1">
      <c r="A103" s="1148"/>
      <c r="B103" s="945"/>
      <c r="C103" s="944"/>
      <c r="D103" s="41" t="s">
        <v>55</v>
      </c>
      <c r="E103" s="42" t="s">
        <v>53</v>
      </c>
      <c r="F103" s="671">
        <f>+'[1]UE409 (2)'!F103</f>
        <v>709</v>
      </c>
      <c r="G103" s="671">
        <f>+'[1]UE409 (2)'!G103</f>
        <v>709</v>
      </c>
      <c r="H103" s="671">
        <f>+'[1]UE409 (2)'!H103</f>
        <v>709</v>
      </c>
      <c r="I103" s="671">
        <f>+'[1]UE409 (2)'!I103</f>
        <v>896</v>
      </c>
      <c r="J103" s="634">
        <v>40</v>
      </c>
      <c r="K103" s="79">
        <v>28</v>
      </c>
      <c r="L103" s="79">
        <v>49</v>
      </c>
      <c r="M103" s="79">
        <v>32</v>
      </c>
      <c r="N103" s="79"/>
      <c r="O103" s="79"/>
      <c r="P103" s="79"/>
      <c r="Q103" s="79"/>
      <c r="R103" s="79"/>
      <c r="S103" s="79"/>
      <c r="T103" s="79"/>
      <c r="U103" s="79"/>
      <c r="V103" s="77">
        <f t="shared" si="20"/>
        <v>149</v>
      </c>
      <c r="W103" s="128">
        <f t="shared" si="21"/>
        <v>21.015514809590975</v>
      </c>
      <c r="X103" s="30"/>
      <c r="Y103" s="27"/>
      <c r="Z103" s="229"/>
      <c r="AA103" s="229"/>
      <c r="AB103" s="241"/>
      <c r="AC103" s="242"/>
      <c r="AD103" s="241"/>
      <c r="AE103" s="241"/>
      <c r="AF103" s="241"/>
      <c r="AG103" s="241"/>
      <c r="AH103" s="242"/>
      <c r="AI103" s="230"/>
      <c r="AJ103" s="230"/>
      <c r="AK103" s="230"/>
      <c r="AL103" s="230"/>
      <c r="AM103" s="230"/>
      <c r="AN103" s="230"/>
      <c r="AO103" s="230"/>
      <c r="AP103" s="230"/>
      <c r="AQ103" s="230"/>
      <c r="AR103" s="230"/>
      <c r="AS103" s="230"/>
      <c r="AT103" s="230"/>
      <c r="AU103" s="230"/>
      <c r="AV103" s="230"/>
      <c r="AW103" s="230"/>
      <c r="AX103" s="27"/>
      <c r="BA103" s="129"/>
      <c r="BB103" s="130"/>
      <c r="BC103" s="129"/>
      <c r="BD103" s="155"/>
      <c r="BE103" s="132"/>
      <c r="BF103" s="131"/>
      <c r="BG103" s="132"/>
      <c r="BH103" s="131"/>
      <c r="BI103" s="132"/>
      <c r="BJ103" s="131"/>
      <c r="BK103" s="132"/>
      <c r="BL103" s="172"/>
      <c r="BM103" s="156"/>
      <c r="BN103" s="172"/>
      <c r="BO103" s="132"/>
      <c r="BP103" s="172"/>
      <c r="BQ103" s="132"/>
      <c r="BR103" s="172"/>
      <c r="BS103" s="156"/>
      <c r="BT103" s="172"/>
      <c r="BU103" s="132"/>
      <c r="BV103" s="172"/>
      <c r="BW103" s="156"/>
      <c r="BX103" s="172"/>
      <c r="BY103" s="156"/>
      <c r="BZ103" s="172"/>
      <c r="CA103" s="156"/>
      <c r="CB103" s="156">
        <f t="shared" si="22"/>
        <v>0</v>
      </c>
      <c r="CC103" s="128" t="e">
        <f t="shared" si="23"/>
        <v>#DIV/0!</v>
      </c>
      <c r="CF103" s="122"/>
      <c r="CG103" s="122"/>
      <c r="CH103" s="161"/>
      <c r="CI103" s="122"/>
      <c r="CJ103" s="122"/>
      <c r="CK103" s="123"/>
    </row>
    <row r="104" spans="1:89" s="31" customFormat="1" ht="29.25" customHeight="1">
      <c r="A104" s="1148"/>
      <c r="B104" s="945"/>
      <c r="C104" s="944"/>
      <c r="D104" s="41" t="s">
        <v>56</v>
      </c>
      <c r="E104" s="42" t="s">
        <v>53</v>
      </c>
      <c r="F104" s="671">
        <f>+'[1]UE409 (2)'!F104</f>
        <v>7490</v>
      </c>
      <c r="G104" s="671">
        <f>+'[1]UE409 (2)'!G104</f>
        <v>7490</v>
      </c>
      <c r="H104" s="671">
        <f>+'[1]UE409 (2)'!H104</f>
        <v>7490</v>
      </c>
      <c r="I104" s="671">
        <f>+'[1]UE409 (2)'!I104</f>
        <v>7490</v>
      </c>
      <c r="J104" s="634">
        <v>624</v>
      </c>
      <c r="K104" s="79">
        <v>602</v>
      </c>
      <c r="L104" s="79">
        <v>514</v>
      </c>
      <c r="M104" s="79">
        <v>625</v>
      </c>
      <c r="N104" s="79"/>
      <c r="O104" s="79"/>
      <c r="P104" s="79"/>
      <c r="Q104" s="79"/>
      <c r="R104" s="79"/>
      <c r="S104" s="79"/>
      <c r="T104" s="79"/>
      <c r="U104" s="79"/>
      <c r="V104" s="77">
        <f t="shared" si="20"/>
        <v>2365</v>
      </c>
      <c r="W104" s="128">
        <f t="shared" si="21"/>
        <v>31.575433911882513</v>
      </c>
      <c r="X104" s="30"/>
      <c r="Y104" s="27"/>
      <c r="Z104" s="229"/>
      <c r="AA104" s="229"/>
      <c r="AB104" s="241"/>
      <c r="AC104" s="242"/>
      <c r="AD104" s="241"/>
      <c r="AE104" s="241"/>
      <c r="AF104" s="241"/>
      <c r="AG104" s="241"/>
      <c r="AH104" s="242"/>
      <c r="AI104" s="230"/>
      <c r="AJ104" s="230"/>
      <c r="AK104" s="230"/>
      <c r="AL104" s="230"/>
      <c r="AM104" s="230"/>
      <c r="AN104" s="230"/>
      <c r="AO104" s="230"/>
      <c r="AP104" s="230"/>
      <c r="AQ104" s="230"/>
      <c r="AR104" s="230"/>
      <c r="AS104" s="230"/>
      <c r="AT104" s="230"/>
      <c r="AU104" s="230"/>
      <c r="AV104" s="230"/>
      <c r="AW104" s="230"/>
      <c r="AX104" s="27"/>
      <c r="BA104" s="129"/>
      <c r="BB104" s="130"/>
      <c r="BC104" s="129"/>
      <c r="BD104" s="155"/>
      <c r="BE104" s="132"/>
      <c r="BF104" s="131"/>
      <c r="BG104" s="132"/>
      <c r="BH104" s="131"/>
      <c r="BI104" s="132"/>
      <c r="BJ104" s="131"/>
      <c r="BK104" s="132"/>
      <c r="BL104" s="172"/>
      <c r="BM104" s="156"/>
      <c r="BN104" s="172"/>
      <c r="BO104" s="132"/>
      <c r="BP104" s="172"/>
      <c r="BQ104" s="132"/>
      <c r="BR104" s="172"/>
      <c r="BS104" s="156"/>
      <c r="BT104" s="172"/>
      <c r="BU104" s="132"/>
      <c r="BV104" s="172"/>
      <c r="BW104" s="156"/>
      <c r="BX104" s="172"/>
      <c r="BY104" s="156"/>
      <c r="BZ104" s="172"/>
      <c r="CA104" s="156"/>
      <c r="CB104" s="156">
        <f t="shared" si="22"/>
        <v>0</v>
      </c>
      <c r="CC104" s="128" t="e">
        <f t="shared" si="23"/>
        <v>#DIV/0!</v>
      </c>
      <c r="CF104" s="122"/>
      <c r="CG104" s="122"/>
      <c r="CH104" s="161"/>
      <c r="CI104" s="122"/>
      <c r="CJ104" s="122"/>
      <c r="CK104" s="123"/>
    </row>
    <row r="105" spans="1:89" s="31" customFormat="1" ht="29.25" customHeight="1">
      <c r="A105" s="1148"/>
      <c r="B105" s="945"/>
      <c r="C105" s="944"/>
      <c r="D105" s="41" t="s">
        <v>57</v>
      </c>
      <c r="E105" s="42" t="s">
        <v>53</v>
      </c>
      <c r="F105" s="671">
        <f>+'[1]UE409 (2)'!F105</f>
        <v>17471</v>
      </c>
      <c r="G105" s="671">
        <f>+'[1]UE409 (2)'!G105</f>
        <v>17471</v>
      </c>
      <c r="H105" s="671">
        <f>+'[1]UE409 (2)'!H105</f>
        <v>17472</v>
      </c>
      <c r="I105" s="671">
        <f>+'[1]UE409 (2)'!I105</f>
        <v>17560</v>
      </c>
      <c r="J105" s="635">
        <v>1554</v>
      </c>
      <c r="K105" s="79">
        <v>1657</v>
      </c>
      <c r="L105" s="79">
        <v>1435</v>
      </c>
      <c r="M105" s="79">
        <v>1903</v>
      </c>
      <c r="N105" s="79"/>
      <c r="O105" s="79"/>
      <c r="P105" s="79"/>
      <c r="Q105" s="79"/>
      <c r="R105" s="79"/>
      <c r="S105" s="79"/>
      <c r="T105" s="79"/>
      <c r="U105" s="79"/>
      <c r="V105" s="77">
        <f t="shared" si="20"/>
        <v>6549</v>
      </c>
      <c r="W105" s="128">
        <f t="shared" si="21"/>
        <v>37.484975101596937</v>
      </c>
      <c r="X105" s="30"/>
      <c r="Y105" s="27"/>
      <c r="Z105" s="229"/>
      <c r="AA105" s="229"/>
      <c r="AB105" s="241"/>
      <c r="AC105" s="242"/>
      <c r="AD105" s="241"/>
      <c r="AE105" s="241"/>
      <c r="AF105" s="241"/>
      <c r="AG105" s="241"/>
      <c r="AH105" s="242"/>
      <c r="AI105" s="230"/>
      <c r="AJ105" s="230"/>
      <c r="AK105" s="230"/>
      <c r="AL105" s="230"/>
      <c r="AM105" s="230"/>
      <c r="AN105" s="230"/>
      <c r="AO105" s="230"/>
      <c r="AP105" s="230"/>
      <c r="AQ105" s="230"/>
      <c r="AR105" s="230"/>
      <c r="AS105" s="230"/>
      <c r="AT105" s="230"/>
      <c r="AU105" s="230"/>
      <c r="AV105" s="230"/>
      <c r="AW105" s="230"/>
      <c r="AX105" s="27"/>
      <c r="BA105" s="129"/>
      <c r="BB105" s="130"/>
      <c r="BC105" s="129"/>
      <c r="BD105" s="155"/>
      <c r="BE105" s="132"/>
      <c r="BF105" s="131"/>
      <c r="BG105" s="132"/>
      <c r="BH105" s="131"/>
      <c r="BI105" s="132"/>
      <c r="BJ105" s="131"/>
      <c r="BK105" s="132"/>
      <c r="BL105" s="172"/>
      <c r="BM105" s="156"/>
      <c r="BN105" s="172"/>
      <c r="BO105" s="132"/>
      <c r="BP105" s="172"/>
      <c r="BQ105" s="132"/>
      <c r="BR105" s="172"/>
      <c r="BS105" s="156"/>
      <c r="BT105" s="172"/>
      <c r="BU105" s="132"/>
      <c r="BV105" s="172"/>
      <c r="BW105" s="156"/>
      <c r="BX105" s="172"/>
      <c r="BY105" s="156"/>
      <c r="BZ105" s="172"/>
      <c r="CA105" s="156"/>
      <c r="CB105" s="156">
        <f t="shared" si="22"/>
        <v>0</v>
      </c>
      <c r="CC105" s="128" t="e">
        <f t="shared" si="23"/>
        <v>#DIV/0!</v>
      </c>
      <c r="CF105" s="122"/>
      <c r="CG105" s="122"/>
      <c r="CH105" s="161"/>
      <c r="CI105" s="122"/>
      <c r="CJ105" s="122"/>
      <c r="CK105" s="123"/>
    </row>
    <row r="106" spans="1:89" s="31" customFormat="1" ht="29.25" customHeight="1">
      <c r="A106" s="1148"/>
      <c r="B106" s="945"/>
      <c r="C106" s="944"/>
      <c r="D106" s="41" t="s">
        <v>58</v>
      </c>
      <c r="E106" s="42" t="s">
        <v>53</v>
      </c>
      <c r="F106" s="671">
        <f>+'[1]UE409 (2)'!F106</f>
        <v>3000</v>
      </c>
      <c r="G106" s="671">
        <f>+'[1]UE409 (2)'!G106</f>
        <v>3000</v>
      </c>
      <c r="H106" s="671">
        <f>+'[1]UE409 (2)'!H106</f>
        <v>3369</v>
      </c>
      <c r="I106" s="671">
        <f>+'[1]UE409 (2)'!I106</f>
        <v>3369</v>
      </c>
      <c r="J106" s="634">
        <v>223</v>
      </c>
      <c r="K106" s="79">
        <v>248</v>
      </c>
      <c r="L106" s="79">
        <v>225</v>
      </c>
      <c r="M106" s="79">
        <v>251</v>
      </c>
      <c r="N106" s="79"/>
      <c r="O106" s="79"/>
      <c r="P106" s="79"/>
      <c r="Q106" s="79"/>
      <c r="R106" s="79"/>
      <c r="S106" s="79"/>
      <c r="T106" s="79"/>
      <c r="U106" s="79"/>
      <c r="V106" s="77">
        <f t="shared" si="20"/>
        <v>947</v>
      </c>
      <c r="W106" s="128">
        <f t="shared" si="21"/>
        <v>31.566666666666666</v>
      </c>
      <c r="X106" s="30"/>
      <c r="Y106" s="27"/>
      <c r="Z106" s="229"/>
      <c r="AA106" s="229"/>
      <c r="AB106" s="241"/>
      <c r="AC106" s="242"/>
      <c r="AD106" s="241"/>
      <c r="AE106" s="241"/>
      <c r="AF106" s="241"/>
      <c r="AG106" s="241"/>
      <c r="AH106" s="242"/>
      <c r="AI106" s="230"/>
      <c r="AJ106" s="230"/>
      <c r="AK106" s="230"/>
      <c r="AL106" s="230"/>
      <c r="AM106" s="230"/>
      <c r="AN106" s="230"/>
      <c r="AO106" s="230"/>
      <c r="AP106" s="230"/>
      <c r="AQ106" s="230"/>
      <c r="AR106" s="230"/>
      <c r="AS106" s="230"/>
      <c r="AT106" s="230"/>
      <c r="AU106" s="230"/>
      <c r="AV106" s="230"/>
      <c r="AW106" s="230"/>
      <c r="AX106" s="27"/>
      <c r="BA106" s="129"/>
      <c r="BB106" s="130"/>
      <c r="BC106" s="129"/>
      <c r="BD106" s="155"/>
      <c r="BE106" s="132"/>
      <c r="BF106" s="131"/>
      <c r="BG106" s="132"/>
      <c r="BH106" s="131"/>
      <c r="BI106" s="132"/>
      <c r="BJ106" s="131"/>
      <c r="BK106" s="132"/>
      <c r="BL106" s="172"/>
      <c r="BM106" s="156"/>
      <c r="BN106" s="172"/>
      <c r="BO106" s="132"/>
      <c r="BP106" s="172"/>
      <c r="BQ106" s="132"/>
      <c r="BR106" s="172"/>
      <c r="BS106" s="156"/>
      <c r="BT106" s="172"/>
      <c r="BU106" s="132"/>
      <c r="BV106" s="172"/>
      <c r="BW106" s="156"/>
      <c r="BX106" s="172"/>
      <c r="BY106" s="156"/>
      <c r="BZ106" s="172"/>
      <c r="CA106" s="156"/>
      <c r="CB106" s="156">
        <f t="shared" si="22"/>
        <v>0</v>
      </c>
      <c r="CC106" s="128" t="e">
        <f t="shared" si="23"/>
        <v>#DIV/0!</v>
      </c>
      <c r="CF106" s="122"/>
      <c r="CG106" s="122"/>
      <c r="CH106" s="161"/>
      <c r="CI106" s="122"/>
      <c r="CJ106" s="122"/>
      <c r="CK106" s="123"/>
    </row>
    <row r="107" spans="1:89" s="31" customFormat="1" ht="29.25" customHeight="1">
      <c r="A107" s="1148"/>
      <c r="B107" s="945"/>
      <c r="C107" s="944"/>
      <c r="D107" s="41" t="s">
        <v>59</v>
      </c>
      <c r="E107" s="42" t="s">
        <v>60</v>
      </c>
      <c r="F107" s="671">
        <f>+'[1]UE409 (2)'!F107</f>
        <v>300</v>
      </c>
      <c r="G107" s="671">
        <f>+'[1]UE409 (2)'!G107</f>
        <v>300</v>
      </c>
      <c r="H107" s="671">
        <f>+'[1]UE409 (2)'!H107</f>
        <v>300</v>
      </c>
      <c r="I107" s="671">
        <f>+'[1]UE409 (2)'!I107</f>
        <v>300</v>
      </c>
      <c r="J107" s="634">
        <v>9</v>
      </c>
      <c r="K107" s="79">
        <v>9</v>
      </c>
      <c r="L107" s="79">
        <v>12</v>
      </c>
      <c r="M107" s="79">
        <v>16</v>
      </c>
      <c r="N107" s="79"/>
      <c r="O107" s="79"/>
      <c r="P107" s="79"/>
      <c r="Q107" s="79"/>
      <c r="R107" s="79"/>
      <c r="S107" s="79"/>
      <c r="T107" s="79"/>
      <c r="U107" s="79"/>
      <c r="V107" s="77">
        <f t="shared" si="20"/>
        <v>46</v>
      </c>
      <c r="W107" s="128">
        <f t="shared" si="21"/>
        <v>15.333333333333332</v>
      </c>
      <c r="X107" s="30"/>
      <c r="Y107" s="27"/>
      <c r="Z107" s="229"/>
      <c r="AA107" s="229"/>
      <c r="AB107" s="241"/>
      <c r="AC107" s="242"/>
      <c r="AD107" s="241"/>
      <c r="AE107" s="241"/>
      <c r="AF107" s="241"/>
      <c r="AG107" s="241"/>
      <c r="AH107" s="242"/>
      <c r="AI107" s="230"/>
      <c r="AJ107" s="230"/>
      <c r="AK107" s="230"/>
      <c r="AL107" s="230"/>
      <c r="AM107" s="230"/>
      <c r="AN107" s="230"/>
      <c r="AO107" s="230"/>
      <c r="AP107" s="230"/>
      <c r="AQ107" s="230"/>
      <c r="AR107" s="230"/>
      <c r="AS107" s="230"/>
      <c r="AT107" s="230"/>
      <c r="AU107" s="230"/>
      <c r="AV107" s="230"/>
      <c r="AW107" s="230"/>
      <c r="AX107" s="27"/>
      <c r="BA107" s="129"/>
      <c r="BB107" s="130"/>
      <c r="BC107" s="129"/>
      <c r="BD107" s="155"/>
      <c r="BE107" s="132"/>
      <c r="BF107" s="131"/>
      <c r="BG107" s="132"/>
      <c r="BH107" s="131"/>
      <c r="BI107" s="132"/>
      <c r="BJ107" s="131"/>
      <c r="BK107" s="132"/>
      <c r="BL107" s="172"/>
      <c r="BM107" s="156"/>
      <c r="BN107" s="172"/>
      <c r="BO107" s="132"/>
      <c r="BP107" s="172"/>
      <c r="BQ107" s="132"/>
      <c r="BR107" s="172"/>
      <c r="BS107" s="156"/>
      <c r="BT107" s="172"/>
      <c r="BU107" s="132"/>
      <c r="BV107" s="172"/>
      <c r="BW107" s="156"/>
      <c r="BX107" s="172"/>
      <c r="BY107" s="156"/>
      <c r="BZ107" s="172"/>
      <c r="CA107" s="156"/>
      <c r="CB107" s="156">
        <f t="shared" si="22"/>
        <v>0</v>
      </c>
      <c r="CC107" s="128" t="e">
        <f t="shared" si="23"/>
        <v>#DIV/0!</v>
      </c>
      <c r="CF107" s="122"/>
      <c r="CG107" s="122"/>
      <c r="CH107" s="161"/>
      <c r="CI107" s="122"/>
      <c r="CJ107" s="122"/>
      <c r="CK107" s="123"/>
    </row>
    <row r="108" spans="1:89" s="31" customFormat="1" ht="29.25" customHeight="1">
      <c r="A108" s="1148"/>
      <c r="B108" s="945"/>
      <c r="C108" s="944"/>
      <c r="D108" s="41" t="s">
        <v>61</v>
      </c>
      <c r="E108" s="42" t="s">
        <v>53</v>
      </c>
      <c r="F108" s="671">
        <f>+'[1]UE409 (2)'!F108</f>
        <v>90</v>
      </c>
      <c r="G108" s="671">
        <f>+'[1]UE409 (2)'!G108</f>
        <v>90</v>
      </c>
      <c r="H108" s="671">
        <f>+'[1]UE409 (2)'!H108</f>
        <v>90</v>
      </c>
      <c r="I108" s="671">
        <f>+'[1]UE409 (2)'!I108</f>
        <v>90</v>
      </c>
      <c r="J108" s="634">
        <v>3</v>
      </c>
      <c r="K108" s="79">
        <v>2</v>
      </c>
      <c r="L108" s="79">
        <v>1</v>
      </c>
      <c r="M108" s="79">
        <v>2</v>
      </c>
      <c r="N108" s="79"/>
      <c r="O108" s="79"/>
      <c r="P108" s="79"/>
      <c r="Q108" s="79"/>
      <c r="R108" s="79"/>
      <c r="S108" s="79"/>
      <c r="T108" s="79"/>
      <c r="U108" s="79"/>
      <c r="V108" s="77">
        <f t="shared" si="20"/>
        <v>8</v>
      </c>
      <c r="W108" s="128">
        <f t="shared" si="21"/>
        <v>8.8888888888888893</v>
      </c>
      <c r="X108" s="30"/>
      <c r="Y108" s="27"/>
      <c r="Z108" s="229"/>
      <c r="AA108" s="229"/>
      <c r="AB108" s="241"/>
      <c r="AC108" s="242"/>
      <c r="AD108" s="241"/>
      <c r="AE108" s="241"/>
      <c r="AF108" s="241"/>
      <c r="AG108" s="241"/>
      <c r="AH108" s="242"/>
      <c r="AI108" s="230"/>
      <c r="AJ108" s="230"/>
      <c r="AK108" s="230"/>
      <c r="AL108" s="230"/>
      <c r="AM108" s="230"/>
      <c r="AN108" s="230"/>
      <c r="AO108" s="230"/>
      <c r="AP108" s="230"/>
      <c r="AQ108" s="230"/>
      <c r="AR108" s="230"/>
      <c r="AS108" s="230"/>
      <c r="AT108" s="230"/>
      <c r="AU108" s="230"/>
      <c r="AV108" s="230"/>
      <c r="AW108" s="230"/>
      <c r="AX108" s="27"/>
      <c r="BA108" s="129"/>
      <c r="BB108" s="130"/>
      <c r="BC108" s="129"/>
      <c r="BD108" s="155"/>
      <c r="BE108" s="132"/>
      <c r="BF108" s="131"/>
      <c r="BG108" s="132"/>
      <c r="BH108" s="131"/>
      <c r="BI108" s="132"/>
      <c r="BJ108" s="131"/>
      <c r="BK108" s="132"/>
      <c r="BL108" s="172"/>
      <c r="BM108" s="156"/>
      <c r="BN108" s="172"/>
      <c r="BO108" s="132"/>
      <c r="BP108" s="172"/>
      <c r="BQ108" s="132"/>
      <c r="BR108" s="172"/>
      <c r="BS108" s="156"/>
      <c r="BT108" s="172"/>
      <c r="BU108" s="132"/>
      <c r="BV108" s="172"/>
      <c r="BW108" s="156"/>
      <c r="BX108" s="172"/>
      <c r="BY108" s="156"/>
      <c r="BZ108" s="172"/>
      <c r="CA108" s="156"/>
      <c r="CB108" s="156">
        <f t="shared" si="22"/>
        <v>0</v>
      </c>
      <c r="CC108" s="128" t="e">
        <f t="shared" si="23"/>
        <v>#DIV/0!</v>
      </c>
      <c r="CF108" s="122"/>
      <c r="CG108" s="122"/>
      <c r="CH108" s="161"/>
      <c r="CI108" s="122"/>
      <c r="CJ108" s="122"/>
      <c r="CK108" s="123"/>
    </row>
    <row r="109" spans="1:89" s="31" customFormat="1" ht="29.25" customHeight="1">
      <c r="A109" s="1148"/>
      <c r="B109" s="945"/>
      <c r="C109" s="944"/>
      <c r="D109" s="41" t="s">
        <v>62</v>
      </c>
      <c r="E109" s="42" t="s">
        <v>53</v>
      </c>
      <c r="F109" s="671">
        <f>+'[1]UE409 (2)'!F109</f>
        <v>200</v>
      </c>
      <c r="G109" s="671">
        <f>+'[1]UE409 (2)'!G109</f>
        <v>200</v>
      </c>
      <c r="H109" s="671">
        <f>+'[1]UE409 (2)'!H109</f>
        <v>200</v>
      </c>
      <c r="I109" s="671">
        <f>+'[1]UE409 (2)'!I109</f>
        <v>200</v>
      </c>
      <c r="J109" s="634">
        <v>9</v>
      </c>
      <c r="K109" s="79">
        <v>5</v>
      </c>
      <c r="L109" s="79">
        <v>11</v>
      </c>
      <c r="M109" s="79">
        <v>1</v>
      </c>
      <c r="N109" s="79"/>
      <c r="O109" s="79"/>
      <c r="P109" s="79"/>
      <c r="Q109" s="79"/>
      <c r="R109" s="79"/>
      <c r="S109" s="79"/>
      <c r="T109" s="79"/>
      <c r="U109" s="79"/>
      <c r="V109" s="77">
        <f t="shared" si="20"/>
        <v>26</v>
      </c>
      <c r="W109" s="128">
        <f t="shared" si="21"/>
        <v>13</v>
      </c>
      <c r="X109" s="30"/>
      <c r="Y109" s="27"/>
      <c r="Z109" s="229"/>
      <c r="AA109" s="229"/>
      <c r="AB109" s="241"/>
      <c r="AC109" s="242"/>
      <c r="AD109" s="241"/>
      <c r="AE109" s="241"/>
      <c r="AF109" s="241"/>
      <c r="AG109" s="241"/>
      <c r="AH109" s="242"/>
      <c r="AI109" s="230"/>
      <c r="AJ109" s="230"/>
      <c r="AK109" s="230"/>
      <c r="AL109" s="230"/>
      <c r="AM109" s="230"/>
      <c r="AN109" s="230"/>
      <c r="AO109" s="230"/>
      <c r="AP109" s="230"/>
      <c r="AQ109" s="230"/>
      <c r="AR109" s="230"/>
      <c r="AS109" s="230"/>
      <c r="AT109" s="230"/>
      <c r="AU109" s="230"/>
      <c r="AV109" s="230"/>
      <c r="AW109" s="230"/>
      <c r="AX109" s="27"/>
      <c r="BA109" s="129"/>
      <c r="BB109" s="130"/>
      <c r="BC109" s="129"/>
      <c r="BD109" s="155"/>
      <c r="BE109" s="132"/>
      <c r="BF109" s="131"/>
      <c r="BG109" s="132"/>
      <c r="BH109" s="131"/>
      <c r="BI109" s="132"/>
      <c r="BJ109" s="131"/>
      <c r="BK109" s="132"/>
      <c r="BL109" s="172"/>
      <c r="BM109" s="156"/>
      <c r="BN109" s="172"/>
      <c r="BO109" s="132"/>
      <c r="BP109" s="172"/>
      <c r="BQ109" s="132"/>
      <c r="BR109" s="172"/>
      <c r="BS109" s="156"/>
      <c r="BT109" s="172"/>
      <c r="BU109" s="132"/>
      <c r="BV109" s="172"/>
      <c r="BW109" s="156"/>
      <c r="BX109" s="172"/>
      <c r="BY109" s="156"/>
      <c r="BZ109" s="172"/>
      <c r="CA109" s="156"/>
      <c r="CB109" s="156">
        <f t="shared" si="22"/>
        <v>0</v>
      </c>
      <c r="CC109" s="128" t="e">
        <f t="shared" si="23"/>
        <v>#DIV/0!</v>
      </c>
      <c r="CF109" s="122"/>
      <c r="CG109" s="122"/>
      <c r="CH109" s="161"/>
      <c r="CI109" s="122"/>
      <c r="CJ109" s="122"/>
      <c r="CK109" s="123"/>
    </row>
    <row r="110" spans="1:89" s="31" customFormat="1" ht="29.25" customHeight="1">
      <c r="A110" s="1148"/>
      <c r="B110" s="945"/>
      <c r="C110" s="944"/>
      <c r="D110" s="41" t="s">
        <v>63</v>
      </c>
      <c r="E110" s="42" t="s">
        <v>53</v>
      </c>
      <c r="F110" s="671">
        <f>+'[1]UE409 (2)'!F110</f>
        <v>2500</v>
      </c>
      <c r="G110" s="671">
        <f>+'[1]UE409 (2)'!G110</f>
        <v>2500</v>
      </c>
      <c r="H110" s="671">
        <f>+'[1]UE409 (2)'!H110</f>
        <v>2905</v>
      </c>
      <c r="I110" s="671">
        <f>+'[1]UE409 (2)'!I110</f>
        <v>2905</v>
      </c>
      <c r="J110" s="634">
        <v>178</v>
      </c>
      <c r="K110" s="79">
        <v>183</v>
      </c>
      <c r="L110" s="79">
        <v>193</v>
      </c>
      <c r="M110" s="79">
        <v>202</v>
      </c>
      <c r="N110" s="79"/>
      <c r="O110" s="79"/>
      <c r="P110" s="79"/>
      <c r="Q110" s="79"/>
      <c r="R110" s="79"/>
      <c r="S110" s="79"/>
      <c r="T110" s="79"/>
      <c r="U110" s="79"/>
      <c r="V110" s="77">
        <f t="shared" si="20"/>
        <v>756</v>
      </c>
      <c r="W110" s="128">
        <f t="shared" si="21"/>
        <v>30.240000000000002</v>
      </c>
      <c r="X110" s="30"/>
      <c r="Y110" s="27"/>
      <c r="Z110" s="229"/>
      <c r="AA110" s="229"/>
      <c r="AB110" s="241"/>
      <c r="AC110" s="242"/>
      <c r="AD110" s="241"/>
      <c r="AE110" s="241"/>
      <c r="AF110" s="241"/>
      <c r="AG110" s="241"/>
      <c r="AH110" s="242"/>
      <c r="AI110" s="230"/>
      <c r="AJ110" s="230"/>
      <c r="AK110" s="230"/>
      <c r="AL110" s="230"/>
      <c r="AM110" s="230"/>
      <c r="AN110" s="230"/>
      <c r="AO110" s="230"/>
      <c r="AP110" s="230"/>
      <c r="AQ110" s="230"/>
      <c r="AR110" s="230"/>
      <c r="AS110" s="230"/>
      <c r="AT110" s="230"/>
      <c r="AU110" s="230"/>
      <c r="AV110" s="230"/>
      <c r="AW110" s="230"/>
      <c r="AX110" s="27"/>
      <c r="BA110" s="129"/>
      <c r="BB110" s="130"/>
      <c r="BC110" s="129"/>
      <c r="BD110" s="404"/>
      <c r="BE110" s="174"/>
      <c r="BF110" s="131"/>
      <c r="BG110" s="132"/>
      <c r="BH110" s="131"/>
      <c r="BI110" s="132"/>
      <c r="BJ110" s="131"/>
      <c r="BK110" s="132"/>
      <c r="BL110" s="172"/>
      <c r="BM110" s="156"/>
      <c r="BN110" s="172"/>
      <c r="BO110" s="132"/>
      <c r="BP110" s="172"/>
      <c r="BQ110" s="132"/>
      <c r="BR110" s="172"/>
      <c r="BS110" s="156"/>
      <c r="BT110" s="172"/>
      <c r="BU110" s="132"/>
      <c r="BV110" s="172"/>
      <c r="BW110" s="156"/>
      <c r="BX110" s="172"/>
      <c r="BY110" s="156"/>
      <c r="BZ110" s="172"/>
      <c r="CA110" s="156"/>
      <c r="CB110" s="156">
        <f t="shared" si="22"/>
        <v>0</v>
      </c>
      <c r="CC110" s="128" t="e">
        <f t="shared" si="23"/>
        <v>#DIV/0!</v>
      </c>
      <c r="CF110" s="122"/>
      <c r="CG110" s="122"/>
      <c r="CH110" s="161"/>
      <c r="CI110" s="122"/>
      <c r="CJ110" s="122"/>
      <c r="CK110" s="123"/>
    </row>
    <row r="111" spans="1:89" s="31" customFormat="1" ht="29.25" customHeight="1">
      <c r="A111" s="1148"/>
      <c r="B111" s="945"/>
      <c r="C111" s="944"/>
      <c r="D111" s="41" t="s">
        <v>64</v>
      </c>
      <c r="E111" s="42" t="s">
        <v>53</v>
      </c>
      <c r="F111" s="671">
        <f>+'[1]UE409 (2)'!F111</f>
        <v>7000</v>
      </c>
      <c r="G111" s="671">
        <f>+'[1]UE409 (2)'!G111</f>
        <v>7000</v>
      </c>
      <c r="H111" s="671">
        <f>+'[1]UE409 (2)'!H111</f>
        <v>7000</v>
      </c>
      <c r="I111" s="671">
        <f>+'[1]UE409 (2)'!I111</f>
        <v>7395</v>
      </c>
      <c r="J111" s="634">
        <v>506</v>
      </c>
      <c r="K111" s="79">
        <v>510</v>
      </c>
      <c r="L111" s="79">
        <v>436</v>
      </c>
      <c r="M111" s="79">
        <v>522</v>
      </c>
      <c r="N111" s="79"/>
      <c r="O111" s="79"/>
      <c r="P111" s="79"/>
      <c r="Q111" s="79"/>
      <c r="R111" s="79"/>
      <c r="S111" s="79"/>
      <c r="T111" s="79"/>
      <c r="U111" s="79"/>
      <c r="V111" s="77">
        <f t="shared" si="20"/>
        <v>1974</v>
      </c>
      <c r="W111" s="128">
        <f t="shared" si="21"/>
        <v>28.199999999999996</v>
      </c>
      <c r="X111" s="30"/>
      <c r="Y111" s="27"/>
      <c r="Z111" s="229"/>
      <c r="AA111" s="229"/>
      <c r="AB111" s="241"/>
      <c r="AC111" s="242"/>
      <c r="AD111" s="241"/>
      <c r="AE111" s="241"/>
      <c r="AF111" s="241"/>
      <c r="AG111" s="241"/>
      <c r="AH111" s="242"/>
      <c r="AI111" s="230"/>
      <c r="AJ111" s="230"/>
      <c r="AK111" s="230"/>
      <c r="AL111" s="230"/>
      <c r="AM111" s="230"/>
      <c r="AN111" s="230"/>
      <c r="AO111" s="230"/>
      <c r="AP111" s="230"/>
      <c r="AQ111" s="230"/>
      <c r="AR111" s="230"/>
      <c r="AS111" s="230"/>
      <c r="AT111" s="230"/>
      <c r="AU111" s="230"/>
      <c r="AV111" s="230"/>
      <c r="AW111" s="230"/>
      <c r="AX111" s="27"/>
      <c r="BA111" s="129"/>
      <c r="BB111" s="130"/>
      <c r="BC111" s="129"/>
      <c r="BD111" s="155"/>
      <c r="BE111" s="132"/>
      <c r="BF111" s="131"/>
      <c r="BG111" s="132"/>
      <c r="BH111" s="131"/>
      <c r="BI111" s="132"/>
      <c r="BJ111" s="131"/>
      <c r="BK111" s="132"/>
      <c r="BL111" s="172"/>
      <c r="BM111" s="156"/>
      <c r="BN111" s="172"/>
      <c r="BO111" s="132"/>
      <c r="BP111" s="172"/>
      <c r="BQ111" s="132"/>
      <c r="BR111" s="172"/>
      <c r="BS111" s="156"/>
      <c r="BT111" s="172"/>
      <c r="BU111" s="132"/>
      <c r="BV111" s="172"/>
      <c r="BW111" s="156"/>
      <c r="BX111" s="172"/>
      <c r="BY111" s="156"/>
      <c r="BZ111" s="172"/>
      <c r="CA111" s="156"/>
      <c r="CB111" s="156">
        <f t="shared" si="22"/>
        <v>0</v>
      </c>
      <c r="CC111" s="128" t="e">
        <f t="shared" si="23"/>
        <v>#DIV/0!</v>
      </c>
      <c r="CF111" s="122"/>
      <c r="CG111" s="122"/>
      <c r="CH111" s="161"/>
      <c r="CI111" s="122"/>
      <c r="CJ111" s="122"/>
      <c r="CK111" s="123"/>
    </row>
    <row r="112" spans="1:89" s="31" customFormat="1" ht="48" customHeight="1">
      <c r="A112" s="1148"/>
      <c r="B112" s="1060" t="s">
        <v>280</v>
      </c>
      <c r="C112" s="1067" t="s">
        <v>233</v>
      </c>
      <c r="D112" s="670" t="s">
        <v>221</v>
      </c>
      <c r="E112" s="673"/>
      <c r="F112" s="671">
        <f>+'[1]UE409 (2)'!F112</f>
        <v>105940</v>
      </c>
      <c r="G112" s="671">
        <f>+'[1]UE409 (2)'!G112</f>
        <v>105940</v>
      </c>
      <c r="H112" s="671">
        <f>+'[1]UE409 (2)'!H112</f>
        <v>132548</v>
      </c>
      <c r="I112" s="671">
        <f>+'[1]UE409 (2)'!I112</f>
        <v>148003</v>
      </c>
      <c r="J112" s="729">
        <v>12527</v>
      </c>
      <c r="K112" s="674">
        <v>9844</v>
      </c>
      <c r="L112" s="674">
        <v>16375</v>
      </c>
      <c r="M112" s="674">
        <v>16782</v>
      </c>
      <c r="N112" s="674">
        <f t="shared" ref="N112:U112" si="28">+N113</f>
        <v>0</v>
      </c>
      <c r="O112" s="674">
        <f t="shared" si="28"/>
        <v>0</v>
      </c>
      <c r="P112" s="674">
        <f t="shared" si="28"/>
        <v>0</v>
      </c>
      <c r="Q112" s="674">
        <f t="shared" si="28"/>
        <v>0</v>
      </c>
      <c r="R112" s="674">
        <f t="shared" si="28"/>
        <v>0</v>
      </c>
      <c r="S112" s="674">
        <f t="shared" si="28"/>
        <v>0</v>
      </c>
      <c r="T112" s="674">
        <f t="shared" si="28"/>
        <v>0</v>
      </c>
      <c r="U112" s="674">
        <f t="shared" si="28"/>
        <v>0</v>
      </c>
      <c r="V112" s="77">
        <f t="shared" si="20"/>
        <v>55528</v>
      </c>
      <c r="W112" s="128">
        <f t="shared" si="21"/>
        <v>52.414574287332449</v>
      </c>
      <c r="X112" s="30"/>
      <c r="Y112" s="27"/>
      <c r="Z112" s="229"/>
      <c r="AA112" s="229"/>
      <c r="AB112" s="241"/>
      <c r="AC112" s="242"/>
      <c r="AD112" s="241"/>
      <c r="AE112" s="241"/>
      <c r="AF112" s="241"/>
      <c r="AG112" s="241"/>
      <c r="AH112" s="242"/>
      <c r="AI112" s="230"/>
      <c r="AJ112" s="230"/>
      <c r="AK112" s="230"/>
      <c r="AL112" s="230"/>
      <c r="AM112" s="230"/>
      <c r="AN112" s="230"/>
      <c r="AO112" s="230"/>
      <c r="AP112" s="230"/>
      <c r="AQ112" s="230"/>
      <c r="AR112" s="230"/>
      <c r="AS112" s="230"/>
      <c r="AT112" s="230"/>
      <c r="AU112" s="230"/>
      <c r="AV112" s="230"/>
      <c r="AW112" s="230"/>
      <c r="AX112" s="27"/>
      <c r="BA112" s="77">
        <f>+BC112+BD112+BF112+BH112+BJ112+BL112+BN112+BP112+BR112+BT112+BV112+BX112+BZ112</f>
        <v>9000</v>
      </c>
      <c r="BB112" s="130">
        <f>+BE112+BG112+BI112+BK112+BM112+BO112+BQ112+BS112+BU112+BW112+BY112+CA112</f>
        <v>0</v>
      </c>
      <c r="BC112" s="129">
        <v>9000</v>
      </c>
      <c r="BD112" s="404">
        <v>0</v>
      </c>
      <c r="BE112" s="174">
        <v>0</v>
      </c>
      <c r="BF112" s="131">
        <v>0</v>
      </c>
      <c r="BG112" s="132">
        <v>0</v>
      </c>
      <c r="BH112" s="131">
        <v>0</v>
      </c>
      <c r="BI112" s="132">
        <v>0</v>
      </c>
      <c r="BJ112" s="131"/>
      <c r="BK112" s="132"/>
      <c r="BL112" s="172"/>
      <c r="BM112" s="156"/>
      <c r="BN112" s="172"/>
      <c r="BO112" s="132"/>
      <c r="BP112" s="172"/>
      <c r="BQ112" s="132"/>
      <c r="BR112" s="172"/>
      <c r="BS112" s="156"/>
      <c r="BT112" s="172"/>
      <c r="BU112" s="132"/>
      <c r="BV112" s="172"/>
      <c r="BW112" s="156"/>
      <c r="BX112" s="172"/>
      <c r="BY112" s="156"/>
      <c r="BZ112" s="172"/>
      <c r="CA112" s="156"/>
      <c r="CB112" s="156">
        <f t="shared" si="22"/>
        <v>0</v>
      </c>
      <c r="CC112" s="128">
        <f t="shared" si="23"/>
        <v>0</v>
      </c>
      <c r="CF112" s="133">
        <f>+CI112-BA112</f>
        <v>0</v>
      </c>
      <c r="CG112" s="133">
        <f>+CJ112-BB112</f>
        <v>0</v>
      </c>
      <c r="CH112" s="160"/>
      <c r="CI112" s="133">
        <v>9000</v>
      </c>
      <c r="CJ112" s="133">
        <v>0</v>
      </c>
      <c r="CK112" s="123"/>
    </row>
    <row r="113" spans="1:89" s="31" customFormat="1" ht="46.5" customHeight="1">
      <c r="A113" s="1148"/>
      <c r="B113" s="1060"/>
      <c r="C113" s="1067"/>
      <c r="D113" s="41" t="s">
        <v>65</v>
      </c>
      <c r="E113" s="42" t="s">
        <v>60</v>
      </c>
      <c r="F113" s="671">
        <f>+'[1]UE409 (2)'!F113</f>
        <v>105940</v>
      </c>
      <c r="G113" s="671">
        <f>+'[1]UE409 (2)'!G113</f>
        <v>105940</v>
      </c>
      <c r="H113" s="671">
        <f>+'[1]UE409 (2)'!H113</f>
        <v>132548</v>
      </c>
      <c r="I113" s="671">
        <f>+'[1]UE409 (2)'!I113</f>
        <v>148003</v>
      </c>
      <c r="J113" s="635">
        <v>12527</v>
      </c>
      <c r="K113" s="79">
        <v>9844</v>
      </c>
      <c r="L113" s="79">
        <v>16375</v>
      </c>
      <c r="M113" s="79">
        <v>16782</v>
      </c>
      <c r="N113" s="79"/>
      <c r="O113" s="79"/>
      <c r="P113" s="79"/>
      <c r="Q113" s="79"/>
      <c r="R113" s="79"/>
      <c r="S113" s="79"/>
      <c r="T113" s="79"/>
      <c r="U113" s="79"/>
      <c r="V113" s="77">
        <f t="shared" si="20"/>
        <v>55528</v>
      </c>
      <c r="W113" s="128">
        <f t="shared" si="21"/>
        <v>52.414574287332449</v>
      </c>
      <c r="X113" s="30"/>
      <c r="Y113" s="27"/>
      <c r="Z113" s="229"/>
      <c r="AA113" s="229"/>
      <c r="AB113" s="241"/>
      <c r="AC113" s="242"/>
      <c r="AD113" s="241"/>
      <c r="AE113" s="241"/>
      <c r="AF113" s="241"/>
      <c r="AG113" s="241"/>
      <c r="AH113" s="242"/>
      <c r="AI113" s="230"/>
      <c r="AJ113" s="230"/>
      <c r="AK113" s="230"/>
      <c r="AL113" s="230"/>
      <c r="AM113" s="230"/>
      <c r="AN113" s="230"/>
      <c r="AO113" s="230"/>
      <c r="AP113" s="230"/>
      <c r="AQ113" s="230"/>
      <c r="AR113" s="230"/>
      <c r="AS113" s="230"/>
      <c r="AT113" s="230"/>
      <c r="AU113" s="230"/>
      <c r="AV113" s="230"/>
      <c r="AW113" s="230"/>
      <c r="AX113" s="27"/>
      <c r="BA113" s="129"/>
      <c r="BB113" s="130"/>
      <c r="BC113" s="129"/>
      <c r="BD113" s="404"/>
      <c r="BE113" s="174"/>
      <c r="BF113" s="131"/>
      <c r="BG113" s="132"/>
      <c r="BH113" s="131"/>
      <c r="BI113" s="132"/>
      <c r="BJ113" s="131"/>
      <c r="BK113" s="132"/>
      <c r="BL113" s="172"/>
      <c r="BM113" s="156"/>
      <c r="BN113" s="172"/>
      <c r="BO113" s="132"/>
      <c r="BP113" s="172"/>
      <c r="BQ113" s="132"/>
      <c r="BR113" s="172"/>
      <c r="BS113" s="156"/>
      <c r="BT113" s="172"/>
      <c r="BU113" s="132"/>
      <c r="BV113" s="172"/>
      <c r="BW113" s="156"/>
      <c r="BX113" s="172"/>
      <c r="BY113" s="156"/>
      <c r="BZ113" s="172"/>
      <c r="CA113" s="156"/>
      <c r="CB113" s="156">
        <f t="shared" si="22"/>
        <v>0</v>
      </c>
      <c r="CC113" s="128" t="e">
        <f t="shared" si="23"/>
        <v>#DIV/0!</v>
      </c>
      <c r="CF113" s="122"/>
      <c r="CG113" s="122"/>
      <c r="CH113" s="161"/>
      <c r="CI113" s="122"/>
      <c r="CJ113" s="122"/>
      <c r="CK113" s="123"/>
    </row>
    <row r="114" spans="1:89" s="31" customFormat="1" ht="55.5" customHeight="1">
      <c r="A114" s="1148"/>
      <c r="B114" s="1060" t="s">
        <v>281</v>
      </c>
      <c r="C114" s="1067" t="s">
        <v>234</v>
      </c>
      <c r="D114" s="670" t="s">
        <v>221</v>
      </c>
      <c r="E114" s="670"/>
      <c r="F114" s="671">
        <f>+'[1]UE409 (2)'!F114</f>
        <v>960</v>
      </c>
      <c r="G114" s="671">
        <f>+'[1]UE409 (2)'!G114</f>
        <v>960</v>
      </c>
      <c r="H114" s="671">
        <f>+'[1]UE409 (2)'!H114</f>
        <v>960</v>
      </c>
      <c r="I114" s="671">
        <f>+'[1]UE409 (2)'!I114</f>
        <v>960</v>
      </c>
      <c r="J114" s="727">
        <v>59</v>
      </c>
      <c r="K114" s="671">
        <v>56</v>
      </c>
      <c r="L114" s="671">
        <v>62</v>
      </c>
      <c r="M114" s="671">
        <v>63</v>
      </c>
      <c r="N114" s="671">
        <f t="shared" ref="N114:U114" si="29">SUM(N115:N122)</f>
        <v>0</v>
      </c>
      <c r="O114" s="671">
        <f t="shared" si="29"/>
        <v>0</v>
      </c>
      <c r="P114" s="671">
        <f t="shared" si="29"/>
        <v>0</v>
      </c>
      <c r="Q114" s="671">
        <f t="shared" si="29"/>
        <v>0</v>
      </c>
      <c r="R114" s="671">
        <f t="shared" si="29"/>
        <v>0</v>
      </c>
      <c r="S114" s="671">
        <f t="shared" si="29"/>
        <v>0</v>
      </c>
      <c r="T114" s="671">
        <f t="shared" si="29"/>
        <v>0</v>
      </c>
      <c r="U114" s="671">
        <f t="shared" si="29"/>
        <v>0</v>
      </c>
      <c r="V114" s="77">
        <f t="shared" si="20"/>
        <v>240</v>
      </c>
      <c r="W114" s="128">
        <f t="shared" si="21"/>
        <v>25</v>
      </c>
      <c r="X114" s="30"/>
      <c r="Y114" s="27"/>
      <c r="Z114" s="229"/>
      <c r="AA114" s="229"/>
      <c r="AB114" s="241"/>
      <c r="AC114" s="242"/>
      <c r="AD114" s="241"/>
      <c r="AE114" s="241"/>
      <c r="AF114" s="241"/>
      <c r="AG114" s="241"/>
      <c r="AH114" s="242"/>
      <c r="AI114" s="230"/>
      <c r="AJ114" s="230"/>
      <c r="AK114" s="230"/>
      <c r="AL114" s="230"/>
      <c r="AM114" s="230"/>
      <c r="AN114" s="230"/>
      <c r="AO114" s="230"/>
      <c r="AP114" s="230"/>
      <c r="AQ114" s="230"/>
      <c r="AR114" s="230"/>
      <c r="AS114" s="230"/>
      <c r="AT114" s="230"/>
      <c r="AU114" s="230"/>
      <c r="AV114" s="230"/>
      <c r="AW114" s="230"/>
      <c r="AX114" s="27"/>
      <c r="BA114" s="77">
        <f>+BC114+BD114+BF114+BH114+BJ114+BL114+BN114+BP114+BR114+BT114+BV114+BX114+BZ114</f>
        <v>317188</v>
      </c>
      <c r="BB114" s="130">
        <f>+BE114+BG114+BI114+BK114+BM114+BO114+BQ114+BS114+BU114+BW114+BY114+CA114</f>
        <v>19330.63</v>
      </c>
      <c r="BC114" s="129">
        <v>168000</v>
      </c>
      <c r="BD114" s="404">
        <v>0</v>
      </c>
      <c r="BE114" s="174">
        <v>0</v>
      </c>
      <c r="BF114" s="131">
        <v>108153</v>
      </c>
      <c r="BG114" s="132">
        <v>9668.31</v>
      </c>
      <c r="BH114" s="131">
        <v>41035</v>
      </c>
      <c r="BI114" s="132">
        <v>9662.3200000000015</v>
      </c>
      <c r="BJ114" s="131"/>
      <c r="BK114" s="132"/>
      <c r="BL114" s="172"/>
      <c r="BM114" s="156"/>
      <c r="BN114" s="172"/>
      <c r="BO114" s="132"/>
      <c r="BP114" s="172"/>
      <c r="BQ114" s="132"/>
      <c r="BR114" s="172"/>
      <c r="BS114" s="156"/>
      <c r="BT114" s="172"/>
      <c r="BU114" s="132"/>
      <c r="BV114" s="172"/>
      <c r="BW114" s="156"/>
      <c r="BX114" s="172"/>
      <c r="BY114" s="156"/>
      <c r="BZ114" s="172"/>
      <c r="CA114" s="156"/>
      <c r="CB114" s="156">
        <f t="shared" si="22"/>
        <v>19330.63</v>
      </c>
      <c r="CC114" s="128">
        <f t="shared" si="23"/>
        <v>6.0943762059094295</v>
      </c>
      <c r="CF114" s="133">
        <f>+CI114-BA114</f>
        <v>0</v>
      </c>
      <c r="CG114" s="133">
        <f>+CJ114-BB114</f>
        <v>0</v>
      </c>
      <c r="CH114" s="160"/>
      <c r="CI114" s="133">
        <v>317188</v>
      </c>
      <c r="CJ114" s="133">
        <v>19330.63</v>
      </c>
      <c r="CK114" s="123"/>
    </row>
    <row r="115" spans="1:89" s="31" customFormat="1" ht="27.75" customHeight="1">
      <c r="A115" s="1148"/>
      <c r="B115" s="1060"/>
      <c r="C115" s="1067"/>
      <c r="D115" s="41" t="s">
        <v>76</v>
      </c>
      <c r="E115" s="42" t="s">
        <v>27</v>
      </c>
      <c r="F115" s="671">
        <f>+'[1]UE409 (2)'!F115</f>
        <v>10</v>
      </c>
      <c r="G115" s="671">
        <f>+'[1]UE409 (2)'!G115</f>
        <v>20</v>
      </c>
      <c r="H115" s="671">
        <f>+'[1]UE409 (2)'!H115</f>
        <v>20</v>
      </c>
      <c r="I115" s="671">
        <f>+'[1]UE409 (2)'!I115</f>
        <v>20</v>
      </c>
      <c r="J115" s="634">
        <v>0</v>
      </c>
      <c r="K115" s="101">
        <v>1</v>
      </c>
      <c r="L115" s="101">
        <v>0</v>
      </c>
      <c r="M115" s="101">
        <v>0</v>
      </c>
      <c r="N115" s="101"/>
      <c r="O115" s="101"/>
      <c r="P115" s="101"/>
      <c r="Q115" s="101"/>
      <c r="R115" s="101"/>
      <c r="S115" s="101"/>
      <c r="T115" s="101"/>
      <c r="U115" s="101"/>
      <c r="V115" s="77">
        <f t="shared" si="20"/>
        <v>1</v>
      </c>
      <c r="W115" s="128">
        <f t="shared" si="21"/>
        <v>10</v>
      </c>
      <c r="X115" s="30"/>
      <c r="Y115" s="27"/>
      <c r="Z115" s="229"/>
      <c r="AA115" s="229"/>
      <c r="AB115" s="241"/>
      <c r="AC115" s="242"/>
      <c r="AD115" s="241"/>
      <c r="AE115" s="241"/>
      <c r="AF115" s="241"/>
      <c r="AG115" s="241"/>
      <c r="AH115" s="242"/>
      <c r="AI115" s="230"/>
      <c r="AJ115" s="230"/>
      <c r="AK115" s="230"/>
      <c r="AL115" s="230"/>
      <c r="AM115" s="230"/>
      <c r="AN115" s="230"/>
      <c r="AO115" s="230"/>
      <c r="AP115" s="230"/>
      <c r="AQ115" s="230"/>
      <c r="AR115" s="230"/>
      <c r="AS115" s="230"/>
      <c r="AT115" s="230"/>
      <c r="AU115" s="230"/>
      <c r="AV115" s="230"/>
      <c r="AW115" s="230"/>
      <c r="AX115" s="27"/>
      <c r="BA115" s="129"/>
      <c r="BB115" s="130"/>
      <c r="BC115" s="129"/>
      <c r="BD115" s="404"/>
      <c r="BE115" s="174"/>
      <c r="BF115" s="131"/>
      <c r="BG115" s="132"/>
      <c r="BH115" s="131"/>
      <c r="BI115" s="132"/>
      <c r="BJ115" s="131"/>
      <c r="BK115" s="132"/>
      <c r="BL115" s="172"/>
      <c r="BM115" s="156"/>
      <c r="BN115" s="172"/>
      <c r="BO115" s="132"/>
      <c r="BP115" s="172"/>
      <c r="BQ115" s="132"/>
      <c r="BR115" s="172"/>
      <c r="BS115" s="156"/>
      <c r="BT115" s="172"/>
      <c r="BU115" s="132"/>
      <c r="BV115" s="172"/>
      <c r="BW115" s="156"/>
      <c r="BX115" s="172"/>
      <c r="BY115" s="156"/>
      <c r="BZ115" s="172"/>
      <c r="CA115" s="156"/>
      <c r="CB115" s="156">
        <f t="shared" si="22"/>
        <v>0</v>
      </c>
      <c r="CC115" s="128" t="e">
        <f t="shared" si="23"/>
        <v>#DIV/0!</v>
      </c>
      <c r="CF115" s="122"/>
      <c r="CG115" s="122"/>
      <c r="CH115" s="161"/>
      <c r="CI115" s="122"/>
      <c r="CJ115" s="122"/>
      <c r="CK115" s="123"/>
    </row>
    <row r="116" spans="1:89" s="31" customFormat="1" ht="27.75" customHeight="1">
      <c r="A116" s="1148"/>
      <c r="B116" s="1060"/>
      <c r="C116" s="1067"/>
      <c r="D116" s="41" t="s">
        <v>77</v>
      </c>
      <c r="E116" s="42" t="s">
        <v>27</v>
      </c>
      <c r="F116" s="671">
        <f>+'[1]UE409 (2)'!F116</f>
        <v>400</v>
      </c>
      <c r="G116" s="671">
        <f>+'[1]UE409 (2)'!G116</f>
        <v>400</v>
      </c>
      <c r="H116" s="671">
        <f>+'[1]UE409 (2)'!H116</f>
        <v>400</v>
      </c>
      <c r="I116" s="671">
        <f>+'[1]UE409 (2)'!I116</f>
        <v>400</v>
      </c>
      <c r="J116" s="634">
        <v>52</v>
      </c>
      <c r="K116" s="101">
        <v>47</v>
      </c>
      <c r="L116" s="101">
        <v>46</v>
      </c>
      <c r="M116" s="101">
        <v>37</v>
      </c>
      <c r="N116" s="101"/>
      <c r="O116" s="101"/>
      <c r="P116" s="101"/>
      <c r="Q116" s="101"/>
      <c r="R116" s="101"/>
      <c r="S116" s="101"/>
      <c r="T116" s="101"/>
      <c r="U116" s="101"/>
      <c r="V116" s="77">
        <f t="shared" si="20"/>
        <v>182</v>
      </c>
      <c r="W116" s="128">
        <f t="shared" si="21"/>
        <v>45.5</v>
      </c>
      <c r="X116" s="30"/>
      <c r="Y116" s="27"/>
      <c r="Z116" s="229"/>
      <c r="AA116" s="229"/>
      <c r="AB116" s="241"/>
      <c r="AC116" s="242"/>
      <c r="AD116" s="241"/>
      <c r="AE116" s="241"/>
      <c r="AF116" s="241"/>
      <c r="AG116" s="241"/>
      <c r="AH116" s="242"/>
      <c r="AI116" s="230"/>
      <c r="AJ116" s="230"/>
      <c r="AK116" s="230"/>
      <c r="AL116" s="230"/>
      <c r="AM116" s="230"/>
      <c r="AN116" s="230"/>
      <c r="AO116" s="230"/>
      <c r="AP116" s="230"/>
      <c r="AQ116" s="230"/>
      <c r="AR116" s="230"/>
      <c r="AS116" s="230"/>
      <c r="AT116" s="230"/>
      <c r="AU116" s="230"/>
      <c r="AV116" s="230"/>
      <c r="AW116" s="230"/>
      <c r="AX116" s="27"/>
      <c r="BA116" s="129"/>
      <c r="BB116" s="130"/>
      <c r="BC116" s="129"/>
      <c r="BD116" s="404"/>
      <c r="BE116" s="174"/>
      <c r="BF116" s="131"/>
      <c r="BG116" s="132"/>
      <c r="BH116" s="131"/>
      <c r="BI116" s="132"/>
      <c r="BJ116" s="131"/>
      <c r="BK116" s="132"/>
      <c r="BL116" s="172"/>
      <c r="BM116" s="156"/>
      <c r="BN116" s="172"/>
      <c r="BO116" s="132"/>
      <c r="BP116" s="172"/>
      <c r="BQ116" s="132"/>
      <c r="BR116" s="172"/>
      <c r="BS116" s="156"/>
      <c r="BT116" s="172"/>
      <c r="BU116" s="132"/>
      <c r="BV116" s="172"/>
      <c r="BW116" s="156"/>
      <c r="BX116" s="172"/>
      <c r="BY116" s="156"/>
      <c r="BZ116" s="172"/>
      <c r="CA116" s="156"/>
      <c r="CB116" s="156">
        <f t="shared" si="22"/>
        <v>0</v>
      </c>
      <c r="CC116" s="128" t="e">
        <f t="shared" si="23"/>
        <v>#DIV/0!</v>
      </c>
      <c r="CF116" s="122"/>
      <c r="CG116" s="122"/>
      <c r="CH116" s="161"/>
      <c r="CI116" s="122"/>
      <c r="CJ116" s="122"/>
      <c r="CK116" s="123"/>
    </row>
    <row r="117" spans="1:89" s="31" customFormat="1" ht="27.75" customHeight="1">
      <c r="A117" s="1148"/>
      <c r="B117" s="1060"/>
      <c r="C117" s="1067"/>
      <c r="D117" s="41" t="s">
        <v>78</v>
      </c>
      <c r="E117" s="42" t="s">
        <v>27</v>
      </c>
      <c r="F117" s="671">
        <f>+'[1]UE409 (2)'!F117</f>
        <v>10</v>
      </c>
      <c r="G117" s="671">
        <f>+'[1]UE409 (2)'!G117</f>
        <v>20</v>
      </c>
      <c r="H117" s="671">
        <f>+'[1]UE409 (2)'!H117</f>
        <v>20</v>
      </c>
      <c r="I117" s="671">
        <f>+'[1]UE409 (2)'!I117</f>
        <v>20</v>
      </c>
      <c r="J117" s="634">
        <v>0</v>
      </c>
      <c r="K117" s="101">
        <v>0</v>
      </c>
      <c r="L117" s="101">
        <v>0</v>
      </c>
      <c r="M117" s="101">
        <v>0</v>
      </c>
      <c r="N117" s="101"/>
      <c r="O117" s="101"/>
      <c r="P117" s="101"/>
      <c r="Q117" s="101"/>
      <c r="R117" s="101"/>
      <c r="S117" s="101"/>
      <c r="T117" s="101"/>
      <c r="U117" s="101"/>
      <c r="V117" s="77">
        <f t="shared" si="20"/>
        <v>0</v>
      </c>
      <c r="W117" s="128">
        <f t="shared" si="21"/>
        <v>0</v>
      </c>
      <c r="X117" s="30"/>
      <c r="Y117" s="27"/>
      <c r="Z117" s="229"/>
      <c r="AA117" s="229"/>
      <c r="AB117" s="241"/>
      <c r="AC117" s="242"/>
      <c r="AD117" s="241"/>
      <c r="AE117" s="241"/>
      <c r="AF117" s="241"/>
      <c r="AG117" s="241"/>
      <c r="AH117" s="242"/>
      <c r="AI117" s="230"/>
      <c r="AJ117" s="230"/>
      <c r="AK117" s="230"/>
      <c r="AL117" s="230"/>
      <c r="AM117" s="230"/>
      <c r="AN117" s="230"/>
      <c r="AO117" s="230"/>
      <c r="AP117" s="230"/>
      <c r="AQ117" s="230"/>
      <c r="AR117" s="230"/>
      <c r="AS117" s="230"/>
      <c r="AT117" s="230"/>
      <c r="AU117" s="230"/>
      <c r="AV117" s="230"/>
      <c r="AW117" s="230"/>
      <c r="AX117" s="27"/>
      <c r="BA117" s="129"/>
      <c r="BB117" s="130"/>
      <c r="BC117" s="129"/>
      <c r="BD117" s="404"/>
      <c r="BE117" s="174"/>
      <c r="BF117" s="131"/>
      <c r="BG117" s="132"/>
      <c r="BH117" s="131"/>
      <c r="BI117" s="132"/>
      <c r="BJ117" s="131"/>
      <c r="BK117" s="132"/>
      <c r="BL117" s="172"/>
      <c r="BM117" s="156"/>
      <c r="BN117" s="172"/>
      <c r="BO117" s="132"/>
      <c r="BP117" s="172"/>
      <c r="BQ117" s="132"/>
      <c r="BR117" s="172"/>
      <c r="BS117" s="156"/>
      <c r="BT117" s="172"/>
      <c r="BU117" s="132"/>
      <c r="BV117" s="172"/>
      <c r="BW117" s="156"/>
      <c r="BX117" s="172"/>
      <c r="BY117" s="156"/>
      <c r="BZ117" s="172"/>
      <c r="CA117" s="156"/>
      <c r="CB117" s="156">
        <f t="shared" si="22"/>
        <v>0</v>
      </c>
      <c r="CC117" s="128" t="e">
        <f t="shared" si="23"/>
        <v>#DIV/0!</v>
      </c>
      <c r="CF117" s="122"/>
      <c r="CG117" s="122"/>
      <c r="CH117" s="161"/>
      <c r="CI117" s="122"/>
      <c r="CJ117" s="122"/>
      <c r="CK117" s="123"/>
    </row>
    <row r="118" spans="1:89" s="31" customFormat="1" ht="27.75" customHeight="1">
      <c r="A118" s="1148"/>
      <c r="B118" s="1060"/>
      <c r="C118" s="1067"/>
      <c r="D118" s="41" t="s">
        <v>79</v>
      </c>
      <c r="E118" s="42" t="s">
        <v>27</v>
      </c>
      <c r="F118" s="671">
        <f>+'[1]UE409 (2)'!F118</f>
        <v>200</v>
      </c>
      <c r="G118" s="671">
        <f>+'[1]UE409 (2)'!G118</f>
        <v>200</v>
      </c>
      <c r="H118" s="671">
        <f>+'[1]UE409 (2)'!H118</f>
        <v>200</v>
      </c>
      <c r="I118" s="671">
        <f>+'[1]UE409 (2)'!I118</f>
        <v>200</v>
      </c>
      <c r="J118" s="634">
        <v>3</v>
      </c>
      <c r="K118" s="407">
        <v>3</v>
      </c>
      <c r="L118" s="101">
        <v>8</v>
      </c>
      <c r="M118" s="101">
        <v>15</v>
      </c>
      <c r="N118" s="101"/>
      <c r="O118" s="101"/>
      <c r="P118" s="101"/>
      <c r="Q118" s="101"/>
      <c r="R118" s="101"/>
      <c r="S118" s="101"/>
      <c r="T118" s="101"/>
      <c r="U118" s="101"/>
      <c r="V118" s="77">
        <f t="shared" si="20"/>
        <v>29</v>
      </c>
      <c r="W118" s="128">
        <f t="shared" si="21"/>
        <v>14.499999999999998</v>
      </c>
      <c r="X118" s="30"/>
      <c r="Y118" s="27"/>
      <c r="Z118" s="229"/>
      <c r="AA118" s="229"/>
      <c r="AB118" s="241"/>
      <c r="AC118" s="242"/>
      <c r="AD118" s="241"/>
      <c r="AE118" s="241"/>
      <c r="AF118" s="241"/>
      <c r="AG118" s="241"/>
      <c r="AH118" s="242"/>
      <c r="AI118" s="230"/>
      <c r="AJ118" s="230"/>
      <c r="AK118" s="230"/>
      <c r="AL118" s="230"/>
      <c r="AM118" s="230"/>
      <c r="AN118" s="230"/>
      <c r="AO118" s="230"/>
      <c r="AP118" s="230"/>
      <c r="AQ118" s="230"/>
      <c r="AR118" s="230"/>
      <c r="AS118" s="230"/>
      <c r="AT118" s="230"/>
      <c r="AU118" s="230"/>
      <c r="AV118" s="230"/>
      <c r="AW118" s="230"/>
      <c r="AX118" s="27"/>
      <c r="BA118" s="129"/>
      <c r="BB118" s="130"/>
      <c r="BC118" s="129"/>
      <c r="BD118" s="404"/>
      <c r="BE118" s="174"/>
      <c r="BF118" s="131"/>
      <c r="BG118" s="132"/>
      <c r="BH118" s="131"/>
      <c r="BI118" s="132"/>
      <c r="BJ118" s="131"/>
      <c r="BK118" s="132"/>
      <c r="BL118" s="172"/>
      <c r="BM118" s="156"/>
      <c r="BN118" s="172"/>
      <c r="BO118" s="132"/>
      <c r="BP118" s="172"/>
      <c r="BQ118" s="132"/>
      <c r="BR118" s="172"/>
      <c r="BS118" s="156"/>
      <c r="BT118" s="172"/>
      <c r="BU118" s="132"/>
      <c r="BV118" s="172"/>
      <c r="BW118" s="156"/>
      <c r="BX118" s="172"/>
      <c r="BY118" s="156"/>
      <c r="BZ118" s="172"/>
      <c r="CA118" s="156"/>
      <c r="CB118" s="156">
        <f t="shared" si="22"/>
        <v>0</v>
      </c>
      <c r="CC118" s="128" t="e">
        <f t="shared" si="23"/>
        <v>#DIV/0!</v>
      </c>
      <c r="CF118" s="122"/>
      <c r="CG118" s="122"/>
      <c r="CH118" s="161"/>
      <c r="CI118" s="122"/>
      <c r="CJ118" s="122"/>
      <c r="CK118" s="123"/>
    </row>
    <row r="119" spans="1:89" s="31" customFormat="1" ht="27.75" customHeight="1">
      <c r="A119" s="1148"/>
      <c r="B119" s="1060"/>
      <c r="C119" s="1067"/>
      <c r="D119" s="41" t="s">
        <v>80</v>
      </c>
      <c r="E119" s="42" t="s">
        <v>27</v>
      </c>
      <c r="F119" s="671">
        <f>+'[1]UE409 (2)'!F119</f>
        <v>100</v>
      </c>
      <c r="G119" s="671">
        <f>+'[1]UE409 (2)'!G119</f>
        <v>100</v>
      </c>
      <c r="H119" s="671">
        <f>+'[1]UE409 (2)'!H119</f>
        <v>100</v>
      </c>
      <c r="I119" s="671">
        <f>+'[1]UE409 (2)'!I119</f>
        <v>100</v>
      </c>
      <c r="J119" s="634">
        <v>4</v>
      </c>
      <c r="K119" s="407">
        <v>3</v>
      </c>
      <c r="L119" s="101">
        <v>3</v>
      </c>
      <c r="M119" s="101">
        <v>7</v>
      </c>
      <c r="N119" s="101"/>
      <c r="O119" s="101"/>
      <c r="P119" s="101"/>
      <c r="Q119" s="101"/>
      <c r="R119" s="101"/>
      <c r="S119" s="101"/>
      <c r="T119" s="101"/>
      <c r="U119" s="101"/>
      <c r="V119" s="77">
        <f t="shared" si="20"/>
        <v>17</v>
      </c>
      <c r="W119" s="128">
        <f t="shared" si="21"/>
        <v>17</v>
      </c>
      <c r="X119" s="30"/>
      <c r="Y119" s="27"/>
      <c r="Z119" s="229"/>
      <c r="AA119" s="229"/>
      <c r="AB119" s="241"/>
      <c r="AC119" s="242"/>
      <c r="AD119" s="241"/>
      <c r="AE119" s="241"/>
      <c r="AF119" s="241"/>
      <c r="AG119" s="241"/>
      <c r="AH119" s="242"/>
      <c r="AI119" s="230"/>
      <c r="AJ119" s="230"/>
      <c r="AK119" s="230"/>
      <c r="AL119" s="230"/>
      <c r="AM119" s="230"/>
      <c r="AN119" s="230"/>
      <c r="AO119" s="230"/>
      <c r="AP119" s="230"/>
      <c r="AQ119" s="230"/>
      <c r="AR119" s="230"/>
      <c r="AS119" s="230"/>
      <c r="AT119" s="230"/>
      <c r="AU119" s="230"/>
      <c r="AV119" s="230"/>
      <c r="AW119" s="230"/>
      <c r="AX119" s="27"/>
      <c r="BA119" s="129"/>
      <c r="BB119" s="130"/>
      <c r="BC119" s="129"/>
      <c r="BD119" s="404"/>
      <c r="BE119" s="174"/>
      <c r="BF119" s="131"/>
      <c r="BG119" s="132"/>
      <c r="BH119" s="131"/>
      <c r="BI119" s="132"/>
      <c r="BJ119" s="131"/>
      <c r="BK119" s="132"/>
      <c r="BL119" s="172"/>
      <c r="BM119" s="156"/>
      <c r="BN119" s="172"/>
      <c r="BO119" s="132"/>
      <c r="BP119" s="172"/>
      <c r="BQ119" s="132"/>
      <c r="BR119" s="172"/>
      <c r="BS119" s="156"/>
      <c r="BT119" s="172"/>
      <c r="BU119" s="132"/>
      <c r="BV119" s="172"/>
      <c r="BW119" s="156"/>
      <c r="BX119" s="172"/>
      <c r="BY119" s="156"/>
      <c r="BZ119" s="172"/>
      <c r="CA119" s="156"/>
      <c r="CB119" s="156">
        <f t="shared" si="22"/>
        <v>0</v>
      </c>
      <c r="CC119" s="128" t="e">
        <f t="shared" si="23"/>
        <v>#DIV/0!</v>
      </c>
      <c r="CF119" s="122"/>
      <c r="CG119" s="122"/>
      <c r="CH119" s="161"/>
      <c r="CI119" s="122"/>
      <c r="CJ119" s="122"/>
      <c r="CK119" s="123"/>
    </row>
    <row r="120" spans="1:89" s="31" customFormat="1" ht="27.75" customHeight="1">
      <c r="A120" s="1148"/>
      <c r="B120" s="1060"/>
      <c r="C120" s="1067"/>
      <c r="D120" s="41" t="s">
        <v>219</v>
      </c>
      <c r="E120" s="42" t="s">
        <v>27</v>
      </c>
      <c r="F120" s="671">
        <f>+'[1]UE409 (2)'!F120</f>
        <v>100</v>
      </c>
      <c r="G120" s="671">
        <f>+'[1]UE409 (2)'!G120</f>
        <v>100</v>
      </c>
      <c r="H120" s="671">
        <f>+'[1]UE409 (2)'!H120</f>
        <v>100</v>
      </c>
      <c r="I120" s="671">
        <f>+'[1]UE409 (2)'!I120</f>
        <v>100</v>
      </c>
      <c r="J120" s="634">
        <v>0</v>
      </c>
      <c r="K120" s="407">
        <v>2</v>
      </c>
      <c r="L120" s="101">
        <v>2</v>
      </c>
      <c r="M120" s="101">
        <v>4</v>
      </c>
      <c r="N120" s="101"/>
      <c r="O120" s="101"/>
      <c r="P120" s="101"/>
      <c r="Q120" s="101"/>
      <c r="R120" s="101"/>
      <c r="S120" s="101"/>
      <c r="T120" s="101"/>
      <c r="U120" s="101"/>
      <c r="V120" s="77">
        <f t="shared" si="20"/>
        <v>8</v>
      </c>
      <c r="W120" s="128">
        <f t="shared" si="21"/>
        <v>8</v>
      </c>
      <c r="X120" s="30"/>
      <c r="Y120" s="27"/>
      <c r="Z120" s="229"/>
      <c r="AA120" s="229"/>
      <c r="AB120" s="241"/>
      <c r="AC120" s="242"/>
      <c r="AD120" s="241"/>
      <c r="AE120" s="241"/>
      <c r="AF120" s="241"/>
      <c r="AG120" s="241"/>
      <c r="AH120" s="242"/>
      <c r="AI120" s="230"/>
      <c r="AJ120" s="230"/>
      <c r="AK120" s="230"/>
      <c r="AL120" s="230"/>
      <c r="AM120" s="230"/>
      <c r="AN120" s="230"/>
      <c r="AO120" s="230"/>
      <c r="AP120" s="230"/>
      <c r="AQ120" s="230"/>
      <c r="AR120" s="230"/>
      <c r="AS120" s="230"/>
      <c r="AT120" s="230"/>
      <c r="AU120" s="230"/>
      <c r="AV120" s="230"/>
      <c r="AW120" s="230"/>
      <c r="AX120" s="27"/>
      <c r="BA120" s="129"/>
      <c r="BB120" s="130"/>
      <c r="BC120" s="129"/>
      <c r="BD120" s="155"/>
      <c r="BE120" s="132"/>
      <c r="BF120" s="131"/>
      <c r="BG120" s="132"/>
      <c r="BH120" s="131"/>
      <c r="BI120" s="132"/>
      <c r="BJ120" s="131"/>
      <c r="BK120" s="132"/>
      <c r="BL120" s="172"/>
      <c r="BM120" s="156"/>
      <c r="BN120" s="172"/>
      <c r="BO120" s="132"/>
      <c r="BP120" s="172"/>
      <c r="BQ120" s="132"/>
      <c r="BR120" s="172"/>
      <c r="BS120" s="156"/>
      <c r="BT120" s="172"/>
      <c r="BU120" s="132"/>
      <c r="BV120" s="172"/>
      <c r="BW120" s="156"/>
      <c r="BX120" s="172"/>
      <c r="BY120" s="156"/>
      <c r="BZ120" s="172"/>
      <c r="CA120" s="156"/>
      <c r="CB120" s="156">
        <f t="shared" si="22"/>
        <v>0</v>
      </c>
      <c r="CC120" s="128" t="e">
        <f t="shared" si="23"/>
        <v>#DIV/0!</v>
      </c>
      <c r="CF120" s="122"/>
      <c r="CG120" s="122"/>
      <c r="CH120" s="161"/>
      <c r="CI120" s="122"/>
      <c r="CJ120" s="122"/>
      <c r="CK120" s="123"/>
    </row>
    <row r="121" spans="1:89" s="31" customFormat="1" ht="27.75" customHeight="1">
      <c r="A121" s="1148"/>
      <c r="B121" s="1060"/>
      <c r="C121" s="1067"/>
      <c r="D121" s="41" t="s">
        <v>81</v>
      </c>
      <c r="E121" s="42" t="s">
        <v>27</v>
      </c>
      <c r="F121" s="671">
        <f>+'[1]UE409 (2)'!F121</f>
        <v>80</v>
      </c>
      <c r="G121" s="671">
        <f>+'[1]UE409 (2)'!G121</f>
        <v>100</v>
      </c>
      <c r="H121" s="671">
        <f>+'[1]UE409 (2)'!H121</f>
        <v>100</v>
      </c>
      <c r="I121" s="671">
        <f>+'[1]UE409 (2)'!I121</f>
        <v>100</v>
      </c>
      <c r="J121" s="634">
        <v>0</v>
      </c>
      <c r="K121" s="407">
        <v>0</v>
      </c>
      <c r="L121" s="101">
        <v>1</v>
      </c>
      <c r="M121" s="101">
        <v>0</v>
      </c>
      <c r="N121" s="101"/>
      <c r="O121" s="101"/>
      <c r="P121" s="101"/>
      <c r="Q121" s="101"/>
      <c r="R121" s="101"/>
      <c r="S121" s="101"/>
      <c r="T121" s="101"/>
      <c r="U121" s="101"/>
      <c r="V121" s="77">
        <f t="shared" si="20"/>
        <v>1</v>
      </c>
      <c r="W121" s="128">
        <f t="shared" si="21"/>
        <v>1.25</v>
      </c>
      <c r="X121" s="30"/>
      <c r="Y121" s="27"/>
      <c r="Z121" s="229"/>
      <c r="AA121" s="229"/>
      <c r="AB121" s="241"/>
      <c r="AC121" s="242"/>
      <c r="AD121" s="241"/>
      <c r="AE121" s="241"/>
      <c r="AF121" s="241"/>
      <c r="AG121" s="241"/>
      <c r="AH121" s="242"/>
      <c r="AI121" s="230"/>
      <c r="AJ121" s="230"/>
      <c r="AK121" s="230"/>
      <c r="AL121" s="230"/>
      <c r="AM121" s="230"/>
      <c r="AN121" s="230"/>
      <c r="AO121" s="230"/>
      <c r="AP121" s="230"/>
      <c r="AQ121" s="230"/>
      <c r="AR121" s="230"/>
      <c r="AS121" s="230"/>
      <c r="AT121" s="230"/>
      <c r="AU121" s="230"/>
      <c r="AV121" s="230"/>
      <c r="AW121" s="230"/>
      <c r="AX121" s="27"/>
      <c r="BA121" s="129"/>
      <c r="BB121" s="130"/>
      <c r="BC121" s="129"/>
      <c r="BD121" s="155"/>
      <c r="BE121" s="132"/>
      <c r="BF121" s="131"/>
      <c r="BG121" s="132"/>
      <c r="BH121" s="131"/>
      <c r="BI121" s="132"/>
      <c r="BJ121" s="131"/>
      <c r="BK121" s="132"/>
      <c r="BL121" s="172"/>
      <c r="BM121" s="156"/>
      <c r="BN121" s="172"/>
      <c r="BO121" s="132"/>
      <c r="BP121" s="172"/>
      <c r="BQ121" s="132"/>
      <c r="BR121" s="172"/>
      <c r="BS121" s="156"/>
      <c r="BT121" s="172"/>
      <c r="BU121" s="132"/>
      <c r="BV121" s="172"/>
      <c r="BW121" s="156"/>
      <c r="BX121" s="172"/>
      <c r="BY121" s="156"/>
      <c r="BZ121" s="172"/>
      <c r="CA121" s="156"/>
      <c r="CB121" s="156">
        <f t="shared" si="22"/>
        <v>0</v>
      </c>
      <c r="CC121" s="128" t="e">
        <f t="shared" si="23"/>
        <v>#DIV/0!</v>
      </c>
      <c r="CF121" s="122"/>
      <c r="CG121" s="122"/>
      <c r="CH121" s="161"/>
      <c r="CI121" s="122"/>
      <c r="CJ121" s="122"/>
      <c r="CK121" s="123"/>
    </row>
    <row r="122" spans="1:89" s="31" customFormat="1" ht="27.75" customHeight="1">
      <c r="A122" s="1148"/>
      <c r="B122" s="1060"/>
      <c r="C122" s="1067"/>
      <c r="D122" s="41" t="s">
        <v>466</v>
      </c>
      <c r="E122" s="42" t="s">
        <v>27</v>
      </c>
      <c r="F122" s="671">
        <f>+'[1]UE409 (2)'!F122</f>
        <v>60</v>
      </c>
      <c r="G122" s="671">
        <f>+'[1]UE409 (2)'!G122</f>
        <v>20</v>
      </c>
      <c r="H122" s="671">
        <f>+'[1]UE409 (2)'!H122</f>
        <v>20</v>
      </c>
      <c r="I122" s="671">
        <f>+'[1]UE409 (2)'!I122</f>
        <v>20</v>
      </c>
      <c r="J122" s="634">
        <v>0</v>
      </c>
      <c r="K122" s="407">
        <v>0</v>
      </c>
      <c r="L122" s="101">
        <v>2</v>
      </c>
      <c r="M122" s="101">
        <v>0</v>
      </c>
      <c r="N122" s="101"/>
      <c r="O122" s="101"/>
      <c r="P122" s="101"/>
      <c r="Q122" s="101"/>
      <c r="R122" s="101"/>
      <c r="S122" s="101"/>
      <c r="T122" s="101"/>
      <c r="U122" s="101"/>
      <c r="V122" s="77">
        <f t="shared" si="20"/>
        <v>2</v>
      </c>
      <c r="W122" s="128">
        <f t="shared" si="21"/>
        <v>3.3333333333333335</v>
      </c>
      <c r="X122" s="30"/>
      <c r="Y122" s="27"/>
      <c r="Z122" s="229"/>
      <c r="AA122" s="229"/>
      <c r="AB122" s="241"/>
      <c r="AC122" s="242"/>
      <c r="AD122" s="241"/>
      <c r="AE122" s="241"/>
      <c r="AF122" s="241"/>
      <c r="AG122" s="241"/>
      <c r="AH122" s="242"/>
      <c r="AI122" s="230"/>
      <c r="AJ122" s="230"/>
      <c r="AK122" s="230"/>
      <c r="AL122" s="230"/>
      <c r="AM122" s="230"/>
      <c r="AN122" s="230"/>
      <c r="AO122" s="230"/>
      <c r="AP122" s="230"/>
      <c r="AQ122" s="230"/>
      <c r="AR122" s="230"/>
      <c r="AS122" s="230"/>
      <c r="AT122" s="230"/>
      <c r="AU122" s="230"/>
      <c r="AV122" s="230"/>
      <c r="AW122" s="230"/>
      <c r="AX122" s="27"/>
      <c r="BA122" s="129"/>
      <c r="BB122" s="130"/>
      <c r="BC122" s="129"/>
      <c r="BD122" s="155"/>
      <c r="BE122" s="132"/>
      <c r="BF122" s="131"/>
      <c r="BG122" s="132"/>
      <c r="BH122" s="131"/>
      <c r="BI122" s="132"/>
      <c r="BJ122" s="131"/>
      <c r="BK122" s="132"/>
      <c r="BL122" s="172"/>
      <c r="BM122" s="156"/>
      <c r="BN122" s="172"/>
      <c r="BO122" s="132"/>
      <c r="BP122" s="172"/>
      <c r="BQ122" s="132"/>
      <c r="BR122" s="172"/>
      <c r="BS122" s="156"/>
      <c r="BT122" s="172"/>
      <c r="BU122" s="132"/>
      <c r="BV122" s="172"/>
      <c r="BW122" s="156"/>
      <c r="BX122" s="172"/>
      <c r="BY122" s="156"/>
      <c r="BZ122" s="172"/>
      <c r="CA122" s="156"/>
      <c r="CB122" s="156">
        <f t="shared" si="22"/>
        <v>0</v>
      </c>
      <c r="CC122" s="128" t="e">
        <f t="shared" si="23"/>
        <v>#DIV/0!</v>
      </c>
      <c r="CF122" s="122"/>
      <c r="CG122" s="122"/>
      <c r="CH122" s="161"/>
      <c r="CI122" s="122"/>
      <c r="CJ122" s="122"/>
      <c r="CK122" s="123"/>
    </row>
    <row r="123" spans="1:89" s="31" customFormat="1" ht="48.75" customHeight="1">
      <c r="A123" s="1148"/>
      <c r="B123" s="1060" t="s">
        <v>282</v>
      </c>
      <c r="C123" s="1067" t="s">
        <v>82</v>
      </c>
      <c r="D123" s="670" t="s">
        <v>221</v>
      </c>
      <c r="E123" s="670"/>
      <c r="F123" s="671">
        <f>+'[1]UE409 (2)'!F123</f>
        <v>6618</v>
      </c>
      <c r="G123" s="671">
        <f>+'[1]UE409 (2)'!G123</f>
        <v>6618</v>
      </c>
      <c r="H123" s="671">
        <f>+'[1]UE409 (2)'!H123</f>
        <v>8810</v>
      </c>
      <c r="I123" s="671">
        <f>+'[1]UE409 (2)'!I123</f>
        <v>8810</v>
      </c>
      <c r="J123" s="727">
        <v>243</v>
      </c>
      <c r="K123" s="671">
        <v>299</v>
      </c>
      <c r="L123" s="671">
        <v>288</v>
      </c>
      <c r="M123" s="671">
        <v>333</v>
      </c>
      <c r="N123" s="671">
        <f t="shared" ref="N123:U123" si="30">+N124</f>
        <v>0</v>
      </c>
      <c r="O123" s="671">
        <f t="shared" si="30"/>
        <v>0</v>
      </c>
      <c r="P123" s="671">
        <f t="shared" si="30"/>
        <v>0</v>
      </c>
      <c r="Q123" s="671">
        <f t="shared" si="30"/>
        <v>0</v>
      </c>
      <c r="R123" s="671">
        <f t="shared" si="30"/>
        <v>0</v>
      </c>
      <c r="S123" s="671">
        <f t="shared" si="30"/>
        <v>0</v>
      </c>
      <c r="T123" s="671">
        <f t="shared" si="30"/>
        <v>0</v>
      </c>
      <c r="U123" s="671">
        <f t="shared" si="30"/>
        <v>0</v>
      </c>
      <c r="V123" s="77">
        <f t="shared" si="20"/>
        <v>1163</v>
      </c>
      <c r="W123" s="128">
        <f t="shared" si="21"/>
        <v>17.573284980356604</v>
      </c>
      <c r="X123" s="30"/>
      <c r="Y123" s="27"/>
      <c r="Z123" s="229"/>
      <c r="AA123" s="229"/>
      <c r="AB123" s="241"/>
      <c r="AC123" s="242"/>
      <c r="AD123" s="241"/>
      <c r="AE123" s="241"/>
      <c r="AF123" s="241"/>
      <c r="AG123" s="241"/>
      <c r="AH123" s="242"/>
      <c r="AI123" s="230"/>
      <c r="AJ123" s="230"/>
      <c r="AK123" s="230"/>
      <c r="AL123" s="230"/>
      <c r="AM123" s="230"/>
      <c r="AN123" s="230"/>
      <c r="AO123" s="230"/>
      <c r="AP123" s="230"/>
      <c r="AQ123" s="230"/>
      <c r="AR123" s="230"/>
      <c r="AS123" s="230"/>
      <c r="AT123" s="230"/>
      <c r="AU123" s="230"/>
      <c r="AV123" s="230"/>
      <c r="AW123" s="230"/>
      <c r="AX123" s="27"/>
      <c r="BA123" s="750">
        <f>+BC123+BD123+BF123+BH123+BJ123+BL123+BN123+BP123+BR123+BT123+BV123+BX123+BZ123</f>
        <v>2169394</v>
      </c>
      <c r="BB123" s="130">
        <f>+BE123+BG123+BI123+BK123+BM123+BO123+BQ123+BS123+BU123+BW123+BY123+CA123</f>
        <v>444778.82</v>
      </c>
      <c r="BC123" s="129">
        <v>1440722</v>
      </c>
      <c r="BD123" s="748">
        <f>1587+497000</f>
        <v>498587</v>
      </c>
      <c r="BE123" s="132">
        <v>141810.26</v>
      </c>
      <c r="BF123" s="131">
        <v>228066</v>
      </c>
      <c r="BG123" s="132">
        <v>144582.41000000003</v>
      </c>
      <c r="BH123" s="131">
        <v>2019</v>
      </c>
      <c r="BI123" s="132">
        <v>158386.14999999997</v>
      </c>
      <c r="BJ123" s="131"/>
      <c r="BK123" s="132"/>
      <c r="BL123" s="172"/>
      <c r="BM123" s="156"/>
      <c r="BN123" s="172"/>
      <c r="BO123" s="132"/>
      <c r="BP123" s="172"/>
      <c r="BQ123" s="132"/>
      <c r="BR123" s="172"/>
      <c r="BS123" s="156"/>
      <c r="BT123" s="172"/>
      <c r="BU123" s="132"/>
      <c r="BV123" s="172"/>
      <c r="BW123" s="156"/>
      <c r="BX123" s="172"/>
      <c r="BY123" s="156"/>
      <c r="BZ123" s="172"/>
      <c r="CA123" s="156"/>
      <c r="CB123" s="156">
        <f t="shared" si="22"/>
        <v>444778.82</v>
      </c>
      <c r="CC123" s="128">
        <f t="shared" si="23"/>
        <v>20.502445383365124</v>
      </c>
      <c r="CF123" s="133">
        <f>+CI123-BA123</f>
        <v>0</v>
      </c>
      <c r="CG123" s="133">
        <f>+CJ123-BB123</f>
        <v>0</v>
      </c>
      <c r="CH123" s="160"/>
      <c r="CI123" s="133">
        <v>2169394</v>
      </c>
      <c r="CJ123" s="133">
        <v>444778.82</v>
      </c>
      <c r="CK123" s="123"/>
    </row>
    <row r="124" spans="1:89" s="31" customFormat="1" ht="36.75" customHeight="1">
      <c r="A124" s="1148"/>
      <c r="B124" s="1060"/>
      <c r="C124" s="1067"/>
      <c r="D124" s="41" t="s">
        <v>83</v>
      </c>
      <c r="E124" s="42" t="s">
        <v>84</v>
      </c>
      <c r="F124" s="671">
        <f>+'[1]UE409 (2)'!F124</f>
        <v>6618</v>
      </c>
      <c r="G124" s="671">
        <f>+'[1]UE409 (2)'!G124</f>
        <v>6618</v>
      </c>
      <c r="H124" s="671">
        <f>+'[1]UE409 (2)'!H124</f>
        <v>8810</v>
      </c>
      <c r="I124" s="671">
        <f>+'[1]UE409 (2)'!I124</f>
        <v>8810</v>
      </c>
      <c r="J124" s="730">
        <v>243</v>
      </c>
      <c r="K124" s="103">
        <v>299</v>
      </c>
      <c r="L124" s="103">
        <v>288</v>
      </c>
      <c r="M124" s="103">
        <v>333</v>
      </c>
      <c r="N124" s="103"/>
      <c r="O124" s="103"/>
      <c r="P124" s="103"/>
      <c r="Q124" s="103"/>
      <c r="R124" s="103"/>
      <c r="S124" s="103"/>
      <c r="T124" s="103"/>
      <c r="U124" s="103"/>
      <c r="V124" s="77">
        <f t="shared" si="20"/>
        <v>1163</v>
      </c>
      <c r="W124" s="128">
        <f t="shared" si="21"/>
        <v>17.573284980356604</v>
      </c>
      <c r="X124" s="30"/>
      <c r="Y124" s="27"/>
      <c r="Z124" s="229"/>
      <c r="AA124" s="229"/>
      <c r="AB124" s="241"/>
      <c r="AC124" s="242"/>
      <c r="AD124" s="241"/>
      <c r="AE124" s="241"/>
      <c r="AF124" s="241"/>
      <c r="AG124" s="241"/>
      <c r="AH124" s="242"/>
      <c r="AI124" s="230"/>
      <c r="AJ124" s="230"/>
      <c r="AK124" s="230"/>
      <c r="AL124" s="230"/>
      <c r="AM124" s="230"/>
      <c r="AN124" s="230"/>
      <c r="AO124" s="230"/>
      <c r="AP124" s="230"/>
      <c r="AQ124" s="230"/>
      <c r="AR124" s="230"/>
      <c r="AS124" s="230"/>
      <c r="AT124" s="230"/>
      <c r="AU124" s="230"/>
      <c r="AV124" s="230"/>
      <c r="AW124" s="230"/>
      <c r="AX124" s="27"/>
      <c r="BA124" s="129"/>
      <c r="BB124" s="130"/>
      <c r="BC124" s="129"/>
      <c r="BD124" s="155"/>
      <c r="BE124" s="132"/>
      <c r="BF124" s="131"/>
      <c r="BG124" s="132"/>
      <c r="BH124" s="131"/>
      <c r="BI124" s="132"/>
      <c r="BJ124" s="131"/>
      <c r="BK124" s="132"/>
      <c r="BL124" s="172"/>
      <c r="BM124" s="156"/>
      <c r="BN124" s="172"/>
      <c r="BO124" s="132"/>
      <c r="BP124" s="172"/>
      <c r="BQ124" s="132"/>
      <c r="BR124" s="172"/>
      <c r="BS124" s="156"/>
      <c r="BT124" s="172"/>
      <c r="BU124" s="132"/>
      <c r="BV124" s="172"/>
      <c r="BW124" s="156"/>
      <c r="BX124" s="172"/>
      <c r="BY124" s="156"/>
      <c r="BZ124" s="172"/>
      <c r="CA124" s="156"/>
      <c r="CB124" s="156">
        <f t="shared" si="22"/>
        <v>0</v>
      </c>
      <c r="CC124" s="128" t="e">
        <f t="shared" si="23"/>
        <v>#DIV/0!</v>
      </c>
      <c r="CD124" s="173"/>
      <c r="CF124" s="122"/>
      <c r="CG124" s="122"/>
      <c r="CH124" s="161"/>
      <c r="CI124" s="122"/>
      <c r="CJ124" s="122"/>
      <c r="CK124" s="123"/>
    </row>
    <row r="125" spans="1:89" s="31" customFormat="1" ht="53.25" customHeight="1">
      <c r="A125" s="1148"/>
      <c r="B125" s="1058" t="s">
        <v>235</v>
      </c>
      <c r="C125" s="1067" t="s">
        <v>283</v>
      </c>
      <c r="D125" s="670" t="s">
        <v>221</v>
      </c>
      <c r="E125" s="670"/>
      <c r="F125" s="671">
        <f>+'[1]UE409 (2)'!F125</f>
        <v>720</v>
      </c>
      <c r="G125" s="671">
        <f>+'[1]UE409 (2)'!G125</f>
        <v>720</v>
      </c>
      <c r="H125" s="671">
        <f>+'[1]UE409 (2)'!H125</f>
        <v>720</v>
      </c>
      <c r="I125" s="671">
        <f>+'[1]UE409 (2)'!I125</f>
        <v>720</v>
      </c>
      <c r="J125" s="727">
        <v>40</v>
      </c>
      <c r="K125" s="671">
        <v>56</v>
      </c>
      <c r="L125" s="671">
        <v>50</v>
      </c>
      <c r="M125" s="671">
        <v>56</v>
      </c>
      <c r="N125" s="671">
        <f t="shared" ref="N125:U125" si="31">+N126</f>
        <v>0</v>
      </c>
      <c r="O125" s="671">
        <f t="shared" si="31"/>
        <v>0</v>
      </c>
      <c r="P125" s="671">
        <f t="shared" si="31"/>
        <v>0</v>
      </c>
      <c r="Q125" s="671">
        <f t="shared" si="31"/>
        <v>0</v>
      </c>
      <c r="R125" s="671">
        <f t="shared" si="31"/>
        <v>0</v>
      </c>
      <c r="S125" s="671">
        <f t="shared" si="31"/>
        <v>0</v>
      </c>
      <c r="T125" s="671">
        <f t="shared" si="31"/>
        <v>0</v>
      </c>
      <c r="U125" s="671">
        <f t="shared" si="31"/>
        <v>0</v>
      </c>
      <c r="V125" s="77">
        <f t="shared" si="20"/>
        <v>202</v>
      </c>
      <c r="W125" s="128">
        <f t="shared" si="21"/>
        <v>28.055555555555557</v>
      </c>
      <c r="X125" s="30"/>
      <c r="Y125" s="27"/>
      <c r="Z125" s="229"/>
      <c r="AA125" s="229"/>
      <c r="AB125" s="241"/>
      <c r="AC125" s="242"/>
      <c r="AD125" s="241"/>
      <c r="AE125" s="241"/>
      <c r="AF125" s="241"/>
      <c r="AG125" s="241"/>
      <c r="AH125" s="242"/>
      <c r="AI125" s="230"/>
      <c r="AJ125" s="230"/>
      <c r="AK125" s="230"/>
      <c r="AL125" s="230"/>
      <c r="AM125" s="230"/>
      <c r="AN125" s="230"/>
      <c r="AO125" s="230"/>
      <c r="AP125" s="230"/>
      <c r="AQ125" s="230"/>
      <c r="AR125" s="230"/>
      <c r="AS125" s="230"/>
      <c r="AT125" s="230"/>
      <c r="AU125" s="230"/>
      <c r="AV125" s="230"/>
      <c r="AW125" s="230"/>
      <c r="AX125" s="27"/>
      <c r="BA125" s="77">
        <f>+BC125+BD125+BF125+BH125+BJ125+BL125+BN125+BP125+BR125+BT125+BV125+BX125+BZ125</f>
        <v>329658</v>
      </c>
      <c r="BB125" s="130">
        <f>+BE125+BG125+BI125+BK125+BM125+BO125+BQ125+BS125+BU125+BW125+BY125+CA125</f>
        <v>30764.85</v>
      </c>
      <c r="BC125" s="129">
        <v>168000</v>
      </c>
      <c r="BD125" s="404">
        <v>0</v>
      </c>
      <c r="BE125" s="174">
        <v>0</v>
      </c>
      <c r="BF125" s="131">
        <v>120502</v>
      </c>
      <c r="BG125" s="132">
        <v>10845.539999999999</v>
      </c>
      <c r="BH125" s="131">
        <v>41156</v>
      </c>
      <c r="BI125" s="132">
        <v>19919.309999999998</v>
      </c>
      <c r="BJ125" s="131"/>
      <c r="BK125" s="132"/>
      <c r="BL125" s="172"/>
      <c r="BM125" s="156"/>
      <c r="BN125" s="172"/>
      <c r="BO125" s="132"/>
      <c r="BP125" s="172"/>
      <c r="BQ125" s="132"/>
      <c r="BR125" s="172"/>
      <c r="BS125" s="156"/>
      <c r="BT125" s="172"/>
      <c r="BU125" s="132"/>
      <c r="BV125" s="172"/>
      <c r="BW125" s="156"/>
      <c r="BX125" s="172"/>
      <c r="BY125" s="156"/>
      <c r="BZ125" s="172"/>
      <c r="CA125" s="156"/>
      <c r="CB125" s="156">
        <f t="shared" si="22"/>
        <v>30764.85</v>
      </c>
      <c r="CC125" s="128">
        <f t="shared" si="23"/>
        <v>9.3323535300220222</v>
      </c>
      <c r="CF125" s="133">
        <f>+CI125-BA125</f>
        <v>0</v>
      </c>
      <c r="CG125" s="133">
        <f>+CJ125-BB125</f>
        <v>0</v>
      </c>
      <c r="CH125" s="160"/>
      <c r="CI125" s="133">
        <v>329658</v>
      </c>
      <c r="CJ125" s="133">
        <v>30764.85</v>
      </c>
      <c r="CK125" s="123"/>
    </row>
    <row r="126" spans="1:89" s="31" customFormat="1" ht="38.25" customHeight="1">
      <c r="A126" s="1148"/>
      <c r="B126" s="1059"/>
      <c r="C126" s="1067"/>
      <c r="D126" s="41" t="s">
        <v>236</v>
      </c>
      <c r="E126" s="42" t="s">
        <v>85</v>
      </c>
      <c r="F126" s="671">
        <f>+'[1]UE409 (2)'!F126</f>
        <v>720</v>
      </c>
      <c r="G126" s="671">
        <f>+'[1]UE409 (2)'!G126</f>
        <v>720</v>
      </c>
      <c r="H126" s="671">
        <f>+'[1]UE409 (2)'!H126</f>
        <v>720</v>
      </c>
      <c r="I126" s="671">
        <f>+'[1]UE409 (2)'!I126</f>
        <v>720</v>
      </c>
      <c r="J126" s="634">
        <v>40</v>
      </c>
      <c r="K126" s="79">
        <v>56</v>
      </c>
      <c r="L126" s="79">
        <v>50</v>
      </c>
      <c r="M126" s="79">
        <v>56</v>
      </c>
      <c r="N126" s="79"/>
      <c r="O126" s="79"/>
      <c r="P126" s="79"/>
      <c r="Q126" s="79"/>
      <c r="R126" s="79"/>
      <c r="S126" s="79"/>
      <c r="T126" s="79"/>
      <c r="U126" s="79"/>
      <c r="V126" s="77">
        <f t="shared" si="20"/>
        <v>202</v>
      </c>
      <c r="W126" s="128">
        <f t="shared" si="21"/>
        <v>28.055555555555557</v>
      </c>
      <c r="X126" s="30"/>
      <c r="Y126" s="27"/>
      <c r="Z126" s="229"/>
      <c r="AA126" s="229"/>
      <c r="AB126" s="241"/>
      <c r="AC126" s="242"/>
      <c r="AD126" s="241"/>
      <c r="AE126" s="241"/>
      <c r="AF126" s="241"/>
      <c r="AG126" s="241"/>
      <c r="AH126" s="242"/>
      <c r="AI126" s="230"/>
      <c r="AJ126" s="230"/>
      <c r="AK126" s="230"/>
      <c r="AL126" s="230"/>
      <c r="AM126" s="230"/>
      <c r="AN126" s="230"/>
      <c r="AO126" s="230"/>
      <c r="AP126" s="230"/>
      <c r="AQ126" s="230"/>
      <c r="AR126" s="230"/>
      <c r="AS126" s="230"/>
      <c r="AT126" s="230"/>
      <c r="AU126" s="230"/>
      <c r="AV126" s="230"/>
      <c r="AW126" s="230"/>
      <c r="AX126" s="27"/>
      <c r="BA126" s="129"/>
      <c r="BB126" s="130"/>
      <c r="BC126" s="129"/>
      <c r="BD126" s="155"/>
      <c r="BE126" s="132"/>
      <c r="BF126" s="131"/>
      <c r="BG126" s="132"/>
      <c r="BH126" s="131"/>
      <c r="BI126" s="132"/>
      <c r="BJ126" s="131"/>
      <c r="BK126" s="132"/>
      <c r="BL126" s="172"/>
      <c r="BM126" s="156"/>
      <c r="BN126" s="172"/>
      <c r="BO126" s="132"/>
      <c r="BP126" s="172"/>
      <c r="BQ126" s="132"/>
      <c r="BR126" s="172"/>
      <c r="BS126" s="156"/>
      <c r="BT126" s="172"/>
      <c r="BU126" s="132"/>
      <c r="BV126" s="172"/>
      <c r="BW126" s="156"/>
      <c r="BX126" s="172"/>
      <c r="BY126" s="156"/>
      <c r="BZ126" s="172"/>
      <c r="CA126" s="156"/>
      <c r="CB126" s="156">
        <f t="shared" si="22"/>
        <v>0</v>
      </c>
      <c r="CC126" s="128" t="e">
        <f t="shared" si="23"/>
        <v>#DIV/0!</v>
      </c>
      <c r="CF126" s="122"/>
      <c r="CG126" s="122"/>
      <c r="CH126" s="161"/>
      <c r="CI126" s="122"/>
      <c r="CJ126" s="122"/>
      <c r="CK126" s="123"/>
    </row>
    <row r="127" spans="1:89" s="31" customFormat="1" ht="50.25" customHeight="1">
      <c r="A127" s="1148"/>
      <c r="B127" s="1060" t="s">
        <v>284</v>
      </c>
      <c r="C127" s="1067" t="s">
        <v>86</v>
      </c>
      <c r="D127" s="670" t="s">
        <v>221</v>
      </c>
      <c r="E127" s="670"/>
      <c r="F127" s="671">
        <f>+'[1]UE409 (2)'!F127</f>
        <v>7338</v>
      </c>
      <c r="G127" s="671">
        <f>+'[1]UE409 (2)'!G127</f>
        <v>7338</v>
      </c>
      <c r="H127" s="671">
        <f>+'[1]UE409 (2)'!H127</f>
        <v>13672</v>
      </c>
      <c r="I127" s="671">
        <f>+'[1]UE409 (2)'!I127</f>
        <v>13672</v>
      </c>
      <c r="J127" s="727">
        <v>520</v>
      </c>
      <c r="K127" s="671">
        <v>589</v>
      </c>
      <c r="L127" s="671">
        <v>627</v>
      </c>
      <c r="M127" s="671">
        <v>707</v>
      </c>
      <c r="N127" s="671">
        <f t="shared" ref="N127:U127" si="32">+N128</f>
        <v>0</v>
      </c>
      <c r="O127" s="671">
        <f t="shared" si="32"/>
        <v>0</v>
      </c>
      <c r="P127" s="671">
        <f t="shared" si="32"/>
        <v>0</v>
      </c>
      <c r="Q127" s="671">
        <f t="shared" si="32"/>
        <v>0</v>
      </c>
      <c r="R127" s="671">
        <f t="shared" si="32"/>
        <v>0</v>
      </c>
      <c r="S127" s="671">
        <f t="shared" si="32"/>
        <v>0</v>
      </c>
      <c r="T127" s="671">
        <f t="shared" si="32"/>
        <v>0</v>
      </c>
      <c r="U127" s="671">
        <f t="shared" si="32"/>
        <v>0</v>
      </c>
      <c r="V127" s="77">
        <f t="shared" si="20"/>
        <v>2443</v>
      </c>
      <c r="W127" s="128">
        <f t="shared" si="21"/>
        <v>33.292450258926138</v>
      </c>
      <c r="X127" s="30"/>
      <c r="Y127" s="27"/>
      <c r="Z127" s="229"/>
      <c r="AA127" s="229"/>
      <c r="AB127" s="241"/>
      <c r="AC127" s="242"/>
      <c r="AD127" s="241"/>
      <c r="AE127" s="241"/>
      <c r="AF127" s="241"/>
      <c r="AG127" s="241"/>
      <c r="AH127" s="242"/>
      <c r="AI127" s="230"/>
      <c r="AJ127" s="230"/>
      <c r="AK127" s="230"/>
      <c r="AL127" s="230"/>
      <c r="AM127" s="230"/>
      <c r="AN127" s="230"/>
      <c r="AO127" s="230"/>
      <c r="AP127" s="230"/>
      <c r="AQ127" s="230"/>
      <c r="AR127" s="230"/>
      <c r="AS127" s="230"/>
      <c r="AT127" s="230"/>
      <c r="AU127" s="230"/>
      <c r="AV127" s="230"/>
      <c r="AW127" s="230"/>
      <c r="AX127" s="27"/>
      <c r="BA127" s="129">
        <f>+BC127+BD127+BF127+BH127+BJ127+BL127+BN127+BP127+BR127+BT127+BV127+BX127+BZ127</f>
        <v>0</v>
      </c>
      <c r="BB127" s="130">
        <f>+BE127+BG127+BI127+BK127+BM127+BO127+BQ127+BS127+BU127+BW127+BY127+CA127</f>
        <v>0</v>
      </c>
      <c r="BC127" s="129">
        <v>0</v>
      </c>
      <c r="BD127" s="155">
        <v>0</v>
      </c>
      <c r="BE127" s="132">
        <v>0</v>
      </c>
      <c r="BF127" s="131">
        <v>0</v>
      </c>
      <c r="BG127" s="132">
        <v>0</v>
      </c>
      <c r="BH127" s="131">
        <v>0</v>
      </c>
      <c r="BI127" s="132">
        <v>0</v>
      </c>
      <c r="BJ127" s="131"/>
      <c r="BK127" s="132"/>
      <c r="BL127" s="172"/>
      <c r="BM127" s="156"/>
      <c r="BN127" s="172"/>
      <c r="BO127" s="132"/>
      <c r="BP127" s="172"/>
      <c r="BQ127" s="132"/>
      <c r="BR127" s="172"/>
      <c r="BS127" s="156"/>
      <c r="BT127" s="172"/>
      <c r="BU127" s="132"/>
      <c r="BV127" s="172"/>
      <c r="BW127" s="156"/>
      <c r="BX127" s="172"/>
      <c r="BY127" s="156"/>
      <c r="BZ127" s="172"/>
      <c r="CA127" s="156"/>
      <c r="CB127" s="156">
        <f t="shared" si="22"/>
        <v>0</v>
      </c>
      <c r="CC127" s="128" t="e">
        <f t="shared" si="23"/>
        <v>#DIV/0!</v>
      </c>
      <c r="CF127" s="133">
        <f>+CI127-BA127</f>
        <v>0</v>
      </c>
      <c r="CG127" s="133">
        <f>+CJ127-BB127</f>
        <v>0</v>
      </c>
      <c r="CH127" s="160"/>
      <c r="CI127" s="133"/>
      <c r="CJ127" s="133"/>
      <c r="CK127" s="123"/>
    </row>
    <row r="128" spans="1:89" s="31" customFormat="1" ht="40.5" customHeight="1">
      <c r="A128" s="1148"/>
      <c r="B128" s="1060"/>
      <c r="C128" s="1067"/>
      <c r="D128" s="41" t="s">
        <v>87</v>
      </c>
      <c r="E128" s="42" t="s">
        <v>467</v>
      </c>
      <c r="F128" s="671">
        <f>+'[1]UE409 (2)'!F128</f>
        <v>7338</v>
      </c>
      <c r="G128" s="671">
        <f>+'[1]UE409 (2)'!G128</f>
        <v>7338</v>
      </c>
      <c r="H128" s="671">
        <f>+'[1]UE409 (2)'!H128</f>
        <v>13672</v>
      </c>
      <c r="I128" s="671">
        <f>+'[1]UE409 (2)'!I128</f>
        <v>13672</v>
      </c>
      <c r="J128" s="634">
        <v>520</v>
      </c>
      <c r="K128" s="79">
        <v>589</v>
      </c>
      <c r="L128" s="79">
        <v>627</v>
      </c>
      <c r="M128" s="79">
        <v>707</v>
      </c>
      <c r="N128" s="79"/>
      <c r="O128" s="79"/>
      <c r="P128" s="79"/>
      <c r="Q128" s="79"/>
      <c r="R128" s="79"/>
      <c r="S128" s="79"/>
      <c r="T128" s="79"/>
      <c r="U128" s="79"/>
      <c r="V128" s="77">
        <f t="shared" si="20"/>
        <v>2443</v>
      </c>
      <c r="W128" s="128">
        <f t="shared" si="21"/>
        <v>33.292450258926138</v>
      </c>
      <c r="X128" s="30"/>
      <c r="Y128" s="27"/>
      <c r="Z128" s="229"/>
      <c r="AA128" s="229"/>
      <c r="AB128" s="241"/>
      <c r="AC128" s="242"/>
      <c r="AD128" s="241"/>
      <c r="AE128" s="241"/>
      <c r="AF128" s="241"/>
      <c r="AG128" s="241"/>
      <c r="AH128" s="242"/>
      <c r="AI128" s="230"/>
      <c r="AJ128" s="230"/>
      <c r="AK128" s="230"/>
      <c r="AL128" s="230"/>
      <c r="AM128" s="230"/>
      <c r="AN128" s="230"/>
      <c r="AO128" s="230"/>
      <c r="AP128" s="230"/>
      <c r="AQ128" s="230"/>
      <c r="AR128" s="230"/>
      <c r="AS128" s="230"/>
      <c r="AT128" s="230"/>
      <c r="AU128" s="230"/>
      <c r="AV128" s="230"/>
      <c r="AW128" s="230"/>
      <c r="AX128" s="27"/>
      <c r="BA128" s="129"/>
      <c r="BB128" s="130"/>
      <c r="BC128" s="129"/>
      <c r="BD128" s="155"/>
      <c r="BE128" s="132"/>
      <c r="BF128" s="131"/>
      <c r="BG128" s="132"/>
      <c r="BH128" s="131"/>
      <c r="BI128" s="132"/>
      <c r="BJ128" s="131"/>
      <c r="BK128" s="132"/>
      <c r="BL128" s="172"/>
      <c r="BM128" s="156"/>
      <c r="BN128" s="172"/>
      <c r="BO128" s="132"/>
      <c r="BP128" s="172"/>
      <c r="BQ128" s="132"/>
      <c r="BR128" s="172"/>
      <c r="BS128" s="156"/>
      <c r="BT128" s="172"/>
      <c r="BU128" s="132"/>
      <c r="BV128" s="172"/>
      <c r="BW128" s="156"/>
      <c r="BX128" s="172"/>
      <c r="BY128" s="156"/>
      <c r="BZ128" s="172"/>
      <c r="CA128" s="156"/>
      <c r="CB128" s="156">
        <f t="shared" si="22"/>
        <v>0</v>
      </c>
      <c r="CC128" s="128" t="e">
        <f t="shared" si="23"/>
        <v>#DIV/0!</v>
      </c>
      <c r="CF128" s="122"/>
      <c r="CG128" s="122"/>
      <c r="CH128" s="161"/>
      <c r="CI128" s="122"/>
      <c r="CJ128" s="122"/>
      <c r="CK128" s="123"/>
    </row>
    <row r="129" spans="1:89" s="31" customFormat="1" ht="57" customHeight="1">
      <c r="A129" s="1148"/>
      <c r="B129" s="1058" t="s">
        <v>237</v>
      </c>
      <c r="C129" s="1152" t="s">
        <v>285</v>
      </c>
      <c r="D129" s="670" t="s">
        <v>221</v>
      </c>
      <c r="E129" s="670"/>
      <c r="F129" s="671">
        <f>+'[1]UE409 (2)'!F129</f>
        <v>2600</v>
      </c>
      <c r="G129" s="671">
        <f>+'[1]UE409 (2)'!G129</f>
        <v>2600</v>
      </c>
      <c r="H129" s="671">
        <f>+'[1]UE409 (2)'!H129</f>
        <v>2600</v>
      </c>
      <c r="I129" s="671">
        <f>+'[1]UE409 (2)'!I129</f>
        <v>2600</v>
      </c>
      <c r="J129" s="727">
        <v>161</v>
      </c>
      <c r="K129" s="671">
        <v>187</v>
      </c>
      <c r="L129" s="671">
        <v>232</v>
      </c>
      <c r="M129" s="671">
        <v>219</v>
      </c>
      <c r="N129" s="671">
        <f t="shared" ref="N129:U129" si="33">SUM(N130:N132)</f>
        <v>0</v>
      </c>
      <c r="O129" s="671">
        <f t="shared" si="33"/>
        <v>0</v>
      </c>
      <c r="P129" s="671">
        <f t="shared" si="33"/>
        <v>0</v>
      </c>
      <c r="Q129" s="671">
        <f t="shared" si="33"/>
        <v>0</v>
      </c>
      <c r="R129" s="671">
        <f t="shared" si="33"/>
        <v>0</v>
      </c>
      <c r="S129" s="671">
        <f t="shared" si="33"/>
        <v>0</v>
      </c>
      <c r="T129" s="671">
        <f t="shared" si="33"/>
        <v>0</v>
      </c>
      <c r="U129" s="671">
        <f t="shared" si="33"/>
        <v>0</v>
      </c>
      <c r="V129" s="77">
        <f t="shared" si="20"/>
        <v>799</v>
      </c>
      <c r="W129" s="128">
        <f t="shared" si="21"/>
        <v>30.730769230769226</v>
      </c>
      <c r="X129" s="30"/>
      <c r="Y129" s="27"/>
      <c r="Z129" s="229"/>
      <c r="AA129" s="229"/>
      <c r="AB129" s="241"/>
      <c r="AC129" s="242"/>
      <c r="AD129" s="241"/>
      <c r="AE129" s="241"/>
      <c r="AF129" s="241"/>
      <c r="AG129" s="241"/>
      <c r="AH129" s="242"/>
      <c r="AI129" s="230"/>
      <c r="AJ129" s="230"/>
      <c r="AK129" s="230"/>
      <c r="AL129" s="230"/>
      <c r="AM129" s="230"/>
      <c r="AN129" s="230"/>
      <c r="AO129" s="230"/>
      <c r="AP129" s="230"/>
      <c r="AQ129" s="230"/>
      <c r="AR129" s="230"/>
      <c r="AS129" s="230"/>
      <c r="AT129" s="230"/>
      <c r="AU129" s="230"/>
      <c r="AV129" s="230"/>
      <c r="AW129" s="230"/>
      <c r="AX129" s="27"/>
      <c r="BA129" s="129">
        <f>+BC129+BD129+BF129+BH129+BJ129+BL129+BN129+BP129+BR129+BT129+BV129+BX129+BZ129</f>
        <v>0</v>
      </c>
      <c r="BB129" s="130">
        <f>+BE129+BG129+BI129+BK129+BM129+BO129+BQ129+BS129+BU129+BW129+BY129+CA129</f>
        <v>0</v>
      </c>
      <c r="BC129" s="129">
        <v>0</v>
      </c>
      <c r="BD129" s="155">
        <v>0</v>
      </c>
      <c r="BE129" s="132">
        <v>0</v>
      </c>
      <c r="BF129" s="131">
        <v>0</v>
      </c>
      <c r="BG129" s="132">
        <v>0</v>
      </c>
      <c r="BH129" s="131">
        <v>0</v>
      </c>
      <c r="BI129" s="132">
        <v>0</v>
      </c>
      <c r="BJ129" s="131"/>
      <c r="BK129" s="132"/>
      <c r="BL129" s="172"/>
      <c r="BM129" s="156"/>
      <c r="BN129" s="172"/>
      <c r="BO129" s="132"/>
      <c r="BP129" s="172"/>
      <c r="BQ129" s="132"/>
      <c r="BR129" s="172"/>
      <c r="BS129" s="156"/>
      <c r="BT129" s="172"/>
      <c r="BU129" s="132"/>
      <c r="BV129" s="172"/>
      <c r="BW129" s="156"/>
      <c r="BX129" s="172"/>
      <c r="BY129" s="156"/>
      <c r="BZ129" s="172"/>
      <c r="CA129" s="156"/>
      <c r="CB129" s="156">
        <f t="shared" si="22"/>
        <v>0</v>
      </c>
      <c r="CC129" s="128" t="e">
        <f t="shared" si="23"/>
        <v>#DIV/0!</v>
      </c>
      <c r="CF129" s="133">
        <f>+CI129-BA129</f>
        <v>0</v>
      </c>
      <c r="CG129" s="133">
        <f>+CJ129-BB129</f>
        <v>0</v>
      </c>
      <c r="CH129" s="160"/>
      <c r="CI129" s="133"/>
      <c r="CJ129" s="133"/>
      <c r="CK129" s="123"/>
    </row>
    <row r="130" spans="1:89" s="31" customFormat="1" ht="30" customHeight="1">
      <c r="A130" s="1148"/>
      <c r="B130" s="1059"/>
      <c r="C130" s="1153"/>
      <c r="D130" s="41" t="s">
        <v>88</v>
      </c>
      <c r="E130" s="36" t="s">
        <v>89</v>
      </c>
      <c r="F130" s="671">
        <f>+'[1]UE409 (2)'!F130</f>
        <v>200</v>
      </c>
      <c r="G130" s="671">
        <f>+'[1]UE409 (2)'!G130</f>
        <v>200</v>
      </c>
      <c r="H130" s="671">
        <f>+'[1]UE409 (2)'!H130</f>
        <v>200</v>
      </c>
      <c r="I130" s="671">
        <f>+'[1]UE409 (2)'!I130</f>
        <v>200</v>
      </c>
      <c r="J130" s="634">
        <v>5</v>
      </c>
      <c r="K130" s="101">
        <v>5</v>
      </c>
      <c r="L130" s="101">
        <v>14</v>
      </c>
      <c r="M130" s="101">
        <v>21</v>
      </c>
      <c r="N130" s="101"/>
      <c r="O130" s="101"/>
      <c r="P130" s="101"/>
      <c r="Q130" s="101"/>
      <c r="R130" s="101"/>
      <c r="S130" s="101"/>
      <c r="T130" s="101"/>
      <c r="U130" s="101"/>
      <c r="V130" s="77">
        <f t="shared" si="20"/>
        <v>45</v>
      </c>
      <c r="W130" s="128">
        <f t="shared" si="21"/>
        <v>22.5</v>
      </c>
      <c r="X130" s="30"/>
      <c r="Y130" s="27"/>
      <c r="Z130" s="229"/>
      <c r="AA130" s="229"/>
      <c r="AB130" s="241"/>
      <c r="AC130" s="242"/>
      <c r="AD130" s="241"/>
      <c r="AE130" s="241"/>
      <c r="AF130" s="241"/>
      <c r="AG130" s="241"/>
      <c r="AH130" s="242"/>
      <c r="AI130" s="230"/>
      <c r="AJ130" s="230"/>
      <c r="AK130" s="230"/>
      <c r="AL130" s="230"/>
      <c r="AM130" s="230"/>
      <c r="AN130" s="230"/>
      <c r="AO130" s="230"/>
      <c r="AP130" s="230"/>
      <c r="AQ130" s="230"/>
      <c r="AR130" s="230"/>
      <c r="AS130" s="230"/>
      <c r="AT130" s="230"/>
      <c r="AU130" s="230"/>
      <c r="AV130" s="230"/>
      <c r="AW130" s="230"/>
      <c r="AX130" s="27"/>
      <c r="BA130" s="129"/>
      <c r="BB130" s="130"/>
      <c r="BC130" s="129"/>
      <c r="BD130" s="155"/>
      <c r="BE130" s="132"/>
      <c r="BF130" s="131"/>
      <c r="BG130" s="132"/>
      <c r="BH130" s="131"/>
      <c r="BI130" s="132"/>
      <c r="BJ130" s="131"/>
      <c r="BK130" s="132"/>
      <c r="BL130" s="172"/>
      <c r="BM130" s="156"/>
      <c r="BN130" s="131"/>
      <c r="BO130" s="132"/>
      <c r="BP130" s="172"/>
      <c r="BQ130" s="132"/>
      <c r="BR130" s="172"/>
      <c r="BS130" s="156"/>
      <c r="BT130" s="172"/>
      <c r="BU130" s="132"/>
      <c r="BV130" s="172"/>
      <c r="BW130" s="156"/>
      <c r="BX130" s="172"/>
      <c r="BY130" s="156"/>
      <c r="BZ130" s="172"/>
      <c r="CA130" s="156"/>
      <c r="CB130" s="156">
        <f t="shared" si="22"/>
        <v>0</v>
      </c>
      <c r="CC130" s="128" t="e">
        <f t="shared" si="23"/>
        <v>#DIV/0!</v>
      </c>
      <c r="CF130" s="122"/>
      <c r="CG130" s="122"/>
      <c r="CH130" s="161"/>
      <c r="CI130" s="122"/>
      <c r="CJ130" s="122"/>
      <c r="CK130" s="123"/>
    </row>
    <row r="131" spans="1:89" s="31" customFormat="1" ht="30" customHeight="1">
      <c r="A131" s="1148"/>
      <c r="B131" s="1059"/>
      <c r="C131" s="1153"/>
      <c r="D131" s="41" t="s">
        <v>90</v>
      </c>
      <c r="E131" s="42" t="s">
        <v>89</v>
      </c>
      <c r="F131" s="671">
        <f>+'[1]UE409 (2)'!F131</f>
        <v>900</v>
      </c>
      <c r="G131" s="671">
        <f>+'[1]UE409 (2)'!G131</f>
        <v>900</v>
      </c>
      <c r="H131" s="671">
        <f>+'[1]UE409 (2)'!H131</f>
        <v>900</v>
      </c>
      <c r="I131" s="671">
        <f>+'[1]UE409 (2)'!I131</f>
        <v>900</v>
      </c>
      <c r="J131" s="634">
        <v>69</v>
      </c>
      <c r="K131" s="101">
        <v>67</v>
      </c>
      <c r="L131" s="101">
        <v>87</v>
      </c>
      <c r="M131" s="101">
        <v>78</v>
      </c>
      <c r="N131" s="101"/>
      <c r="O131" s="101"/>
      <c r="P131" s="101"/>
      <c r="Q131" s="101"/>
      <c r="R131" s="101"/>
      <c r="S131" s="101"/>
      <c r="T131" s="101"/>
      <c r="U131" s="101"/>
      <c r="V131" s="77">
        <f t="shared" si="20"/>
        <v>301</v>
      </c>
      <c r="W131" s="128">
        <f t="shared" si="21"/>
        <v>33.444444444444443</v>
      </c>
      <c r="X131" s="30"/>
      <c r="Y131" s="27"/>
      <c r="Z131" s="229"/>
      <c r="AA131" s="229"/>
      <c r="AB131" s="241"/>
      <c r="AC131" s="242"/>
      <c r="AD131" s="241"/>
      <c r="AE131" s="241"/>
      <c r="AF131" s="241"/>
      <c r="AG131" s="241"/>
      <c r="AH131" s="242"/>
      <c r="AI131" s="230"/>
      <c r="AJ131" s="230"/>
      <c r="AK131" s="230"/>
      <c r="AL131" s="230"/>
      <c r="AM131" s="230"/>
      <c r="AN131" s="230"/>
      <c r="AO131" s="230"/>
      <c r="AP131" s="230"/>
      <c r="AQ131" s="230"/>
      <c r="AR131" s="230"/>
      <c r="AS131" s="230"/>
      <c r="AT131" s="230"/>
      <c r="AU131" s="230"/>
      <c r="AV131" s="230"/>
      <c r="AW131" s="230"/>
      <c r="AX131" s="27"/>
      <c r="BA131" s="129"/>
      <c r="BB131" s="130"/>
      <c r="BC131" s="129"/>
      <c r="BD131" s="155"/>
      <c r="BE131" s="132"/>
      <c r="BF131" s="131"/>
      <c r="BG131" s="132"/>
      <c r="BH131" s="131"/>
      <c r="BI131" s="132"/>
      <c r="BJ131" s="131"/>
      <c r="BK131" s="65"/>
      <c r="BL131" s="131"/>
      <c r="BM131" s="156"/>
      <c r="BN131" s="131"/>
      <c r="BO131" s="132"/>
      <c r="BP131" s="131"/>
      <c r="BQ131" s="132"/>
      <c r="BR131" s="131"/>
      <c r="BS131" s="65"/>
      <c r="BT131" s="131"/>
      <c r="BU131" s="132"/>
      <c r="BV131" s="131"/>
      <c r="BW131" s="65"/>
      <c r="BX131" s="131"/>
      <c r="BY131" s="65"/>
      <c r="BZ131" s="131"/>
      <c r="CA131" s="65"/>
      <c r="CB131" s="156">
        <f t="shared" si="22"/>
        <v>0</v>
      </c>
      <c r="CC131" s="128" t="e">
        <f t="shared" si="23"/>
        <v>#DIV/0!</v>
      </c>
      <c r="CF131" s="122"/>
      <c r="CG131" s="122"/>
      <c r="CH131" s="161"/>
      <c r="CI131" s="122"/>
      <c r="CJ131" s="122"/>
      <c r="CK131" s="123"/>
    </row>
    <row r="132" spans="1:89" s="31" customFormat="1" ht="30" customHeight="1">
      <c r="A132" s="1148"/>
      <c r="B132" s="1059"/>
      <c r="C132" s="1153"/>
      <c r="D132" s="41" t="s">
        <v>91</v>
      </c>
      <c r="E132" s="42" t="s">
        <v>89</v>
      </c>
      <c r="F132" s="671">
        <f>+'[1]UE409 (2)'!F132</f>
        <v>1500</v>
      </c>
      <c r="G132" s="671">
        <f>+'[1]UE409 (2)'!G132</f>
        <v>1500</v>
      </c>
      <c r="H132" s="671">
        <f>+'[1]UE409 (2)'!H132</f>
        <v>1500</v>
      </c>
      <c r="I132" s="671">
        <f>+'[1]UE409 (2)'!I132</f>
        <v>1500</v>
      </c>
      <c r="J132" s="634">
        <v>87</v>
      </c>
      <c r="K132" s="101">
        <v>115</v>
      </c>
      <c r="L132" s="101">
        <v>131</v>
      </c>
      <c r="M132" s="101">
        <v>120</v>
      </c>
      <c r="N132" s="101"/>
      <c r="O132" s="101"/>
      <c r="P132" s="101"/>
      <c r="Q132" s="101"/>
      <c r="R132" s="101"/>
      <c r="S132" s="101"/>
      <c r="T132" s="101"/>
      <c r="U132" s="101"/>
      <c r="V132" s="77">
        <f t="shared" si="20"/>
        <v>453</v>
      </c>
      <c r="W132" s="128">
        <f t="shared" si="21"/>
        <v>30.2</v>
      </c>
      <c r="X132" s="30"/>
      <c r="Y132" s="27"/>
      <c r="Z132" s="229"/>
      <c r="AA132" s="229"/>
      <c r="AB132" s="241"/>
      <c r="AC132" s="242"/>
      <c r="AD132" s="241"/>
      <c r="AE132" s="241"/>
      <c r="AF132" s="241"/>
      <c r="AG132" s="241"/>
      <c r="AH132" s="242"/>
      <c r="AI132" s="230"/>
      <c r="AJ132" s="230"/>
      <c r="AK132" s="230"/>
      <c r="AL132" s="230"/>
      <c r="AM132" s="230"/>
      <c r="AN132" s="230"/>
      <c r="AO132" s="230"/>
      <c r="AP132" s="230"/>
      <c r="AQ132" s="230"/>
      <c r="AR132" s="230"/>
      <c r="AS132" s="230"/>
      <c r="AT132" s="230"/>
      <c r="AU132" s="230"/>
      <c r="AV132" s="230"/>
      <c r="AW132" s="230"/>
      <c r="AX132" s="27"/>
      <c r="AY132" s="135" t="s">
        <v>18</v>
      </c>
      <c r="AZ132" s="136">
        <f>SUM(BA84:BA133)</f>
        <v>20404513</v>
      </c>
      <c r="BA132" s="129"/>
      <c r="BB132" s="130"/>
      <c r="BC132" s="129"/>
      <c r="BD132" s="155"/>
      <c r="BE132" s="132"/>
      <c r="BF132" s="131"/>
      <c r="BG132" s="132"/>
      <c r="BH132" s="131"/>
      <c r="BI132" s="132"/>
      <c r="BJ132" s="131"/>
      <c r="BK132" s="132"/>
      <c r="BL132" s="172"/>
      <c r="BM132" s="156"/>
      <c r="BN132" s="172"/>
      <c r="BO132" s="132"/>
      <c r="BP132" s="172"/>
      <c r="BQ132" s="132"/>
      <c r="BR132" s="172"/>
      <c r="BS132" s="156"/>
      <c r="BT132" s="172"/>
      <c r="BU132" s="132"/>
      <c r="BV132" s="172"/>
      <c r="BW132" s="156"/>
      <c r="BX132" s="172"/>
      <c r="BY132" s="156"/>
      <c r="BZ132" s="172"/>
      <c r="CA132" s="156"/>
      <c r="CB132" s="156">
        <f t="shared" si="22"/>
        <v>0</v>
      </c>
      <c r="CC132" s="128" t="e">
        <f t="shared" si="23"/>
        <v>#DIV/0!</v>
      </c>
      <c r="CF132" s="122"/>
      <c r="CG132" s="122"/>
      <c r="CH132" s="161"/>
      <c r="CI132" s="122"/>
      <c r="CJ132" s="122"/>
      <c r="CK132" s="123"/>
    </row>
    <row r="133" spans="1:89" s="31" customFormat="1" ht="63.75" customHeight="1">
      <c r="A133" s="1148"/>
      <c r="B133" s="1058" t="s">
        <v>238</v>
      </c>
      <c r="C133" s="1067" t="s">
        <v>286</v>
      </c>
      <c r="D133" s="670" t="s">
        <v>221</v>
      </c>
      <c r="E133" s="670"/>
      <c r="F133" s="671">
        <f>+'[1]UE409 (2)'!F139</f>
        <v>7338</v>
      </c>
      <c r="G133" s="671">
        <f>+'[1]UE409 (2)'!G139</f>
        <v>7338</v>
      </c>
      <c r="H133" s="671">
        <f>+'[1]UE409 (2)'!H139</f>
        <v>7338</v>
      </c>
      <c r="I133" s="671">
        <f>+'[1]UE409 (2)'!I139</f>
        <v>7338</v>
      </c>
      <c r="J133" s="727">
        <v>294</v>
      </c>
      <c r="K133" s="671">
        <v>363</v>
      </c>
      <c r="L133" s="671">
        <v>392</v>
      </c>
      <c r="M133" s="671">
        <v>384</v>
      </c>
      <c r="N133" s="671">
        <f t="shared" ref="N133:U133" si="34">+N134</f>
        <v>0</v>
      </c>
      <c r="O133" s="671">
        <f t="shared" si="34"/>
        <v>0</v>
      </c>
      <c r="P133" s="671">
        <f t="shared" si="34"/>
        <v>0</v>
      </c>
      <c r="Q133" s="671">
        <f t="shared" si="34"/>
        <v>0</v>
      </c>
      <c r="R133" s="671">
        <f t="shared" si="34"/>
        <v>0</v>
      </c>
      <c r="S133" s="671">
        <f t="shared" si="34"/>
        <v>0</v>
      </c>
      <c r="T133" s="671">
        <f t="shared" si="34"/>
        <v>0</v>
      </c>
      <c r="U133" s="671">
        <f t="shared" si="34"/>
        <v>0</v>
      </c>
      <c r="V133" s="77">
        <f t="shared" si="20"/>
        <v>1433</v>
      </c>
      <c r="W133" s="128">
        <f t="shared" si="21"/>
        <v>19.528481875170346</v>
      </c>
      <c r="X133" s="30"/>
      <c r="Y133" s="27"/>
      <c r="Z133" s="229"/>
      <c r="AA133" s="229"/>
      <c r="AB133" s="241"/>
      <c r="AC133" s="242"/>
      <c r="AD133" s="241"/>
      <c r="AE133" s="241"/>
      <c r="AF133" s="241"/>
      <c r="AG133" s="241"/>
      <c r="AH133" s="242"/>
      <c r="AI133" s="230"/>
      <c r="AJ133" s="230"/>
      <c r="AK133" s="230"/>
      <c r="AL133" s="230"/>
      <c r="AM133" s="230"/>
      <c r="AN133" s="230"/>
      <c r="AO133" s="230"/>
      <c r="AP133" s="230"/>
      <c r="AQ133" s="230"/>
      <c r="AR133" s="230"/>
      <c r="AS133" s="230"/>
      <c r="AT133" s="230"/>
      <c r="AU133" s="230"/>
      <c r="AV133" s="230"/>
      <c r="AW133" s="230"/>
      <c r="AX133" s="27"/>
      <c r="AY133" s="175" t="s">
        <v>573</v>
      </c>
      <c r="AZ133" s="176">
        <f>SUM(BB84:BB133)</f>
        <v>4470517.1899999995</v>
      </c>
      <c r="BA133" s="77">
        <f>+BC133+BD133+BF133+BH133+BJ133+BL133+BN133+BP133+BR133+BT133+BV133+BX133+BZ133</f>
        <v>3417625</v>
      </c>
      <c r="BB133" s="130">
        <f>+BE133+BG133+BI133+BK133+BM133+BO133+BQ133+BS133+BU133+BW133+BY133+CA133</f>
        <v>864275.91999999993</v>
      </c>
      <c r="BC133" s="129">
        <v>3208436</v>
      </c>
      <c r="BD133" s="155">
        <v>11521</v>
      </c>
      <c r="BE133" s="132">
        <v>282614.39</v>
      </c>
      <c r="BF133" s="131">
        <v>196359</v>
      </c>
      <c r="BG133" s="132">
        <v>292955.19999999995</v>
      </c>
      <c r="BH133" s="131">
        <v>1309</v>
      </c>
      <c r="BI133" s="132">
        <v>288706.32999999996</v>
      </c>
      <c r="BJ133" s="131"/>
      <c r="BK133" s="65"/>
      <c r="BL133" s="131"/>
      <c r="BM133" s="65"/>
      <c r="BN133" s="131"/>
      <c r="BO133" s="132"/>
      <c r="BP133" s="131"/>
      <c r="BQ133" s="132"/>
      <c r="BR133" s="131"/>
      <c r="BS133" s="65"/>
      <c r="BT133" s="131"/>
      <c r="BU133" s="132"/>
      <c r="BV133" s="131"/>
      <c r="BW133" s="65"/>
      <c r="BX133" s="131"/>
      <c r="BY133" s="65"/>
      <c r="BZ133" s="131"/>
      <c r="CA133" s="65"/>
      <c r="CB133" s="156">
        <f t="shared" si="22"/>
        <v>864275.91999999993</v>
      </c>
      <c r="CC133" s="128">
        <f t="shared" si="23"/>
        <v>25.28878738890311</v>
      </c>
      <c r="CF133" s="133">
        <f>+CI133-BA133</f>
        <v>0</v>
      </c>
      <c r="CG133" s="133">
        <f>+CJ133-BB133</f>
        <v>0</v>
      </c>
      <c r="CH133" s="160"/>
      <c r="CI133" s="133">
        <v>3417625</v>
      </c>
      <c r="CJ133" s="133">
        <v>864275.91999999993</v>
      </c>
      <c r="CK133" s="123"/>
    </row>
    <row r="134" spans="1:89" s="31" customFormat="1" ht="33" customHeight="1">
      <c r="A134" s="1148"/>
      <c r="B134" s="1059"/>
      <c r="C134" s="1067"/>
      <c r="D134" s="41" t="s">
        <v>92</v>
      </c>
      <c r="E134" s="42" t="s">
        <v>93</v>
      </c>
      <c r="F134" s="671">
        <f>+'[1]UE409 (2)'!F140</f>
        <v>7338</v>
      </c>
      <c r="G134" s="671">
        <f>+'[1]UE409 (2)'!G140</f>
        <v>7338</v>
      </c>
      <c r="H134" s="671">
        <f>+'[1]UE409 (2)'!H140</f>
        <v>7338</v>
      </c>
      <c r="I134" s="671">
        <f>+'[1]UE409 (2)'!I140</f>
        <v>7338</v>
      </c>
      <c r="J134" s="634">
        <v>294</v>
      </c>
      <c r="K134" s="79">
        <v>363</v>
      </c>
      <c r="L134" s="79">
        <v>392</v>
      </c>
      <c r="M134" s="79">
        <v>384</v>
      </c>
      <c r="N134" s="79"/>
      <c r="O134" s="79"/>
      <c r="P134" s="79"/>
      <c r="Q134" s="79"/>
      <c r="R134" s="79"/>
      <c r="S134" s="79"/>
      <c r="T134" s="79"/>
      <c r="U134" s="79"/>
      <c r="V134" s="77">
        <f t="shared" si="20"/>
        <v>1433</v>
      </c>
      <c r="W134" s="128">
        <f t="shared" si="21"/>
        <v>19.528481875170346</v>
      </c>
      <c r="X134" s="30"/>
      <c r="Y134" s="27"/>
      <c r="Z134" s="229"/>
      <c r="AA134" s="229"/>
      <c r="AB134" s="241"/>
      <c r="AC134" s="242"/>
      <c r="AD134" s="241"/>
      <c r="AE134" s="241"/>
      <c r="AF134" s="241"/>
      <c r="AG134" s="241"/>
      <c r="AH134" s="242"/>
      <c r="AI134" s="230"/>
      <c r="AJ134" s="230"/>
      <c r="AK134" s="230"/>
      <c r="AL134" s="230"/>
      <c r="AM134" s="230"/>
      <c r="AN134" s="230"/>
      <c r="AO134" s="230"/>
      <c r="AP134" s="230"/>
      <c r="AQ134" s="230"/>
      <c r="AR134" s="230"/>
      <c r="AS134" s="230"/>
      <c r="AT134" s="230"/>
      <c r="AU134" s="230"/>
      <c r="AV134" s="230"/>
      <c r="AW134" s="230"/>
      <c r="AX134" s="27"/>
      <c r="AY134" s="210" t="s">
        <v>572</v>
      </c>
      <c r="AZ134" s="211">
        <f>SUM(BC84:BC133)</f>
        <v>17291429</v>
      </c>
      <c r="BA134" s="129"/>
      <c r="BB134" s="130"/>
      <c r="BC134" s="129"/>
      <c r="BD134" s="131"/>
      <c r="BE134" s="65"/>
      <c r="BF134" s="131"/>
      <c r="BG134" s="132"/>
      <c r="BH134" s="131"/>
      <c r="BI134" s="132"/>
      <c r="BJ134" s="131"/>
      <c r="BK134" s="65"/>
      <c r="BL134" s="131"/>
      <c r="BM134" s="65"/>
      <c r="BN134" s="131"/>
      <c r="BO134" s="65"/>
      <c r="BP134" s="131"/>
      <c r="BQ134" s="65"/>
      <c r="BR134" s="131"/>
      <c r="BS134" s="65"/>
      <c r="BT134" s="131"/>
      <c r="BU134" s="65"/>
      <c r="BV134" s="131"/>
      <c r="BW134" s="65"/>
      <c r="BX134" s="131"/>
      <c r="BY134" s="65"/>
      <c r="BZ134" s="131"/>
      <c r="CA134" s="65"/>
      <c r="CB134" s="156">
        <f t="shared" si="22"/>
        <v>0</v>
      </c>
      <c r="CC134" s="128" t="e">
        <f t="shared" si="23"/>
        <v>#DIV/0!</v>
      </c>
      <c r="CF134" s="122"/>
      <c r="CG134" s="122"/>
      <c r="CH134" s="161"/>
      <c r="CI134" s="122"/>
      <c r="CJ134" s="122"/>
      <c r="CK134" s="123"/>
    </row>
    <row r="135" spans="1:89" ht="18.75" customHeight="1">
      <c r="A135" s="1086" t="s">
        <v>223</v>
      </c>
      <c r="B135" s="1087"/>
      <c r="C135" s="1087"/>
      <c r="D135" s="1087"/>
      <c r="E135" s="1088"/>
      <c r="F135" s="93"/>
      <c r="G135" s="98"/>
      <c r="H135" s="98"/>
      <c r="I135" s="97"/>
      <c r="J135" s="98"/>
      <c r="K135" s="98"/>
      <c r="L135" s="98"/>
      <c r="M135" s="98"/>
      <c r="N135" s="98"/>
      <c r="O135" s="98"/>
      <c r="P135" s="98"/>
      <c r="Q135" s="98"/>
      <c r="R135" s="98"/>
      <c r="S135" s="98"/>
      <c r="T135" s="98"/>
      <c r="U135" s="98"/>
      <c r="V135" s="144"/>
      <c r="W135" s="144"/>
      <c r="Z135" s="243"/>
      <c r="AA135" s="243"/>
      <c r="AB135" s="244"/>
      <c r="AC135" s="243"/>
      <c r="AD135" s="243"/>
      <c r="AE135" s="243"/>
      <c r="AF135" s="245"/>
      <c r="AG135" s="243"/>
      <c r="AH135" s="243"/>
      <c r="AI135" s="243"/>
      <c r="AJ135" s="243"/>
      <c r="AK135" s="243"/>
      <c r="AL135" s="243"/>
      <c r="AM135" s="243"/>
      <c r="AN135" s="243"/>
      <c r="AO135" s="243"/>
      <c r="AP135" s="243"/>
      <c r="AQ135" s="243"/>
      <c r="AR135" s="243"/>
      <c r="AS135" s="243"/>
      <c r="AT135" s="243"/>
      <c r="AU135" s="243"/>
      <c r="AV135" s="243"/>
      <c r="AW135" s="243"/>
      <c r="AY135" s="31"/>
      <c r="AZ135" s="31"/>
      <c r="CD135" s="31"/>
      <c r="CE135" s="31"/>
      <c r="CF135" s="122"/>
      <c r="CG135" s="122"/>
      <c r="CH135" s="161"/>
    </row>
    <row r="136" spans="1:89">
      <c r="A136" s="1089"/>
      <c r="B136" s="1090"/>
      <c r="C136" s="1090"/>
      <c r="D136" s="1090"/>
      <c r="E136" s="1091"/>
      <c r="F136" s="93"/>
      <c r="G136" s="98"/>
      <c r="H136" s="98"/>
      <c r="I136" s="97"/>
      <c r="J136" s="98"/>
      <c r="K136" s="98"/>
      <c r="L136" s="98"/>
      <c r="M136" s="98"/>
      <c r="N136" s="98"/>
      <c r="O136" s="98"/>
      <c r="P136" s="98"/>
      <c r="Q136" s="98"/>
      <c r="R136" s="98"/>
      <c r="S136" s="98"/>
      <c r="T136" s="98"/>
      <c r="U136" s="98"/>
      <c r="V136" s="144"/>
      <c r="W136" s="144"/>
      <c r="Z136" s="227"/>
      <c r="AA136" s="227"/>
      <c r="AB136" s="227"/>
      <c r="AC136" s="227"/>
      <c r="AD136" s="227"/>
      <c r="AE136" s="227"/>
      <c r="AF136" s="246"/>
      <c r="AG136" s="227"/>
      <c r="AH136" s="227"/>
      <c r="AI136" s="227"/>
      <c r="AJ136" s="227"/>
      <c r="AK136" s="227"/>
      <c r="AL136" s="227"/>
      <c r="AM136" s="227"/>
      <c r="AN136" s="227"/>
      <c r="AO136" s="227"/>
      <c r="AP136" s="227"/>
      <c r="AQ136" s="227"/>
      <c r="AR136" s="227"/>
      <c r="AS136" s="227"/>
      <c r="AT136" s="227"/>
      <c r="AU136" s="227"/>
      <c r="AV136" s="227"/>
      <c r="AW136" s="227"/>
      <c r="AY136" s="31"/>
      <c r="AZ136" s="31"/>
      <c r="CD136" s="31"/>
      <c r="CE136" s="31"/>
      <c r="CF136" s="122"/>
      <c r="CG136" s="122"/>
      <c r="CH136" s="161"/>
    </row>
    <row r="137" spans="1:89">
      <c r="A137" s="1092"/>
      <c r="B137" s="1093"/>
      <c r="C137" s="1093"/>
      <c r="D137" s="1093"/>
      <c r="E137" s="1094"/>
      <c r="F137" s="93"/>
      <c r="G137" s="98"/>
      <c r="H137" s="98"/>
      <c r="I137" s="97"/>
      <c r="J137" s="98"/>
      <c r="K137" s="98"/>
      <c r="L137" s="98"/>
      <c r="M137" s="98"/>
      <c r="N137" s="98"/>
      <c r="O137" s="98"/>
      <c r="P137" s="98"/>
      <c r="Q137" s="98"/>
      <c r="R137" s="98"/>
      <c r="S137" s="98"/>
      <c r="T137" s="98"/>
      <c r="U137" s="98"/>
      <c r="V137" s="144"/>
      <c r="W137" s="144"/>
      <c r="Z137" s="247"/>
      <c r="AA137" s="247"/>
      <c r="AB137" s="247"/>
      <c r="AC137" s="247"/>
      <c r="AD137" s="247"/>
      <c r="AE137" s="247"/>
      <c r="AF137" s="248"/>
      <c r="AG137" s="247"/>
      <c r="AH137" s="247"/>
      <c r="AI137" s="247"/>
      <c r="AJ137" s="247"/>
      <c r="AK137" s="247"/>
      <c r="AL137" s="247"/>
      <c r="AM137" s="247"/>
      <c r="AN137" s="247"/>
      <c r="AO137" s="247"/>
      <c r="AP137" s="247"/>
      <c r="AQ137" s="247"/>
      <c r="AR137" s="247"/>
      <c r="AS137" s="247"/>
      <c r="AT137" s="247"/>
      <c r="AU137" s="247"/>
      <c r="AV137" s="247"/>
      <c r="AW137" s="247"/>
      <c r="AY137" s="31"/>
      <c r="AZ137" s="31"/>
      <c r="CD137" s="31"/>
      <c r="CE137" s="31"/>
      <c r="CF137" s="122"/>
      <c r="CG137" s="122"/>
      <c r="CH137" s="161"/>
    </row>
    <row r="138" spans="1:89">
      <c r="A138" s="14"/>
      <c r="B138" s="10"/>
      <c r="C138" s="14"/>
      <c r="D138" s="14"/>
      <c r="E138" s="15"/>
      <c r="F138" s="96"/>
      <c r="G138" s="97"/>
      <c r="H138" s="97"/>
      <c r="I138" s="97"/>
      <c r="J138" s="98"/>
      <c r="K138" s="98"/>
      <c r="L138" s="98"/>
      <c r="M138" s="98"/>
      <c r="N138" s="98"/>
      <c r="O138" s="98"/>
      <c r="P138" s="98"/>
      <c r="Q138" s="98"/>
      <c r="R138" s="98"/>
      <c r="S138" s="98"/>
      <c r="T138" s="98"/>
      <c r="U138" s="98"/>
      <c r="V138" s="171"/>
      <c r="W138" s="171"/>
      <c r="Z138" s="247"/>
      <c r="AA138" s="247"/>
      <c r="AB138" s="247"/>
      <c r="AC138" s="247"/>
      <c r="AD138" s="247"/>
      <c r="AE138" s="247"/>
      <c r="AF138" s="248"/>
      <c r="AG138" s="247"/>
      <c r="AH138" s="247"/>
      <c r="AI138" s="247"/>
      <c r="AJ138" s="247"/>
      <c r="AK138" s="247"/>
      <c r="AL138" s="247"/>
      <c r="AM138" s="247"/>
      <c r="AN138" s="247"/>
      <c r="AO138" s="247"/>
      <c r="AP138" s="247"/>
      <c r="AQ138" s="247"/>
      <c r="AR138" s="247"/>
      <c r="AS138" s="247"/>
      <c r="AT138" s="247"/>
      <c r="AU138" s="247"/>
      <c r="AV138" s="247"/>
      <c r="AW138" s="247"/>
      <c r="AY138" s="31"/>
      <c r="AZ138" s="31"/>
      <c r="CD138" s="31"/>
      <c r="CE138" s="31"/>
      <c r="CF138" s="122"/>
      <c r="CG138" s="122"/>
      <c r="CH138" s="161"/>
    </row>
    <row r="139" spans="1:89">
      <c r="A139" s="14"/>
      <c r="B139" s="10"/>
      <c r="C139" s="14"/>
      <c r="D139" s="14"/>
      <c r="E139" s="15"/>
      <c r="F139" s="96"/>
      <c r="G139" s="97"/>
      <c r="H139" s="97"/>
      <c r="I139" s="97"/>
      <c r="J139" s="98"/>
      <c r="K139" s="98"/>
      <c r="L139" s="98"/>
      <c r="M139" s="98"/>
      <c r="N139" s="98"/>
      <c r="O139" s="98"/>
      <c r="P139" s="98"/>
      <c r="Q139" s="98"/>
      <c r="R139" s="98"/>
      <c r="S139" s="98"/>
      <c r="T139" s="98"/>
      <c r="U139" s="98"/>
      <c r="V139" s="171"/>
      <c r="W139" s="171"/>
      <c r="Z139" s="247"/>
      <c r="AA139" s="247"/>
      <c r="AB139" s="247"/>
      <c r="AC139" s="247"/>
      <c r="AD139" s="247"/>
      <c r="AE139" s="247"/>
      <c r="AF139" s="248"/>
      <c r="AG139" s="247"/>
      <c r="AH139" s="247"/>
      <c r="AI139" s="247"/>
      <c r="AJ139" s="247"/>
      <c r="AK139" s="247"/>
      <c r="AL139" s="247"/>
      <c r="AM139" s="247"/>
      <c r="AN139" s="247"/>
      <c r="AO139" s="247"/>
      <c r="AP139" s="247"/>
      <c r="AQ139" s="247"/>
      <c r="AR139" s="247"/>
      <c r="AS139" s="247"/>
      <c r="AT139" s="247"/>
      <c r="AU139" s="247"/>
      <c r="AV139" s="247"/>
      <c r="AW139" s="247"/>
      <c r="AY139" s="31"/>
      <c r="AZ139" s="31"/>
      <c r="CD139" s="31"/>
      <c r="CE139" s="31"/>
      <c r="CF139" s="122"/>
      <c r="CG139" s="122"/>
      <c r="CH139" s="161"/>
    </row>
    <row r="140" spans="1:89">
      <c r="A140" s="14"/>
      <c r="B140" s="10"/>
      <c r="C140" s="14"/>
      <c r="D140" s="14"/>
      <c r="E140" s="15"/>
      <c r="F140" s="96"/>
      <c r="G140" s="97"/>
      <c r="H140" s="97"/>
      <c r="I140" s="97"/>
      <c r="J140" s="98"/>
      <c r="K140" s="98"/>
      <c r="L140" s="98"/>
      <c r="M140" s="98"/>
      <c r="N140" s="98"/>
      <c r="O140" s="98"/>
      <c r="P140" s="98"/>
      <c r="Q140" s="98"/>
      <c r="R140" s="98"/>
      <c r="S140" s="98"/>
      <c r="T140" s="98"/>
      <c r="U140" s="98"/>
      <c r="V140" s="137"/>
      <c r="W140" s="137"/>
      <c r="Z140" s="227"/>
      <c r="AA140" s="227"/>
      <c r="AB140" s="227"/>
      <c r="AC140" s="227"/>
      <c r="AD140" s="227"/>
      <c r="AE140" s="227"/>
      <c r="AF140" s="246"/>
      <c r="AG140" s="227"/>
      <c r="AH140" s="227"/>
      <c r="AI140" s="227"/>
      <c r="AJ140" s="227"/>
      <c r="AK140" s="227"/>
      <c r="AL140" s="227"/>
      <c r="AM140" s="227"/>
      <c r="AN140" s="227"/>
      <c r="AO140" s="227"/>
      <c r="AP140" s="227"/>
      <c r="AQ140" s="227"/>
      <c r="AR140" s="227"/>
      <c r="AS140" s="227"/>
      <c r="AT140" s="227"/>
      <c r="AU140" s="227"/>
      <c r="AV140" s="227"/>
      <c r="AW140" s="227"/>
      <c r="AY140" s="31"/>
      <c r="AZ140" s="31"/>
      <c r="CD140" s="31"/>
      <c r="CE140" s="31"/>
      <c r="CF140" s="122"/>
      <c r="CG140" s="122"/>
      <c r="CH140" s="161"/>
    </row>
    <row r="141" spans="1:89">
      <c r="A141" s="14"/>
      <c r="B141" s="10"/>
      <c r="C141" s="14"/>
      <c r="D141" s="14"/>
      <c r="E141" s="15"/>
      <c r="F141" s="96"/>
      <c r="G141" s="97"/>
      <c r="H141" s="97"/>
      <c r="I141" s="97"/>
      <c r="J141" s="98"/>
      <c r="K141" s="98"/>
      <c r="L141" s="98"/>
      <c r="M141" s="98"/>
      <c r="N141" s="98"/>
      <c r="O141" s="98"/>
      <c r="P141" s="98"/>
      <c r="Q141" s="98"/>
      <c r="R141" s="98"/>
      <c r="S141" s="98"/>
      <c r="T141" s="98"/>
      <c r="U141" s="98"/>
      <c r="V141" s="5"/>
      <c r="W141" s="5"/>
      <c r="Z141" s="249"/>
      <c r="AA141" s="249"/>
      <c r="AB141" s="249"/>
      <c r="AC141" s="250"/>
      <c r="AD141" s="249"/>
      <c r="AE141" s="249"/>
      <c r="AF141" s="251"/>
      <c r="AG141" s="249"/>
      <c r="AH141" s="243"/>
      <c r="AI141" s="243"/>
      <c r="AJ141" s="243"/>
      <c r="AK141" s="243"/>
      <c r="AL141" s="243"/>
      <c r="AM141" s="243"/>
      <c r="AN141" s="243"/>
      <c r="AO141" s="243"/>
      <c r="AP141" s="243"/>
      <c r="AQ141" s="243"/>
      <c r="AR141" s="243"/>
      <c r="AS141" s="243"/>
      <c r="AT141" s="243"/>
      <c r="AU141" s="243"/>
      <c r="AV141" s="243"/>
      <c r="AW141" s="243"/>
      <c r="AY141" s="31"/>
      <c r="AZ141" s="31"/>
      <c r="CD141" s="31"/>
      <c r="CE141" s="31"/>
      <c r="CF141" s="122"/>
      <c r="CG141" s="122"/>
      <c r="CH141" s="161"/>
    </row>
    <row r="142" spans="1:89" ht="27.75" customHeight="1">
      <c r="A142" s="16" t="s">
        <v>9</v>
      </c>
      <c r="B142" s="1002" t="s">
        <v>10</v>
      </c>
      <c r="C142" s="1002"/>
      <c r="D142" s="1002"/>
      <c r="E142" s="1002"/>
      <c r="F142" s="1002"/>
      <c r="G142" s="1002"/>
      <c r="H142" s="1002"/>
      <c r="I142" s="104"/>
      <c r="J142" s="105"/>
      <c r="K142" s="105"/>
      <c r="L142" s="105"/>
      <c r="M142" s="105"/>
      <c r="N142" s="105"/>
      <c r="O142" s="105"/>
      <c r="P142" s="105"/>
      <c r="Q142" s="105"/>
      <c r="R142" s="105"/>
      <c r="S142" s="105"/>
      <c r="T142" s="105"/>
      <c r="U142" s="105"/>
      <c r="Z142" s="243"/>
      <c r="AA142" s="243"/>
      <c r="AB142" s="243"/>
      <c r="AC142" s="243"/>
      <c r="AD142" s="243"/>
      <c r="AE142" s="243"/>
      <c r="AF142" s="245"/>
      <c r="AG142" s="243"/>
      <c r="AH142" s="243"/>
      <c r="AI142" s="243"/>
      <c r="AJ142" s="243"/>
      <c r="AK142" s="243"/>
      <c r="AL142" s="243"/>
      <c r="AM142" s="243"/>
      <c r="AN142" s="243"/>
      <c r="AO142" s="243"/>
      <c r="AP142" s="243"/>
      <c r="AQ142" s="243"/>
      <c r="AR142" s="243"/>
      <c r="AS142" s="243"/>
      <c r="AT142" s="243"/>
      <c r="AU142" s="243"/>
      <c r="AV142" s="243"/>
      <c r="AW142" s="243"/>
      <c r="AY142" s="31"/>
      <c r="AZ142" s="31"/>
      <c r="CD142" s="31"/>
      <c r="CE142" s="31"/>
      <c r="CF142" s="122"/>
      <c r="CG142" s="122"/>
      <c r="CH142" s="161"/>
    </row>
    <row r="143" spans="1:89" ht="27.75" customHeight="1">
      <c r="A143" s="14"/>
      <c r="B143" s="669" t="s">
        <v>147</v>
      </c>
      <c r="C143" s="1000" t="s">
        <v>148</v>
      </c>
      <c r="D143" s="1000"/>
      <c r="E143" s="1000"/>
      <c r="F143" s="1000"/>
      <c r="G143" s="1000"/>
      <c r="H143" s="1000"/>
      <c r="I143" s="99"/>
      <c r="J143" s="100"/>
      <c r="K143" s="100"/>
      <c r="L143" s="100"/>
      <c r="M143" s="100"/>
      <c r="N143" s="100"/>
      <c r="O143" s="100"/>
      <c r="P143" s="100"/>
      <c r="Q143" s="100"/>
      <c r="R143" s="100"/>
      <c r="S143" s="100"/>
      <c r="T143" s="100"/>
      <c r="U143" s="100"/>
      <c r="Z143" s="243"/>
      <c r="AA143" s="243"/>
      <c r="AB143" s="249"/>
      <c r="AC143" s="243"/>
      <c r="AD143" s="243"/>
      <c r="AE143" s="243"/>
      <c r="AF143" s="245"/>
      <c r="AG143" s="243"/>
      <c r="AH143" s="243"/>
      <c r="AI143" s="243"/>
      <c r="AJ143" s="243"/>
      <c r="AK143" s="243"/>
      <c r="AL143" s="243"/>
      <c r="AM143" s="243"/>
      <c r="AN143" s="243"/>
      <c r="AO143" s="243"/>
      <c r="AP143" s="243"/>
      <c r="AQ143" s="243"/>
      <c r="AR143" s="243"/>
      <c r="AS143" s="243"/>
      <c r="AT143" s="243"/>
      <c r="AU143" s="243"/>
      <c r="AV143" s="243"/>
      <c r="AW143" s="243"/>
      <c r="AY143" s="31"/>
      <c r="AZ143" s="31"/>
      <c r="CD143" s="31"/>
      <c r="CE143" s="31"/>
      <c r="CF143" s="122"/>
      <c r="CG143" s="122"/>
      <c r="CH143" s="161"/>
    </row>
    <row r="144" spans="1:89" ht="21.75" customHeight="1">
      <c r="A144" s="975" t="s">
        <v>13</v>
      </c>
      <c r="B144" s="981" t="s">
        <v>14</v>
      </c>
      <c r="C144" s="981" t="s">
        <v>15</v>
      </c>
      <c r="D144" s="997" t="s">
        <v>16</v>
      </c>
      <c r="E144" s="1001" t="s">
        <v>17</v>
      </c>
      <c r="F144" s="1077" t="s">
        <v>709</v>
      </c>
      <c r="G144" s="1037" t="s">
        <v>214</v>
      </c>
      <c r="H144" s="1068"/>
      <c r="I144" s="1068"/>
      <c r="J144" s="1057" t="s">
        <v>710</v>
      </c>
      <c r="K144" s="1057"/>
      <c r="L144" s="1057"/>
      <c r="M144" s="1057"/>
      <c r="N144" s="1057"/>
      <c r="O144" s="1057"/>
      <c r="P144" s="1057"/>
      <c r="Q144" s="1057"/>
      <c r="R144" s="1057"/>
      <c r="S144" s="1057"/>
      <c r="T144" s="1057"/>
      <c r="U144" s="1057"/>
      <c r="V144" s="1238" t="s">
        <v>712</v>
      </c>
      <c r="W144" s="1241" t="s">
        <v>577</v>
      </c>
      <c r="Z144" s="1022" t="s">
        <v>518</v>
      </c>
      <c r="AA144" s="1023"/>
      <c r="AB144" s="1022" t="s">
        <v>519</v>
      </c>
      <c r="AC144" s="1023"/>
      <c r="AD144" s="1022" t="s">
        <v>520</v>
      </c>
      <c r="AE144" s="1023"/>
      <c r="AF144" s="1022" t="s">
        <v>521</v>
      </c>
      <c r="AG144" s="1023"/>
      <c r="AH144" s="1022" t="s">
        <v>522</v>
      </c>
      <c r="AI144" s="1023"/>
      <c r="AJ144" s="1022" t="s">
        <v>523</v>
      </c>
      <c r="AK144" s="1023"/>
      <c r="AL144" s="1022" t="s">
        <v>524</v>
      </c>
      <c r="AM144" s="1023"/>
      <c r="AN144" s="1022" t="s">
        <v>525</v>
      </c>
      <c r="AO144" s="1023"/>
      <c r="AP144" s="1022" t="s">
        <v>526</v>
      </c>
      <c r="AQ144" s="1023"/>
      <c r="AR144" s="1022" t="s">
        <v>527</v>
      </c>
      <c r="AS144" s="1023"/>
      <c r="AT144" s="1022" t="s">
        <v>528</v>
      </c>
      <c r="AU144" s="1023"/>
      <c r="AV144" s="1022" t="s">
        <v>529</v>
      </c>
      <c r="AW144" s="1023"/>
      <c r="AY144" s="31"/>
      <c r="AZ144" s="31"/>
      <c r="BA144" s="1074" t="s">
        <v>763</v>
      </c>
      <c r="BB144" s="119"/>
      <c r="BC144" s="1074" t="s">
        <v>763</v>
      </c>
      <c r="BD144" s="1108" t="s">
        <v>530</v>
      </c>
      <c r="BE144" s="1112"/>
      <c r="BF144" s="1112"/>
      <c r="BG144" s="1112"/>
      <c r="BH144" s="1112"/>
      <c r="BI144" s="1112"/>
      <c r="BJ144" s="1112"/>
      <c r="BK144" s="1112"/>
      <c r="BL144" s="1112"/>
      <c r="BM144" s="1112"/>
      <c r="BN144" s="1112"/>
      <c r="BO144" s="1112"/>
      <c r="BP144" s="1112"/>
      <c r="BQ144" s="1112"/>
      <c r="BR144" s="1112"/>
      <c r="BS144" s="1112"/>
      <c r="BT144" s="1112"/>
      <c r="BU144" s="1112"/>
      <c r="BV144" s="1112"/>
      <c r="BW144" s="1112"/>
      <c r="BX144" s="1112"/>
      <c r="BY144" s="1112"/>
      <c r="BZ144" s="1109"/>
      <c r="CA144" s="120"/>
      <c r="CB144" s="121"/>
      <c r="CC144" s="121"/>
      <c r="CD144" s="31"/>
      <c r="CE144" s="31"/>
      <c r="CF144" s="122"/>
      <c r="CG144" s="122"/>
      <c r="CH144" s="161"/>
    </row>
    <row r="145" spans="1:88" ht="27.75" customHeight="1">
      <c r="A145" s="976"/>
      <c r="B145" s="982"/>
      <c r="C145" s="982"/>
      <c r="D145" s="998"/>
      <c r="E145" s="1002"/>
      <c r="F145" s="1078"/>
      <c r="G145" s="1036" t="s">
        <v>713</v>
      </c>
      <c r="H145" s="1036"/>
      <c r="I145" s="1037"/>
      <c r="J145" s="1057" t="s">
        <v>711</v>
      </c>
      <c r="K145" s="1057"/>
      <c r="L145" s="1057"/>
      <c r="M145" s="1057"/>
      <c r="N145" s="1057"/>
      <c r="O145" s="1057"/>
      <c r="P145" s="1057"/>
      <c r="Q145" s="1057"/>
      <c r="R145" s="1057"/>
      <c r="S145" s="1057"/>
      <c r="T145" s="1057"/>
      <c r="U145" s="1057"/>
      <c r="V145" s="1239"/>
      <c r="W145" s="1242"/>
      <c r="Z145" s="980" t="s">
        <v>578</v>
      </c>
      <c r="AA145" s="980" t="s">
        <v>579</v>
      </c>
      <c r="AB145" s="980" t="s">
        <v>580</v>
      </c>
      <c r="AC145" s="980" t="s">
        <v>581</v>
      </c>
      <c r="AD145" s="980" t="s">
        <v>582</v>
      </c>
      <c r="AE145" s="980" t="s">
        <v>583</v>
      </c>
      <c r="AF145" s="980" t="s">
        <v>584</v>
      </c>
      <c r="AG145" s="980" t="s">
        <v>585</v>
      </c>
      <c r="AH145" s="980" t="s">
        <v>586</v>
      </c>
      <c r="AI145" s="980" t="s">
        <v>587</v>
      </c>
      <c r="AJ145" s="980" t="s">
        <v>588</v>
      </c>
      <c r="AK145" s="980" t="s">
        <v>589</v>
      </c>
      <c r="AL145" s="980" t="s">
        <v>590</v>
      </c>
      <c r="AM145" s="980" t="s">
        <v>591</v>
      </c>
      <c r="AN145" s="980" t="s">
        <v>592</v>
      </c>
      <c r="AO145" s="980" t="s">
        <v>593</v>
      </c>
      <c r="AP145" s="980" t="s">
        <v>594</v>
      </c>
      <c r="AQ145" s="980" t="s">
        <v>595</v>
      </c>
      <c r="AR145" s="980" t="s">
        <v>596</v>
      </c>
      <c r="AS145" s="980" t="s">
        <v>597</v>
      </c>
      <c r="AT145" s="980" t="s">
        <v>598</v>
      </c>
      <c r="AU145" s="980" t="s">
        <v>599</v>
      </c>
      <c r="AV145" s="980" t="s">
        <v>600</v>
      </c>
      <c r="AW145" s="980" t="s">
        <v>601</v>
      </c>
      <c r="AY145" s="31"/>
      <c r="AZ145" s="31"/>
      <c r="BA145" s="1075"/>
      <c r="BB145" s="124"/>
      <c r="BC145" s="1075"/>
      <c r="BD145" s="1108" t="s">
        <v>518</v>
      </c>
      <c r="BE145" s="1109"/>
      <c r="BF145" s="1108" t="s">
        <v>519</v>
      </c>
      <c r="BG145" s="1109"/>
      <c r="BH145" s="1108" t="s">
        <v>520</v>
      </c>
      <c r="BI145" s="1109"/>
      <c r="BJ145" s="1108" t="s">
        <v>521</v>
      </c>
      <c r="BK145" s="1109"/>
      <c r="BL145" s="1108" t="s">
        <v>522</v>
      </c>
      <c r="BM145" s="1109"/>
      <c r="BN145" s="1108" t="s">
        <v>523</v>
      </c>
      <c r="BO145" s="1109"/>
      <c r="BP145" s="1108" t="s">
        <v>524</v>
      </c>
      <c r="BQ145" s="1109"/>
      <c r="BR145" s="1108" t="s">
        <v>525</v>
      </c>
      <c r="BS145" s="1109"/>
      <c r="BT145" s="1108" t="s">
        <v>526</v>
      </c>
      <c r="BU145" s="1109"/>
      <c r="BV145" s="1108" t="s">
        <v>527</v>
      </c>
      <c r="BW145" s="1109"/>
      <c r="BX145" s="1108" t="s">
        <v>528</v>
      </c>
      <c r="BY145" s="1109"/>
      <c r="BZ145" s="1108" t="s">
        <v>529</v>
      </c>
      <c r="CA145" s="1109"/>
      <c r="CB145" s="1105" t="s">
        <v>764</v>
      </c>
      <c r="CC145" s="1106" t="s">
        <v>765</v>
      </c>
      <c r="CD145" s="31"/>
      <c r="CE145" s="31"/>
      <c r="CF145" s="122"/>
      <c r="CG145" s="122"/>
      <c r="CH145" s="161"/>
    </row>
    <row r="146" spans="1:88" ht="27" customHeight="1">
      <c r="A146" s="976"/>
      <c r="B146" s="982"/>
      <c r="C146" s="982"/>
      <c r="D146" s="998"/>
      <c r="E146" s="1002"/>
      <c r="F146" s="1078"/>
      <c r="G146" s="1097">
        <v>2024</v>
      </c>
      <c r="H146" s="1097">
        <v>2025</v>
      </c>
      <c r="I146" s="1097">
        <v>2026</v>
      </c>
      <c r="J146" s="675"/>
      <c r="K146" s="675"/>
      <c r="L146" s="675"/>
      <c r="M146" s="675"/>
      <c r="N146" s="675"/>
      <c r="O146" s="675"/>
      <c r="P146" s="675"/>
      <c r="Q146" s="675"/>
      <c r="R146" s="675"/>
      <c r="S146" s="675"/>
      <c r="T146" s="675"/>
      <c r="U146" s="675"/>
      <c r="V146" s="1239"/>
      <c r="W146" s="1242"/>
      <c r="Z146" s="980"/>
      <c r="AA146" s="980"/>
      <c r="AB146" s="980"/>
      <c r="AC146" s="980"/>
      <c r="AD146" s="980"/>
      <c r="AE146" s="980"/>
      <c r="AF146" s="980"/>
      <c r="AG146" s="980"/>
      <c r="AH146" s="980"/>
      <c r="AI146" s="980"/>
      <c r="AJ146" s="980"/>
      <c r="AK146" s="980"/>
      <c r="AL146" s="980"/>
      <c r="AM146" s="980"/>
      <c r="AN146" s="980"/>
      <c r="AO146" s="980"/>
      <c r="AP146" s="980"/>
      <c r="AQ146" s="980"/>
      <c r="AR146" s="980"/>
      <c r="AS146" s="980"/>
      <c r="AT146" s="980"/>
      <c r="AU146" s="980"/>
      <c r="AV146" s="980"/>
      <c r="AW146" s="980"/>
      <c r="BA146" s="1075"/>
      <c r="BB146" s="124"/>
      <c r="BC146" s="1075"/>
      <c r="BD146" s="1110" t="s">
        <v>531</v>
      </c>
      <c r="BE146" s="1110" t="s">
        <v>532</v>
      </c>
      <c r="BF146" s="1110" t="s">
        <v>531</v>
      </c>
      <c r="BG146" s="1110" t="s">
        <v>532</v>
      </c>
      <c r="BH146" s="1110" t="s">
        <v>531</v>
      </c>
      <c r="BI146" s="1110" t="s">
        <v>532</v>
      </c>
      <c r="BJ146" s="1110" t="s">
        <v>531</v>
      </c>
      <c r="BK146" s="1110" t="s">
        <v>532</v>
      </c>
      <c r="BL146" s="1110" t="s">
        <v>531</v>
      </c>
      <c r="BM146" s="1110" t="s">
        <v>532</v>
      </c>
      <c r="BN146" s="1107" t="s">
        <v>531</v>
      </c>
      <c r="BO146" s="1110" t="s">
        <v>532</v>
      </c>
      <c r="BP146" s="1107" t="s">
        <v>531</v>
      </c>
      <c r="BQ146" s="1110" t="s">
        <v>532</v>
      </c>
      <c r="BR146" s="1107" t="s">
        <v>531</v>
      </c>
      <c r="BS146" s="1110" t="s">
        <v>532</v>
      </c>
      <c r="BT146" s="1107" t="s">
        <v>531</v>
      </c>
      <c r="BU146" s="1110" t="s">
        <v>532</v>
      </c>
      <c r="BV146" s="1107" t="s">
        <v>531</v>
      </c>
      <c r="BW146" s="1110" t="s">
        <v>532</v>
      </c>
      <c r="BX146" s="1107" t="s">
        <v>531</v>
      </c>
      <c r="BY146" s="1110" t="s">
        <v>532</v>
      </c>
      <c r="BZ146" s="1107" t="s">
        <v>531</v>
      </c>
      <c r="CA146" s="1110" t="s">
        <v>532</v>
      </c>
      <c r="CB146" s="1105"/>
      <c r="CC146" s="1106"/>
      <c r="CF146" s="122"/>
      <c r="CG146" s="122"/>
      <c r="CH146" s="161"/>
    </row>
    <row r="147" spans="1:88" ht="51" customHeight="1">
      <c r="A147" s="977"/>
      <c r="B147" s="983"/>
      <c r="C147" s="983"/>
      <c r="D147" s="999"/>
      <c r="E147" s="1003"/>
      <c r="F147" s="1079"/>
      <c r="G147" s="1098"/>
      <c r="H147" s="1098"/>
      <c r="I147" s="1098"/>
      <c r="J147" s="676" t="s">
        <v>399</v>
      </c>
      <c r="K147" s="676" t="s">
        <v>400</v>
      </c>
      <c r="L147" s="676" t="s">
        <v>401</v>
      </c>
      <c r="M147" s="676" t="s">
        <v>402</v>
      </c>
      <c r="N147" s="676" t="s">
        <v>403</v>
      </c>
      <c r="O147" s="676" t="s">
        <v>404</v>
      </c>
      <c r="P147" s="676" t="s">
        <v>405</v>
      </c>
      <c r="Q147" s="676" t="s">
        <v>406</v>
      </c>
      <c r="R147" s="676" t="s">
        <v>407</v>
      </c>
      <c r="S147" s="676" t="s">
        <v>408</v>
      </c>
      <c r="T147" s="676" t="s">
        <v>409</v>
      </c>
      <c r="U147" s="676" t="s">
        <v>410</v>
      </c>
      <c r="V147" s="1240"/>
      <c r="W147" s="1243"/>
      <c r="Z147" s="980"/>
      <c r="AA147" s="980"/>
      <c r="AB147" s="980"/>
      <c r="AC147" s="980"/>
      <c r="AD147" s="980"/>
      <c r="AE147" s="980"/>
      <c r="AF147" s="980"/>
      <c r="AG147" s="980"/>
      <c r="AH147" s="980"/>
      <c r="AI147" s="980"/>
      <c r="AJ147" s="980"/>
      <c r="AK147" s="980"/>
      <c r="AL147" s="980"/>
      <c r="AM147" s="980"/>
      <c r="AN147" s="980"/>
      <c r="AO147" s="980"/>
      <c r="AP147" s="980"/>
      <c r="AQ147" s="980"/>
      <c r="AR147" s="980"/>
      <c r="AS147" s="980"/>
      <c r="AT147" s="980"/>
      <c r="AU147" s="980"/>
      <c r="AV147" s="980"/>
      <c r="AW147" s="980"/>
      <c r="BA147" s="1076"/>
      <c r="BB147" s="127"/>
      <c r="BC147" s="1076"/>
      <c r="BD147" s="1111"/>
      <c r="BE147" s="1111"/>
      <c r="BF147" s="1111"/>
      <c r="BG147" s="1111"/>
      <c r="BH147" s="1111"/>
      <c r="BI147" s="1111"/>
      <c r="BJ147" s="1111"/>
      <c r="BK147" s="1111"/>
      <c r="BL147" s="1111"/>
      <c r="BM147" s="1111"/>
      <c r="BN147" s="1107"/>
      <c r="BO147" s="1111"/>
      <c r="BP147" s="1107"/>
      <c r="BQ147" s="1111"/>
      <c r="BR147" s="1107"/>
      <c r="BS147" s="1111"/>
      <c r="BT147" s="1107"/>
      <c r="BU147" s="1111"/>
      <c r="BV147" s="1107"/>
      <c r="BW147" s="1111"/>
      <c r="BX147" s="1107"/>
      <c r="BY147" s="1111"/>
      <c r="BZ147" s="1107"/>
      <c r="CA147" s="1111"/>
      <c r="CB147" s="1105"/>
      <c r="CC147" s="1106"/>
      <c r="CF147" s="122"/>
      <c r="CG147" s="122"/>
      <c r="CH147" s="161"/>
    </row>
    <row r="148" spans="1:88" ht="54.75" customHeight="1">
      <c r="A148" s="1002" t="s">
        <v>496</v>
      </c>
      <c r="B148" s="1039" t="s">
        <v>240</v>
      </c>
      <c r="C148" s="1051" t="s">
        <v>321</v>
      </c>
      <c r="D148" s="1149" t="s">
        <v>411</v>
      </c>
      <c r="E148" s="1150"/>
      <c r="F148" s="671">
        <f>+'[1]UE409 (2)'!F154</f>
        <v>7</v>
      </c>
      <c r="G148" s="671">
        <f>+'[1]UE409 (2)'!G154</f>
        <v>7</v>
      </c>
      <c r="H148" s="671">
        <f>+'[1]UE409 (2)'!H154</f>
        <v>7</v>
      </c>
      <c r="I148" s="671">
        <f>+'[1]UE409 (2)'!I154</f>
        <v>7</v>
      </c>
      <c r="J148" s="727">
        <v>1</v>
      </c>
      <c r="K148" s="671">
        <v>0</v>
      </c>
      <c r="L148" s="671">
        <v>0</v>
      </c>
      <c r="M148" s="671">
        <v>0</v>
      </c>
      <c r="N148" s="671">
        <f t="shared" ref="N148:U148" si="35">+N149+N150</f>
        <v>0</v>
      </c>
      <c r="O148" s="671">
        <f t="shared" si="35"/>
        <v>0</v>
      </c>
      <c r="P148" s="671">
        <f t="shared" si="35"/>
        <v>0</v>
      </c>
      <c r="Q148" s="671">
        <f t="shared" si="35"/>
        <v>0</v>
      </c>
      <c r="R148" s="671">
        <f t="shared" si="35"/>
        <v>0</v>
      </c>
      <c r="S148" s="671">
        <f t="shared" si="35"/>
        <v>0</v>
      </c>
      <c r="T148" s="671">
        <f t="shared" si="35"/>
        <v>0</v>
      </c>
      <c r="U148" s="671">
        <f t="shared" si="35"/>
        <v>0</v>
      </c>
      <c r="V148" s="77">
        <f>SUM(J148:U148)</f>
        <v>1</v>
      </c>
      <c r="W148" s="128">
        <f>+V148/F148*100</f>
        <v>14.285714285714285</v>
      </c>
      <c r="Z148" s="224"/>
      <c r="AA148" s="224"/>
      <c r="AB148" s="694"/>
      <c r="AC148" s="694"/>
      <c r="AD148" s="695"/>
      <c r="AE148" s="695"/>
      <c r="AF148" s="694"/>
      <c r="AG148" s="694"/>
      <c r="AH148" s="694"/>
      <c r="AI148" s="694"/>
      <c r="AJ148" s="701"/>
      <c r="AK148" s="701"/>
      <c r="AL148" s="694"/>
      <c r="AM148" s="694"/>
      <c r="AN148" s="224"/>
      <c r="AO148" s="224"/>
      <c r="AP148" s="694"/>
      <c r="AQ148" s="694"/>
      <c r="AR148" s="224"/>
      <c r="AS148" s="224"/>
      <c r="AT148" s="694"/>
      <c r="AU148" s="694"/>
      <c r="AV148" s="694"/>
      <c r="AW148" s="694"/>
      <c r="BA148" s="77">
        <f>+BC148+BD148+BF148+BH148+BJ148+BL148+BN148+BP148+BR148+BT148+BV148+BX148+BZ148</f>
        <v>30077</v>
      </c>
      <c r="BB148" s="130">
        <f>+BE148+BG148+BI148+BK148+BM148+BO148+BQ148+BS148+BU148+BW148+BY148+CA148</f>
        <v>6217.3899999999994</v>
      </c>
      <c r="BC148" s="129">
        <v>29428</v>
      </c>
      <c r="BD148" s="155">
        <v>0</v>
      </c>
      <c r="BE148" s="132">
        <v>1946.18</v>
      </c>
      <c r="BF148" s="158">
        <v>479</v>
      </c>
      <c r="BG148" s="132">
        <v>2123.5299999999997</v>
      </c>
      <c r="BH148" s="158">
        <v>170</v>
      </c>
      <c r="BI148" s="64">
        <v>2147.6799999999994</v>
      </c>
      <c r="BJ148" s="158"/>
      <c r="BK148" s="64"/>
      <c r="BL148" s="158"/>
      <c r="BM148" s="159"/>
      <c r="BN148" s="158"/>
      <c r="BO148" s="159"/>
      <c r="BP148" s="158"/>
      <c r="BQ148" s="132"/>
      <c r="BR148" s="158"/>
      <c r="BS148" s="64"/>
      <c r="BT148" s="158"/>
      <c r="BU148" s="159"/>
      <c r="BV148" s="158"/>
      <c r="BW148" s="132"/>
      <c r="BX148" s="158"/>
      <c r="BY148" s="64"/>
      <c r="BZ148" s="158"/>
      <c r="CA148" s="64"/>
      <c r="CB148" s="156">
        <f>+BE148+BG148+BI148+BK148+BM148+BO148+BQ148+BS148+BU148+BW148+BY148+CA148</f>
        <v>6217.3899999999994</v>
      </c>
      <c r="CC148" s="128">
        <f>+CB148/BA148*100</f>
        <v>20.671576287528676</v>
      </c>
      <c r="CF148" s="133">
        <f>+CI148-BA148</f>
        <v>0</v>
      </c>
      <c r="CG148" s="133">
        <f>+CJ148-BB148</f>
        <v>0</v>
      </c>
      <c r="CH148" s="160"/>
      <c r="CI148" s="133">
        <v>30077</v>
      </c>
      <c r="CJ148" s="133">
        <v>6217.3899999999994</v>
      </c>
    </row>
    <row r="149" spans="1:88" ht="65.25" customHeight="1">
      <c r="A149" s="1002"/>
      <c r="B149" s="1040"/>
      <c r="C149" s="1052"/>
      <c r="D149" s="75" t="s">
        <v>385</v>
      </c>
      <c r="E149" s="9" t="s">
        <v>46</v>
      </c>
      <c r="F149" s="671">
        <f>+'[1]UE409 (2)'!F155</f>
        <v>5</v>
      </c>
      <c r="G149" s="671">
        <f>+'[1]UE409 (2)'!G155</f>
        <v>5</v>
      </c>
      <c r="H149" s="671">
        <f>+'[1]UE409 (2)'!H155</f>
        <v>5</v>
      </c>
      <c r="I149" s="671">
        <f>+'[1]UE409 (2)'!I155</f>
        <v>5</v>
      </c>
      <c r="J149" s="634">
        <v>0</v>
      </c>
      <c r="K149" s="80">
        <v>0</v>
      </c>
      <c r="L149" s="110">
        <v>0</v>
      </c>
      <c r="M149" s="80">
        <v>0</v>
      </c>
      <c r="N149" s="80"/>
      <c r="O149" s="430"/>
      <c r="P149" s="80"/>
      <c r="Q149" s="634"/>
      <c r="R149" s="80"/>
      <c r="S149" s="634"/>
      <c r="T149" s="80"/>
      <c r="U149" s="80"/>
      <c r="V149" s="77">
        <f t="shared" ref="V149:V192" si="36">SUM(J149:U149)</f>
        <v>0</v>
      </c>
      <c r="W149" s="128">
        <f t="shared" ref="W149:W192" si="37">+V149/F149*100</f>
        <v>0</v>
      </c>
      <c r="Z149" s="639" t="s">
        <v>777</v>
      </c>
      <c r="AA149" s="639" t="s">
        <v>778</v>
      </c>
      <c r="AB149" s="38" t="s">
        <v>889</v>
      </c>
      <c r="AC149" s="38" t="s">
        <v>890</v>
      </c>
      <c r="AD149" s="34" t="s">
        <v>891</v>
      </c>
      <c r="AE149" s="34" t="s">
        <v>892</v>
      </c>
      <c r="AF149" s="38" t="s">
        <v>893</v>
      </c>
      <c r="AG149" s="38" t="s">
        <v>894</v>
      </c>
      <c r="AH149" s="38"/>
      <c r="AI149" s="38"/>
      <c r="AJ149" s="702"/>
      <c r="AK149" s="702"/>
      <c r="AL149" s="38"/>
      <c r="AM149" s="38"/>
      <c r="AN149" s="639"/>
      <c r="AO149" s="639"/>
      <c r="AP149" s="226"/>
      <c r="AQ149" s="226"/>
      <c r="AR149" s="640"/>
      <c r="AS149" s="640"/>
      <c r="AT149" s="226"/>
      <c r="AU149" s="226"/>
      <c r="AV149" s="226"/>
      <c r="AW149" s="226"/>
      <c r="BA149" s="129"/>
      <c r="BB149" s="130"/>
      <c r="BC149" s="129"/>
      <c r="BD149" s="155"/>
      <c r="BE149" s="132"/>
      <c r="BF149" s="158"/>
      <c r="BG149" s="132"/>
      <c r="BH149" s="158"/>
      <c r="BI149" s="64"/>
      <c r="BJ149" s="158"/>
      <c r="BK149" s="64"/>
      <c r="BL149" s="158"/>
      <c r="BM149" s="132"/>
      <c r="BN149" s="158"/>
      <c r="BO149" s="159"/>
      <c r="BP149" s="158"/>
      <c r="BQ149" s="132"/>
      <c r="BR149" s="158"/>
      <c r="BS149" s="64"/>
      <c r="BT149" s="158"/>
      <c r="BU149" s="159"/>
      <c r="BV149" s="158"/>
      <c r="BW149" s="132"/>
      <c r="BX149" s="158"/>
      <c r="BY149" s="64"/>
      <c r="BZ149" s="158"/>
      <c r="CA149" s="64"/>
      <c r="CB149" s="156">
        <f t="shared" ref="CB149:CB192" si="38">+BE149+BG149+BI149+BK149+BM149+BO149+BQ149+BS149+BU149+BW149+BY149+CA149</f>
        <v>0</v>
      </c>
      <c r="CC149" s="128" t="e">
        <f t="shared" ref="CC149:CC192" si="39">+CB149/BA149*100</f>
        <v>#DIV/0!</v>
      </c>
      <c r="CF149" s="157"/>
      <c r="CG149" s="157"/>
    </row>
    <row r="150" spans="1:88" ht="65.25" customHeight="1">
      <c r="A150" s="1002"/>
      <c r="B150" s="1055"/>
      <c r="C150" s="1065"/>
      <c r="D150" s="76" t="s">
        <v>412</v>
      </c>
      <c r="E150" s="9" t="s">
        <v>46</v>
      </c>
      <c r="F150" s="671">
        <f>+'[1]UE409 (2)'!F156</f>
        <v>2</v>
      </c>
      <c r="G150" s="671">
        <f>+'[1]UE409 (2)'!G156</f>
        <v>2</v>
      </c>
      <c r="H150" s="671">
        <f>+'[1]UE409 (2)'!H156</f>
        <v>2</v>
      </c>
      <c r="I150" s="671">
        <f>+'[1]UE409 (2)'!I156</f>
        <v>2</v>
      </c>
      <c r="J150" s="634">
        <v>1</v>
      </c>
      <c r="K150" s="80">
        <v>0</v>
      </c>
      <c r="L150" s="110">
        <v>0</v>
      </c>
      <c r="M150" s="80">
        <v>0</v>
      </c>
      <c r="N150" s="80"/>
      <c r="O150" s="430"/>
      <c r="P150" s="80"/>
      <c r="Q150" s="634"/>
      <c r="R150" s="80"/>
      <c r="S150" s="634"/>
      <c r="T150" s="80"/>
      <c r="U150" s="80"/>
      <c r="V150" s="77">
        <f t="shared" si="36"/>
        <v>1</v>
      </c>
      <c r="W150" s="128">
        <f t="shared" si="37"/>
        <v>50</v>
      </c>
      <c r="Z150" s="639" t="s">
        <v>779</v>
      </c>
      <c r="AA150" s="639" t="s">
        <v>780</v>
      </c>
      <c r="AB150" s="38" t="s">
        <v>895</v>
      </c>
      <c r="AC150" s="38" t="s">
        <v>896</v>
      </c>
      <c r="AD150" s="34" t="s">
        <v>795</v>
      </c>
      <c r="AE150" s="34" t="s">
        <v>897</v>
      </c>
      <c r="AF150" s="38" t="s">
        <v>795</v>
      </c>
      <c r="AG150" s="38" t="s">
        <v>898</v>
      </c>
      <c r="AH150" s="38"/>
      <c r="AI150" s="38"/>
      <c r="AJ150" s="702"/>
      <c r="AK150" s="702"/>
      <c r="AL150" s="38"/>
      <c r="AM150" s="38"/>
      <c r="AN150" s="639"/>
      <c r="AO150" s="639"/>
      <c r="AP150" s="226"/>
      <c r="AQ150" s="226"/>
      <c r="AR150" s="640"/>
      <c r="AS150" s="640"/>
      <c r="AT150" s="226"/>
      <c r="AU150" s="226"/>
      <c r="AV150" s="226"/>
      <c r="AW150" s="226"/>
      <c r="BA150" s="129"/>
      <c r="BB150" s="130"/>
      <c r="BC150" s="129"/>
      <c r="BD150" s="155"/>
      <c r="BE150" s="132"/>
      <c r="BF150" s="158"/>
      <c r="BG150" s="132"/>
      <c r="BH150" s="158"/>
      <c r="BI150" s="64"/>
      <c r="BJ150" s="158"/>
      <c r="BK150" s="64"/>
      <c r="BL150" s="158"/>
      <c r="BM150" s="64"/>
      <c r="BN150" s="158"/>
      <c r="BO150" s="159"/>
      <c r="BP150" s="158"/>
      <c r="BQ150" s="132"/>
      <c r="BR150" s="158"/>
      <c r="BS150" s="64"/>
      <c r="BT150" s="158"/>
      <c r="BU150" s="159"/>
      <c r="BV150" s="158"/>
      <c r="BW150" s="132"/>
      <c r="BX150" s="158"/>
      <c r="BY150" s="64"/>
      <c r="BZ150" s="158"/>
      <c r="CA150" s="64"/>
      <c r="CB150" s="156">
        <f t="shared" si="38"/>
        <v>0</v>
      </c>
      <c r="CC150" s="128" t="e">
        <f t="shared" si="39"/>
        <v>#DIV/0!</v>
      </c>
      <c r="CF150" s="157"/>
      <c r="CG150" s="157"/>
    </row>
    <row r="151" spans="1:88" ht="55.5" customHeight="1">
      <c r="A151" s="1002"/>
      <c r="B151" s="1046" t="s">
        <v>322</v>
      </c>
      <c r="C151" s="1069" t="s">
        <v>334</v>
      </c>
      <c r="D151" s="677" t="s">
        <v>397</v>
      </c>
      <c r="E151" s="678"/>
      <c r="F151" s="671">
        <f>+'[1]UE409 (2)'!F157</f>
        <v>25830</v>
      </c>
      <c r="G151" s="671">
        <f>+'[1]UE409 (2)'!G157</f>
        <v>25830</v>
      </c>
      <c r="H151" s="671">
        <f>+'[1]UE409 (2)'!H157</f>
        <v>25830</v>
      </c>
      <c r="I151" s="671">
        <f>+'[1]UE409 (2)'!I157</f>
        <v>25830</v>
      </c>
      <c r="J151" s="727">
        <v>962</v>
      </c>
      <c r="K151" s="671">
        <v>972</v>
      </c>
      <c r="L151" s="671">
        <v>958</v>
      </c>
      <c r="M151" s="671">
        <v>1207</v>
      </c>
      <c r="N151" s="671">
        <f t="shared" ref="N151:U151" si="40">+N152</f>
        <v>0</v>
      </c>
      <c r="O151" s="671">
        <f t="shared" si="40"/>
        <v>0</v>
      </c>
      <c r="P151" s="671">
        <f t="shared" si="40"/>
        <v>0</v>
      </c>
      <c r="Q151" s="671">
        <f t="shared" si="40"/>
        <v>0</v>
      </c>
      <c r="R151" s="671">
        <f t="shared" si="40"/>
        <v>0</v>
      </c>
      <c r="S151" s="671">
        <f t="shared" si="40"/>
        <v>0</v>
      </c>
      <c r="T151" s="671">
        <f t="shared" si="40"/>
        <v>0</v>
      </c>
      <c r="U151" s="671">
        <f t="shared" si="40"/>
        <v>0</v>
      </c>
      <c r="V151" s="77">
        <f t="shared" si="36"/>
        <v>4099</v>
      </c>
      <c r="W151" s="128">
        <f t="shared" si="37"/>
        <v>15.86914440572977</v>
      </c>
      <c r="Z151" s="638"/>
      <c r="AA151" s="638"/>
      <c r="AB151" s="44"/>
      <c r="AC151" s="44"/>
      <c r="AD151" s="25"/>
      <c r="AE151" s="25"/>
      <c r="AF151" s="44"/>
      <c r="AG151" s="44"/>
      <c r="AH151" s="44"/>
      <c r="AI151" s="44"/>
      <c r="AJ151" s="703"/>
      <c r="AK151" s="703"/>
      <c r="AL151" s="223"/>
      <c r="AM151" s="223"/>
      <c r="AN151" s="224"/>
      <c r="AO151" s="224"/>
      <c r="AP151" s="223"/>
      <c r="AQ151" s="223"/>
      <c r="AR151" s="224"/>
      <c r="AS151" s="224"/>
      <c r="AT151" s="223"/>
      <c r="AU151" s="223"/>
      <c r="AV151" s="223"/>
      <c r="AW151" s="223"/>
      <c r="BA151" s="77">
        <f>+BC151+BD151+BF151+BH151+BJ151+BL151+BN151+BP151+BR151+BT151+BV151+BX151+BZ151</f>
        <v>2899360</v>
      </c>
      <c r="BB151" s="130">
        <f>+BE151+BG151+BI151+BK151+BM151+BO151+BQ151+BS151+BU151+BW151+BY151+CA151</f>
        <v>768251.42999999993</v>
      </c>
      <c r="BC151" s="129">
        <v>2834905</v>
      </c>
      <c r="BD151" s="155">
        <f>4605</f>
        <v>4605</v>
      </c>
      <c r="BE151" s="132">
        <v>282931.87</v>
      </c>
      <c r="BF151" s="158">
        <v>54837</v>
      </c>
      <c r="BG151" s="132">
        <v>238837.64</v>
      </c>
      <c r="BH151" s="158">
        <v>5013</v>
      </c>
      <c r="BI151" s="64">
        <v>246481.91999999993</v>
      </c>
      <c r="BJ151" s="158"/>
      <c r="BK151" s="64"/>
      <c r="BL151" s="158"/>
      <c r="BM151" s="64"/>
      <c r="BN151" s="158"/>
      <c r="BO151" s="159"/>
      <c r="BP151" s="158"/>
      <c r="BQ151" s="132"/>
      <c r="BR151" s="158"/>
      <c r="BS151" s="64"/>
      <c r="BT151" s="158"/>
      <c r="BU151" s="159"/>
      <c r="BV151" s="158"/>
      <c r="BW151" s="132"/>
      <c r="BX151" s="158"/>
      <c r="BY151" s="64"/>
      <c r="BZ151" s="158"/>
      <c r="CA151" s="64"/>
      <c r="CB151" s="156">
        <f t="shared" si="38"/>
        <v>768251.42999999993</v>
      </c>
      <c r="CC151" s="128">
        <f t="shared" si="39"/>
        <v>26.497276295458306</v>
      </c>
      <c r="CF151" s="133">
        <f>+CI151-BA151</f>
        <v>0</v>
      </c>
      <c r="CG151" s="133">
        <f>+CJ151-BB151</f>
        <v>0</v>
      </c>
      <c r="CH151" s="160"/>
      <c r="CI151" s="133">
        <v>2899360</v>
      </c>
      <c r="CJ151" s="133">
        <v>768251.42999999993</v>
      </c>
    </row>
    <row r="152" spans="1:88" ht="69" customHeight="1">
      <c r="A152" s="1002"/>
      <c r="B152" s="1046"/>
      <c r="C152" s="1146"/>
      <c r="D152" s="38" t="s">
        <v>150</v>
      </c>
      <c r="E152" s="9" t="s">
        <v>60</v>
      </c>
      <c r="F152" s="671">
        <f>+'[1]UE409 (2)'!F158</f>
        <v>25830</v>
      </c>
      <c r="G152" s="671">
        <f>+'[1]UE409 (2)'!G158</f>
        <v>25830</v>
      </c>
      <c r="H152" s="671">
        <f>+'[1]UE409 (2)'!H158</f>
        <v>25830</v>
      </c>
      <c r="I152" s="671">
        <f>+'[1]UE409 (2)'!I158</f>
        <v>25830</v>
      </c>
      <c r="J152" s="634">
        <v>962</v>
      </c>
      <c r="K152" s="80">
        <v>972</v>
      </c>
      <c r="L152" s="110">
        <v>958</v>
      </c>
      <c r="M152" s="80">
        <v>1207</v>
      </c>
      <c r="N152" s="80"/>
      <c r="O152" s="430"/>
      <c r="P152" s="80"/>
      <c r="Q152" s="635"/>
      <c r="R152" s="80"/>
      <c r="S152" s="635"/>
      <c r="T152" s="80"/>
      <c r="U152" s="80"/>
      <c r="V152" s="77">
        <f t="shared" si="36"/>
        <v>4099</v>
      </c>
      <c r="W152" s="128">
        <f t="shared" si="37"/>
        <v>15.86914440572977</v>
      </c>
      <c r="Z152" s="639" t="s">
        <v>781</v>
      </c>
      <c r="AA152" s="639" t="s">
        <v>782</v>
      </c>
      <c r="AB152" s="38" t="s">
        <v>899</v>
      </c>
      <c r="AC152" s="38" t="s">
        <v>900</v>
      </c>
      <c r="AD152" s="34" t="s">
        <v>901</v>
      </c>
      <c r="AE152" s="34" t="s">
        <v>902</v>
      </c>
      <c r="AF152" s="38" t="s">
        <v>903</v>
      </c>
      <c r="AG152" s="38" t="s">
        <v>904</v>
      </c>
      <c r="AH152" s="38"/>
      <c r="AI152" s="38"/>
      <c r="AJ152" s="702"/>
      <c r="AK152" s="702"/>
      <c r="AL152" s="38"/>
      <c r="AM152" s="38"/>
      <c r="AN152" s="639"/>
      <c r="AO152" s="639"/>
      <c r="AP152" s="226"/>
      <c r="AQ152" s="51"/>
      <c r="AR152" s="640"/>
      <c r="AS152" s="640"/>
      <c r="AT152" s="226"/>
      <c r="AU152" s="226"/>
      <c r="AV152" s="226"/>
      <c r="AW152" s="226"/>
      <c r="BA152" s="129"/>
      <c r="BB152" s="130"/>
      <c r="BC152" s="129"/>
      <c r="BD152" s="155"/>
      <c r="BE152" s="132"/>
      <c r="BF152" s="158"/>
      <c r="BG152" s="132"/>
      <c r="BH152" s="158"/>
      <c r="BI152" s="64"/>
      <c r="BJ152" s="158"/>
      <c r="BK152" s="64"/>
      <c r="BL152" s="158"/>
      <c r="BM152" s="132"/>
      <c r="BN152" s="158"/>
      <c r="BO152" s="159"/>
      <c r="BP152" s="158"/>
      <c r="BQ152" s="132"/>
      <c r="BR152" s="158"/>
      <c r="BS152" s="64"/>
      <c r="BT152" s="158"/>
      <c r="BU152" s="159"/>
      <c r="BV152" s="158"/>
      <c r="BW152" s="132"/>
      <c r="BX152" s="158"/>
      <c r="BY152" s="64"/>
      <c r="BZ152" s="158"/>
      <c r="CA152" s="64"/>
      <c r="CB152" s="156">
        <f t="shared" si="38"/>
        <v>0</v>
      </c>
      <c r="CC152" s="128" t="e">
        <f t="shared" si="39"/>
        <v>#DIV/0!</v>
      </c>
      <c r="CF152" s="157"/>
      <c r="CG152" s="157"/>
    </row>
    <row r="153" spans="1:88" ht="51.75" customHeight="1">
      <c r="A153" s="1002"/>
      <c r="B153" s="1046"/>
      <c r="C153" s="1070"/>
      <c r="D153" s="23" t="s">
        <v>151</v>
      </c>
      <c r="E153" s="18" t="s">
        <v>60</v>
      </c>
      <c r="F153" s="671">
        <f>+'[1]UE409 (2)'!F159</f>
        <v>2583</v>
      </c>
      <c r="G153" s="671">
        <f>+'[1]UE409 (2)'!G159</f>
        <v>2583</v>
      </c>
      <c r="H153" s="671">
        <f>+'[1]UE409 (2)'!H159</f>
        <v>2583</v>
      </c>
      <c r="I153" s="671">
        <f>+'[1]UE409 (2)'!I159</f>
        <v>2583</v>
      </c>
      <c r="J153" s="636">
        <v>92</v>
      </c>
      <c r="K153" s="95">
        <v>97</v>
      </c>
      <c r="L153" s="409">
        <v>96</v>
      </c>
      <c r="M153" s="95">
        <v>120</v>
      </c>
      <c r="N153" s="95"/>
      <c r="O153" s="431"/>
      <c r="P153" s="95"/>
      <c r="Q153" s="636"/>
      <c r="R153" s="95"/>
      <c r="S153" s="636"/>
      <c r="T153" s="95"/>
      <c r="U153" s="95"/>
      <c r="V153" s="77">
        <f t="shared" si="36"/>
        <v>405</v>
      </c>
      <c r="W153" s="128">
        <f t="shared" si="37"/>
        <v>15.6794425087108</v>
      </c>
      <c r="Z153" s="639" t="s">
        <v>783</v>
      </c>
      <c r="AA153" s="639" t="s">
        <v>784</v>
      </c>
      <c r="AB153" s="38" t="s">
        <v>905</v>
      </c>
      <c r="AC153" s="38" t="s">
        <v>906</v>
      </c>
      <c r="AD153" s="34" t="s">
        <v>907</v>
      </c>
      <c r="AE153" s="34" t="s">
        <v>908</v>
      </c>
      <c r="AF153" s="38" t="s">
        <v>909</v>
      </c>
      <c r="AG153" s="38" t="s">
        <v>910</v>
      </c>
      <c r="AH153" s="38"/>
      <c r="AI153" s="38"/>
      <c r="AJ153" s="702"/>
      <c r="AK153" s="702"/>
      <c r="AL153" s="38"/>
      <c r="AM153" s="38"/>
      <c r="AN153" s="639"/>
      <c r="AO153" s="639"/>
      <c r="AP153" s="226"/>
      <c r="AQ153" s="51"/>
      <c r="AR153" s="640"/>
      <c r="AS153" s="640"/>
      <c r="AT153" s="226"/>
      <c r="AU153" s="226"/>
      <c r="AV153" s="226"/>
      <c r="AW153" s="226"/>
      <c r="BA153" s="129"/>
      <c r="BB153" s="130"/>
      <c r="BC153" s="129"/>
      <c r="BD153" s="155"/>
      <c r="BE153" s="132"/>
      <c r="BF153" s="158"/>
      <c r="BG153" s="132"/>
      <c r="BH153" s="158"/>
      <c r="BI153" s="64"/>
      <c r="BJ153" s="158"/>
      <c r="BK153" s="64"/>
      <c r="BL153" s="158"/>
      <c r="BM153" s="64"/>
      <c r="BN153" s="158"/>
      <c r="BO153" s="159"/>
      <c r="BP153" s="158"/>
      <c r="BQ153" s="132"/>
      <c r="BR153" s="158"/>
      <c r="BS153" s="64"/>
      <c r="BT153" s="158"/>
      <c r="BU153" s="159"/>
      <c r="BV153" s="158"/>
      <c r="BW153" s="132"/>
      <c r="BX153" s="158"/>
      <c r="BY153" s="64"/>
      <c r="BZ153" s="158"/>
      <c r="CA153" s="64"/>
      <c r="CB153" s="156">
        <f t="shared" si="38"/>
        <v>0</v>
      </c>
      <c r="CC153" s="128" t="e">
        <f t="shared" si="39"/>
        <v>#DIV/0!</v>
      </c>
      <c r="CF153" s="157"/>
      <c r="CG153" s="157"/>
    </row>
    <row r="154" spans="1:88" ht="51.75" customHeight="1">
      <c r="A154" s="1002"/>
      <c r="B154" s="1039" t="s">
        <v>323</v>
      </c>
      <c r="C154" s="984" t="s">
        <v>714</v>
      </c>
      <c r="D154" s="985"/>
      <c r="E154" s="986"/>
      <c r="F154" s="698">
        <f>+'[1]UE409 (2)'!F160</f>
        <v>3264</v>
      </c>
      <c r="G154" s="698">
        <f>+'[1]UE409 (2)'!G160</f>
        <v>3264</v>
      </c>
      <c r="H154" s="698">
        <f>+'[1]UE409 (2)'!H160</f>
        <v>3264</v>
      </c>
      <c r="I154" s="698">
        <f>+'[1]UE409 (2)'!I160</f>
        <v>3264</v>
      </c>
      <c r="J154" s="731">
        <v>116</v>
      </c>
      <c r="K154" s="699">
        <v>143</v>
      </c>
      <c r="L154" s="699">
        <v>95</v>
      </c>
      <c r="M154" s="699">
        <v>219</v>
      </c>
      <c r="N154" s="699">
        <f t="shared" ref="N154:U154" si="41">+N155+N157</f>
        <v>0</v>
      </c>
      <c r="O154" s="699">
        <f t="shared" si="41"/>
        <v>0</v>
      </c>
      <c r="P154" s="699">
        <f t="shared" si="41"/>
        <v>0</v>
      </c>
      <c r="Q154" s="699">
        <f t="shared" si="41"/>
        <v>0</v>
      </c>
      <c r="R154" s="699">
        <f t="shared" si="41"/>
        <v>0</v>
      </c>
      <c r="S154" s="699">
        <f t="shared" si="41"/>
        <v>0</v>
      </c>
      <c r="T154" s="699">
        <f t="shared" si="41"/>
        <v>0</v>
      </c>
      <c r="U154" s="699">
        <f t="shared" si="41"/>
        <v>0</v>
      </c>
      <c r="V154" s="77">
        <f t="shared" si="36"/>
        <v>573</v>
      </c>
      <c r="W154" s="128">
        <f t="shared" si="37"/>
        <v>17.555147058823529</v>
      </c>
      <c r="Z154" s="638"/>
      <c r="AA154" s="638"/>
      <c r="AB154" s="44"/>
      <c r="AC154" s="44"/>
      <c r="AD154" s="25"/>
      <c r="AE154" s="25"/>
      <c r="AF154" s="44"/>
      <c r="AG154" s="44"/>
      <c r="AH154" s="44"/>
      <c r="AI154" s="44"/>
      <c r="AJ154" s="702"/>
      <c r="AK154" s="702"/>
      <c r="AL154" s="44"/>
      <c r="AM154" s="44"/>
      <c r="AN154" s="638"/>
      <c r="AO154" s="638"/>
      <c r="AP154" s="223"/>
      <c r="AQ154" s="12"/>
      <c r="AR154" s="224"/>
      <c r="AS154" s="224"/>
      <c r="AT154" s="226"/>
      <c r="AU154" s="226"/>
      <c r="AV154" s="226"/>
      <c r="AW154" s="226"/>
      <c r="BA154" s="129"/>
      <c r="BB154" s="130"/>
      <c r="BC154" s="129"/>
      <c r="BD154" s="155"/>
      <c r="BE154" s="132"/>
      <c r="BF154" s="158"/>
      <c r="BG154" s="132"/>
      <c r="BH154" s="158"/>
      <c r="BI154" s="64"/>
      <c r="BJ154" s="158"/>
      <c r="BK154" s="64"/>
      <c r="BL154" s="158"/>
      <c r="BM154" s="64"/>
      <c r="BN154" s="158"/>
      <c r="BO154" s="159"/>
      <c r="BP154" s="158"/>
      <c r="BQ154" s="132"/>
      <c r="BR154" s="158"/>
      <c r="BS154" s="64"/>
      <c r="BT154" s="158"/>
      <c r="BU154" s="159"/>
      <c r="BV154" s="158"/>
      <c r="BW154" s="132"/>
      <c r="BX154" s="158"/>
      <c r="BY154" s="64"/>
      <c r="BZ154" s="158"/>
      <c r="CA154" s="64"/>
      <c r="CB154" s="156">
        <f t="shared" si="38"/>
        <v>0</v>
      </c>
      <c r="CC154" s="128" t="e">
        <f t="shared" si="39"/>
        <v>#DIV/0!</v>
      </c>
      <c r="CF154" s="157"/>
      <c r="CG154" s="157"/>
    </row>
    <row r="155" spans="1:88" ht="52.5" customHeight="1">
      <c r="A155" s="1002"/>
      <c r="B155" s="1040"/>
      <c r="C155" s="1103" t="s">
        <v>715</v>
      </c>
      <c r="D155" s="681" t="s">
        <v>221</v>
      </c>
      <c r="E155" s="682"/>
      <c r="F155" s="671">
        <f>+'[1]UE409 (2)'!F161</f>
        <v>3109</v>
      </c>
      <c r="G155" s="671">
        <f>+'[1]UE409 (2)'!G161</f>
        <v>3109</v>
      </c>
      <c r="H155" s="671">
        <f>+'[1]UE409 (2)'!H161</f>
        <v>3109</v>
      </c>
      <c r="I155" s="671">
        <f>+'[1]UE409 (2)'!I161</f>
        <v>3109</v>
      </c>
      <c r="J155" s="727">
        <v>115</v>
      </c>
      <c r="K155" s="671">
        <v>138</v>
      </c>
      <c r="L155" s="671">
        <v>91</v>
      </c>
      <c r="M155" s="671">
        <v>214</v>
      </c>
      <c r="N155" s="671">
        <f t="shared" ref="N155:U155" si="42">+N156</f>
        <v>0</v>
      </c>
      <c r="O155" s="671">
        <f t="shared" si="42"/>
        <v>0</v>
      </c>
      <c r="P155" s="671">
        <f t="shared" si="42"/>
        <v>0</v>
      </c>
      <c r="Q155" s="671">
        <f t="shared" si="42"/>
        <v>0</v>
      </c>
      <c r="R155" s="671">
        <f t="shared" si="42"/>
        <v>0</v>
      </c>
      <c r="S155" s="671">
        <f t="shared" si="42"/>
        <v>0</v>
      </c>
      <c r="T155" s="671">
        <f t="shared" si="42"/>
        <v>0</v>
      </c>
      <c r="U155" s="671">
        <f t="shared" si="42"/>
        <v>0</v>
      </c>
      <c r="V155" s="77">
        <f t="shared" si="36"/>
        <v>558</v>
      </c>
      <c r="W155" s="128">
        <f t="shared" si="37"/>
        <v>17.947893213251849</v>
      </c>
      <c r="Z155" s="638"/>
      <c r="AA155" s="638"/>
      <c r="AB155" s="44"/>
      <c r="AC155" s="44"/>
      <c r="AD155" s="25"/>
      <c r="AE155" s="25"/>
      <c r="AF155" s="44"/>
      <c r="AG155" s="44"/>
      <c r="AH155" s="44"/>
      <c r="AI155" s="44"/>
      <c r="AJ155" s="703"/>
      <c r="AK155" s="703"/>
      <c r="AL155" s="223"/>
      <c r="AM155" s="223"/>
      <c r="AN155" s="224"/>
      <c r="AO155" s="224"/>
      <c r="AP155" s="223"/>
      <c r="AQ155" s="223"/>
      <c r="AR155" s="224"/>
      <c r="AS155" s="224"/>
      <c r="AT155" s="223"/>
      <c r="AU155" s="223"/>
      <c r="AV155" s="223"/>
      <c r="AW155" s="223"/>
      <c r="AY155" s="125"/>
      <c r="AZ155" s="125"/>
      <c r="BA155" s="129">
        <f>+BC155+BD155+BF155+BH155+BJ155+BL155+BN155+BP155+BR155+BT155+BV155+BX155+BZ155</f>
        <v>244829</v>
      </c>
      <c r="BB155" s="130">
        <f>+BE155+BG155+BI155+BK155+BM155+BO155+BQ155+BS155+BU155+BW155+BY155+CA155</f>
        <v>42928.18</v>
      </c>
      <c r="BC155" s="77">
        <v>0</v>
      </c>
      <c r="BD155" s="155">
        <v>0</v>
      </c>
      <c r="BE155" s="132">
        <v>0</v>
      </c>
      <c r="BF155" s="158">
        <v>243070</v>
      </c>
      <c r="BG155" s="132">
        <v>21715.390000000003</v>
      </c>
      <c r="BH155" s="158">
        <v>1759</v>
      </c>
      <c r="BI155" s="64">
        <v>21212.789999999997</v>
      </c>
      <c r="BJ155" s="158"/>
      <c r="BK155" s="64"/>
      <c r="BL155" s="158"/>
      <c r="BM155" s="64"/>
      <c r="BN155" s="158"/>
      <c r="BO155" s="159"/>
      <c r="BP155" s="158"/>
      <c r="BQ155" s="132"/>
      <c r="BR155" s="158"/>
      <c r="BS155" s="64"/>
      <c r="BT155" s="158"/>
      <c r="BU155" s="159"/>
      <c r="BV155" s="158"/>
      <c r="BW155" s="132"/>
      <c r="BX155" s="158"/>
      <c r="BY155" s="64"/>
      <c r="BZ155" s="158"/>
      <c r="CA155" s="64"/>
      <c r="CB155" s="156">
        <f t="shared" si="38"/>
        <v>42928.18</v>
      </c>
      <c r="CC155" s="128">
        <f t="shared" si="39"/>
        <v>17.533944099759424</v>
      </c>
      <c r="CD155" s="125"/>
      <c r="CE155" s="125"/>
      <c r="CF155" s="133">
        <f>+CI155-BA155</f>
        <v>0</v>
      </c>
      <c r="CG155" s="133">
        <f>+CJ155-BB155</f>
        <v>0</v>
      </c>
      <c r="CH155" s="160"/>
      <c r="CI155" s="133">
        <v>244829</v>
      </c>
      <c r="CJ155" s="133">
        <v>42928.18</v>
      </c>
    </row>
    <row r="156" spans="1:88" ht="39.75" customHeight="1">
      <c r="A156" s="1002"/>
      <c r="B156" s="1040"/>
      <c r="C156" s="1104"/>
      <c r="D156" s="38" t="s">
        <v>152</v>
      </c>
      <c r="E156" s="18" t="s">
        <v>60</v>
      </c>
      <c r="F156" s="671">
        <f>+'[1]UE409 (2)'!F162</f>
        <v>3109</v>
      </c>
      <c r="G156" s="671">
        <f>+'[1]UE409 (2)'!G162</f>
        <v>3109</v>
      </c>
      <c r="H156" s="671">
        <f>+'[1]UE409 (2)'!H162</f>
        <v>3109</v>
      </c>
      <c r="I156" s="671">
        <f>+'[1]UE409 (2)'!I162</f>
        <v>3109</v>
      </c>
      <c r="J156" s="634">
        <v>115</v>
      </c>
      <c r="K156" s="80">
        <v>138</v>
      </c>
      <c r="L156" s="110">
        <v>91</v>
      </c>
      <c r="M156" s="80">
        <v>214</v>
      </c>
      <c r="N156" s="80"/>
      <c r="O156" s="430"/>
      <c r="P156" s="80"/>
      <c r="Q156" s="634"/>
      <c r="R156" s="80"/>
      <c r="S156" s="634"/>
      <c r="T156" s="80"/>
      <c r="U156" s="80"/>
      <c r="V156" s="77">
        <f t="shared" si="36"/>
        <v>558</v>
      </c>
      <c r="W156" s="128">
        <f t="shared" si="37"/>
        <v>17.947893213251849</v>
      </c>
      <c r="Z156" s="639" t="s">
        <v>785</v>
      </c>
      <c r="AA156" s="639" t="s">
        <v>786</v>
      </c>
      <c r="AB156" s="38" t="s">
        <v>911</v>
      </c>
      <c r="AC156" s="38" t="s">
        <v>912</v>
      </c>
      <c r="AD156" s="34" t="s">
        <v>913</v>
      </c>
      <c r="AE156" s="34" t="s">
        <v>914</v>
      </c>
      <c r="AF156" s="38" t="s">
        <v>915</v>
      </c>
      <c r="AG156" s="38" t="s">
        <v>916</v>
      </c>
      <c r="AH156" s="38"/>
      <c r="AI156" s="38"/>
      <c r="AJ156" s="704"/>
      <c r="AK156" s="702"/>
      <c r="AL156" s="38"/>
      <c r="AM156" s="38"/>
      <c r="AN156" s="639"/>
      <c r="AO156" s="639"/>
      <c r="AP156" s="226"/>
      <c r="AQ156" s="226"/>
      <c r="AR156" s="640"/>
      <c r="AS156" s="640"/>
      <c r="AT156" s="51"/>
      <c r="AU156" s="226"/>
      <c r="AV156" s="226"/>
      <c r="AW156" s="226"/>
      <c r="BA156" s="129"/>
      <c r="BB156" s="130"/>
      <c r="BC156" s="129"/>
      <c r="BD156" s="155"/>
      <c r="BE156" s="132"/>
      <c r="BF156" s="158"/>
      <c r="BG156" s="132"/>
      <c r="BH156" s="158"/>
      <c r="BI156" s="64"/>
      <c r="BJ156" s="158"/>
      <c r="BK156" s="64"/>
      <c r="BL156" s="158"/>
      <c r="BM156" s="132"/>
      <c r="BN156" s="158"/>
      <c r="BO156" s="159"/>
      <c r="BP156" s="158"/>
      <c r="BQ156" s="132"/>
      <c r="BR156" s="158"/>
      <c r="BS156" s="64"/>
      <c r="BT156" s="158"/>
      <c r="BU156" s="159"/>
      <c r="BV156" s="158"/>
      <c r="BW156" s="132"/>
      <c r="BX156" s="158"/>
      <c r="BY156" s="64"/>
      <c r="BZ156" s="158"/>
      <c r="CA156" s="64"/>
      <c r="CB156" s="156">
        <f t="shared" si="38"/>
        <v>0</v>
      </c>
      <c r="CC156" s="128" t="e">
        <f t="shared" si="39"/>
        <v>#DIV/0!</v>
      </c>
      <c r="CF156" s="157"/>
      <c r="CG156" s="157"/>
    </row>
    <row r="157" spans="1:88" ht="39.75" customHeight="1">
      <c r="A157" s="1002"/>
      <c r="B157" s="1040"/>
      <c r="C157" s="1103" t="s">
        <v>716</v>
      </c>
      <c r="D157" s="681" t="s">
        <v>221</v>
      </c>
      <c r="E157" s="682"/>
      <c r="F157" s="671">
        <f>+'[1]UE409 (2)'!F163</f>
        <v>155</v>
      </c>
      <c r="G157" s="671">
        <f>+'[1]UE409 (2)'!G163</f>
        <v>155</v>
      </c>
      <c r="H157" s="671">
        <f>+'[1]UE409 (2)'!H163</f>
        <v>155</v>
      </c>
      <c r="I157" s="671">
        <f>+'[1]UE409 (2)'!I163</f>
        <v>155</v>
      </c>
      <c r="J157" s="727">
        <v>1</v>
      </c>
      <c r="K157" s="767">
        <v>5</v>
      </c>
      <c r="L157" s="767">
        <v>4</v>
      </c>
      <c r="M157" s="767">
        <v>5</v>
      </c>
      <c r="N157" s="767">
        <f t="shared" ref="N157:U157" si="43">+N158</f>
        <v>0</v>
      </c>
      <c r="O157" s="767">
        <f t="shared" si="43"/>
        <v>0</v>
      </c>
      <c r="P157" s="767">
        <f t="shared" si="43"/>
        <v>0</v>
      </c>
      <c r="Q157" s="767">
        <f t="shared" si="43"/>
        <v>0</v>
      </c>
      <c r="R157" s="767">
        <f t="shared" si="43"/>
        <v>0</v>
      </c>
      <c r="S157" s="767">
        <f t="shared" si="43"/>
        <v>0</v>
      </c>
      <c r="T157" s="767">
        <f t="shared" si="43"/>
        <v>0</v>
      </c>
      <c r="U157" s="767">
        <f t="shared" si="43"/>
        <v>0</v>
      </c>
      <c r="V157" s="77">
        <f t="shared" si="36"/>
        <v>15</v>
      </c>
      <c r="W157" s="128">
        <f t="shared" si="37"/>
        <v>9.67741935483871</v>
      </c>
      <c r="Z157" s="639"/>
      <c r="AA157" s="639"/>
      <c r="AB157" s="38"/>
      <c r="AC157" s="38"/>
      <c r="AD157" s="34"/>
      <c r="AE157" s="34"/>
      <c r="AF157" s="38"/>
      <c r="AG157" s="38"/>
      <c r="AH157" s="38"/>
      <c r="AI157" s="38"/>
      <c r="AJ157" s="702"/>
      <c r="AK157" s="702"/>
      <c r="AL157" s="38"/>
      <c r="AM157" s="38"/>
      <c r="AN157" s="639"/>
      <c r="AO157" s="639"/>
      <c r="AP157" s="226"/>
      <c r="AQ157" s="226"/>
      <c r="AR157" s="640"/>
      <c r="AS157" s="640"/>
      <c r="AT157" s="51"/>
      <c r="AU157" s="226"/>
      <c r="AV157" s="226"/>
      <c r="AW157" s="226"/>
      <c r="BA157" s="129">
        <f>+BC157+BD157+BF157+BH157+BJ157+BL157+BN157+BP157+BR157+BT157+BV157+BX157+BZ157</f>
        <v>0</v>
      </c>
      <c r="BB157" s="130">
        <f>+BE157+BG157+BI157+BK157+BM157+BO157+BQ157+BS157+BU157+BW157+BY157+CA157</f>
        <v>0</v>
      </c>
      <c r="BC157" s="77">
        <v>0</v>
      </c>
      <c r="BD157" s="155"/>
      <c r="BE157" s="132"/>
      <c r="BF157" s="158"/>
      <c r="BG157" s="132"/>
      <c r="BH157" s="158"/>
      <c r="BI157" s="64"/>
      <c r="BJ157" s="158"/>
      <c r="BK157" s="64"/>
      <c r="BL157" s="158"/>
      <c r="BM157" s="64"/>
      <c r="BN157" s="158"/>
      <c r="BO157" s="159"/>
      <c r="BP157" s="158"/>
      <c r="BQ157" s="132"/>
      <c r="BR157" s="158"/>
      <c r="BS157" s="64"/>
      <c r="BT157" s="158"/>
      <c r="BU157" s="159"/>
      <c r="BV157" s="158"/>
      <c r="BW157" s="132"/>
      <c r="BX157" s="158"/>
      <c r="BY157" s="64"/>
      <c r="BZ157" s="158"/>
      <c r="CA157" s="64"/>
      <c r="CB157" s="156">
        <f t="shared" si="38"/>
        <v>0</v>
      </c>
      <c r="CC157" s="128" t="e">
        <f t="shared" si="39"/>
        <v>#DIV/0!</v>
      </c>
      <c r="CF157" s="157"/>
      <c r="CG157" s="157"/>
    </row>
    <row r="158" spans="1:88" ht="39.75" customHeight="1">
      <c r="A158" s="1002"/>
      <c r="B158" s="1055"/>
      <c r="C158" s="1104"/>
      <c r="D158" s="38" t="s">
        <v>153</v>
      </c>
      <c r="E158" s="9" t="s">
        <v>101</v>
      </c>
      <c r="F158" s="671">
        <f>+'[1]UE409 (2)'!F164</f>
        <v>155</v>
      </c>
      <c r="G158" s="671">
        <f>+'[1]UE409 (2)'!G164</f>
        <v>155</v>
      </c>
      <c r="H158" s="671">
        <f>+'[1]UE409 (2)'!H164</f>
        <v>155</v>
      </c>
      <c r="I158" s="671">
        <f>+'[1]UE409 (2)'!I164</f>
        <v>155</v>
      </c>
      <c r="J158" s="732">
        <v>1</v>
      </c>
      <c r="K158" s="91">
        <v>5</v>
      </c>
      <c r="L158" s="118">
        <v>4</v>
      </c>
      <c r="M158" s="91">
        <v>5</v>
      </c>
      <c r="N158" s="91"/>
      <c r="O158" s="680"/>
      <c r="P158" s="91"/>
      <c r="Q158" s="634"/>
      <c r="R158" s="91"/>
      <c r="S158" s="634"/>
      <c r="T158" s="91"/>
      <c r="U158" s="91"/>
      <c r="V158" s="77">
        <f t="shared" si="36"/>
        <v>15</v>
      </c>
      <c r="W158" s="128">
        <f t="shared" si="37"/>
        <v>9.67741935483871</v>
      </c>
      <c r="Z158" s="638" t="s">
        <v>787</v>
      </c>
      <c r="AA158" s="638" t="s">
        <v>788</v>
      </c>
      <c r="AB158" s="44" t="s">
        <v>917</v>
      </c>
      <c r="AC158" s="44" t="s">
        <v>918</v>
      </c>
      <c r="AD158" s="25" t="s">
        <v>919</v>
      </c>
      <c r="AE158" s="25" t="s">
        <v>920</v>
      </c>
      <c r="AF158" s="44" t="s">
        <v>921</v>
      </c>
      <c r="AG158" s="44" t="s">
        <v>922</v>
      </c>
      <c r="AH158" s="44"/>
      <c r="AI158" s="44"/>
      <c r="AJ158" s="702"/>
      <c r="AK158" s="702"/>
      <c r="AL158" s="44"/>
      <c r="AM158" s="44"/>
      <c r="AN158" s="638"/>
      <c r="AO158" s="638"/>
      <c r="AP158" s="223"/>
      <c r="AQ158" s="223"/>
      <c r="AR158" s="224"/>
      <c r="AS158" s="224"/>
      <c r="AT158" s="51"/>
      <c r="AU158" s="226"/>
      <c r="AV158" s="226"/>
      <c r="AW158" s="226"/>
      <c r="BA158" s="129"/>
      <c r="BB158" s="130"/>
      <c r="BC158" s="129"/>
      <c r="BD158" s="155"/>
      <c r="BE158" s="132"/>
      <c r="BF158" s="158"/>
      <c r="BG158" s="132"/>
      <c r="BH158" s="158"/>
      <c r="BI158" s="64"/>
      <c r="BJ158" s="158"/>
      <c r="BK158" s="64"/>
      <c r="BL158" s="158"/>
      <c r="BM158" s="64"/>
      <c r="BN158" s="158"/>
      <c r="BO158" s="159"/>
      <c r="BP158" s="158"/>
      <c r="BQ158" s="132"/>
      <c r="BR158" s="158"/>
      <c r="BS158" s="64"/>
      <c r="BT158" s="158"/>
      <c r="BU158" s="159"/>
      <c r="BV158" s="158"/>
      <c r="BW158" s="132"/>
      <c r="BX158" s="158"/>
      <c r="BY158" s="64"/>
      <c r="BZ158" s="158"/>
      <c r="CA158" s="64"/>
      <c r="CB158" s="156"/>
      <c r="CC158" s="128"/>
      <c r="CF158" s="157"/>
      <c r="CG158" s="157"/>
    </row>
    <row r="159" spans="1:88" ht="58.5" customHeight="1">
      <c r="A159" s="1002"/>
      <c r="B159" s="1046" t="s">
        <v>324</v>
      </c>
      <c r="C159" s="1069" t="s">
        <v>336</v>
      </c>
      <c r="D159" s="677" t="s">
        <v>221</v>
      </c>
      <c r="E159" s="678"/>
      <c r="F159" s="671">
        <f>+'[1]UE409 (2)'!F165</f>
        <v>615</v>
      </c>
      <c r="G159" s="671">
        <f>+'[1]UE409 (2)'!G165</f>
        <v>615</v>
      </c>
      <c r="H159" s="671">
        <f>+'[1]UE409 (2)'!H165</f>
        <v>615</v>
      </c>
      <c r="I159" s="671">
        <f>+'[1]UE409 (2)'!I165</f>
        <v>615</v>
      </c>
      <c r="J159" s="727">
        <v>65</v>
      </c>
      <c r="K159" s="671">
        <v>59</v>
      </c>
      <c r="L159" s="671">
        <v>43</v>
      </c>
      <c r="M159" s="671">
        <v>58</v>
      </c>
      <c r="N159" s="671">
        <f t="shared" ref="N159:U159" si="44">+N160</f>
        <v>0</v>
      </c>
      <c r="O159" s="671">
        <f t="shared" si="44"/>
        <v>0</v>
      </c>
      <c r="P159" s="671">
        <f t="shared" si="44"/>
        <v>0</v>
      </c>
      <c r="Q159" s="671">
        <f t="shared" si="44"/>
        <v>0</v>
      </c>
      <c r="R159" s="671">
        <f t="shared" si="44"/>
        <v>0</v>
      </c>
      <c r="S159" s="671">
        <f t="shared" si="44"/>
        <v>0</v>
      </c>
      <c r="T159" s="671">
        <f t="shared" si="44"/>
        <v>0</v>
      </c>
      <c r="U159" s="671">
        <f t="shared" si="44"/>
        <v>0</v>
      </c>
      <c r="V159" s="77">
        <f t="shared" si="36"/>
        <v>225</v>
      </c>
      <c r="W159" s="128">
        <f t="shared" si="37"/>
        <v>36.585365853658537</v>
      </c>
      <c r="Z159" s="638"/>
      <c r="AA159" s="638"/>
      <c r="AB159" s="44"/>
      <c r="AC159" s="44"/>
      <c r="AD159" s="25"/>
      <c r="AE159" s="25"/>
      <c r="AF159" s="44"/>
      <c r="AG159" s="44"/>
      <c r="AH159" s="44"/>
      <c r="AI159" s="44"/>
      <c r="AJ159" s="703"/>
      <c r="AK159" s="703"/>
      <c r="AL159" s="223"/>
      <c r="AM159" s="223"/>
      <c r="AN159" s="224"/>
      <c r="AO159" s="224"/>
      <c r="AP159" s="223"/>
      <c r="AQ159" s="223"/>
      <c r="AR159" s="224"/>
      <c r="AS159" s="224"/>
      <c r="AT159" s="223"/>
      <c r="AU159" s="223"/>
      <c r="AV159" s="223"/>
      <c r="AW159" s="223"/>
      <c r="BA159" s="77">
        <f>+BC159+BD159+BF159+BH159+BJ159+BL159+BN159+BP159+BR159+BT159+BV159+BX159+BZ159</f>
        <v>331536</v>
      </c>
      <c r="BB159" s="130">
        <f>+BE159+BG159+BI159+BK159+BM159+BO159+BQ159+BS159+BU159+BW159+BY159+CA159</f>
        <v>56988.85</v>
      </c>
      <c r="BC159" s="129">
        <v>78488</v>
      </c>
      <c r="BD159" s="155">
        <v>0</v>
      </c>
      <c r="BE159" s="132">
        <v>7471.3</v>
      </c>
      <c r="BF159" s="158">
        <v>250956</v>
      </c>
      <c r="BG159" s="132">
        <v>25138.850000000002</v>
      </c>
      <c r="BH159" s="158">
        <v>2092</v>
      </c>
      <c r="BI159" s="64">
        <v>24378.699999999997</v>
      </c>
      <c r="BJ159" s="158"/>
      <c r="BK159" s="64"/>
      <c r="BL159" s="158"/>
      <c r="BM159" s="64"/>
      <c r="BN159" s="158"/>
      <c r="BO159" s="159"/>
      <c r="BP159" s="158"/>
      <c r="BQ159" s="132"/>
      <c r="BR159" s="158"/>
      <c r="BS159" s="64"/>
      <c r="BT159" s="158"/>
      <c r="BU159" s="159"/>
      <c r="BV159" s="158"/>
      <c r="BW159" s="132"/>
      <c r="BX159" s="158"/>
      <c r="BY159" s="64"/>
      <c r="BZ159" s="158"/>
      <c r="CA159" s="64"/>
      <c r="CB159" s="156">
        <f t="shared" si="38"/>
        <v>56988.85</v>
      </c>
      <c r="CC159" s="128">
        <f t="shared" si="39"/>
        <v>17.189339920853243</v>
      </c>
      <c r="CF159" s="133">
        <f>+CI159-BA159</f>
        <v>0</v>
      </c>
      <c r="CG159" s="133">
        <f>+CJ159-BB159</f>
        <v>0</v>
      </c>
      <c r="CH159" s="160"/>
      <c r="CI159" s="133">
        <v>331536</v>
      </c>
      <c r="CJ159" s="133">
        <v>56988.85</v>
      </c>
    </row>
    <row r="160" spans="1:88" ht="39.75" customHeight="1">
      <c r="A160" s="1002"/>
      <c r="B160" s="1046"/>
      <c r="C160" s="1146"/>
      <c r="D160" s="38" t="s">
        <v>154</v>
      </c>
      <c r="E160" s="9" t="s">
        <v>112</v>
      </c>
      <c r="F160" s="671">
        <f>+'[1]UE409 (2)'!F166</f>
        <v>615</v>
      </c>
      <c r="G160" s="671">
        <f>+'[1]UE409 (2)'!G166</f>
        <v>615</v>
      </c>
      <c r="H160" s="671">
        <f>+'[1]UE409 (2)'!H166</f>
        <v>615</v>
      </c>
      <c r="I160" s="671">
        <f>+'[1]UE409 (2)'!I166</f>
        <v>615</v>
      </c>
      <c r="J160" s="634">
        <v>65</v>
      </c>
      <c r="K160" s="91">
        <v>59</v>
      </c>
      <c r="L160" s="118">
        <v>43</v>
      </c>
      <c r="M160" s="91">
        <v>58</v>
      </c>
      <c r="N160" s="91"/>
      <c r="O160" s="424"/>
      <c r="P160" s="91"/>
      <c r="Q160" s="634"/>
      <c r="R160" s="91"/>
      <c r="S160" s="634"/>
      <c r="T160" s="91"/>
      <c r="U160" s="91"/>
      <c r="V160" s="77">
        <f t="shared" si="36"/>
        <v>225</v>
      </c>
      <c r="W160" s="128">
        <f t="shared" si="37"/>
        <v>36.585365853658537</v>
      </c>
      <c r="Z160" s="733" t="s">
        <v>789</v>
      </c>
      <c r="AA160" s="639" t="s">
        <v>790</v>
      </c>
      <c r="AB160" s="38" t="s">
        <v>795</v>
      </c>
      <c r="AC160" s="38" t="s">
        <v>923</v>
      </c>
      <c r="AD160" s="34" t="s">
        <v>924</v>
      </c>
      <c r="AE160" s="34" t="s">
        <v>925</v>
      </c>
      <c r="AF160" s="38" t="s">
        <v>926</v>
      </c>
      <c r="AG160" s="38" t="s">
        <v>927</v>
      </c>
      <c r="AH160" s="38"/>
      <c r="AI160" s="38"/>
      <c r="AJ160" s="702"/>
      <c r="AK160" s="703"/>
      <c r="AL160" s="12"/>
      <c r="AM160" s="12"/>
      <c r="AN160" s="638"/>
      <c r="AO160" s="638"/>
      <c r="AP160" s="223"/>
      <c r="AQ160" s="12"/>
      <c r="AR160" s="224"/>
      <c r="AS160" s="638"/>
      <c r="AT160" s="223"/>
      <c r="AU160" s="223"/>
      <c r="AV160" s="223"/>
      <c r="AW160" s="223"/>
      <c r="BA160" s="129"/>
      <c r="BB160" s="130"/>
      <c r="BC160" s="129"/>
      <c r="BD160" s="155"/>
      <c r="BE160" s="132"/>
      <c r="BF160" s="158"/>
      <c r="BG160" s="132"/>
      <c r="BH160" s="158"/>
      <c r="BI160" s="64"/>
      <c r="BJ160" s="158"/>
      <c r="BK160" s="64"/>
      <c r="BL160" s="158"/>
      <c r="BM160" s="132"/>
      <c r="BN160" s="158"/>
      <c r="BO160" s="159"/>
      <c r="BP160" s="158"/>
      <c r="BQ160" s="132"/>
      <c r="BR160" s="158"/>
      <c r="BS160" s="64"/>
      <c r="BT160" s="158"/>
      <c r="BU160" s="159"/>
      <c r="BV160" s="158"/>
      <c r="BW160" s="132"/>
      <c r="BX160" s="158"/>
      <c r="BY160" s="64"/>
      <c r="BZ160" s="158"/>
      <c r="CA160" s="64"/>
      <c r="CB160" s="156">
        <f t="shared" si="38"/>
        <v>0</v>
      </c>
      <c r="CC160" s="128" t="e">
        <f t="shared" si="39"/>
        <v>#DIV/0!</v>
      </c>
      <c r="CF160" s="157"/>
      <c r="CG160" s="157"/>
    </row>
    <row r="161" spans="1:88" ht="55.5" customHeight="1">
      <c r="A161" s="1002"/>
      <c r="B161" s="945" t="s">
        <v>329</v>
      </c>
      <c r="C161" s="1072" t="s">
        <v>325</v>
      </c>
      <c r="D161" s="677" t="s">
        <v>221</v>
      </c>
      <c r="E161" s="678"/>
      <c r="F161" s="671">
        <f>+'[1]UE409 (2)'!F167</f>
        <v>777</v>
      </c>
      <c r="G161" s="671">
        <f>+'[1]UE409 (2)'!G167</f>
        <v>777</v>
      </c>
      <c r="H161" s="671">
        <f>+'[1]UE409 (2)'!H167</f>
        <v>777</v>
      </c>
      <c r="I161" s="671">
        <f>+'[1]UE409 (2)'!I167</f>
        <v>777</v>
      </c>
      <c r="J161" s="727">
        <v>69</v>
      </c>
      <c r="K161" s="671">
        <v>60</v>
      </c>
      <c r="L161" s="671">
        <v>46</v>
      </c>
      <c r="M161" s="671">
        <v>75</v>
      </c>
      <c r="N161" s="671">
        <f t="shared" ref="N161:U161" si="45">+N162</f>
        <v>0</v>
      </c>
      <c r="O161" s="671">
        <f t="shared" si="45"/>
        <v>0</v>
      </c>
      <c r="P161" s="671">
        <f t="shared" si="45"/>
        <v>0</v>
      </c>
      <c r="Q161" s="671">
        <f t="shared" si="45"/>
        <v>0</v>
      </c>
      <c r="R161" s="671">
        <f t="shared" si="45"/>
        <v>0</v>
      </c>
      <c r="S161" s="671">
        <f t="shared" si="45"/>
        <v>0</v>
      </c>
      <c r="T161" s="671">
        <f t="shared" si="45"/>
        <v>0</v>
      </c>
      <c r="U161" s="671">
        <f t="shared" si="45"/>
        <v>0</v>
      </c>
      <c r="V161" s="77">
        <f t="shared" si="36"/>
        <v>250</v>
      </c>
      <c r="W161" s="128">
        <f t="shared" si="37"/>
        <v>32.175032175032179</v>
      </c>
      <c r="Z161" s="639"/>
      <c r="AA161" s="639"/>
      <c r="AB161" s="38"/>
      <c r="AC161" s="38"/>
      <c r="AD161" s="34"/>
      <c r="AE161" s="34"/>
      <c r="AF161" s="38"/>
      <c r="AG161" s="38"/>
      <c r="AH161" s="38"/>
      <c r="AI161" s="38"/>
      <c r="AJ161" s="702"/>
      <c r="AK161" s="703"/>
      <c r="AL161" s="223"/>
      <c r="AM161" s="223"/>
      <c r="AN161" s="224"/>
      <c r="AO161" s="224"/>
      <c r="AP161" s="223"/>
      <c r="AQ161" s="223"/>
      <c r="AR161" s="224"/>
      <c r="AS161" s="224"/>
      <c r="AT161" s="223"/>
      <c r="AU161" s="223"/>
      <c r="AV161" s="223"/>
      <c r="AW161" s="223"/>
      <c r="BA161" s="129">
        <f>+BC161+BD161+BF161+BH161+BJ161+BL161+BN161+BP161+BR161+BT161+BV161+BX161+BZ161</f>
        <v>0</v>
      </c>
      <c r="BB161" s="130">
        <f>+BE161+BG161+BI161+BK161+BM161+BO161+BQ161+BS161+BU161+BW161+BY161+CA161</f>
        <v>0</v>
      </c>
      <c r="BC161" s="129">
        <v>0</v>
      </c>
      <c r="BD161" s="155">
        <v>0</v>
      </c>
      <c r="BE161" s="132">
        <v>0</v>
      </c>
      <c r="BF161" s="158">
        <v>0</v>
      </c>
      <c r="BG161" s="132">
        <v>0</v>
      </c>
      <c r="BH161" s="158">
        <v>0</v>
      </c>
      <c r="BI161" s="64">
        <v>0</v>
      </c>
      <c r="BJ161" s="158"/>
      <c r="BK161" s="64"/>
      <c r="BL161" s="158"/>
      <c r="BM161" s="132"/>
      <c r="BN161" s="158"/>
      <c r="BO161" s="159"/>
      <c r="BP161" s="158"/>
      <c r="BQ161" s="132"/>
      <c r="BR161" s="158"/>
      <c r="BS161" s="64"/>
      <c r="BT161" s="158"/>
      <c r="BU161" s="159"/>
      <c r="BV161" s="158"/>
      <c r="BW161" s="132"/>
      <c r="BX161" s="158"/>
      <c r="BY161" s="64"/>
      <c r="BZ161" s="158"/>
      <c r="CA161" s="64"/>
      <c r="CB161" s="156">
        <f t="shared" si="38"/>
        <v>0</v>
      </c>
      <c r="CC161" s="128" t="e">
        <f t="shared" si="39"/>
        <v>#DIV/0!</v>
      </c>
      <c r="CF161" s="133">
        <f>+CI161-BA161</f>
        <v>0</v>
      </c>
      <c r="CG161" s="133">
        <f>+CJ161-BB161</f>
        <v>0</v>
      </c>
      <c r="CH161" s="160"/>
      <c r="CI161" s="133"/>
      <c r="CJ161" s="133"/>
    </row>
    <row r="162" spans="1:88" ht="38.25" customHeight="1">
      <c r="A162" s="1002"/>
      <c r="B162" s="945"/>
      <c r="C162" s="1073"/>
      <c r="D162" s="38" t="s">
        <v>448</v>
      </c>
      <c r="E162" s="18" t="s">
        <v>60</v>
      </c>
      <c r="F162" s="671">
        <f>+'[1]UE409 (2)'!F168</f>
        <v>777</v>
      </c>
      <c r="G162" s="671">
        <f>+'[1]UE409 (2)'!G168</f>
        <v>777</v>
      </c>
      <c r="H162" s="671">
        <f>+'[1]UE409 (2)'!H168</f>
        <v>777</v>
      </c>
      <c r="I162" s="671">
        <f>+'[1]UE409 (2)'!I168</f>
        <v>777</v>
      </c>
      <c r="J162" s="634">
        <v>69</v>
      </c>
      <c r="K162" s="91">
        <v>60</v>
      </c>
      <c r="L162" s="118">
        <v>46</v>
      </c>
      <c r="M162" s="91">
        <v>75</v>
      </c>
      <c r="N162" s="91"/>
      <c r="O162" s="424"/>
      <c r="P162" s="91"/>
      <c r="Q162" s="634"/>
      <c r="R162" s="91"/>
      <c r="S162" s="634"/>
      <c r="T162" s="91"/>
      <c r="U162" s="91"/>
      <c r="V162" s="77">
        <f t="shared" si="36"/>
        <v>250</v>
      </c>
      <c r="W162" s="128">
        <f t="shared" si="37"/>
        <v>32.175032175032179</v>
      </c>
      <c r="Z162" s="755" t="s">
        <v>791</v>
      </c>
      <c r="AA162" s="755" t="s">
        <v>792</v>
      </c>
      <c r="AB162" s="38" t="s">
        <v>795</v>
      </c>
      <c r="AC162" s="38" t="s">
        <v>928</v>
      </c>
      <c r="AD162" s="34" t="s">
        <v>795</v>
      </c>
      <c r="AE162" s="34" t="s">
        <v>929</v>
      </c>
      <c r="AF162" s="38" t="s">
        <v>795</v>
      </c>
      <c r="AG162" s="38" t="s">
        <v>929</v>
      </c>
      <c r="AH162" s="38"/>
      <c r="AI162" s="38"/>
      <c r="AJ162" s="703"/>
      <c r="AK162" s="703"/>
      <c r="AL162" s="38"/>
      <c r="AM162" s="38"/>
      <c r="AN162" s="639"/>
      <c r="AO162" s="639"/>
      <c r="AP162" s="226"/>
      <c r="AQ162" s="226"/>
      <c r="AR162" s="640"/>
      <c r="AS162" s="640"/>
      <c r="AT162" s="223"/>
      <c r="AU162" s="223"/>
      <c r="AV162" s="223"/>
      <c r="AW162" s="223"/>
      <c r="BA162" s="129"/>
      <c r="BB162" s="130"/>
      <c r="BC162" s="129"/>
      <c r="BD162" s="155"/>
      <c r="BE162" s="132"/>
      <c r="BF162" s="158"/>
      <c r="BG162" s="132"/>
      <c r="BH162" s="158"/>
      <c r="BI162" s="64"/>
      <c r="BJ162" s="158"/>
      <c r="BK162" s="64"/>
      <c r="BL162" s="158"/>
      <c r="BM162" s="64"/>
      <c r="BN162" s="158"/>
      <c r="BO162" s="159"/>
      <c r="BP162" s="158"/>
      <c r="BQ162" s="132"/>
      <c r="BR162" s="158"/>
      <c r="BS162" s="64"/>
      <c r="BT162" s="158"/>
      <c r="BU162" s="159"/>
      <c r="BV162" s="158"/>
      <c r="BW162" s="132"/>
      <c r="BX162" s="158"/>
      <c r="BY162" s="64"/>
      <c r="BZ162" s="158"/>
      <c r="CA162" s="64"/>
      <c r="CB162" s="156">
        <f t="shared" si="38"/>
        <v>0</v>
      </c>
      <c r="CC162" s="128" t="e">
        <f t="shared" si="39"/>
        <v>#DIV/0!</v>
      </c>
      <c r="CF162" s="157"/>
      <c r="CG162" s="157"/>
    </row>
    <row r="163" spans="1:88" ht="38.25" customHeight="1">
      <c r="A163" s="1002"/>
      <c r="B163" s="945"/>
      <c r="C163" s="1073"/>
      <c r="D163" s="11" t="s">
        <v>421</v>
      </c>
      <c r="E163" s="18" t="s">
        <v>60</v>
      </c>
      <c r="F163" s="671">
        <f>+'[1]UE409 (2)'!F169</f>
        <v>690</v>
      </c>
      <c r="G163" s="671">
        <f>+'[1]UE409 (2)'!G169</f>
        <v>690</v>
      </c>
      <c r="H163" s="671">
        <f>+'[1]UE409 (2)'!H169</f>
        <v>690</v>
      </c>
      <c r="I163" s="671">
        <f>+'[1]UE409 (2)'!I169</f>
        <v>690</v>
      </c>
      <c r="J163" s="634">
        <v>74</v>
      </c>
      <c r="K163" s="91">
        <v>59</v>
      </c>
      <c r="L163" s="118">
        <v>49</v>
      </c>
      <c r="M163" s="91">
        <v>73</v>
      </c>
      <c r="N163" s="91"/>
      <c r="O163" s="424"/>
      <c r="P163" s="91"/>
      <c r="Q163" s="634"/>
      <c r="R163" s="91"/>
      <c r="S163" s="634"/>
      <c r="T163" s="91"/>
      <c r="U163" s="91"/>
      <c r="V163" s="77">
        <f t="shared" si="36"/>
        <v>255</v>
      </c>
      <c r="W163" s="128">
        <f t="shared" si="37"/>
        <v>36.95652173913043</v>
      </c>
      <c r="Z163" s="756"/>
      <c r="AA163" s="756"/>
      <c r="AB163" s="38" t="s">
        <v>795</v>
      </c>
      <c r="AC163" s="38" t="s">
        <v>928</v>
      </c>
      <c r="AD163" s="34" t="s">
        <v>795</v>
      </c>
      <c r="AE163" s="34" t="s">
        <v>929</v>
      </c>
      <c r="AF163" s="38" t="s">
        <v>795</v>
      </c>
      <c r="AG163" s="38" t="s">
        <v>929</v>
      </c>
      <c r="AH163" s="38"/>
      <c r="AI163" s="38"/>
      <c r="AJ163" s="702"/>
      <c r="AK163" s="702"/>
      <c r="AL163" s="38"/>
      <c r="AM163" s="38"/>
      <c r="AN163" s="639"/>
      <c r="AO163" s="639"/>
      <c r="AP163" s="226"/>
      <c r="AQ163" s="226"/>
      <c r="AR163" s="640"/>
      <c r="AS163" s="640"/>
      <c r="AT163" s="226"/>
      <c r="AU163" s="226"/>
      <c r="AV163" s="226"/>
      <c r="AW163" s="226"/>
      <c r="BA163" s="129"/>
      <c r="BB163" s="130"/>
      <c r="BC163" s="129"/>
      <c r="BD163" s="155"/>
      <c r="BE163" s="132"/>
      <c r="BF163" s="158"/>
      <c r="BG163" s="132"/>
      <c r="BH163" s="158"/>
      <c r="BI163" s="64"/>
      <c r="BJ163" s="158"/>
      <c r="BK163" s="64"/>
      <c r="BL163" s="158"/>
      <c r="BM163" s="64"/>
      <c r="BN163" s="158"/>
      <c r="BO163" s="159"/>
      <c r="BP163" s="158"/>
      <c r="BQ163" s="132"/>
      <c r="BR163" s="158"/>
      <c r="BS163" s="64"/>
      <c r="BT163" s="158"/>
      <c r="BU163" s="159"/>
      <c r="BV163" s="158"/>
      <c r="BW163" s="132"/>
      <c r="BX163" s="158"/>
      <c r="BY163" s="64"/>
      <c r="BZ163" s="158"/>
      <c r="CA163" s="64"/>
      <c r="CB163" s="156">
        <f t="shared" si="38"/>
        <v>0</v>
      </c>
      <c r="CC163" s="128" t="e">
        <f t="shared" si="39"/>
        <v>#DIV/0!</v>
      </c>
      <c r="CF163" s="157"/>
      <c r="CG163" s="157"/>
    </row>
    <row r="164" spans="1:88" ht="51" customHeight="1">
      <c r="A164" s="1002"/>
      <c r="B164" s="1046" t="s">
        <v>331</v>
      </c>
      <c r="C164" s="984" t="s">
        <v>714</v>
      </c>
      <c r="D164" s="985"/>
      <c r="E164" s="986"/>
      <c r="F164" s="698">
        <f>+'[1]UE409 (2)'!F170</f>
        <v>989</v>
      </c>
      <c r="G164" s="698">
        <f>+'[1]UE409 (2)'!G170</f>
        <v>967</v>
      </c>
      <c r="H164" s="698">
        <f>+'[1]UE409 (2)'!H170</f>
        <v>967</v>
      </c>
      <c r="I164" s="698">
        <f>+'[1]UE409 (2)'!I170</f>
        <v>967</v>
      </c>
      <c r="J164" s="723">
        <v>74</v>
      </c>
      <c r="K164" s="698">
        <v>64</v>
      </c>
      <c r="L164" s="698">
        <v>48</v>
      </c>
      <c r="M164" s="698">
        <v>73</v>
      </c>
      <c r="N164" s="698">
        <f t="shared" ref="N164:U164" si="46">+N165+N170</f>
        <v>0</v>
      </c>
      <c r="O164" s="698">
        <f t="shared" si="46"/>
        <v>0</v>
      </c>
      <c r="P164" s="698">
        <f t="shared" si="46"/>
        <v>0</v>
      </c>
      <c r="Q164" s="698">
        <f t="shared" si="46"/>
        <v>0</v>
      </c>
      <c r="R164" s="698">
        <f t="shared" si="46"/>
        <v>0</v>
      </c>
      <c r="S164" s="698">
        <f t="shared" si="46"/>
        <v>0</v>
      </c>
      <c r="T164" s="698">
        <f t="shared" si="46"/>
        <v>0</v>
      </c>
      <c r="U164" s="698">
        <f t="shared" si="46"/>
        <v>0</v>
      </c>
      <c r="V164" s="77">
        <f t="shared" si="36"/>
        <v>259</v>
      </c>
      <c r="W164" s="128">
        <f t="shared" si="37"/>
        <v>26.188068756319517</v>
      </c>
      <c r="Z164" s="639"/>
      <c r="AA164" s="639"/>
      <c r="AB164" s="38"/>
      <c r="AC164" s="38"/>
      <c r="AD164" s="34"/>
      <c r="AE164" s="34"/>
      <c r="AF164" s="38"/>
      <c r="AG164" s="38"/>
      <c r="AH164" s="38"/>
      <c r="AI164" s="38"/>
      <c r="AJ164" s="702"/>
      <c r="AK164" s="702"/>
      <c r="AL164" s="51"/>
      <c r="AM164" s="51"/>
      <c r="AN164" s="639"/>
      <c r="AO164" s="639"/>
      <c r="AP164" s="51"/>
      <c r="AQ164" s="51"/>
      <c r="AR164" s="640"/>
      <c r="AS164" s="640"/>
      <c r="AT164" s="226"/>
      <c r="AU164" s="226"/>
      <c r="AV164" s="226"/>
      <c r="AW164" s="226"/>
      <c r="BA164" s="129"/>
      <c r="BB164" s="130"/>
      <c r="BC164" s="129"/>
      <c r="BD164" s="155"/>
      <c r="BE164" s="132"/>
      <c r="BF164" s="158"/>
      <c r="BG164" s="132"/>
      <c r="BH164" s="158"/>
      <c r="BI164" s="64"/>
      <c r="BJ164" s="158"/>
      <c r="BK164" s="64"/>
      <c r="BL164" s="158"/>
      <c r="BM164" s="64"/>
      <c r="BN164" s="158"/>
      <c r="BO164" s="159"/>
      <c r="BP164" s="158"/>
      <c r="BQ164" s="132"/>
      <c r="BR164" s="158"/>
      <c r="BS164" s="64"/>
      <c r="BT164" s="158"/>
      <c r="BU164" s="159"/>
      <c r="BV164" s="158"/>
      <c r="BW164" s="132"/>
      <c r="BX164" s="158"/>
      <c r="BY164" s="64"/>
      <c r="BZ164" s="158"/>
      <c r="CA164" s="64"/>
      <c r="CB164" s="156">
        <f t="shared" si="38"/>
        <v>0</v>
      </c>
      <c r="CC164" s="128" t="e">
        <f t="shared" si="39"/>
        <v>#DIV/0!</v>
      </c>
      <c r="CF164" s="133"/>
      <c r="CG164" s="133"/>
      <c r="CH164" s="160"/>
      <c r="CI164" s="133"/>
      <c r="CJ164" s="133"/>
    </row>
    <row r="165" spans="1:88" ht="51" customHeight="1">
      <c r="A165" s="1002"/>
      <c r="B165" s="1046"/>
      <c r="C165" s="1062" t="s">
        <v>717</v>
      </c>
      <c r="D165" s="681" t="s">
        <v>221</v>
      </c>
      <c r="E165" s="682"/>
      <c r="F165" s="671">
        <f>+'[1]UE409 (2)'!F171</f>
        <v>950</v>
      </c>
      <c r="G165" s="671">
        <f>+'[1]UE409 (2)'!G171</f>
        <v>928</v>
      </c>
      <c r="H165" s="671">
        <f>+'[1]UE409 (2)'!H171</f>
        <v>928</v>
      </c>
      <c r="I165" s="671">
        <f>+'[1]UE409 (2)'!I171</f>
        <v>928</v>
      </c>
      <c r="J165" s="727">
        <v>74</v>
      </c>
      <c r="K165" s="671">
        <v>62</v>
      </c>
      <c r="L165" s="671">
        <v>48</v>
      </c>
      <c r="M165" s="671">
        <v>72</v>
      </c>
      <c r="N165" s="671">
        <f t="shared" ref="N165:U165" si="47">SUM(N166:N169)</f>
        <v>0</v>
      </c>
      <c r="O165" s="671">
        <f t="shared" si="47"/>
        <v>0</v>
      </c>
      <c r="P165" s="671">
        <f t="shared" si="47"/>
        <v>0</v>
      </c>
      <c r="Q165" s="671">
        <f t="shared" si="47"/>
        <v>0</v>
      </c>
      <c r="R165" s="671">
        <f t="shared" si="47"/>
        <v>0</v>
      </c>
      <c r="S165" s="671">
        <f t="shared" si="47"/>
        <v>0</v>
      </c>
      <c r="T165" s="671">
        <f t="shared" si="47"/>
        <v>0</v>
      </c>
      <c r="U165" s="671">
        <f t="shared" si="47"/>
        <v>0</v>
      </c>
      <c r="V165" s="77">
        <f t="shared" si="36"/>
        <v>256</v>
      </c>
      <c r="W165" s="128">
        <f t="shared" si="37"/>
        <v>26.94736842105263</v>
      </c>
      <c r="Z165" s="639"/>
      <c r="AA165" s="639"/>
      <c r="AB165" s="38"/>
      <c r="AC165" s="38"/>
      <c r="AD165" s="34"/>
      <c r="AE165" s="34"/>
      <c r="AF165" s="38"/>
      <c r="AG165" s="38"/>
      <c r="AH165" s="38"/>
      <c r="AI165" s="38"/>
      <c r="AJ165" s="702"/>
      <c r="AK165" s="702"/>
      <c r="AL165" s="51"/>
      <c r="AM165" s="51"/>
      <c r="AN165" s="639"/>
      <c r="AO165" s="639"/>
      <c r="AP165" s="51"/>
      <c r="AQ165" s="51"/>
      <c r="AR165" s="640"/>
      <c r="AS165" s="640"/>
      <c r="AT165" s="226"/>
      <c r="AU165" s="226"/>
      <c r="AV165" s="226"/>
      <c r="AW165" s="226"/>
      <c r="BA165" s="77">
        <f>+BC165+BD165+BF165+BH165+BJ165+BL165+BN165+BP165+BR165+BT165+BV165+BX165+BZ165</f>
        <v>3625571</v>
      </c>
      <c r="BB165" s="130">
        <f>+BE165+BG165+BI165+BK165+BM165+BO165+BQ165+BS165+BU165+BW165+BY165+CA165</f>
        <v>1265190.8699999999</v>
      </c>
      <c r="BC165" s="129">
        <v>2589644</v>
      </c>
      <c r="BD165" s="155">
        <v>27892</v>
      </c>
      <c r="BE165" s="132">
        <v>688742.14</v>
      </c>
      <c r="BF165" s="158">
        <v>1002116</v>
      </c>
      <c r="BG165" s="132">
        <v>284616.19000000006</v>
      </c>
      <c r="BH165" s="158">
        <v>5919</v>
      </c>
      <c r="BI165" s="64">
        <v>291832.5399999998</v>
      </c>
      <c r="BJ165" s="158"/>
      <c r="BK165" s="64"/>
      <c r="BL165" s="158"/>
      <c r="BM165" s="64"/>
      <c r="BN165" s="158"/>
      <c r="BO165" s="159"/>
      <c r="BP165" s="158"/>
      <c r="BQ165" s="132"/>
      <c r="BR165" s="158"/>
      <c r="BS165" s="64"/>
      <c r="BT165" s="158"/>
      <c r="BU165" s="159"/>
      <c r="BV165" s="158"/>
      <c r="BW165" s="132"/>
      <c r="BX165" s="158"/>
      <c r="BY165" s="64"/>
      <c r="BZ165" s="158"/>
      <c r="CA165" s="64"/>
      <c r="CB165" s="156">
        <f t="shared" si="38"/>
        <v>1265190.8699999999</v>
      </c>
      <c r="CC165" s="128">
        <f t="shared" si="39"/>
        <v>34.896320331335389</v>
      </c>
      <c r="CF165" s="133">
        <f>+CI165-BA165</f>
        <v>0</v>
      </c>
      <c r="CG165" s="133">
        <f>+CJ165-BB165</f>
        <v>0</v>
      </c>
      <c r="CH165" s="160"/>
      <c r="CI165" s="133">
        <v>3625571</v>
      </c>
      <c r="CJ165" s="133">
        <v>1265190.8699999999</v>
      </c>
    </row>
    <row r="166" spans="1:88" ht="38.25" customHeight="1">
      <c r="A166" s="1002"/>
      <c r="B166" s="1046"/>
      <c r="C166" s="1062"/>
      <c r="D166" s="47" t="s">
        <v>435</v>
      </c>
      <c r="E166" s="9" t="s">
        <v>101</v>
      </c>
      <c r="F166" s="671">
        <f>+'[1]UE409 (2)'!F172</f>
        <v>777</v>
      </c>
      <c r="G166" s="671">
        <f>+'[1]UE409 (2)'!G172</f>
        <v>777</v>
      </c>
      <c r="H166" s="671">
        <f>+'[1]UE409 (2)'!H172</f>
        <v>777</v>
      </c>
      <c r="I166" s="671">
        <f>+'[1]UE409 (2)'!I172</f>
        <v>777</v>
      </c>
      <c r="J166" s="634">
        <v>60</v>
      </c>
      <c r="K166" s="91">
        <v>47</v>
      </c>
      <c r="L166" s="118">
        <v>36</v>
      </c>
      <c r="M166" s="91">
        <v>60</v>
      </c>
      <c r="N166" s="91"/>
      <c r="O166" s="424"/>
      <c r="P166" s="91"/>
      <c r="Q166" s="634"/>
      <c r="R166" s="91"/>
      <c r="S166" s="634"/>
      <c r="T166" s="91"/>
      <c r="U166" s="91"/>
      <c r="V166" s="77">
        <f t="shared" si="36"/>
        <v>203</v>
      </c>
      <c r="W166" s="128">
        <f t="shared" si="37"/>
        <v>26.126126126126124</v>
      </c>
      <c r="Z166" s="755" t="s">
        <v>793</v>
      </c>
      <c r="AA166" s="755" t="s">
        <v>794</v>
      </c>
      <c r="AB166" s="38" t="s">
        <v>930</v>
      </c>
      <c r="AC166" s="38" t="s">
        <v>931</v>
      </c>
      <c r="AD166" s="34" t="s">
        <v>932</v>
      </c>
      <c r="AE166" s="34" t="s">
        <v>933</v>
      </c>
      <c r="AF166" s="38" t="s">
        <v>934</v>
      </c>
      <c r="AG166" s="38" t="s">
        <v>933</v>
      </c>
      <c r="AH166" s="38"/>
      <c r="AI166" s="38"/>
      <c r="AJ166" s="705"/>
      <c r="AK166" s="703"/>
      <c r="AL166" s="38"/>
      <c r="AM166" s="38"/>
      <c r="AN166" s="639"/>
      <c r="AO166" s="639"/>
      <c r="AP166" s="226"/>
      <c r="AQ166" s="226"/>
      <c r="AR166" s="640"/>
      <c r="AS166" s="640"/>
      <c r="AT166" s="226"/>
      <c r="AU166" s="223"/>
      <c r="AV166" s="223"/>
      <c r="AW166" s="223"/>
      <c r="BA166" s="129"/>
      <c r="BB166" s="130"/>
      <c r="BC166" s="129"/>
      <c r="BD166" s="155"/>
      <c r="BE166" s="132"/>
      <c r="BF166" s="158"/>
      <c r="BG166" s="132"/>
      <c r="BH166" s="158"/>
      <c r="BI166" s="64"/>
      <c r="BJ166" s="158"/>
      <c r="BK166" s="159"/>
      <c r="BL166" s="158"/>
      <c r="BM166" s="64"/>
      <c r="BN166" s="158"/>
      <c r="BO166" s="159"/>
      <c r="BP166" s="158"/>
      <c r="BQ166" s="132"/>
      <c r="BR166" s="158"/>
      <c r="BS166" s="64"/>
      <c r="BT166" s="158"/>
      <c r="BU166" s="159"/>
      <c r="BV166" s="158"/>
      <c r="BW166" s="132"/>
      <c r="BX166" s="158"/>
      <c r="BY166" s="64"/>
      <c r="BZ166" s="158"/>
      <c r="CA166" s="64"/>
      <c r="CB166" s="156">
        <f t="shared" si="38"/>
        <v>0</v>
      </c>
      <c r="CC166" s="128" t="e">
        <f t="shared" si="39"/>
        <v>#DIV/0!</v>
      </c>
    </row>
    <row r="167" spans="1:88" ht="38.25" customHeight="1">
      <c r="A167" s="1002"/>
      <c r="B167" s="1046"/>
      <c r="C167" s="1062"/>
      <c r="D167" s="34" t="s">
        <v>155</v>
      </c>
      <c r="E167" s="18" t="s">
        <v>101</v>
      </c>
      <c r="F167" s="671">
        <f>+'[1]UE409 (2)'!F173</f>
        <v>120</v>
      </c>
      <c r="G167" s="671">
        <f>+'[1]UE409 (2)'!G173</f>
        <v>98</v>
      </c>
      <c r="H167" s="671">
        <f>+'[1]UE409 (2)'!H173</f>
        <v>98</v>
      </c>
      <c r="I167" s="671">
        <f>+'[1]UE409 (2)'!I173</f>
        <v>98</v>
      </c>
      <c r="J167" s="634">
        <v>10</v>
      </c>
      <c r="K167" s="91">
        <v>9</v>
      </c>
      <c r="L167" s="118">
        <v>4</v>
      </c>
      <c r="M167" s="91">
        <v>10</v>
      </c>
      <c r="N167" s="91"/>
      <c r="O167" s="424"/>
      <c r="P167" s="91"/>
      <c r="Q167" s="634"/>
      <c r="R167" s="91"/>
      <c r="S167" s="664"/>
      <c r="T167" s="91"/>
      <c r="U167" s="91"/>
      <c r="V167" s="77">
        <f t="shared" si="36"/>
        <v>33</v>
      </c>
      <c r="W167" s="128">
        <f t="shared" si="37"/>
        <v>27.500000000000004</v>
      </c>
      <c r="Z167" s="757"/>
      <c r="AA167" s="757"/>
      <c r="AB167" s="38" t="s">
        <v>935</v>
      </c>
      <c r="AC167" s="38" t="s">
        <v>936</v>
      </c>
      <c r="AD167" s="34" t="s">
        <v>937</v>
      </c>
      <c r="AE167" s="34" t="s">
        <v>938</v>
      </c>
      <c r="AF167" s="38" t="s">
        <v>937</v>
      </c>
      <c r="AG167" s="38" t="s">
        <v>938</v>
      </c>
      <c r="AH167" s="38"/>
      <c r="AI167" s="38"/>
      <c r="AJ167" s="702"/>
      <c r="AK167" s="706"/>
      <c r="AL167" s="38"/>
      <c r="AM167" s="38"/>
      <c r="AN167" s="639"/>
      <c r="AO167" s="639"/>
      <c r="AP167" s="226"/>
      <c r="AQ167" s="226"/>
      <c r="AR167" s="640"/>
      <c r="AS167" s="640"/>
      <c r="AT167" s="226"/>
      <c r="AU167" s="226"/>
      <c r="AV167" s="226"/>
      <c r="AW167" s="226"/>
      <c r="BA167" s="129"/>
      <c r="BB167" s="130"/>
      <c r="BC167" s="129"/>
      <c r="BD167" s="155"/>
      <c r="BE167" s="132"/>
      <c r="BF167" s="158"/>
      <c r="BG167" s="132"/>
      <c r="BH167" s="158"/>
      <c r="BI167" s="64"/>
      <c r="BJ167" s="158"/>
      <c r="BK167" s="64"/>
      <c r="BL167" s="158"/>
      <c r="BM167" s="132"/>
      <c r="BN167" s="158"/>
      <c r="BO167" s="159"/>
      <c r="BP167" s="158"/>
      <c r="BQ167" s="132"/>
      <c r="BR167" s="158"/>
      <c r="BS167" s="64"/>
      <c r="BT167" s="158"/>
      <c r="BU167" s="159"/>
      <c r="BV167" s="158"/>
      <c r="BW167" s="132"/>
      <c r="BX167" s="158"/>
      <c r="BY167" s="64"/>
      <c r="BZ167" s="158"/>
      <c r="CA167" s="64"/>
      <c r="CB167" s="156">
        <f t="shared" si="38"/>
        <v>0</v>
      </c>
      <c r="CC167" s="128" t="e">
        <f t="shared" si="39"/>
        <v>#DIV/0!</v>
      </c>
      <c r="CF167" s="157"/>
      <c r="CG167" s="157"/>
    </row>
    <row r="168" spans="1:88" ht="38.25" customHeight="1">
      <c r="A168" s="1002"/>
      <c r="B168" s="1046"/>
      <c r="C168" s="1062"/>
      <c r="D168" s="46" t="s">
        <v>157</v>
      </c>
      <c r="E168" s="18" t="s">
        <v>101</v>
      </c>
      <c r="F168" s="671">
        <f>+'[1]UE409 (2)'!F174</f>
        <v>16</v>
      </c>
      <c r="G168" s="671">
        <f>+'[1]UE409 (2)'!G174</f>
        <v>16</v>
      </c>
      <c r="H168" s="671">
        <f>+'[1]UE409 (2)'!H174</f>
        <v>16</v>
      </c>
      <c r="I168" s="671">
        <f>+'[1]UE409 (2)'!I174</f>
        <v>16</v>
      </c>
      <c r="J168" s="634">
        <v>2</v>
      </c>
      <c r="K168" s="91">
        <v>0</v>
      </c>
      <c r="L168" s="118">
        <v>3</v>
      </c>
      <c r="M168" s="91">
        <v>2</v>
      </c>
      <c r="N168" s="91"/>
      <c r="O168" s="424"/>
      <c r="P168" s="91"/>
      <c r="Q168" s="634"/>
      <c r="R168" s="91"/>
      <c r="S168" s="634"/>
      <c r="T168" s="91"/>
      <c r="U168" s="91"/>
      <c r="V168" s="77">
        <f t="shared" si="36"/>
        <v>7</v>
      </c>
      <c r="W168" s="128">
        <f t="shared" si="37"/>
        <v>43.75</v>
      </c>
      <c r="Z168" s="757"/>
      <c r="AA168" s="757"/>
      <c r="AB168" s="38" t="s">
        <v>939</v>
      </c>
      <c r="AC168" s="38" t="s">
        <v>940</v>
      </c>
      <c r="AD168" s="34" t="s">
        <v>941</v>
      </c>
      <c r="AE168" s="34" t="s">
        <v>942</v>
      </c>
      <c r="AF168" s="38" t="s">
        <v>941</v>
      </c>
      <c r="AG168" s="38" t="s">
        <v>942</v>
      </c>
      <c r="AH168" s="38"/>
      <c r="AI168" s="38"/>
      <c r="AJ168" s="702"/>
      <c r="AK168" s="706"/>
      <c r="AL168" s="38"/>
      <c r="AM168" s="38"/>
      <c r="AN168" s="639"/>
      <c r="AO168" s="639"/>
      <c r="AP168" s="226"/>
      <c r="AQ168" s="226"/>
      <c r="AR168" s="640"/>
      <c r="AS168" s="640"/>
      <c r="AT168" s="226"/>
      <c r="AU168" s="226"/>
      <c r="AV168" s="226"/>
      <c r="AW168" s="226"/>
      <c r="BA168" s="129"/>
      <c r="BB168" s="130"/>
      <c r="BC168" s="129"/>
      <c r="BD168" s="155"/>
      <c r="BE168" s="132"/>
      <c r="BF168" s="158"/>
      <c r="BG168" s="132"/>
      <c r="BH168" s="158"/>
      <c r="BI168" s="64"/>
      <c r="BJ168" s="158"/>
      <c r="BK168" s="64"/>
      <c r="BL168" s="158"/>
      <c r="BM168" s="132"/>
      <c r="BN168" s="158"/>
      <c r="BO168" s="159"/>
      <c r="BP168" s="158"/>
      <c r="BQ168" s="132"/>
      <c r="BR168" s="158"/>
      <c r="BS168" s="64"/>
      <c r="BT168" s="158"/>
      <c r="BU168" s="159"/>
      <c r="BV168" s="158"/>
      <c r="BW168" s="132"/>
      <c r="BX168" s="158"/>
      <c r="BY168" s="64"/>
      <c r="BZ168" s="158"/>
      <c r="CA168" s="64"/>
      <c r="CB168" s="156">
        <f t="shared" si="38"/>
        <v>0</v>
      </c>
      <c r="CC168" s="128" t="e">
        <f t="shared" si="39"/>
        <v>#DIV/0!</v>
      </c>
      <c r="CF168" s="157"/>
      <c r="CG168" s="157"/>
    </row>
    <row r="169" spans="1:88" ht="38.25" customHeight="1">
      <c r="A169" s="1002"/>
      <c r="B169" s="1046"/>
      <c r="C169" s="1062"/>
      <c r="D169" s="46" t="s">
        <v>158</v>
      </c>
      <c r="E169" s="18" t="s">
        <v>101</v>
      </c>
      <c r="F169" s="671">
        <f>+'[1]UE409 (2)'!F175</f>
        <v>37</v>
      </c>
      <c r="G169" s="671">
        <f>+'[1]UE409 (2)'!G175</f>
        <v>37</v>
      </c>
      <c r="H169" s="671">
        <f>+'[1]UE409 (2)'!H175</f>
        <v>37</v>
      </c>
      <c r="I169" s="671">
        <f>+'[1]UE409 (2)'!I175</f>
        <v>37</v>
      </c>
      <c r="J169" s="634">
        <v>2</v>
      </c>
      <c r="K169" s="91">
        <v>6</v>
      </c>
      <c r="L169" s="118">
        <v>5</v>
      </c>
      <c r="M169" s="91">
        <v>0</v>
      </c>
      <c r="N169" s="91"/>
      <c r="O169" s="424"/>
      <c r="P169" s="91"/>
      <c r="Q169" s="634"/>
      <c r="R169" s="91"/>
      <c r="S169" s="634"/>
      <c r="T169" s="91"/>
      <c r="U169" s="91"/>
      <c r="V169" s="77">
        <f t="shared" si="36"/>
        <v>13</v>
      </c>
      <c r="W169" s="128">
        <f t="shared" si="37"/>
        <v>35.135135135135137</v>
      </c>
      <c r="Z169" s="756"/>
      <c r="AA169" s="756"/>
      <c r="AB169" s="38" t="s">
        <v>795</v>
      </c>
      <c r="AC169" s="38" t="s">
        <v>943</v>
      </c>
      <c r="AD169" s="34" t="s">
        <v>944</v>
      </c>
      <c r="AE169" s="34" t="s">
        <v>945</v>
      </c>
      <c r="AF169" s="38" t="s">
        <v>795</v>
      </c>
      <c r="AG169" s="38" t="s">
        <v>946</v>
      </c>
      <c r="AH169" s="38"/>
      <c r="AI169" s="38"/>
      <c r="AJ169" s="702"/>
      <c r="AK169" s="706"/>
      <c r="AL169" s="38"/>
      <c r="AM169" s="38"/>
      <c r="AN169" s="639"/>
      <c r="AO169" s="639"/>
      <c r="AP169" s="226"/>
      <c r="AQ169" s="226"/>
      <c r="AR169" s="640"/>
      <c r="AS169" s="640"/>
      <c r="AT169" s="226"/>
      <c r="AU169" s="226"/>
      <c r="AV169" s="226"/>
      <c r="AW169" s="226"/>
      <c r="BA169" s="129"/>
      <c r="BB169" s="130"/>
      <c r="BC169" s="129"/>
      <c r="BD169" s="155"/>
      <c r="BE169" s="132"/>
      <c r="BF169" s="158"/>
      <c r="BG169" s="132"/>
      <c r="BH169" s="158"/>
      <c r="BI169" s="64"/>
      <c r="BJ169" s="158"/>
      <c r="BK169" s="64"/>
      <c r="BL169" s="158"/>
      <c r="BM169" s="132"/>
      <c r="BN169" s="158"/>
      <c r="BO169" s="159"/>
      <c r="BP169" s="158"/>
      <c r="BQ169" s="132"/>
      <c r="BR169" s="158"/>
      <c r="BS169" s="64"/>
      <c r="BT169" s="158"/>
      <c r="BU169" s="159"/>
      <c r="BV169" s="158"/>
      <c r="BW169" s="132"/>
      <c r="BX169" s="158"/>
      <c r="BY169" s="64"/>
      <c r="BZ169" s="158"/>
      <c r="CA169" s="64"/>
      <c r="CB169" s="156">
        <f t="shared" si="38"/>
        <v>0</v>
      </c>
      <c r="CC169" s="128" t="e">
        <f t="shared" si="39"/>
        <v>#DIV/0!</v>
      </c>
      <c r="CF169" s="157"/>
      <c r="CG169" s="157"/>
    </row>
    <row r="170" spans="1:88" ht="38.25" customHeight="1">
      <c r="A170" s="1002"/>
      <c r="B170" s="1046"/>
      <c r="C170" s="1063" t="s">
        <v>718</v>
      </c>
      <c r="D170" s="681" t="s">
        <v>221</v>
      </c>
      <c r="E170" s="682"/>
      <c r="F170" s="671">
        <f>+'[1]UE409 (2)'!F176</f>
        <v>39</v>
      </c>
      <c r="G170" s="671">
        <f>+'[1]UE409 (2)'!G176</f>
        <v>39</v>
      </c>
      <c r="H170" s="671">
        <f>+'[1]UE409 (2)'!H176</f>
        <v>39</v>
      </c>
      <c r="I170" s="671">
        <f>+'[1]UE409 (2)'!I176</f>
        <v>39</v>
      </c>
      <c r="J170" s="727">
        <v>0</v>
      </c>
      <c r="K170" s="767">
        <v>2</v>
      </c>
      <c r="L170" s="767">
        <v>0</v>
      </c>
      <c r="M170" s="767">
        <v>1</v>
      </c>
      <c r="N170" s="767">
        <f t="shared" ref="N170:U170" si="48">+N171</f>
        <v>0</v>
      </c>
      <c r="O170" s="767">
        <f t="shared" si="48"/>
        <v>0</v>
      </c>
      <c r="P170" s="767">
        <f t="shared" si="48"/>
        <v>0</v>
      </c>
      <c r="Q170" s="767">
        <f t="shared" si="48"/>
        <v>0</v>
      </c>
      <c r="R170" s="767">
        <f t="shared" si="48"/>
        <v>0</v>
      </c>
      <c r="S170" s="767">
        <f t="shared" si="48"/>
        <v>0</v>
      </c>
      <c r="T170" s="767">
        <f t="shared" si="48"/>
        <v>0</v>
      </c>
      <c r="U170" s="767">
        <f t="shared" si="48"/>
        <v>0</v>
      </c>
      <c r="V170" s="77">
        <f t="shared" si="36"/>
        <v>3</v>
      </c>
      <c r="W170" s="128">
        <f t="shared" si="37"/>
        <v>7.6923076923076925</v>
      </c>
      <c r="Z170" s="639"/>
      <c r="AA170" s="639"/>
      <c r="AB170" s="38"/>
      <c r="AC170" s="38"/>
      <c r="AD170" s="34"/>
      <c r="AE170" s="34"/>
      <c r="AF170" s="38"/>
      <c r="AG170" s="38"/>
      <c r="AH170" s="38"/>
      <c r="AI170" s="38"/>
      <c r="AJ170" s="702"/>
      <c r="AK170" s="706"/>
      <c r="AL170" s="38"/>
      <c r="AM170" s="38"/>
      <c r="AN170" s="639"/>
      <c r="AO170" s="639"/>
      <c r="AP170" s="226"/>
      <c r="AQ170" s="226"/>
      <c r="AR170" s="640"/>
      <c r="AS170" s="640"/>
      <c r="AT170" s="226"/>
      <c r="AU170" s="226"/>
      <c r="AV170" s="226"/>
      <c r="AW170" s="226"/>
      <c r="BA170" s="129">
        <f>+BC170+BD170+BF170+BH170+BJ170+BL170+BN170+BP170+BR170+BT170+BV170+BX170+BZ170</f>
        <v>0</v>
      </c>
      <c r="BB170" s="130">
        <f>+BE170+BG170+BI170+BK170+BM170+BO170+BQ170+BS170+BU170+BW170+BY170+CA170</f>
        <v>0</v>
      </c>
      <c r="BC170" s="77">
        <v>0</v>
      </c>
      <c r="BD170" s="155">
        <v>0</v>
      </c>
      <c r="BE170" s="132">
        <v>0</v>
      </c>
      <c r="BF170" s="158">
        <v>0</v>
      </c>
      <c r="BG170" s="132">
        <v>0</v>
      </c>
      <c r="BH170" s="158">
        <v>0</v>
      </c>
      <c r="BI170" s="64">
        <v>0</v>
      </c>
      <c r="BJ170" s="158"/>
      <c r="BK170" s="64"/>
      <c r="BL170" s="158"/>
      <c r="BM170" s="64"/>
      <c r="BN170" s="158"/>
      <c r="BO170" s="159"/>
      <c r="BP170" s="158"/>
      <c r="BQ170" s="132"/>
      <c r="BR170" s="158"/>
      <c r="BS170" s="64"/>
      <c r="BT170" s="158"/>
      <c r="BU170" s="159"/>
      <c r="BV170" s="158"/>
      <c r="BW170" s="132"/>
      <c r="BX170" s="158"/>
      <c r="BY170" s="64"/>
      <c r="BZ170" s="158"/>
      <c r="CA170" s="64"/>
      <c r="CB170" s="156">
        <f t="shared" si="38"/>
        <v>0</v>
      </c>
      <c r="CC170" s="128" t="e">
        <f t="shared" si="39"/>
        <v>#DIV/0!</v>
      </c>
      <c r="CF170" s="133">
        <f>+CI170-BA170</f>
        <v>0</v>
      </c>
      <c r="CG170" s="133">
        <f>+CJ170-BB170</f>
        <v>0</v>
      </c>
      <c r="CH170" s="160"/>
      <c r="CI170" s="133"/>
      <c r="CJ170" s="133"/>
    </row>
    <row r="171" spans="1:88" ht="38.25" customHeight="1">
      <c r="A171" s="1002"/>
      <c r="B171" s="1046"/>
      <c r="C171" s="1064"/>
      <c r="D171" s="683" t="s">
        <v>719</v>
      </c>
      <c r="E171" s="18" t="s">
        <v>60</v>
      </c>
      <c r="F171" s="671">
        <f>+'[1]UE409 (2)'!F177</f>
        <v>39</v>
      </c>
      <c r="G171" s="671">
        <f>+'[1]UE409 (2)'!G177</f>
        <v>39</v>
      </c>
      <c r="H171" s="671">
        <f>+'[1]UE409 (2)'!H177</f>
        <v>39</v>
      </c>
      <c r="I171" s="671">
        <f>+'[1]UE409 (2)'!I177</f>
        <v>39</v>
      </c>
      <c r="J171" s="634">
        <v>0</v>
      </c>
      <c r="K171" s="91">
        <v>2</v>
      </c>
      <c r="L171" s="118">
        <v>0</v>
      </c>
      <c r="M171" s="91">
        <v>1</v>
      </c>
      <c r="N171" s="91"/>
      <c r="O171" s="424"/>
      <c r="P171" s="91"/>
      <c r="Q171" s="634"/>
      <c r="R171" s="91"/>
      <c r="S171" s="634"/>
      <c r="T171" s="91"/>
      <c r="U171" s="91"/>
      <c r="V171" s="77">
        <f t="shared" si="36"/>
        <v>3</v>
      </c>
      <c r="W171" s="128">
        <f t="shared" si="37"/>
        <v>7.6923076923076925</v>
      </c>
      <c r="Z171" s="638" t="s">
        <v>795</v>
      </c>
      <c r="AA171" s="639" t="s">
        <v>796</v>
      </c>
      <c r="AB171" s="38" t="s">
        <v>947</v>
      </c>
      <c r="AC171" s="38" t="s">
        <v>948</v>
      </c>
      <c r="AD171" s="34" t="s">
        <v>947</v>
      </c>
      <c r="AE171" s="34" t="s">
        <v>948</v>
      </c>
      <c r="AF171" s="38" t="s">
        <v>947</v>
      </c>
      <c r="AG171" s="38" t="s">
        <v>948</v>
      </c>
      <c r="AH171" s="38"/>
      <c r="AI171" s="38"/>
      <c r="AJ171" s="702"/>
      <c r="AK171" s="706"/>
      <c r="AL171" s="38"/>
      <c r="AM171" s="38"/>
      <c r="AN171" s="639"/>
      <c r="AO171" s="639"/>
      <c r="AP171" s="226"/>
      <c r="AQ171" s="226"/>
      <c r="AR171" s="640"/>
      <c r="AS171" s="640"/>
      <c r="AT171" s="226"/>
      <c r="AU171" s="226"/>
      <c r="AV171" s="226"/>
      <c r="AW171" s="226"/>
      <c r="BA171" s="129"/>
      <c r="BB171" s="130"/>
      <c r="BC171" s="129"/>
      <c r="BD171" s="155"/>
      <c r="BE171" s="132"/>
      <c r="BF171" s="158"/>
      <c r="BG171" s="132"/>
      <c r="BH171" s="158"/>
      <c r="BI171" s="64"/>
      <c r="BJ171" s="158"/>
      <c r="BK171" s="64"/>
      <c r="BL171" s="158"/>
      <c r="BM171" s="64"/>
      <c r="BN171" s="158"/>
      <c r="BO171" s="159"/>
      <c r="BP171" s="158"/>
      <c r="BQ171" s="132"/>
      <c r="BR171" s="158"/>
      <c r="BS171" s="64"/>
      <c r="BT171" s="158"/>
      <c r="BU171" s="159"/>
      <c r="BV171" s="158"/>
      <c r="BW171" s="132"/>
      <c r="BX171" s="158"/>
      <c r="BY171" s="64"/>
      <c r="BZ171" s="158"/>
      <c r="CA171" s="64"/>
      <c r="CB171" s="156">
        <f t="shared" si="38"/>
        <v>0</v>
      </c>
      <c r="CC171" s="128" t="e">
        <f t="shared" si="39"/>
        <v>#DIV/0!</v>
      </c>
      <c r="CF171" s="157"/>
      <c r="CG171" s="157"/>
    </row>
    <row r="172" spans="1:88" ht="60.75" customHeight="1">
      <c r="A172" s="1002"/>
      <c r="B172" s="1046" t="s">
        <v>330</v>
      </c>
      <c r="C172" s="1069" t="s">
        <v>326</v>
      </c>
      <c r="D172" s="677" t="s">
        <v>221</v>
      </c>
      <c r="E172" s="678"/>
      <c r="F172" s="671">
        <f>+'[1]UE409 (2)'!F178</f>
        <v>1552</v>
      </c>
      <c r="G172" s="671">
        <f>+'[1]UE409 (2)'!G178</f>
        <v>1552</v>
      </c>
      <c r="H172" s="671">
        <f>+'[1]UE409 (2)'!H178</f>
        <v>1552</v>
      </c>
      <c r="I172" s="671">
        <f>+'[1]UE409 (2)'!I178</f>
        <v>1552</v>
      </c>
      <c r="J172" s="727">
        <v>0</v>
      </c>
      <c r="K172" s="671">
        <v>0</v>
      </c>
      <c r="L172" s="671">
        <v>0</v>
      </c>
      <c r="M172" s="671">
        <v>0</v>
      </c>
      <c r="N172" s="671">
        <f t="shared" ref="N172:U172" si="49">+N173</f>
        <v>0</v>
      </c>
      <c r="O172" s="671">
        <f t="shared" si="49"/>
        <v>0</v>
      </c>
      <c r="P172" s="671">
        <f t="shared" si="49"/>
        <v>0</v>
      </c>
      <c r="Q172" s="671">
        <f t="shared" si="49"/>
        <v>0</v>
      </c>
      <c r="R172" s="671">
        <f t="shared" si="49"/>
        <v>0</v>
      </c>
      <c r="S172" s="671">
        <f t="shared" si="49"/>
        <v>0</v>
      </c>
      <c r="T172" s="671">
        <f t="shared" si="49"/>
        <v>0</v>
      </c>
      <c r="U172" s="671">
        <f t="shared" si="49"/>
        <v>0</v>
      </c>
      <c r="V172" s="77">
        <f t="shared" si="36"/>
        <v>0</v>
      </c>
      <c r="W172" s="128">
        <f t="shared" si="37"/>
        <v>0</v>
      </c>
      <c r="Z172" s="639"/>
      <c r="AA172" s="639"/>
      <c r="AB172" s="38"/>
      <c r="AC172" s="38"/>
      <c r="AD172" s="34"/>
      <c r="AE172" s="34"/>
      <c r="AF172" s="38"/>
      <c r="AG172" s="38"/>
      <c r="AH172" s="38"/>
      <c r="AI172" s="38"/>
      <c r="AJ172" s="702"/>
      <c r="AK172" s="706"/>
      <c r="AL172" s="51"/>
      <c r="AM172" s="38"/>
      <c r="AN172" s="640"/>
      <c r="AO172" s="640"/>
      <c r="AP172" s="226"/>
      <c r="AQ172" s="226"/>
      <c r="AR172" s="640"/>
      <c r="AS172" s="640"/>
      <c r="AT172" s="226"/>
      <c r="AU172" s="226"/>
      <c r="AV172" s="226"/>
      <c r="AW172" s="226"/>
      <c r="BA172" s="77">
        <f>+BC172+BD172+BF172+BH172+BJ172+BL172+BN172+BP172+BR172+BT172+BV172+BX172+BZ172</f>
        <v>3200</v>
      </c>
      <c r="BB172" s="130">
        <f>+BE172+BG172+BI172+BK172+BM172+BO172+BQ172+BS172+BU172+BW172+BY172+CA172</f>
        <v>0</v>
      </c>
      <c r="BC172" s="129">
        <v>3200</v>
      </c>
      <c r="BD172" s="155">
        <v>0</v>
      </c>
      <c r="BE172" s="132">
        <v>0</v>
      </c>
      <c r="BF172" s="158">
        <v>0</v>
      </c>
      <c r="BG172" s="132">
        <v>0</v>
      </c>
      <c r="BH172" s="158">
        <v>0</v>
      </c>
      <c r="BI172" s="64">
        <v>0</v>
      </c>
      <c r="BJ172" s="158"/>
      <c r="BK172" s="64"/>
      <c r="BL172" s="158"/>
      <c r="BM172" s="64"/>
      <c r="BN172" s="158"/>
      <c r="BO172" s="159"/>
      <c r="BP172" s="158"/>
      <c r="BQ172" s="132"/>
      <c r="BR172" s="158"/>
      <c r="BS172" s="64"/>
      <c r="BT172" s="158"/>
      <c r="BU172" s="159"/>
      <c r="BV172" s="158"/>
      <c r="BW172" s="132"/>
      <c r="BX172" s="158"/>
      <c r="BY172" s="64"/>
      <c r="BZ172" s="158"/>
      <c r="CA172" s="64"/>
      <c r="CB172" s="156">
        <f t="shared" si="38"/>
        <v>0</v>
      </c>
      <c r="CC172" s="128">
        <f t="shared" si="39"/>
        <v>0</v>
      </c>
      <c r="CF172" s="133">
        <f>+CI172-BA172</f>
        <v>0</v>
      </c>
      <c r="CG172" s="133">
        <f>+CJ172-BB172</f>
        <v>0</v>
      </c>
      <c r="CH172" s="160"/>
      <c r="CI172" s="133">
        <v>3200</v>
      </c>
      <c r="CJ172" s="133">
        <v>0</v>
      </c>
    </row>
    <row r="173" spans="1:88" ht="51.75" customHeight="1">
      <c r="A173" s="1002"/>
      <c r="B173" s="1046"/>
      <c r="C173" s="1070"/>
      <c r="D173" s="38" t="s">
        <v>445</v>
      </c>
      <c r="E173" s="44" t="s">
        <v>497</v>
      </c>
      <c r="F173" s="671">
        <f>+'[1]UE409 (2)'!F179</f>
        <v>1552</v>
      </c>
      <c r="G173" s="671">
        <f>+'[1]UE409 (2)'!G179</f>
        <v>1552</v>
      </c>
      <c r="H173" s="671">
        <f>+'[1]UE409 (2)'!H179</f>
        <v>1552</v>
      </c>
      <c r="I173" s="671">
        <f>+'[1]UE409 (2)'!I179</f>
        <v>1552</v>
      </c>
      <c r="J173" s="634">
        <v>0</v>
      </c>
      <c r="K173" s="91">
        <v>0</v>
      </c>
      <c r="L173" s="118">
        <v>0</v>
      </c>
      <c r="M173" s="91">
        <v>0</v>
      </c>
      <c r="N173" s="91"/>
      <c r="O173" s="424"/>
      <c r="P173" s="91"/>
      <c r="Q173" s="634"/>
      <c r="R173" s="91"/>
      <c r="S173" s="634"/>
      <c r="T173" s="91"/>
      <c r="U173" s="91"/>
      <c r="V173" s="77">
        <f t="shared" si="36"/>
        <v>0</v>
      </c>
      <c r="W173" s="128">
        <f t="shared" si="37"/>
        <v>0</v>
      </c>
      <c r="Z173" s="755" t="s">
        <v>795</v>
      </c>
      <c r="AA173" s="755" t="s">
        <v>797</v>
      </c>
      <c r="AB173" s="44" t="s">
        <v>949</v>
      </c>
      <c r="AC173" s="44" t="s">
        <v>950</v>
      </c>
      <c r="AD173" s="25" t="s">
        <v>951</v>
      </c>
      <c r="AE173" s="25" t="s">
        <v>952</v>
      </c>
      <c r="AF173" s="44" t="s">
        <v>953</v>
      </c>
      <c r="AG173" s="44" t="s">
        <v>952</v>
      </c>
      <c r="AH173" s="44"/>
      <c r="AI173" s="44"/>
      <c r="AJ173" s="707"/>
      <c r="AK173" s="703"/>
      <c r="AL173" s="44"/>
      <c r="AM173" s="44"/>
      <c r="AN173" s="638"/>
      <c r="AO173" s="638"/>
      <c r="AP173" s="223"/>
      <c r="AQ173" s="223"/>
      <c r="AR173" s="224"/>
      <c r="AS173" s="224"/>
      <c r="AT173" s="223"/>
      <c r="AU173" s="223"/>
      <c r="AV173" s="223"/>
      <c r="AW173" s="223"/>
      <c r="BA173" s="129"/>
      <c r="BB173" s="130"/>
      <c r="BC173" s="129"/>
      <c r="BD173" s="155"/>
      <c r="BE173" s="132"/>
      <c r="BF173" s="158"/>
      <c r="BG173" s="132"/>
      <c r="BH173" s="158"/>
      <c r="BI173" s="64"/>
      <c r="BJ173" s="158"/>
      <c r="BK173" s="64"/>
      <c r="BL173" s="158"/>
      <c r="BM173" s="64"/>
      <c r="BN173" s="158"/>
      <c r="BO173" s="159"/>
      <c r="BP173" s="158"/>
      <c r="BQ173" s="132"/>
      <c r="BR173" s="158"/>
      <c r="BS173" s="64"/>
      <c r="BT173" s="158"/>
      <c r="BU173" s="159"/>
      <c r="BV173" s="158"/>
      <c r="BW173" s="132"/>
      <c r="BX173" s="158"/>
      <c r="BY173" s="64"/>
      <c r="BZ173" s="158"/>
      <c r="CA173" s="64"/>
      <c r="CB173" s="156">
        <f t="shared" si="38"/>
        <v>0</v>
      </c>
      <c r="CC173" s="128" t="e">
        <f t="shared" si="39"/>
        <v>#DIV/0!</v>
      </c>
      <c r="CD173" s="145"/>
      <c r="CF173" s="157"/>
      <c r="CG173" s="157"/>
    </row>
    <row r="174" spans="1:88" ht="51.75" customHeight="1">
      <c r="A174" s="1002"/>
      <c r="B174" s="945" t="s">
        <v>561</v>
      </c>
      <c r="C174" s="944" t="s">
        <v>562</v>
      </c>
      <c r="D174" s="670" t="s">
        <v>221</v>
      </c>
      <c r="E174" s="670"/>
      <c r="F174" s="671">
        <f>+'[1]UE409 (2)'!F180</f>
        <v>13200</v>
      </c>
      <c r="G174" s="671">
        <f>+'[1]UE409 (2)'!G180</f>
        <v>11802</v>
      </c>
      <c r="H174" s="671">
        <f>+'[1]UE409 (2)'!H180</f>
        <v>12038</v>
      </c>
      <c r="I174" s="671">
        <f>+'[1]UE409 (2)'!I180</f>
        <v>12278</v>
      </c>
      <c r="J174" s="729">
        <v>1611</v>
      </c>
      <c r="K174" s="671">
        <v>1671</v>
      </c>
      <c r="L174" s="671">
        <v>914</v>
      </c>
      <c r="M174" s="671">
        <v>844</v>
      </c>
      <c r="N174" s="671">
        <f t="shared" ref="N174:U174" si="50">+N175</f>
        <v>0</v>
      </c>
      <c r="O174" s="671">
        <f t="shared" si="50"/>
        <v>0</v>
      </c>
      <c r="P174" s="671">
        <f t="shared" si="50"/>
        <v>0</v>
      </c>
      <c r="Q174" s="671">
        <f t="shared" si="50"/>
        <v>0</v>
      </c>
      <c r="R174" s="671">
        <f t="shared" si="50"/>
        <v>0</v>
      </c>
      <c r="S174" s="671">
        <f t="shared" si="50"/>
        <v>0</v>
      </c>
      <c r="T174" s="671">
        <f t="shared" si="50"/>
        <v>0</v>
      </c>
      <c r="U174" s="671">
        <f t="shared" si="50"/>
        <v>0</v>
      </c>
      <c r="V174" s="77">
        <f t="shared" si="36"/>
        <v>5040</v>
      </c>
      <c r="W174" s="128">
        <f t="shared" si="37"/>
        <v>38.181818181818187</v>
      </c>
      <c r="Z174" s="758" t="s">
        <v>798</v>
      </c>
      <c r="AA174" s="760" t="s">
        <v>799</v>
      </c>
      <c r="AB174" s="38"/>
      <c r="AC174" s="38"/>
      <c r="AD174" s="34" t="s">
        <v>798</v>
      </c>
      <c r="AE174" s="34" t="s">
        <v>799</v>
      </c>
      <c r="AF174" s="38" t="s">
        <v>798</v>
      </c>
      <c r="AG174" s="38" t="s">
        <v>799</v>
      </c>
      <c r="AH174" s="38"/>
      <c r="AI174" s="38"/>
      <c r="AJ174" s="38"/>
      <c r="AK174" s="38"/>
      <c r="AL174" s="38"/>
      <c r="AM174" s="38"/>
      <c r="AN174" s="639"/>
      <c r="AO174" s="639"/>
      <c r="AP174" s="38"/>
      <c r="AQ174" s="38"/>
      <c r="AR174" s="639"/>
      <c r="AS174" s="639"/>
      <c r="AT174" s="223"/>
      <c r="AU174" s="231"/>
      <c r="AV174" s="223"/>
      <c r="AW174" s="223"/>
      <c r="BA174" s="129">
        <f>+BC174+BD174+BF174+BH174+BJ174+BL174+BN174+BP174+BR174+BT174+BV174+BX174+BZ174</f>
        <v>0</v>
      </c>
      <c r="BB174" s="130">
        <f>+BE174+BG174+BI174+BK174+BM174+BO174+BQ174+BS174+BU174+BW174+BY174+CA174</f>
        <v>0</v>
      </c>
      <c r="BC174" s="129">
        <v>0</v>
      </c>
      <c r="BD174" s="155">
        <v>0</v>
      </c>
      <c r="BE174" s="132">
        <v>0</v>
      </c>
      <c r="BF174" s="158">
        <v>0</v>
      </c>
      <c r="BG174" s="132">
        <v>0</v>
      </c>
      <c r="BH174" s="158">
        <v>0</v>
      </c>
      <c r="BI174" s="64">
        <v>0</v>
      </c>
      <c r="BJ174" s="158"/>
      <c r="BK174" s="64"/>
      <c r="BL174" s="158"/>
      <c r="BM174" s="64"/>
      <c r="BN174" s="158"/>
      <c r="BO174" s="159"/>
      <c r="BP174" s="158"/>
      <c r="BQ174" s="132"/>
      <c r="BR174" s="158"/>
      <c r="BS174" s="64"/>
      <c r="BT174" s="158"/>
      <c r="BU174" s="159"/>
      <c r="BV174" s="158"/>
      <c r="BW174" s="132"/>
      <c r="BX174" s="158"/>
      <c r="BY174" s="64"/>
      <c r="BZ174" s="158"/>
      <c r="CA174" s="64"/>
      <c r="CB174" s="156">
        <f t="shared" si="38"/>
        <v>0</v>
      </c>
      <c r="CC174" s="128" t="e">
        <f t="shared" si="39"/>
        <v>#DIV/0!</v>
      </c>
      <c r="CF174" s="133">
        <f>+CI174-BA174</f>
        <v>0</v>
      </c>
      <c r="CG174" s="133">
        <f>+CJ174-BB174</f>
        <v>0</v>
      </c>
      <c r="CH174" s="160"/>
      <c r="CI174" s="133"/>
      <c r="CJ174" s="133"/>
    </row>
    <row r="175" spans="1:88" ht="51.75" customHeight="1">
      <c r="A175" s="1002"/>
      <c r="B175" s="945"/>
      <c r="C175" s="944"/>
      <c r="D175" s="44" t="s">
        <v>563</v>
      </c>
      <c r="E175" s="9" t="s">
        <v>245</v>
      </c>
      <c r="F175" s="671">
        <f>+'[1]UE409 (2)'!F181</f>
        <v>13200</v>
      </c>
      <c r="G175" s="671">
        <f>+'[1]UE409 (2)'!G181</f>
        <v>11802</v>
      </c>
      <c r="H175" s="671">
        <f>+'[1]UE409 (2)'!H181</f>
        <v>12038</v>
      </c>
      <c r="I175" s="671">
        <f>+'[1]UE409 (2)'!I181</f>
        <v>12278</v>
      </c>
      <c r="J175" s="634">
        <v>1611</v>
      </c>
      <c r="K175" s="91">
        <v>1671</v>
      </c>
      <c r="L175" s="118">
        <v>914</v>
      </c>
      <c r="M175" s="91">
        <v>844</v>
      </c>
      <c r="N175" s="91"/>
      <c r="O175" s="424"/>
      <c r="P175" s="91"/>
      <c r="Q175" s="664"/>
      <c r="R175" s="91"/>
      <c r="S175" s="664"/>
      <c r="T175" s="91"/>
      <c r="U175" s="91"/>
      <c r="V175" s="77">
        <f t="shared" si="36"/>
        <v>5040</v>
      </c>
      <c r="W175" s="128">
        <f t="shared" si="37"/>
        <v>38.181818181818187</v>
      </c>
      <c r="Z175" s="759"/>
      <c r="AA175" s="761"/>
      <c r="AB175" s="38" t="s">
        <v>798</v>
      </c>
      <c r="AC175" s="38" t="s">
        <v>799</v>
      </c>
      <c r="AD175" s="34"/>
      <c r="AE175" s="34"/>
      <c r="AF175" s="38"/>
      <c r="AG175" s="38"/>
      <c r="AH175" s="38"/>
      <c r="AI175" s="38"/>
      <c r="AJ175" s="38"/>
      <c r="AK175" s="38"/>
      <c r="AL175" s="38"/>
      <c r="AM175" s="38"/>
      <c r="AN175" s="639"/>
      <c r="AO175" s="639"/>
      <c r="AP175" s="38"/>
      <c r="AQ175" s="38"/>
      <c r="AR175" s="639"/>
      <c r="AS175" s="639"/>
      <c r="AT175" s="51"/>
      <c r="AU175" s="51"/>
      <c r="AV175" s="226"/>
      <c r="AW175" s="223"/>
      <c r="BA175" s="129"/>
      <c r="BB175" s="130"/>
      <c r="BC175" s="129"/>
      <c r="BD175" s="155"/>
      <c r="BE175" s="132"/>
      <c r="BF175" s="158"/>
      <c r="BG175" s="132"/>
      <c r="BH175" s="158"/>
      <c r="BI175" s="64"/>
      <c r="BJ175" s="158"/>
      <c r="BK175" s="64"/>
      <c r="BL175" s="158"/>
      <c r="BM175" s="64"/>
      <c r="BN175" s="158"/>
      <c r="BO175" s="159"/>
      <c r="BP175" s="158"/>
      <c r="BQ175" s="132"/>
      <c r="BR175" s="158"/>
      <c r="BS175" s="64"/>
      <c r="BT175" s="158"/>
      <c r="BU175" s="159"/>
      <c r="BV175" s="158"/>
      <c r="BW175" s="132"/>
      <c r="BX175" s="158"/>
      <c r="BY175" s="64"/>
      <c r="BZ175" s="158"/>
      <c r="CA175" s="64"/>
      <c r="CB175" s="156">
        <f t="shared" si="38"/>
        <v>0</v>
      </c>
      <c r="CC175" s="128" t="e">
        <f t="shared" si="39"/>
        <v>#DIV/0!</v>
      </c>
      <c r="CF175" s="157"/>
      <c r="CG175" s="157"/>
    </row>
    <row r="176" spans="1:88" ht="52.5" customHeight="1">
      <c r="A176" s="1002"/>
      <c r="B176" s="1046" t="s">
        <v>327</v>
      </c>
      <c r="C176" s="1095" t="s">
        <v>337</v>
      </c>
      <c r="D176" s="677" t="s">
        <v>221</v>
      </c>
      <c r="E176" s="678"/>
      <c r="F176" s="671">
        <f>+'[1]UE409 (2)'!F184</f>
        <v>19613</v>
      </c>
      <c r="G176" s="671">
        <f>+'[1]UE409 (2)'!G184</f>
        <v>17357</v>
      </c>
      <c r="H176" s="671">
        <f>+'[1]UE409 (2)'!H184</f>
        <v>17704</v>
      </c>
      <c r="I176" s="671">
        <f>+'[1]UE409 (2)'!I184</f>
        <v>18058</v>
      </c>
      <c r="J176" s="729">
        <v>1766</v>
      </c>
      <c r="K176" s="671">
        <v>1820</v>
      </c>
      <c r="L176" s="671">
        <v>1329</v>
      </c>
      <c r="M176" s="671">
        <v>2533</v>
      </c>
      <c r="N176" s="671">
        <f t="shared" ref="N176:U176" si="51">+N178</f>
        <v>0</v>
      </c>
      <c r="O176" s="671">
        <f t="shared" si="51"/>
        <v>0</v>
      </c>
      <c r="P176" s="671">
        <f t="shared" si="51"/>
        <v>0</v>
      </c>
      <c r="Q176" s="671">
        <f t="shared" si="51"/>
        <v>0</v>
      </c>
      <c r="R176" s="671">
        <f t="shared" si="51"/>
        <v>0</v>
      </c>
      <c r="S176" s="671">
        <f t="shared" si="51"/>
        <v>0</v>
      </c>
      <c r="T176" s="671">
        <f t="shared" si="51"/>
        <v>0</v>
      </c>
      <c r="U176" s="671">
        <f t="shared" si="51"/>
        <v>0</v>
      </c>
      <c r="V176" s="77">
        <f t="shared" si="36"/>
        <v>7448</v>
      </c>
      <c r="W176" s="128">
        <f t="shared" si="37"/>
        <v>37.974812624279814</v>
      </c>
      <c r="Z176" s="734"/>
      <c r="AA176" s="734"/>
      <c r="AB176" s="253"/>
      <c r="AC176" s="254"/>
      <c r="AD176" s="411"/>
      <c r="AE176" s="412"/>
      <c r="AF176" s="253"/>
      <c r="AG176" s="254"/>
      <c r="AH176" s="253"/>
      <c r="AI176" s="254"/>
      <c r="AJ176" s="253"/>
      <c r="AK176" s="254"/>
      <c r="AL176" s="253"/>
      <c r="AM176" s="254"/>
      <c r="AN176" s="641"/>
      <c r="AO176" s="642"/>
      <c r="AP176" s="253"/>
      <c r="AQ176" s="254"/>
      <c r="AR176" s="708"/>
      <c r="AS176" s="708"/>
      <c r="AT176" s="51"/>
      <c r="AU176" s="51"/>
      <c r="AV176" s="226"/>
      <c r="AW176" s="223"/>
      <c r="BA176" s="77">
        <f>+BC176+BD176+BF176+BH176+BJ176+BL176+BN176+BP176+BR176+BT176+BV176+BX176+BZ176</f>
        <v>3573514</v>
      </c>
      <c r="BB176" s="130">
        <f>+BE176+BG176+BI176+BK176+BM176+BO176+BQ176+BS176+BU176+BW176+BY176+CA176</f>
        <v>758173.48</v>
      </c>
      <c r="BC176" s="129">
        <v>2922424</v>
      </c>
      <c r="BD176" s="155">
        <v>17144</v>
      </c>
      <c r="BE176" s="132">
        <v>181994.47</v>
      </c>
      <c r="BF176" s="158">
        <v>629415</v>
      </c>
      <c r="BG176" s="132">
        <v>278324.65000000002</v>
      </c>
      <c r="BH176" s="158">
        <v>4531</v>
      </c>
      <c r="BI176" s="64">
        <v>297854.36</v>
      </c>
      <c r="BJ176" s="158"/>
      <c r="BK176" s="64"/>
      <c r="BL176" s="158"/>
      <c r="BM176" s="132"/>
      <c r="BN176" s="158"/>
      <c r="BO176" s="159"/>
      <c r="BP176" s="158"/>
      <c r="BQ176" s="132"/>
      <c r="BR176" s="158"/>
      <c r="BS176" s="64"/>
      <c r="BT176" s="158"/>
      <c r="BU176" s="159"/>
      <c r="BV176" s="158"/>
      <c r="BW176" s="132"/>
      <c r="BX176" s="158"/>
      <c r="BY176" s="64"/>
      <c r="BZ176" s="158"/>
      <c r="CA176" s="64"/>
      <c r="CB176" s="156">
        <f t="shared" si="38"/>
        <v>758173.48</v>
      </c>
      <c r="CC176" s="128">
        <f t="shared" si="39"/>
        <v>21.216468719585261</v>
      </c>
      <c r="CF176" s="133">
        <f>+CI176-BA176</f>
        <v>0</v>
      </c>
      <c r="CG176" s="133">
        <f>+CJ176-BB176</f>
        <v>0</v>
      </c>
      <c r="CH176" s="160"/>
      <c r="CI176" s="133">
        <v>3573514</v>
      </c>
      <c r="CJ176" s="133">
        <v>758173.48</v>
      </c>
    </row>
    <row r="177" spans="1:88" ht="52.5" customHeight="1">
      <c r="A177" s="1002"/>
      <c r="B177" s="1046"/>
      <c r="C177" s="1096"/>
      <c r="D177" s="408" t="s">
        <v>559</v>
      </c>
      <c r="E177" s="138" t="s">
        <v>363</v>
      </c>
      <c r="F177" s="671">
        <f>+'[1]UE409 (2)'!F185</f>
        <v>29913</v>
      </c>
      <c r="G177" s="671">
        <f>+'[1]UE409 (2)'!G185</f>
        <v>29913</v>
      </c>
      <c r="H177" s="671">
        <f>+'[1]UE409 (2)'!H185</f>
        <v>30511</v>
      </c>
      <c r="I177" s="671">
        <f>+'[1]UE409 (2)'!I185</f>
        <v>31121</v>
      </c>
      <c r="J177" s="635">
        <v>2513</v>
      </c>
      <c r="K177" s="80">
        <v>2548</v>
      </c>
      <c r="L177" s="110">
        <v>3076</v>
      </c>
      <c r="M177" s="80">
        <v>3254</v>
      </c>
      <c r="N177" s="80"/>
      <c r="O177" s="430"/>
      <c r="P177" s="80"/>
      <c r="Q177" s="635"/>
      <c r="R177" s="80"/>
      <c r="S177" s="635"/>
      <c r="T177" s="80"/>
      <c r="U177" s="80"/>
      <c r="V177" s="77">
        <f t="shared" si="36"/>
        <v>11391</v>
      </c>
      <c r="W177" s="128">
        <f t="shared" si="37"/>
        <v>38.080433256443683</v>
      </c>
      <c r="Z177" s="734" t="s">
        <v>954</v>
      </c>
      <c r="AA177" s="734" t="s">
        <v>800</v>
      </c>
      <c r="AB177" s="51" t="s">
        <v>955</v>
      </c>
      <c r="AC177" s="51" t="s">
        <v>800</v>
      </c>
      <c r="AD177" s="709" t="s">
        <v>954</v>
      </c>
      <c r="AE177" s="709" t="s">
        <v>800</v>
      </c>
      <c r="AF177" s="51" t="s">
        <v>955</v>
      </c>
      <c r="AG177" s="51" t="s">
        <v>800</v>
      </c>
      <c r="AH177" s="51"/>
      <c r="AI177" s="51"/>
      <c r="AJ177" s="51"/>
      <c r="AK177" s="51"/>
      <c r="AL177" s="51"/>
      <c r="AM177" s="51"/>
      <c r="AN177" s="639"/>
      <c r="AO177" s="639"/>
      <c r="AP177" s="51"/>
      <c r="AQ177" s="51"/>
      <c r="AR177" s="708"/>
      <c r="AS177" s="708"/>
      <c r="AT177" s="51"/>
      <c r="AU177" s="51"/>
      <c r="AV177" s="226"/>
      <c r="AW177" s="223"/>
      <c r="BA177" s="129"/>
      <c r="BB177" s="130"/>
      <c r="BC177" s="129"/>
      <c r="BD177" s="155"/>
      <c r="BE177" s="132"/>
      <c r="BF177" s="158"/>
      <c r="BG177" s="132"/>
      <c r="BH177" s="158"/>
      <c r="BI177" s="64"/>
      <c r="BJ177" s="158"/>
      <c r="BK177" s="64"/>
      <c r="BL177" s="158"/>
      <c r="BM177" s="64"/>
      <c r="BN177" s="158"/>
      <c r="BO177" s="159"/>
      <c r="BP177" s="158"/>
      <c r="BQ177" s="132"/>
      <c r="BR177" s="158"/>
      <c r="BS177" s="64"/>
      <c r="BT177" s="158"/>
      <c r="BU177" s="159"/>
      <c r="BV177" s="158"/>
      <c r="BW177" s="132"/>
      <c r="BX177" s="158"/>
      <c r="BY177" s="64"/>
      <c r="BZ177" s="158"/>
      <c r="CA177" s="64"/>
      <c r="CB177" s="156">
        <f t="shared" si="38"/>
        <v>0</v>
      </c>
      <c r="CC177" s="128" t="e">
        <f t="shared" si="39"/>
        <v>#DIV/0!</v>
      </c>
      <c r="CF177" s="157"/>
      <c r="CG177" s="157"/>
    </row>
    <row r="178" spans="1:88" ht="37.5" customHeight="1">
      <c r="A178" s="1002"/>
      <c r="B178" s="1046"/>
      <c r="C178" s="1096"/>
      <c r="D178" s="34" t="s">
        <v>446</v>
      </c>
      <c r="E178" s="18" t="s">
        <v>33</v>
      </c>
      <c r="F178" s="671">
        <f>+'[1]UE409 (2)'!F186</f>
        <v>19613</v>
      </c>
      <c r="G178" s="671">
        <f>+'[1]UE409 (2)'!G186</f>
        <v>17357</v>
      </c>
      <c r="H178" s="671">
        <f>+'[1]UE409 (2)'!H186</f>
        <v>17704</v>
      </c>
      <c r="I178" s="671">
        <f>+'[1]UE409 (2)'!I186</f>
        <v>18058</v>
      </c>
      <c r="J178" s="635">
        <v>1766</v>
      </c>
      <c r="K178" s="80">
        <v>1820</v>
      </c>
      <c r="L178" s="110">
        <v>1329</v>
      </c>
      <c r="M178" s="80">
        <v>2533</v>
      </c>
      <c r="N178" s="80"/>
      <c r="O178" s="430"/>
      <c r="P178" s="80"/>
      <c r="Q178" s="635"/>
      <c r="R178" s="80"/>
      <c r="S178" s="634"/>
      <c r="T178" s="80"/>
      <c r="U178" s="80"/>
      <c r="V178" s="77">
        <f t="shared" si="36"/>
        <v>7448</v>
      </c>
      <c r="W178" s="128">
        <f t="shared" si="37"/>
        <v>37.974812624279814</v>
      </c>
      <c r="Z178" s="734" t="s">
        <v>801</v>
      </c>
      <c r="AA178" s="734" t="s">
        <v>799</v>
      </c>
      <c r="AB178" s="51" t="s">
        <v>798</v>
      </c>
      <c r="AC178" s="51" t="s">
        <v>956</v>
      </c>
      <c r="AD178" s="709" t="s">
        <v>801</v>
      </c>
      <c r="AE178" s="709" t="s">
        <v>799</v>
      </c>
      <c r="AF178" s="51" t="s">
        <v>798</v>
      </c>
      <c r="AG178" s="51" t="s">
        <v>956</v>
      </c>
      <c r="AH178" s="51"/>
      <c r="AI178" s="51"/>
      <c r="AJ178" s="51"/>
      <c r="AK178" s="51"/>
      <c r="AL178" s="51"/>
      <c r="AM178" s="51"/>
      <c r="AN178" s="639"/>
      <c r="AO178" s="639"/>
      <c r="AP178" s="255"/>
      <c r="AQ178" s="51"/>
      <c r="AR178" s="710"/>
      <c r="AS178" s="708"/>
      <c r="AT178" s="51"/>
      <c r="AU178" s="51"/>
      <c r="AV178" s="226"/>
      <c r="AW178" s="223"/>
      <c r="BA178" s="129"/>
      <c r="BB178" s="130"/>
      <c r="BC178" s="129"/>
      <c r="BD178" s="155"/>
      <c r="BE178" s="132"/>
      <c r="BF178" s="158"/>
      <c r="BG178" s="132"/>
      <c r="BH178" s="158"/>
      <c r="BI178" s="64"/>
      <c r="BJ178" s="158"/>
      <c r="BK178" s="64"/>
      <c r="BL178" s="158"/>
      <c r="BM178" s="64"/>
      <c r="BN178" s="158"/>
      <c r="BO178" s="159"/>
      <c r="BP178" s="158"/>
      <c r="BQ178" s="132"/>
      <c r="BR178" s="158"/>
      <c r="BS178" s="64"/>
      <c r="BT178" s="158"/>
      <c r="BU178" s="159"/>
      <c r="BV178" s="158"/>
      <c r="BW178" s="132"/>
      <c r="BX178" s="158"/>
      <c r="BY178" s="64"/>
      <c r="BZ178" s="158"/>
      <c r="CA178" s="64"/>
      <c r="CB178" s="156">
        <f t="shared" si="38"/>
        <v>0</v>
      </c>
      <c r="CC178" s="128" t="e">
        <f t="shared" si="39"/>
        <v>#DIV/0!</v>
      </c>
      <c r="CF178" s="157"/>
      <c r="CG178" s="157"/>
    </row>
    <row r="179" spans="1:88" ht="35.25" customHeight="1">
      <c r="A179" s="1002"/>
      <c r="B179" s="1151" t="s">
        <v>159</v>
      </c>
      <c r="C179" s="1082" t="s">
        <v>160</v>
      </c>
      <c r="D179" s="1101" t="s">
        <v>18</v>
      </c>
      <c r="E179" s="1102"/>
      <c r="F179" s="671">
        <f>+'[1]UE409 (2)'!F187</f>
        <v>871</v>
      </c>
      <c r="G179" s="671">
        <f>+'[1]UE409 (2)'!G187</f>
        <v>726</v>
      </c>
      <c r="H179" s="671">
        <f>+'[1]UE409 (2)'!H187</f>
        <v>740</v>
      </c>
      <c r="I179" s="671">
        <f>+'[1]UE409 (2)'!I187</f>
        <v>755</v>
      </c>
      <c r="J179" s="727">
        <v>55</v>
      </c>
      <c r="K179" s="671">
        <v>80</v>
      </c>
      <c r="L179" s="671">
        <v>62</v>
      </c>
      <c r="M179" s="671">
        <v>177</v>
      </c>
      <c r="N179" s="671">
        <f t="shared" ref="N179:U179" si="52">+N181</f>
        <v>0</v>
      </c>
      <c r="O179" s="671">
        <f t="shared" si="52"/>
        <v>0</v>
      </c>
      <c r="P179" s="671">
        <f t="shared" si="52"/>
        <v>0</v>
      </c>
      <c r="Q179" s="671">
        <f t="shared" si="52"/>
        <v>0</v>
      </c>
      <c r="R179" s="671">
        <f t="shared" si="52"/>
        <v>0</v>
      </c>
      <c r="S179" s="671">
        <f t="shared" si="52"/>
        <v>0</v>
      </c>
      <c r="T179" s="671">
        <f t="shared" si="52"/>
        <v>0</v>
      </c>
      <c r="U179" s="671">
        <f t="shared" si="52"/>
        <v>0</v>
      </c>
      <c r="V179" s="77">
        <f t="shared" si="36"/>
        <v>374</v>
      </c>
      <c r="W179" s="128">
        <f t="shared" si="37"/>
        <v>42.939150401836969</v>
      </c>
      <c r="X179" s="39"/>
      <c r="Y179" s="39"/>
      <c r="Z179" s="734"/>
      <c r="AA179" s="734"/>
      <c r="AB179" s="51"/>
      <c r="AC179" s="51"/>
      <c r="AD179" s="709"/>
      <c r="AE179" s="709"/>
      <c r="AF179" s="51"/>
      <c r="AG179" s="51"/>
      <c r="AH179" s="51"/>
      <c r="AI179" s="51"/>
      <c r="AJ179" s="51"/>
      <c r="AK179" s="51"/>
      <c r="AL179" s="51"/>
      <c r="AM179" s="51"/>
      <c r="AN179" s="639"/>
      <c r="AO179" s="639"/>
      <c r="AP179" s="51"/>
      <c r="AQ179" s="51"/>
      <c r="AR179" s="639"/>
      <c r="AS179" s="639"/>
      <c r="AT179" s="51"/>
      <c r="AU179" s="51"/>
      <c r="AV179" s="226"/>
      <c r="AW179" s="223"/>
      <c r="AX179" s="39"/>
      <c r="BA179" s="129">
        <f>+BC179+BD179+BF179+BH179+BJ179+BL179+BN179+BP179+BR179+BT179+BV179+BX179+BZ179</f>
        <v>0</v>
      </c>
      <c r="BB179" s="130">
        <f>+BE179+BG179+BI179+BK179+BM179+BO179+BQ179+BS179+BU179+BW179+BY179+CA179</f>
        <v>0</v>
      </c>
      <c r="BC179" s="129">
        <v>0</v>
      </c>
      <c r="BD179" s="155">
        <v>0</v>
      </c>
      <c r="BE179" s="132">
        <v>0</v>
      </c>
      <c r="BF179" s="158">
        <v>0</v>
      </c>
      <c r="BG179" s="132">
        <v>0</v>
      </c>
      <c r="BH179" s="158">
        <v>0</v>
      </c>
      <c r="BI179" s="64">
        <v>0</v>
      </c>
      <c r="BJ179" s="158"/>
      <c r="BK179" s="64"/>
      <c r="BL179" s="158"/>
      <c r="BM179" s="64"/>
      <c r="BN179" s="158"/>
      <c r="BO179" s="159"/>
      <c r="BP179" s="158"/>
      <c r="BQ179" s="132"/>
      <c r="BR179" s="158"/>
      <c r="BS179" s="64"/>
      <c r="BT179" s="158"/>
      <c r="BU179" s="159"/>
      <c r="BV179" s="158"/>
      <c r="BW179" s="132"/>
      <c r="BX179" s="158"/>
      <c r="BY179" s="64"/>
      <c r="BZ179" s="158"/>
      <c r="CA179" s="64"/>
      <c r="CB179" s="156">
        <f t="shared" si="38"/>
        <v>0</v>
      </c>
      <c r="CC179" s="128" t="e">
        <f t="shared" si="39"/>
        <v>#DIV/0!</v>
      </c>
      <c r="CF179" s="133">
        <f>+CI179-BA179</f>
        <v>0</v>
      </c>
      <c r="CG179" s="133">
        <f>+CJ179-BB179</f>
        <v>0</v>
      </c>
      <c r="CH179" s="160"/>
      <c r="CI179" s="133"/>
      <c r="CJ179" s="133"/>
    </row>
    <row r="180" spans="1:88" ht="35.25" customHeight="1">
      <c r="A180" s="1002"/>
      <c r="B180" s="1151"/>
      <c r="C180" s="1083"/>
      <c r="D180" s="44" t="s">
        <v>560</v>
      </c>
      <c r="E180" s="56" t="s">
        <v>363</v>
      </c>
      <c r="F180" s="671">
        <f>+'[1]UE409 (2)'!F188</f>
        <v>53790</v>
      </c>
      <c r="G180" s="671">
        <f>+'[1]UE409 (2)'!G188</f>
        <v>31260</v>
      </c>
      <c r="H180" s="671">
        <f>+'[1]UE409 (2)'!H188</f>
        <v>31264</v>
      </c>
      <c r="I180" s="671">
        <f>+'[1]UE409 (2)'!I188</f>
        <v>31264</v>
      </c>
      <c r="J180" s="637">
        <v>779</v>
      </c>
      <c r="K180" s="106">
        <v>1157</v>
      </c>
      <c r="L180" s="410">
        <v>1629</v>
      </c>
      <c r="M180" s="106">
        <v>5885</v>
      </c>
      <c r="N180" s="106"/>
      <c r="O180" s="432"/>
      <c r="P180" s="106"/>
      <c r="Q180" s="637"/>
      <c r="R180" s="106"/>
      <c r="S180" s="665"/>
      <c r="T180" s="106"/>
      <c r="U180" s="106"/>
      <c r="V180" s="77">
        <f t="shared" si="36"/>
        <v>9450</v>
      </c>
      <c r="W180" s="128">
        <f t="shared" si="37"/>
        <v>17.568321249302844</v>
      </c>
      <c r="X180" s="39"/>
      <c r="Y180" s="39"/>
      <c r="Z180" s="734" t="s">
        <v>957</v>
      </c>
      <c r="AA180" s="734" t="s">
        <v>958</v>
      </c>
      <c r="AB180" s="51" t="s">
        <v>959</v>
      </c>
      <c r="AC180" s="51" t="s">
        <v>960</v>
      </c>
      <c r="AD180" s="709" t="s">
        <v>957</v>
      </c>
      <c r="AE180" s="709" t="s">
        <v>958</v>
      </c>
      <c r="AF180" s="51" t="s">
        <v>961</v>
      </c>
      <c r="AG180" s="51" t="s">
        <v>962</v>
      </c>
      <c r="AH180" s="51"/>
      <c r="AI180" s="51"/>
      <c r="AJ180" s="51"/>
      <c r="AK180" s="51"/>
      <c r="AL180" s="51"/>
      <c r="AM180" s="51"/>
      <c r="AN180" s="639"/>
      <c r="AO180" s="639"/>
      <c r="AP180" s="51"/>
      <c r="AQ180" s="51"/>
      <c r="AR180" s="708"/>
      <c r="AS180" s="708"/>
      <c r="AT180" s="51"/>
      <c r="AU180" s="51"/>
      <c r="AV180" s="226"/>
      <c r="AW180" s="223"/>
      <c r="AX180" s="39"/>
      <c r="BA180" s="129"/>
      <c r="BB180" s="130"/>
      <c r="BC180" s="129"/>
      <c r="BD180" s="155"/>
      <c r="BE180" s="132"/>
      <c r="BF180" s="158"/>
      <c r="BG180" s="132"/>
      <c r="BH180" s="158"/>
      <c r="BI180" s="64"/>
      <c r="BJ180" s="158"/>
      <c r="BK180" s="64"/>
      <c r="BL180" s="158"/>
      <c r="BM180" s="64"/>
      <c r="BN180" s="158"/>
      <c r="BO180" s="159"/>
      <c r="BP180" s="158"/>
      <c r="BQ180" s="132"/>
      <c r="BR180" s="158"/>
      <c r="BS180" s="64"/>
      <c r="BT180" s="158"/>
      <c r="BU180" s="159"/>
      <c r="BV180" s="158"/>
      <c r="BW180" s="132"/>
      <c r="BX180" s="158"/>
      <c r="BY180" s="64"/>
      <c r="BZ180" s="158"/>
      <c r="CA180" s="64"/>
      <c r="CB180" s="156">
        <f t="shared" si="38"/>
        <v>0</v>
      </c>
      <c r="CC180" s="128" t="e">
        <f t="shared" si="39"/>
        <v>#DIV/0!</v>
      </c>
      <c r="CF180" s="157"/>
      <c r="CG180" s="157"/>
    </row>
    <row r="181" spans="1:88" ht="45" customHeight="1">
      <c r="A181" s="1002"/>
      <c r="B181" s="1151"/>
      <c r="C181" s="1100"/>
      <c r="D181" s="34" t="s">
        <v>161</v>
      </c>
      <c r="E181" s="44" t="s">
        <v>469</v>
      </c>
      <c r="F181" s="671">
        <f>+'[1]UE409 (2)'!F189</f>
        <v>871</v>
      </c>
      <c r="G181" s="671">
        <f>+'[1]UE409 (2)'!G189</f>
        <v>726</v>
      </c>
      <c r="H181" s="671">
        <f>+'[1]UE409 (2)'!H189</f>
        <v>740</v>
      </c>
      <c r="I181" s="671">
        <f>+'[1]UE409 (2)'!I189</f>
        <v>755</v>
      </c>
      <c r="J181" s="637">
        <v>55</v>
      </c>
      <c r="K181" s="106">
        <v>80</v>
      </c>
      <c r="L181" s="410">
        <v>62</v>
      </c>
      <c r="M181" s="106">
        <v>177</v>
      </c>
      <c r="N181" s="106"/>
      <c r="O181" s="432"/>
      <c r="P181" s="106"/>
      <c r="Q181" s="637"/>
      <c r="R181" s="106"/>
      <c r="S181" s="637"/>
      <c r="T181" s="106"/>
      <c r="U181" s="106"/>
      <c r="V181" s="77">
        <f t="shared" si="36"/>
        <v>374</v>
      </c>
      <c r="W181" s="128">
        <f t="shared" si="37"/>
        <v>42.939150401836969</v>
      </c>
      <c r="Y181" s="24"/>
      <c r="Z181" s="734" t="s">
        <v>802</v>
      </c>
      <c r="AA181" s="734" t="s">
        <v>803</v>
      </c>
      <c r="AB181" s="51" t="s">
        <v>963</v>
      </c>
      <c r="AC181" s="51" t="s">
        <v>803</v>
      </c>
      <c r="AD181" s="709" t="s">
        <v>802</v>
      </c>
      <c r="AE181" s="709" t="s">
        <v>803</v>
      </c>
      <c r="AF181" s="51" t="s">
        <v>963</v>
      </c>
      <c r="AG181" s="51" t="s">
        <v>803</v>
      </c>
      <c r="AH181" s="51"/>
      <c r="AI181" s="51"/>
      <c r="AJ181" s="51"/>
      <c r="AK181" s="51"/>
      <c r="AL181" s="51"/>
      <c r="AM181" s="51"/>
      <c r="AN181" s="639"/>
      <c r="AO181" s="639"/>
      <c r="AP181" s="51"/>
      <c r="AQ181" s="51"/>
      <c r="AR181" s="708"/>
      <c r="AS181" s="639"/>
      <c r="AT181" s="51"/>
      <c r="AU181" s="51"/>
      <c r="AV181" s="226"/>
      <c r="AW181" s="223"/>
      <c r="AX181" s="24"/>
      <c r="BA181" s="129"/>
      <c r="BB181" s="130"/>
      <c r="BC181" s="129"/>
      <c r="BD181" s="155"/>
      <c r="BE181" s="132"/>
      <c r="BF181" s="158"/>
      <c r="BG181" s="132"/>
      <c r="BH181" s="158"/>
      <c r="BI181" s="64"/>
      <c r="BJ181" s="158"/>
      <c r="BK181" s="64"/>
      <c r="BL181" s="158"/>
      <c r="BM181" s="64"/>
      <c r="BN181" s="158"/>
      <c r="BO181" s="159"/>
      <c r="BP181" s="158"/>
      <c r="BQ181" s="132"/>
      <c r="BR181" s="158"/>
      <c r="BS181" s="64"/>
      <c r="BT181" s="158"/>
      <c r="BU181" s="159"/>
      <c r="BV181" s="158"/>
      <c r="BW181" s="132"/>
      <c r="BX181" s="158"/>
      <c r="BY181" s="64"/>
      <c r="BZ181" s="158"/>
      <c r="CA181" s="64"/>
      <c r="CB181" s="156">
        <f t="shared" si="38"/>
        <v>0</v>
      </c>
      <c r="CC181" s="128" t="e">
        <f t="shared" si="39"/>
        <v>#DIV/0!</v>
      </c>
      <c r="CF181" s="157"/>
      <c r="CG181" s="157"/>
    </row>
    <row r="182" spans="1:88" ht="45" customHeight="1">
      <c r="A182" s="1002"/>
      <c r="B182" s="945" t="s">
        <v>564</v>
      </c>
      <c r="C182" s="945" t="s">
        <v>565</v>
      </c>
      <c r="D182" s="670" t="s">
        <v>221</v>
      </c>
      <c r="E182" s="679"/>
      <c r="F182" s="671">
        <f>+'[1]UE409 (2)'!F190</f>
        <v>1129</v>
      </c>
      <c r="G182" s="671">
        <f>+'[1]UE409 (2)'!G190</f>
        <v>1129</v>
      </c>
      <c r="H182" s="671">
        <f>+'[1]UE409 (2)'!H190</f>
        <v>1152</v>
      </c>
      <c r="I182" s="671">
        <f>+'[1]UE409 (2)'!I190</f>
        <v>1175</v>
      </c>
      <c r="J182" s="727">
        <v>0</v>
      </c>
      <c r="K182" s="671">
        <v>258</v>
      </c>
      <c r="L182" s="671">
        <v>0</v>
      </c>
      <c r="M182" s="671">
        <v>224</v>
      </c>
      <c r="N182" s="671">
        <f t="shared" ref="N182:U182" si="53">+N183</f>
        <v>0</v>
      </c>
      <c r="O182" s="671">
        <f t="shared" si="53"/>
        <v>0</v>
      </c>
      <c r="P182" s="671">
        <f t="shared" si="53"/>
        <v>0</v>
      </c>
      <c r="Q182" s="671">
        <f t="shared" si="53"/>
        <v>0</v>
      </c>
      <c r="R182" s="671">
        <f t="shared" si="53"/>
        <v>0</v>
      </c>
      <c r="S182" s="671">
        <f t="shared" si="53"/>
        <v>0</v>
      </c>
      <c r="T182" s="671">
        <f t="shared" si="53"/>
        <v>0</v>
      </c>
      <c r="U182" s="671">
        <f t="shared" si="53"/>
        <v>0</v>
      </c>
      <c r="V182" s="77">
        <f t="shared" si="36"/>
        <v>482</v>
      </c>
      <c r="W182" s="128">
        <f t="shared" si="37"/>
        <v>42.69264836138175</v>
      </c>
      <c r="X182" s="24"/>
      <c r="Y182" s="24"/>
      <c r="Z182" s="758" t="s">
        <v>804</v>
      </c>
      <c r="AA182" s="760" t="s">
        <v>805</v>
      </c>
      <c r="AB182" s="233"/>
      <c r="AC182" s="38"/>
      <c r="AD182" s="712"/>
      <c r="AE182" s="34"/>
      <c r="AF182" s="233"/>
      <c r="AG182" s="38"/>
      <c r="AH182" s="233"/>
      <c r="AI182" s="38"/>
      <c r="AJ182" s="233"/>
      <c r="AK182" s="38"/>
      <c r="AL182" s="233"/>
      <c r="AM182" s="38"/>
      <c r="AN182" s="640"/>
      <c r="AO182" s="639"/>
      <c r="AP182" s="233"/>
      <c r="AQ182" s="38"/>
      <c r="AR182" s="640"/>
      <c r="AS182" s="639"/>
      <c r="AT182" s="51"/>
      <c r="AU182" s="51"/>
      <c r="AV182" s="226"/>
      <c r="AW182" s="223"/>
      <c r="AX182" s="24"/>
      <c r="BA182" s="129">
        <f>+BC182+BD182+BF182+BH182+BJ182+BL182+BN182+BP182+BR182+BT182+BV182+BX182+BZ182</f>
        <v>0</v>
      </c>
      <c r="BB182" s="130">
        <f>+BE182+BG182+BI182+BK182+BM182+BO182+BQ182+BS182+BU182+BW182+BY182+CA182</f>
        <v>0</v>
      </c>
      <c r="BC182" s="129">
        <v>0</v>
      </c>
      <c r="BD182" s="155">
        <v>0</v>
      </c>
      <c r="BE182" s="132">
        <v>0</v>
      </c>
      <c r="BF182" s="158">
        <v>0</v>
      </c>
      <c r="BG182" s="132">
        <v>0</v>
      </c>
      <c r="BH182" s="158">
        <v>0</v>
      </c>
      <c r="BI182" s="64">
        <v>0</v>
      </c>
      <c r="BJ182" s="158"/>
      <c r="BK182" s="64"/>
      <c r="BL182" s="158"/>
      <c r="BM182" s="64"/>
      <c r="BN182" s="158"/>
      <c r="BO182" s="159"/>
      <c r="BP182" s="158"/>
      <c r="BQ182" s="132"/>
      <c r="BR182" s="158"/>
      <c r="BS182" s="64"/>
      <c r="BT182" s="158"/>
      <c r="BU182" s="159"/>
      <c r="BV182" s="158"/>
      <c r="BW182" s="132"/>
      <c r="BX182" s="158"/>
      <c r="BY182" s="64"/>
      <c r="BZ182" s="158"/>
      <c r="CA182" s="64"/>
      <c r="CB182" s="156">
        <f t="shared" si="38"/>
        <v>0</v>
      </c>
      <c r="CC182" s="128" t="e">
        <f t="shared" si="39"/>
        <v>#DIV/0!</v>
      </c>
      <c r="CF182" s="133">
        <f>+CI182-BA182</f>
        <v>0</v>
      </c>
      <c r="CG182" s="133">
        <f>+CJ182-BB182</f>
        <v>0</v>
      </c>
      <c r="CH182" s="160"/>
      <c r="CI182" s="133"/>
      <c r="CJ182" s="133"/>
    </row>
    <row r="183" spans="1:88" ht="66.75" customHeight="1">
      <c r="A183" s="1002"/>
      <c r="B183" s="945"/>
      <c r="C183" s="945"/>
      <c r="D183" s="668" t="s">
        <v>566</v>
      </c>
      <c r="E183" s="9" t="s">
        <v>245</v>
      </c>
      <c r="F183" s="671">
        <f>+'[1]UE409 (2)'!F191</f>
        <v>1129</v>
      </c>
      <c r="G183" s="671">
        <f>+'[1]UE409 (2)'!G191</f>
        <v>1129</v>
      </c>
      <c r="H183" s="671">
        <f>+'[1]UE409 (2)'!H191</f>
        <v>1152</v>
      </c>
      <c r="I183" s="671">
        <f>+'[1]UE409 (2)'!I191</f>
        <v>1175</v>
      </c>
      <c r="J183" s="634">
        <v>0</v>
      </c>
      <c r="K183" s="91">
        <v>258</v>
      </c>
      <c r="L183" s="118">
        <v>0</v>
      </c>
      <c r="M183" s="91">
        <v>224</v>
      </c>
      <c r="N183" s="91"/>
      <c r="O183" s="424"/>
      <c r="P183" s="91"/>
      <c r="Q183" s="634"/>
      <c r="R183" s="91"/>
      <c r="S183" s="634"/>
      <c r="T183" s="91"/>
      <c r="U183" s="91"/>
      <c r="V183" s="77">
        <f t="shared" si="36"/>
        <v>482</v>
      </c>
      <c r="W183" s="128">
        <f t="shared" si="37"/>
        <v>42.69264836138175</v>
      </c>
      <c r="Y183" s="24"/>
      <c r="Z183" s="759"/>
      <c r="AA183" s="761"/>
      <c r="AB183" s="233" t="s">
        <v>964</v>
      </c>
      <c r="AC183" s="38" t="s">
        <v>805</v>
      </c>
      <c r="AD183" s="712" t="s">
        <v>804</v>
      </c>
      <c r="AE183" s="34" t="s">
        <v>805</v>
      </c>
      <c r="AF183" s="233" t="s">
        <v>964</v>
      </c>
      <c r="AG183" s="38" t="s">
        <v>805</v>
      </c>
      <c r="AH183" s="233"/>
      <c r="AI183" s="38"/>
      <c r="AJ183" s="233"/>
      <c r="AK183" s="38"/>
      <c r="AL183" s="233"/>
      <c r="AM183" s="38"/>
      <c r="AN183" s="640"/>
      <c r="AO183" s="639"/>
      <c r="AP183" s="233"/>
      <c r="AQ183" s="38"/>
      <c r="AR183" s="640"/>
      <c r="AS183" s="639"/>
      <c r="AT183" s="51"/>
      <c r="AU183" s="51"/>
      <c r="AV183" s="226"/>
      <c r="AW183" s="223"/>
      <c r="AX183" s="24"/>
      <c r="BA183" s="129"/>
      <c r="BB183" s="130"/>
      <c r="BC183" s="129"/>
      <c r="BD183" s="155"/>
      <c r="BE183" s="132"/>
      <c r="BF183" s="158"/>
      <c r="BG183" s="132"/>
      <c r="BH183" s="158"/>
      <c r="BI183" s="64"/>
      <c r="BJ183" s="158"/>
      <c r="BK183" s="64"/>
      <c r="BL183" s="158"/>
      <c r="BM183" s="64"/>
      <c r="BN183" s="158"/>
      <c r="BO183" s="159"/>
      <c r="BP183" s="158"/>
      <c r="BQ183" s="132"/>
      <c r="BR183" s="158"/>
      <c r="BS183" s="64"/>
      <c r="BT183" s="158"/>
      <c r="BU183" s="159"/>
      <c r="BV183" s="158"/>
      <c r="BW183" s="132"/>
      <c r="BX183" s="158"/>
      <c r="BY183" s="64"/>
      <c r="BZ183" s="158"/>
      <c r="CA183" s="64"/>
      <c r="CB183" s="156">
        <f t="shared" si="38"/>
        <v>0</v>
      </c>
      <c r="CC183" s="128" t="e">
        <f t="shared" si="39"/>
        <v>#DIV/0!</v>
      </c>
      <c r="CF183" s="157"/>
      <c r="CG183" s="157"/>
    </row>
    <row r="184" spans="1:88" ht="44.25" customHeight="1">
      <c r="A184" s="1002"/>
      <c r="B184" s="1046" t="s">
        <v>333</v>
      </c>
      <c r="C184" s="1069" t="s">
        <v>338</v>
      </c>
      <c r="D184" s="677" t="s">
        <v>221</v>
      </c>
      <c r="E184" s="678"/>
      <c r="F184" s="671">
        <f>+'[1]UE409 (2)'!F192</f>
        <v>9586</v>
      </c>
      <c r="G184" s="671">
        <f>+'[1]UE409 (2)'!G192</f>
        <v>9586</v>
      </c>
      <c r="H184" s="671">
        <f>+'[1]UE409 (2)'!H192</f>
        <v>9778</v>
      </c>
      <c r="I184" s="671">
        <f>+'[1]UE409 (2)'!I192</f>
        <v>9974</v>
      </c>
      <c r="J184" s="727">
        <v>691</v>
      </c>
      <c r="K184" s="671">
        <v>858</v>
      </c>
      <c r="L184" s="671">
        <v>1134</v>
      </c>
      <c r="M184" s="671">
        <v>1179</v>
      </c>
      <c r="N184" s="671">
        <f t="shared" ref="N184:U184" si="54">+N185</f>
        <v>0</v>
      </c>
      <c r="O184" s="671">
        <f t="shared" si="54"/>
        <v>0</v>
      </c>
      <c r="P184" s="671">
        <f t="shared" si="54"/>
        <v>0</v>
      </c>
      <c r="Q184" s="671">
        <f t="shared" si="54"/>
        <v>0</v>
      </c>
      <c r="R184" s="671">
        <f t="shared" si="54"/>
        <v>0</v>
      </c>
      <c r="S184" s="671">
        <f t="shared" si="54"/>
        <v>0</v>
      </c>
      <c r="T184" s="671">
        <f t="shared" si="54"/>
        <v>0</v>
      </c>
      <c r="U184" s="671">
        <f t="shared" si="54"/>
        <v>0</v>
      </c>
      <c r="V184" s="77">
        <f t="shared" si="36"/>
        <v>3862</v>
      </c>
      <c r="W184" s="128">
        <f t="shared" si="37"/>
        <v>40.287919883162949</v>
      </c>
      <c r="Z184" s="758" t="s">
        <v>806</v>
      </c>
      <c r="AA184" s="760" t="s">
        <v>807</v>
      </c>
      <c r="AB184" s="51"/>
      <c r="AC184" s="51"/>
      <c r="AD184" s="709"/>
      <c r="AE184" s="709"/>
      <c r="AF184" s="51"/>
      <c r="AG184" s="51"/>
      <c r="AH184" s="51"/>
      <c r="AI184" s="51"/>
      <c r="AJ184" s="51"/>
      <c r="AK184" s="51"/>
      <c r="AL184" s="51"/>
      <c r="AM184" s="51"/>
      <c r="AN184" s="639"/>
      <c r="AO184" s="639"/>
      <c r="AP184" s="51"/>
      <c r="AQ184" s="51"/>
      <c r="AR184" s="639"/>
      <c r="AS184" s="639"/>
      <c r="AT184" s="51"/>
      <c r="AU184" s="51"/>
      <c r="AV184" s="226"/>
      <c r="AW184" s="223"/>
      <c r="BA184" s="129">
        <f>+BC184+BD184+BF184+BH184+BJ184+BL184+BN184+BP184+BR184+BT184+BV184+BX184+BZ184</f>
        <v>0</v>
      </c>
      <c r="BB184" s="130">
        <f>+BE184+BG184+BI184+BK184+BM184+BO184+BQ184+BS184+BU184+BW184+BY184+CA184</f>
        <v>0</v>
      </c>
      <c r="BC184" s="129">
        <v>0</v>
      </c>
      <c r="BD184" s="155">
        <v>0</v>
      </c>
      <c r="BE184" s="132">
        <v>0</v>
      </c>
      <c r="BF184" s="158">
        <v>0</v>
      </c>
      <c r="BG184" s="132">
        <v>0</v>
      </c>
      <c r="BH184" s="158">
        <v>0</v>
      </c>
      <c r="BI184" s="64">
        <v>0</v>
      </c>
      <c r="BJ184" s="158"/>
      <c r="BK184" s="64"/>
      <c r="BL184" s="158"/>
      <c r="BM184" s="64"/>
      <c r="BN184" s="158"/>
      <c r="BO184" s="159"/>
      <c r="BP184" s="158"/>
      <c r="BQ184" s="132"/>
      <c r="BR184" s="158"/>
      <c r="BS184" s="64"/>
      <c r="BT184" s="158"/>
      <c r="BU184" s="159"/>
      <c r="BV184" s="158"/>
      <c r="BW184" s="132"/>
      <c r="BX184" s="158"/>
      <c r="BY184" s="64"/>
      <c r="BZ184" s="158"/>
      <c r="CA184" s="64"/>
      <c r="CB184" s="156">
        <f t="shared" si="38"/>
        <v>0</v>
      </c>
      <c r="CC184" s="128" t="e">
        <f t="shared" si="39"/>
        <v>#DIV/0!</v>
      </c>
      <c r="CF184" s="133">
        <f>+CI184-BA184</f>
        <v>0</v>
      </c>
      <c r="CG184" s="133">
        <f>+CJ184-BB184</f>
        <v>0</v>
      </c>
      <c r="CH184" s="160"/>
      <c r="CI184" s="133"/>
      <c r="CJ184" s="133"/>
    </row>
    <row r="185" spans="1:88" ht="51.75" customHeight="1">
      <c r="A185" s="1002"/>
      <c r="B185" s="1046"/>
      <c r="C185" s="1146"/>
      <c r="D185" s="11" t="s">
        <v>447</v>
      </c>
      <c r="E185" s="44" t="s">
        <v>471</v>
      </c>
      <c r="F185" s="671">
        <f>+'[1]UE409 (2)'!F193</f>
        <v>9586</v>
      </c>
      <c r="G185" s="671">
        <f>+'[1]UE409 (2)'!G193</f>
        <v>9586</v>
      </c>
      <c r="H185" s="671">
        <f>+'[1]UE409 (2)'!H193</f>
        <v>9778</v>
      </c>
      <c r="I185" s="671">
        <f>+'[1]UE409 (2)'!I193</f>
        <v>9974</v>
      </c>
      <c r="J185" s="634">
        <v>691</v>
      </c>
      <c r="K185" s="80">
        <v>858</v>
      </c>
      <c r="L185" s="110">
        <v>1134</v>
      </c>
      <c r="M185" s="80">
        <v>1179</v>
      </c>
      <c r="N185" s="80"/>
      <c r="O185" s="693"/>
      <c r="P185" s="80"/>
      <c r="Q185" s="634"/>
      <c r="R185" s="80"/>
      <c r="S185" s="664"/>
      <c r="T185" s="80"/>
      <c r="U185" s="80"/>
      <c r="V185" s="77">
        <f t="shared" si="36"/>
        <v>3862</v>
      </c>
      <c r="W185" s="128">
        <f t="shared" si="37"/>
        <v>40.287919883162949</v>
      </c>
      <c r="Z185" s="759"/>
      <c r="AA185" s="761"/>
      <c r="AB185" s="51" t="s">
        <v>806</v>
      </c>
      <c r="AC185" s="51" t="s">
        <v>807</v>
      </c>
      <c r="AD185" s="709" t="s">
        <v>806</v>
      </c>
      <c r="AE185" s="709" t="s">
        <v>807</v>
      </c>
      <c r="AF185" s="51" t="s">
        <v>806</v>
      </c>
      <c r="AG185" s="51" t="s">
        <v>807</v>
      </c>
      <c r="AH185" s="51"/>
      <c r="AI185" s="51"/>
      <c r="AJ185" s="51"/>
      <c r="AK185" s="51"/>
      <c r="AL185" s="51"/>
      <c r="AM185" s="51"/>
      <c r="AN185" s="639"/>
      <c r="AO185" s="639"/>
      <c r="AP185" s="51"/>
      <c r="AQ185" s="51"/>
      <c r="AR185" s="639"/>
      <c r="AS185" s="639"/>
      <c r="AT185" s="51"/>
      <c r="AU185" s="51"/>
      <c r="AV185" s="226"/>
      <c r="AW185" s="223"/>
      <c r="BA185" s="129"/>
      <c r="BB185" s="130"/>
      <c r="BC185" s="129"/>
      <c r="BD185" s="155"/>
      <c r="BE185" s="132"/>
      <c r="BF185" s="158"/>
      <c r="BG185" s="132"/>
      <c r="BH185" s="158"/>
      <c r="BI185" s="64"/>
      <c r="BJ185" s="158"/>
      <c r="BK185" s="64"/>
      <c r="BL185" s="158"/>
      <c r="BM185" s="64"/>
      <c r="BN185" s="158"/>
      <c r="BO185" s="159"/>
      <c r="BP185" s="158"/>
      <c r="BQ185" s="132"/>
      <c r="BR185" s="158"/>
      <c r="BS185" s="64"/>
      <c r="BT185" s="158"/>
      <c r="BU185" s="159"/>
      <c r="BV185" s="158"/>
      <c r="BW185" s="132"/>
      <c r="BX185" s="158"/>
      <c r="BY185" s="64"/>
      <c r="BZ185" s="158"/>
      <c r="CA185" s="64"/>
      <c r="CB185" s="156">
        <f t="shared" si="38"/>
        <v>0</v>
      </c>
      <c r="CC185" s="128" t="e">
        <f t="shared" si="39"/>
        <v>#DIV/0!</v>
      </c>
      <c r="CF185" s="157"/>
      <c r="CG185" s="157"/>
    </row>
    <row r="186" spans="1:88" ht="51.75" customHeight="1">
      <c r="A186" s="1002"/>
      <c r="B186" s="1041" t="s">
        <v>720</v>
      </c>
      <c r="C186" s="1099" t="s">
        <v>721</v>
      </c>
      <c r="D186" s="681" t="s">
        <v>221</v>
      </c>
      <c r="E186" s="682"/>
      <c r="F186" s="671">
        <f>+'[1]UE409 (2)'!F194</f>
        <v>313</v>
      </c>
      <c r="G186" s="671">
        <f>+'[1]UE409 (2)'!G194</f>
        <v>313</v>
      </c>
      <c r="H186" s="671">
        <f>+'[1]UE409 (2)'!H194</f>
        <v>393</v>
      </c>
      <c r="I186" s="671">
        <f>+'[1]UE409 (2)'!I194</f>
        <v>493</v>
      </c>
      <c r="J186" s="727">
        <v>31</v>
      </c>
      <c r="K186" s="671">
        <v>21</v>
      </c>
      <c r="L186" s="671">
        <v>9</v>
      </c>
      <c r="M186" s="671">
        <v>19</v>
      </c>
      <c r="N186" s="671">
        <f t="shared" ref="N186:U186" si="55">+N187</f>
        <v>0</v>
      </c>
      <c r="O186" s="671">
        <f t="shared" si="55"/>
        <v>0</v>
      </c>
      <c r="P186" s="671">
        <f t="shared" si="55"/>
        <v>0</v>
      </c>
      <c r="Q186" s="671">
        <f t="shared" si="55"/>
        <v>0</v>
      </c>
      <c r="R186" s="671">
        <f t="shared" si="55"/>
        <v>0</v>
      </c>
      <c r="S186" s="671">
        <f t="shared" si="55"/>
        <v>0</v>
      </c>
      <c r="T186" s="671">
        <f t="shared" si="55"/>
        <v>0</v>
      </c>
      <c r="U186" s="671">
        <f t="shared" si="55"/>
        <v>0</v>
      </c>
      <c r="V186" s="77">
        <f t="shared" si="36"/>
        <v>80</v>
      </c>
      <c r="W186" s="128">
        <f t="shared" si="37"/>
        <v>25.559105431309902</v>
      </c>
      <c r="Z186" s="734"/>
      <c r="AA186" s="734"/>
      <c r="AB186" s="12"/>
      <c r="AC186" s="12"/>
      <c r="AD186" s="711"/>
      <c r="AE186" s="711"/>
      <c r="AF186" s="12"/>
      <c r="AG186" s="12"/>
      <c r="AH186" s="12"/>
      <c r="AI186" s="12"/>
      <c r="AJ186" s="12"/>
      <c r="AK186" s="12"/>
      <c r="AL186" s="12"/>
      <c r="AM186" s="12"/>
      <c r="AN186" s="638"/>
      <c r="AO186" s="638"/>
      <c r="AP186" s="12"/>
      <c r="AQ186" s="12"/>
      <c r="AR186" s="639"/>
      <c r="AS186" s="639"/>
      <c r="AT186" s="51"/>
      <c r="AU186" s="51"/>
      <c r="AV186" s="226"/>
      <c r="AW186" s="223"/>
      <c r="BA186" s="129">
        <f>+BC186+BD186+BF186+BH186+BJ186+BL186+BN186+BP186+BR186+BT186+BV186+BX186+BZ186</f>
        <v>0</v>
      </c>
      <c r="BB186" s="130">
        <f>+BE186+BG186+BI186+BK186+BM186+BO186+BQ186+BS186+BU186+BW186+BY186+CA186</f>
        <v>0</v>
      </c>
      <c r="BC186" s="129">
        <v>0</v>
      </c>
      <c r="BD186" s="155">
        <v>0</v>
      </c>
      <c r="BE186" s="132">
        <v>0</v>
      </c>
      <c r="BF186" s="158">
        <v>0</v>
      </c>
      <c r="BG186" s="132">
        <v>0</v>
      </c>
      <c r="BH186" s="158">
        <v>0</v>
      </c>
      <c r="BI186" s="64">
        <v>0</v>
      </c>
      <c r="BJ186" s="158"/>
      <c r="BK186" s="64"/>
      <c r="BL186" s="158"/>
      <c r="BM186" s="64"/>
      <c r="BN186" s="158"/>
      <c r="BO186" s="159"/>
      <c r="BP186" s="158"/>
      <c r="BQ186" s="132"/>
      <c r="BR186" s="158"/>
      <c r="BS186" s="64"/>
      <c r="BT186" s="158"/>
      <c r="BU186" s="159"/>
      <c r="BV186" s="158"/>
      <c r="BW186" s="132"/>
      <c r="BX186" s="158"/>
      <c r="BY186" s="64"/>
      <c r="BZ186" s="158"/>
      <c r="CA186" s="64"/>
      <c r="CB186" s="156">
        <f t="shared" si="38"/>
        <v>0</v>
      </c>
      <c r="CC186" s="128" t="e">
        <f t="shared" si="39"/>
        <v>#DIV/0!</v>
      </c>
      <c r="CF186" s="133">
        <f>+CI186-BA186</f>
        <v>0</v>
      </c>
      <c r="CG186" s="133">
        <f>+CJ186-BB186</f>
        <v>0</v>
      </c>
      <c r="CH186" s="160"/>
      <c r="CI186" s="133"/>
      <c r="CJ186" s="133"/>
    </row>
    <row r="187" spans="1:88" ht="51.75" customHeight="1">
      <c r="A187" s="1002"/>
      <c r="B187" s="1042"/>
      <c r="C187" s="1099"/>
      <c r="D187" s="48" t="s">
        <v>722</v>
      </c>
      <c r="E187" s="18" t="s">
        <v>60</v>
      </c>
      <c r="F187" s="671">
        <f>+'[1]UE409 (2)'!F195</f>
        <v>313</v>
      </c>
      <c r="G187" s="671">
        <f>+'[1]UE409 (2)'!G195</f>
        <v>313</v>
      </c>
      <c r="H187" s="671">
        <f>+'[1]UE409 (2)'!H195</f>
        <v>393</v>
      </c>
      <c r="I187" s="671">
        <f>+'[1]UE409 (2)'!I195</f>
        <v>493</v>
      </c>
      <c r="J187" s="634">
        <v>31</v>
      </c>
      <c r="K187" s="80">
        <v>21</v>
      </c>
      <c r="L187" s="110">
        <v>9</v>
      </c>
      <c r="M187" s="80">
        <v>19</v>
      </c>
      <c r="N187" s="80"/>
      <c r="O187" s="693"/>
      <c r="P187" s="80"/>
      <c r="Q187" s="634"/>
      <c r="R187" s="80"/>
      <c r="S187" s="664"/>
      <c r="T187" s="80"/>
      <c r="U187" s="80"/>
      <c r="V187" s="77">
        <f t="shared" si="36"/>
        <v>80</v>
      </c>
      <c r="W187" s="128">
        <f t="shared" si="37"/>
        <v>25.559105431309902</v>
      </c>
      <c r="Z187" s="734" t="s">
        <v>965</v>
      </c>
      <c r="AA187" s="734" t="s">
        <v>808</v>
      </c>
      <c r="AB187" s="12" t="s">
        <v>966</v>
      </c>
      <c r="AC187" s="12" t="s">
        <v>967</v>
      </c>
      <c r="AD187" s="711" t="s">
        <v>965</v>
      </c>
      <c r="AE187" s="711" t="s">
        <v>808</v>
      </c>
      <c r="AF187" s="12" t="s">
        <v>966</v>
      </c>
      <c r="AG187" s="12" t="s">
        <v>967</v>
      </c>
      <c r="AH187" s="12"/>
      <c r="AI187" s="12"/>
      <c r="AJ187" s="12"/>
      <c r="AK187" s="12"/>
      <c r="AL187" s="12"/>
      <c r="AM187" s="12"/>
      <c r="AN187" s="638"/>
      <c r="AO187" s="638"/>
      <c r="AP187" s="12"/>
      <c r="AQ187" s="12"/>
      <c r="AR187" s="639"/>
      <c r="AS187" s="639"/>
      <c r="AT187" s="51"/>
      <c r="AU187" s="51"/>
      <c r="AV187" s="226"/>
      <c r="AW187" s="223"/>
      <c r="BA187" s="129"/>
      <c r="BB187" s="130"/>
      <c r="BC187" s="129"/>
      <c r="BD187" s="155"/>
      <c r="BE187" s="132"/>
      <c r="BF187" s="158"/>
      <c r="BG187" s="132"/>
      <c r="BH187" s="158"/>
      <c r="BI187" s="64"/>
      <c r="BJ187" s="158"/>
      <c r="BK187" s="64"/>
      <c r="BL187" s="158"/>
      <c r="BM187" s="64"/>
      <c r="BN187" s="158"/>
      <c r="BO187" s="159"/>
      <c r="BP187" s="158"/>
      <c r="BQ187" s="132"/>
      <c r="BR187" s="158"/>
      <c r="BS187" s="64"/>
      <c r="BT187" s="158"/>
      <c r="BU187" s="159"/>
      <c r="BV187" s="158"/>
      <c r="BW187" s="132"/>
      <c r="BX187" s="158"/>
      <c r="BY187" s="64"/>
      <c r="BZ187" s="158"/>
      <c r="CA187" s="64"/>
      <c r="CB187" s="156">
        <f t="shared" si="38"/>
        <v>0</v>
      </c>
      <c r="CC187" s="128" t="e">
        <f t="shared" si="39"/>
        <v>#DIV/0!</v>
      </c>
      <c r="CF187" s="157"/>
      <c r="CG187" s="157"/>
    </row>
    <row r="188" spans="1:88" ht="51.75" customHeight="1">
      <c r="A188" s="1002"/>
      <c r="B188" s="1041" t="s">
        <v>723</v>
      </c>
      <c r="C188" s="1063" t="s">
        <v>724</v>
      </c>
      <c r="D188" s="681" t="s">
        <v>221</v>
      </c>
      <c r="E188" s="682"/>
      <c r="F188" s="671">
        <f>+'[1]UE409 (2)'!F196</f>
        <v>5</v>
      </c>
      <c r="G188" s="671">
        <f>+'[1]UE409 (2)'!G196</f>
        <v>4</v>
      </c>
      <c r="H188" s="671">
        <f>+'[1]UE409 (2)'!H196</f>
        <v>4</v>
      </c>
      <c r="I188" s="671">
        <f>+'[1]UE409 (2)'!I196</f>
        <v>4</v>
      </c>
      <c r="J188" s="727">
        <v>2</v>
      </c>
      <c r="K188" s="671">
        <v>0</v>
      </c>
      <c r="L188" s="671">
        <v>0</v>
      </c>
      <c r="M188" s="671">
        <v>1</v>
      </c>
      <c r="N188" s="671">
        <f t="shared" ref="N188:U188" si="56">+N189</f>
        <v>0</v>
      </c>
      <c r="O188" s="671">
        <f t="shared" si="56"/>
        <v>0</v>
      </c>
      <c r="P188" s="671">
        <f t="shared" si="56"/>
        <v>0</v>
      </c>
      <c r="Q188" s="671">
        <f t="shared" si="56"/>
        <v>0</v>
      </c>
      <c r="R188" s="671">
        <f t="shared" si="56"/>
        <v>0</v>
      </c>
      <c r="S188" s="671">
        <f t="shared" si="56"/>
        <v>0</v>
      </c>
      <c r="T188" s="671">
        <f t="shared" si="56"/>
        <v>0</v>
      </c>
      <c r="U188" s="671">
        <f t="shared" si="56"/>
        <v>0</v>
      </c>
      <c r="V188" s="77">
        <f t="shared" si="36"/>
        <v>3</v>
      </c>
      <c r="W188" s="128">
        <f t="shared" si="37"/>
        <v>60</v>
      </c>
      <c r="Z188" s="734"/>
      <c r="AA188" s="734"/>
      <c r="AB188" s="12"/>
      <c r="AC188" s="12"/>
      <c r="AD188" s="711"/>
      <c r="AE188" s="711"/>
      <c r="AF188" s="12"/>
      <c r="AG188" s="12"/>
      <c r="AH188" s="12"/>
      <c r="AI188" s="12"/>
      <c r="AJ188" s="12"/>
      <c r="AK188" s="12"/>
      <c r="AL188" s="12"/>
      <c r="AM188" s="12"/>
      <c r="AN188" s="638"/>
      <c r="AO188" s="638"/>
      <c r="AP188" s="12"/>
      <c r="AQ188" s="12"/>
      <c r="AR188" s="639"/>
      <c r="AS188" s="639"/>
      <c r="AT188" s="51"/>
      <c r="AU188" s="51"/>
      <c r="AV188" s="226"/>
      <c r="AW188" s="223"/>
      <c r="BA188" s="129">
        <f>+BC188+BD188+BF188+BH188+BJ188+BL188+BN188+BP188+BR188+BT188+BV188+BX188+BZ188</f>
        <v>0</v>
      </c>
      <c r="BB188" s="130">
        <f>+BE188+BG188+BI188+BK188+BM188+BO188+BQ188+BS188+BU188+BW188+BY188+CA188</f>
        <v>0</v>
      </c>
      <c r="BC188" s="129">
        <v>0</v>
      </c>
      <c r="BD188" s="155">
        <v>0</v>
      </c>
      <c r="BE188" s="132">
        <v>0</v>
      </c>
      <c r="BF188" s="158">
        <v>0</v>
      </c>
      <c r="BG188" s="132">
        <v>0</v>
      </c>
      <c r="BH188" s="158">
        <v>0</v>
      </c>
      <c r="BI188" s="64">
        <v>0</v>
      </c>
      <c r="BJ188" s="158"/>
      <c r="BK188" s="64"/>
      <c r="BL188" s="158"/>
      <c r="BM188" s="64"/>
      <c r="BN188" s="158"/>
      <c r="BO188" s="159"/>
      <c r="BP188" s="158"/>
      <c r="BQ188" s="132"/>
      <c r="BR188" s="158"/>
      <c r="BS188" s="64"/>
      <c r="BT188" s="158"/>
      <c r="BU188" s="159"/>
      <c r="BV188" s="158"/>
      <c r="BW188" s="132"/>
      <c r="BX188" s="158"/>
      <c r="BY188" s="64"/>
      <c r="BZ188" s="158"/>
      <c r="CA188" s="64"/>
      <c r="CB188" s="156">
        <f t="shared" si="38"/>
        <v>0</v>
      </c>
      <c r="CC188" s="128" t="e">
        <f t="shared" si="39"/>
        <v>#DIV/0!</v>
      </c>
      <c r="CF188" s="133">
        <f>+CI188-BA188</f>
        <v>0</v>
      </c>
      <c r="CG188" s="133">
        <f>+CJ188-BB188</f>
        <v>0</v>
      </c>
      <c r="CH188" s="160"/>
      <c r="CI188" s="133"/>
      <c r="CJ188" s="133"/>
    </row>
    <row r="189" spans="1:88" ht="51.75" customHeight="1">
      <c r="A189" s="1002"/>
      <c r="B189" s="1080"/>
      <c r="C189" s="1081"/>
      <c r="D189" s="38" t="s">
        <v>725</v>
      </c>
      <c r="E189" s="18" t="s">
        <v>726</v>
      </c>
      <c r="F189" s="671">
        <f>+'[1]UE409 (2)'!F197</f>
        <v>5</v>
      </c>
      <c r="G189" s="671">
        <f>+'[1]UE409 (2)'!G197</f>
        <v>4</v>
      </c>
      <c r="H189" s="671">
        <f>+'[1]UE409 (2)'!H197</f>
        <v>4</v>
      </c>
      <c r="I189" s="671">
        <f>+'[1]UE409 (2)'!I197</f>
        <v>4</v>
      </c>
      <c r="J189" s="634">
        <v>2</v>
      </c>
      <c r="K189" s="80">
        <v>0</v>
      </c>
      <c r="L189" s="110">
        <v>0</v>
      </c>
      <c r="M189" s="80">
        <v>1</v>
      </c>
      <c r="N189" s="80"/>
      <c r="O189" s="693"/>
      <c r="P189" s="80"/>
      <c r="Q189" s="634"/>
      <c r="R189" s="80"/>
      <c r="S189" s="664"/>
      <c r="T189" s="80"/>
      <c r="U189" s="80"/>
      <c r="V189" s="77">
        <f t="shared" si="36"/>
        <v>3</v>
      </c>
      <c r="W189" s="128">
        <f t="shared" si="37"/>
        <v>60</v>
      </c>
      <c r="Z189" s="758" t="s">
        <v>809</v>
      </c>
      <c r="AA189" s="760" t="s">
        <v>810</v>
      </c>
      <c r="AB189" s="12" t="s">
        <v>968</v>
      </c>
      <c r="AC189" s="12" t="s">
        <v>810</v>
      </c>
      <c r="AD189" s="711" t="s">
        <v>809</v>
      </c>
      <c r="AE189" s="711" t="s">
        <v>810</v>
      </c>
      <c r="AF189" s="12" t="s">
        <v>968</v>
      </c>
      <c r="AG189" s="12" t="s">
        <v>810</v>
      </c>
      <c r="AH189" s="12"/>
      <c r="AI189" s="12"/>
      <c r="AJ189" s="12"/>
      <c r="AK189" s="12"/>
      <c r="AL189" s="12"/>
      <c r="AM189" s="12"/>
      <c r="AN189" s="638"/>
      <c r="AO189" s="638"/>
      <c r="AP189" s="12"/>
      <c r="AQ189" s="12"/>
      <c r="AR189" s="639"/>
      <c r="AS189" s="639"/>
      <c r="AT189" s="51"/>
      <c r="AU189" s="51"/>
      <c r="AV189" s="226"/>
      <c r="AW189" s="223"/>
      <c r="BA189" s="129"/>
      <c r="BB189" s="130"/>
      <c r="BC189" s="129"/>
      <c r="BD189" s="155"/>
      <c r="BE189" s="132"/>
      <c r="BF189" s="158"/>
      <c r="BG189" s="132"/>
      <c r="BH189" s="158"/>
      <c r="BI189" s="64"/>
      <c r="BJ189" s="158"/>
      <c r="BK189" s="64"/>
      <c r="BL189" s="158"/>
      <c r="BM189" s="64"/>
      <c r="BN189" s="158"/>
      <c r="BO189" s="159"/>
      <c r="BP189" s="158"/>
      <c r="BQ189" s="132"/>
      <c r="BR189" s="158"/>
      <c r="BS189" s="64"/>
      <c r="BT189" s="158"/>
      <c r="BU189" s="159"/>
      <c r="BV189" s="158"/>
      <c r="BW189" s="132"/>
      <c r="BX189" s="158"/>
      <c r="BY189" s="64"/>
      <c r="BZ189" s="158"/>
      <c r="CA189" s="64"/>
      <c r="CB189" s="156">
        <f t="shared" si="38"/>
        <v>0</v>
      </c>
      <c r="CC189" s="128" t="e">
        <f t="shared" si="39"/>
        <v>#DIV/0!</v>
      </c>
      <c r="CF189" s="157"/>
      <c r="CG189" s="157"/>
    </row>
    <row r="190" spans="1:88" ht="51.75" customHeight="1">
      <c r="A190" s="1002"/>
      <c r="B190" s="1042"/>
      <c r="C190" s="1064"/>
      <c r="D190" s="38" t="s">
        <v>727</v>
      </c>
      <c r="E190" s="18" t="s">
        <v>728</v>
      </c>
      <c r="F190" s="671">
        <f>+'[1]UE409 (2)'!F198</f>
        <v>4</v>
      </c>
      <c r="G190" s="671">
        <f>+'[1]UE409 (2)'!G198</f>
        <v>4</v>
      </c>
      <c r="H190" s="671">
        <f>+'[1]UE409 (2)'!H198</f>
        <v>4</v>
      </c>
      <c r="I190" s="671">
        <f>+'[1]UE409 (2)'!I198</f>
        <v>4</v>
      </c>
      <c r="J190" s="634">
        <v>0</v>
      </c>
      <c r="K190" s="80">
        <v>0</v>
      </c>
      <c r="L190" s="110">
        <v>0</v>
      </c>
      <c r="M190" s="80">
        <v>0</v>
      </c>
      <c r="N190" s="80"/>
      <c r="O190" s="693"/>
      <c r="P190" s="80"/>
      <c r="Q190" s="634"/>
      <c r="R190" s="80"/>
      <c r="S190" s="664"/>
      <c r="T190" s="80"/>
      <c r="U190" s="80"/>
      <c r="V190" s="77">
        <f t="shared" si="36"/>
        <v>0</v>
      </c>
      <c r="W190" s="128">
        <f t="shared" si="37"/>
        <v>0</v>
      </c>
      <c r="Z190" s="759"/>
      <c r="AA190" s="761"/>
      <c r="AB190" s="12"/>
      <c r="AC190" s="12"/>
      <c r="AD190" s="711"/>
      <c r="AE190" s="711"/>
      <c r="AF190" s="12"/>
      <c r="AG190" s="12"/>
      <c r="AH190" s="12"/>
      <c r="AI190" s="12"/>
      <c r="AJ190" s="12"/>
      <c r="AK190" s="12"/>
      <c r="AL190" s="12"/>
      <c r="AM190" s="12"/>
      <c r="AN190" s="638"/>
      <c r="AO190" s="638"/>
      <c r="AP190" s="12"/>
      <c r="AQ190" s="12"/>
      <c r="AR190" s="639"/>
      <c r="AS190" s="639"/>
      <c r="AT190" s="51"/>
      <c r="AU190" s="51"/>
      <c r="AV190" s="226"/>
      <c r="AW190" s="223"/>
      <c r="BA190" s="129"/>
      <c r="BB190" s="130"/>
      <c r="BC190" s="129"/>
      <c r="BD190" s="155"/>
      <c r="BE190" s="132"/>
      <c r="BF190" s="158"/>
      <c r="BG190" s="132"/>
      <c r="BH190" s="158"/>
      <c r="BI190" s="64"/>
      <c r="BJ190" s="158"/>
      <c r="BK190" s="64"/>
      <c r="BL190" s="158"/>
      <c r="BM190" s="64"/>
      <c r="BN190" s="158"/>
      <c r="BO190" s="159"/>
      <c r="BP190" s="158"/>
      <c r="BQ190" s="132"/>
      <c r="BR190" s="158"/>
      <c r="BS190" s="64"/>
      <c r="BT190" s="158"/>
      <c r="BU190" s="159"/>
      <c r="BV190" s="158"/>
      <c r="BW190" s="132"/>
      <c r="BX190" s="158"/>
      <c r="BY190" s="64"/>
      <c r="BZ190" s="158"/>
      <c r="CA190" s="64"/>
      <c r="CB190" s="156">
        <f t="shared" si="38"/>
        <v>0</v>
      </c>
      <c r="CC190" s="128" t="e">
        <f t="shared" si="39"/>
        <v>#DIV/0!</v>
      </c>
      <c r="CF190" s="157"/>
      <c r="CG190" s="157"/>
    </row>
    <row r="191" spans="1:88" ht="54.75" customHeight="1">
      <c r="A191" s="1002"/>
      <c r="B191" s="945" t="s">
        <v>332</v>
      </c>
      <c r="C191" s="1082" t="s">
        <v>339</v>
      </c>
      <c r="D191" s="677" t="s">
        <v>221</v>
      </c>
      <c r="E191" s="678"/>
      <c r="F191" s="671">
        <f>+'[1]UE409 (2)'!F201</f>
        <v>72</v>
      </c>
      <c r="G191" s="671">
        <f>+'[1]UE409 (2)'!G201</f>
        <v>72</v>
      </c>
      <c r="H191" s="671">
        <f>+'[1]UE409 (2)'!H201</f>
        <v>73</v>
      </c>
      <c r="I191" s="671">
        <f>+'[1]UE409 (2)'!I201</f>
        <v>75</v>
      </c>
      <c r="J191" s="727">
        <v>4</v>
      </c>
      <c r="K191" s="671">
        <v>2</v>
      </c>
      <c r="L191" s="671">
        <v>4</v>
      </c>
      <c r="M191" s="671">
        <v>3</v>
      </c>
      <c r="N191" s="671">
        <f t="shared" ref="N191:U191" si="57">+N192</f>
        <v>0</v>
      </c>
      <c r="O191" s="671">
        <f t="shared" si="57"/>
        <v>0</v>
      </c>
      <c r="P191" s="671">
        <f t="shared" si="57"/>
        <v>0</v>
      </c>
      <c r="Q191" s="671">
        <f t="shared" si="57"/>
        <v>0</v>
      </c>
      <c r="R191" s="671">
        <f t="shared" si="57"/>
        <v>0</v>
      </c>
      <c r="S191" s="671">
        <f t="shared" si="57"/>
        <v>0</v>
      </c>
      <c r="T191" s="671">
        <f t="shared" si="57"/>
        <v>0</v>
      </c>
      <c r="U191" s="671">
        <f t="shared" si="57"/>
        <v>0</v>
      </c>
      <c r="V191" s="77">
        <f t="shared" si="36"/>
        <v>13</v>
      </c>
      <c r="W191" s="128">
        <f t="shared" si="37"/>
        <v>18.055555555555554</v>
      </c>
      <c r="Z191" s="758" t="s">
        <v>969</v>
      </c>
      <c r="AA191" s="760" t="s">
        <v>811</v>
      </c>
      <c r="AB191" s="51"/>
      <c r="AC191" s="51"/>
      <c r="AD191" s="709"/>
      <c r="AE191" s="709"/>
      <c r="AF191" s="51"/>
      <c r="AG191" s="51"/>
      <c r="AH191" s="51"/>
      <c r="AI191" s="51"/>
      <c r="AJ191" s="51"/>
      <c r="AK191" s="51"/>
      <c r="AL191" s="51"/>
      <c r="AM191" s="51"/>
      <c r="AN191" s="639"/>
      <c r="AO191" s="639"/>
      <c r="AP191" s="51"/>
      <c r="AQ191" s="51"/>
      <c r="AR191" s="639"/>
      <c r="AS191" s="639"/>
      <c r="AT191" s="51"/>
      <c r="AU191" s="51"/>
      <c r="AV191" s="226"/>
      <c r="AW191" s="223"/>
      <c r="AY191" s="135" t="s">
        <v>18</v>
      </c>
      <c r="AZ191" s="136">
        <f>SUM(BA148:BA191)</f>
        <v>10708087</v>
      </c>
      <c r="BA191" s="129">
        <f>+BC191+BD191+BF191+BH191+BJ191+BL191+BN191+BP191+BR191+BT191+BV191+BX191+BZ191</f>
        <v>0</v>
      </c>
      <c r="BB191" s="130">
        <f>+BE191+BG191+BI191+BK191+BM191+BO191+BQ191+BS191+BU191+BW191+BY191+CA191</f>
        <v>0</v>
      </c>
      <c r="BC191" s="129">
        <v>0</v>
      </c>
      <c r="BD191" s="155">
        <v>0</v>
      </c>
      <c r="BE191" s="132">
        <v>0</v>
      </c>
      <c r="BF191" s="158">
        <v>0</v>
      </c>
      <c r="BG191" s="132">
        <v>0</v>
      </c>
      <c r="BH191" s="158">
        <v>0</v>
      </c>
      <c r="BI191" s="64">
        <v>0</v>
      </c>
      <c r="BJ191" s="158"/>
      <c r="BK191" s="64"/>
      <c r="BL191" s="158"/>
      <c r="BM191" s="64"/>
      <c r="BN191" s="158"/>
      <c r="BO191" s="159"/>
      <c r="BP191" s="158"/>
      <c r="BQ191" s="132"/>
      <c r="BR191" s="158"/>
      <c r="BS191" s="64"/>
      <c r="BT191" s="158"/>
      <c r="BU191" s="159"/>
      <c r="BV191" s="158"/>
      <c r="BW191" s="132"/>
      <c r="BX191" s="158"/>
      <c r="BY191" s="64"/>
      <c r="BZ191" s="158"/>
      <c r="CA191" s="64"/>
      <c r="CB191" s="156">
        <f t="shared" si="38"/>
        <v>0</v>
      </c>
      <c r="CC191" s="128" t="e">
        <f t="shared" si="39"/>
        <v>#DIV/0!</v>
      </c>
      <c r="CF191" s="133">
        <f>+CI191-BA191</f>
        <v>0</v>
      </c>
      <c r="CG191" s="133">
        <f>+CJ191-BB191</f>
        <v>0</v>
      </c>
      <c r="CH191" s="160"/>
      <c r="CI191" s="133"/>
      <c r="CJ191" s="133"/>
    </row>
    <row r="192" spans="1:88" ht="54" customHeight="1">
      <c r="A192" s="1002"/>
      <c r="B192" s="945"/>
      <c r="C192" s="1083"/>
      <c r="D192" s="38" t="s">
        <v>449</v>
      </c>
      <c r="E192" s="9" t="s">
        <v>328</v>
      </c>
      <c r="F192" s="671">
        <f>+'[1]UE409 (2)'!F202</f>
        <v>72</v>
      </c>
      <c r="G192" s="671">
        <f>+'[1]UE409 (2)'!G202</f>
        <v>72</v>
      </c>
      <c r="H192" s="671">
        <f>+'[1]UE409 (2)'!H202</f>
        <v>73</v>
      </c>
      <c r="I192" s="671">
        <f>+'[1]UE409 (2)'!I202</f>
        <v>75</v>
      </c>
      <c r="J192" s="634">
        <v>4</v>
      </c>
      <c r="K192" s="91">
        <v>2</v>
      </c>
      <c r="L192" s="118">
        <v>4</v>
      </c>
      <c r="M192" s="91">
        <v>3</v>
      </c>
      <c r="N192" s="91"/>
      <c r="O192" s="424"/>
      <c r="P192" s="91"/>
      <c r="Q192" s="634"/>
      <c r="R192" s="91"/>
      <c r="S192" s="634"/>
      <c r="T192" s="91"/>
      <c r="U192" s="91"/>
      <c r="V192" s="77">
        <f t="shared" si="36"/>
        <v>13</v>
      </c>
      <c r="W192" s="128">
        <f t="shared" si="37"/>
        <v>18.055555555555554</v>
      </c>
      <c r="Z192" s="759"/>
      <c r="AA192" s="761"/>
      <c r="AB192" s="51" t="s">
        <v>969</v>
      </c>
      <c r="AC192" s="51" t="s">
        <v>811</v>
      </c>
      <c r="AD192" s="709" t="s">
        <v>969</v>
      </c>
      <c r="AE192" s="709" t="s">
        <v>811</v>
      </c>
      <c r="AF192" s="51" t="s">
        <v>969</v>
      </c>
      <c r="AG192" s="51" t="s">
        <v>811</v>
      </c>
      <c r="AH192" s="51"/>
      <c r="AI192" s="51"/>
      <c r="AJ192" s="51"/>
      <c r="AK192" s="51"/>
      <c r="AL192" s="51"/>
      <c r="AM192" s="51"/>
      <c r="AN192" s="639"/>
      <c r="AO192" s="639"/>
      <c r="AP192" s="51"/>
      <c r="AQ192" s="51"/>
      <c r="AR192" s="639"/>
      <c r="AS192" s="639"/>
      <c r="AT192" s="51"/>
      <c r="AU192" s="51"/>
      <c r="AV192" s="226"/>
      <c r="AW192" s="223"/>
      <c r="AY192" s="177" t="s">
        <v>573</v>
      </c>
      <c r="AZ192" s="176">
        <f>SUM(BB148:BB191)</f>
        <v>2897750.1999999997</v>
      </c>
      <c r="BA192" s="129"/>
      <c r="BB192" s="130"/>
      <c r="BC192" s="129"/>
      <c r="BD192" s="155"/>
      <c r="BE192" s="132"/>
      <c r="BF192" s="158"/>
      <c r="BG192" s="132"/>
      <c r="BH192" s="158"/>
      <c r="BI192" s="64"/>
      <c r="BJ192" s="158"/>
      <c r="BK192" s="64"/>
      <c r="BL192" s="158"/>
      <c r="BM192" s="64"/>
      <c r="BN192" s="158"/>
      <c r="BO192" s="159"/>
      <c r="BP192" s="158"/>
      <c r="BQ192" s="64"/>
      <c r="BR192" s="158"/>
      <c r="BS192" s="64"/>
      <c r="BT192" s="158"/>
      <c r="BU192" s="159"/>
      <c r="BV192" s="158"/>
      <c r="BW192" s="132"/>
      <c r="BX192" s="158"/>
      <c r="BY192" s="64"/>
      <c r="BZ192" s="158"/>
      <c r="CA192" s="64"/>
      <c r="CB192" s="156">
        <f t="shared" si="38"/>
        <v>0</v>
      </c>
      <c r="CC192" s="128" t="e">
        <f t="shared" si="39"/>
        <v>#DIV/0!</v>
      </c>
      <c r="CF192" s="157"/>
      <c r="CG192" s="157"/>
    </row>
    <row r="193" spans="1:88" ht="40.5" customHeight="1">
      <c r="A193" s="1007" t="s">
        <v>509</v>
      </c>
      <c r="B193" s="1008"/>
      <c r="C193" s="1008"/>
      <c r="D193" s="1008"/>
      <c r="E193" s="1008"/>
      <c r="F193" s="1009"/>
      <c r="G193" s="107"/>
      <c r="H193" s="108"/>
      <c r="I193" s="108"/>
      <c r="J193" s="109"/>
      <c r="K193" s="109"/>
      <c r="L193" s="109"/>
      <c r="M193" s="109"/>
      <c r="N193" s="109"/>
      <c r="O193" s="109"/>
      <c r="P193" s="109"/>
      <c r="Q193" s="109"/>
      <c r="R193" s="109"/>
      <c r="S193" s="109"/>
      <c r="T193" s="109"/>
      <c r="U193" s="109"/>
      <c r="Z193" s="73"/>
      <c r="AA193" s="256"/>
      <c r="AB193" s="73"/>
      <c r="AC193" s="73"/>
      <c r="AD193" s="257"/>
      <c r="AE193" s="257"/>
      <c r="AF193" s="257"/>
      <c r="AG193" s="257"/>
      <c r="AH193" s="258"/>
      <c r="AI193" s="227"/>
      <c r="AJ193" s="227"/>
      <c r="AK193" s="227"/>
      <c r="AL193" s="259"/>
      <c r="AM193" s="259"/>
      <c r="AN193" s="258"/>
      <c r="AO193" s="258"/>
      <c r="AP193" s="260"/>
      <c r="AQ193" s="260"/>
      <c r="AR193" s="260"/>
      <c r="AS193" s="260"/>
      <c r="AT193" s="260"/>
      <c r="AU193" s="260"/>
      <c r="AV193" s="258"/>
      <c r="AW193" s="227"/>
      <c r="CF193" s="157"/>
      <c r="CG193" s="157"/>
    </row>
    <row r="194" spans="1:88">
      <c r="A194" s="14"/>
      <c r="B194" s="10"/>
      <c r="C194" s="14"/>
      <c r="D194" s="14"/>
      <c r="E194" s="15"/>
      <c r="F194" s="96"/>
      <c r="G194" s="97"/>
      <c r="H194" s="97"/>
      <c r="I194" s="97"/>
      <c r="J194" s="98"/>
      <c r="K194" s="98"/>
      <c r="L194" s="98"/>
      <c r="M194" s="98"/>
      <c r="N194" s="98"/>
      <c r="O194" s="98"/>
      <c r="P194" s="98"/>
      <c r="Q194" s="98"/>
      <c r="R194" s="98"/>
      <c r="S194" s="98"/>
      <c r="T194" s="98"/>
      <c r="U194" s="98"/>
      <c r="Z194" s="73"/>
      <c r="AA194" s="256"/>
      <c r="AB194" s="73"/>
      <c r="AC194" s="73"/>
      <c r="AD194" s="257"/>
      <c r="AE194" s="257"/>
      <c r="AF194" s="257"/>
      <c r="AG194" s="257"/>
      <c r="AH194" s="258"/>
      <c r="AI194" s="227"/>
      <c r="AJ194" s="227"/>
      <c r="AK194" s="227"/>
      <c r="AL194" s="259"/>
      <c r="AM194" s="259"/>
      <c r="AN194" s="258"/>
      <c r="AO194" s="258"/>
      <c r="AP194" s="260"/>
      <c r="AQ194" s="260"/>
      <c r="AR194" s="260"/>
      <c r="AS194" s="260"/>
      <c r="AT194" s="260"/>
      <c r="AU194" s="260"/>
      <c r="AV194" s="258"/>
      <c r="AW194" s="227"/>
      <c r="CF194" s="157"/>
      <c r="CG194" s="157"/>
    </row>
    <row r="195" spans="1:88" ht="18.75" customHeight="1">
      <c r="A195" s="14"/>
      <c r="B195" s="10"/>
      <c r="C195" s="14"/>
      <c r="D195" s="14"/>
      <c r="E195" s="15"/>
      <c r="F195" s="96"/>
      <c r="G195" s="97"/>
      <c r="H195" s="97"/>
      <c r="I195" s="97"/>
      <c r="J195" s="98"/>
      <c r="K195" s="98"/>
      <c r="L195" s="98"/>
      <c r="M195" s="98"/>
      <c r="N195" s="98"/>
      <c r="O195" s="98"/>
      <c r="P195" s="98"/>
      <c r="Q195" s="98"/>
      <c r="R195" s="98"/>
      <c r="S195" s="98"/>
      <c r="T195" s="98"/>
      <c r="U195" s="98"/>
      <c r="CF195" s="157"/>
      <c r="CG195" s="157"/>
    </row>
    <row r="196" spans="1:88">
      <c r="A196" s="14"/>
      <c r="B196" s="10"/>
      <c r="C196" s="14"/>
      <c r="D196" s="14"/>
      <c r="E196" s="15"/>
      <c r="F196" s="96"/>
      <c r="G196" s="97"/>
      <c r="H196" s="97"/>
      <c r="I196" s="97"/>
      <c r="J196" s="98"/>
      <c r="K196" s="98"/>
      <c r="L196" s="98"/>
      <c r="M196" s="98"/>
      <c r="N196" s="98"/>
      <c r="O196" s="98"/>
      <c r="P196" s="98"/>
      <c r="Q196" s="98"/>
      <c r="R196" s="98"/>
      <c r="S196" s="98"/>
      <c r="T196" s="98"/>
      <c r="U196" s="98"/>
      <c r="CF196" s="157"/>
      <c r="CG196" s="157"/>
    </row>
    <row r="197" spans="1:88">
      <c r="A197" s="14"/>
      <c r="B197" s="10"/>
      <c r="C197" s="14"/>
      <c r="D197" s="14"/>
      <c r="E197" s="15"/>
      <c r="F197" s="96"/>
      <c r="G197" s="97"/>
      <c r="H197" s="97"/>
      <c r="I197" s="97"/>
      <c r="J197" s="98"/>
      <c r="K197" s="98"/>
      <c r="L197" s="98"/>
      <c r="M197" s="98"/>
      <c r="N197" s="98"/>
      <c r="O197" s="98"/>
      <c r="P197" s="98"/>
      <c r="Q197" s="98"/>
      <c r="R197" s="98"/>
      <c r="S197" s="98"/>
      <c r="T197" s="98"/>
      <c r="U197" s="98"/>
      <c r="Z197" s="70"/>
      <c r="AA197" s="70"/>
      <c r="AB197" s="70"/>
      <c r="AC197" s="70"/>
      <c r="AD197" s="70"/>
      <c r="AE197" s="70"/>
      <c r="AF197" s="70"/>
      <c r="AG197" s="70"/>
      <c r="AH197" s="70"/>
      <c r="AI197" s="70"/>
      <c r="AJ197" s="70"/>
      <c r="AK197" s="70"/>
      <c r="AL197" s="70"/>
      <c r="AM197" s="70"/>
      <c r="AN197" s="70"/>
      <c r="AO197" s="70"/>
      <c r="AP197" s="70"/>
      <c r="AQ197" s="70"/>
      <c r="AR197" s="70"/>
      <c r="AS197" s="70"/>
      <c r="AT197" s="227"/>
      <c r="AU197" s="227"/>
      <c r="AV197" s="227"/>
      <c r="AW197" s="227"/>
      <c r="CF197" s="157"/>
      <c r="CG197" s="157"/>
    </row>
    <row r="198" spans="1:88">
      <c r="A198" s="14"/>
      <c r="B198" s="10"/>
      <c r="C198" s="14"/>
      <c r="D198" s="14"/>
      <c r="E198" s="15"/>
      <c r="F198" s="96"/>
      <c r="G198" s="97"/>
      <c r="H198" s="97"/>
      <c r="I198" s="97"/>
      <c r="J198" s="98"/>
      <c r="K198" s="98"/>
      <c r="L198" s="98"/>
      <c r="M198" s="98"/>
      <c r="N198" s="98"/>
      <c r="O198" s="98"/>
      <c r="P198" s="98"/>
      <c r="Q198" s="98"/>
      <c r="R198" s="98"/>
      <c r="S198" s="98"/>
      <c r="T198" s="98"/>
      <c r="U198" s="98"/>
      <c r="Z198" s="70"/>
      <c r="AA198" s="70"/>
      <c r="AB198" s="70"/>
      <c r="AC198" s="70"/>
      <c r="AD198" s="70"/>
      <c r="AE198" s="70"/>
      <c r="AF198" s="70"/>
      <c r="AG198" s="70"/>
      <c r="AH198" s="70"/>
      <c r="AI198" s="70"/>
      <c r="AJ198" s="70"/>
      <c r="AK198" s="70"/>
      <c r="AL198" s="70"/>
      <c r="AM198" s="70"/>
      <c r="AN198" s="70"/>
      <c r="AO198" s="70"/>
      <c r="AP198" s="70"/>
      <c r="AQ198" s="70"/>
      <c r="AR198" s="70"/>
      <c r="AS198" s="70"/>
      <c r="AT198" s="227"/>
      <c r="AU198" s="227"/>
      <c r="AV198" s="227"/>
      <c r="AW198" s="227"/>
      <c r="CF198" s="157"/>
      <c r="CG198" s="157"/>
    </row>
    <row r="199" spans="1:88" ht="27.75" customHeight="1">
      <c r="A199" s="16" t="s">
        <v>9</v>
      </c>
      <c r="B199" s="1002" t="s">
        <v>10</v>
      </c>
      <c r="C199" s="1002"/>
      <c r="D199" s="1002"/>
      <c r="E199" s="1002"/>
      <c r="F199" s="1002"/>
      <c r="G199" s="1002"/>
      <c r="H199" s="1002"/>
      <c r="I199" s="104"/>
      <c r="J199" s="105"/>
      <c r="K199" s="105"/>
      <c r="L199" s="105"/>
      <c r="M199" s="105"/>
      <c r="N199" s="105"/>
      <c r="O199" s="105"/>
      <c r="P199" s="105"/>
      <c r="Q199" s="105"/>
      <c r="R199" s="105"/>
      <c r="S199" s="105"/>
      <c r="T199" s="105"/>
      <c r="U199" s="105"/>
      <c r="Z199" s="70"/>
      <c r="AA199" s="70"/>
      <c r="AB199" s="70"/>
      <c r="AC199" s="70"/>
      <c r="AD199" s="70"/>
      <c r="AE199" s="70"/>
      <c r="AF199" s="70"/>
      <c r="AG199" s="70"/>
      <c r="AH199" s="70"/>
      <c r="AI199" s="70"/>
      <c r="AJ199" s="70"/>
      <c r="AK199" s="70"/>
      <c r="AL199" s="70"/>
      <c r="AM199" s="70"/>
      <c r="AN199" s="70"/>
      <c r="AO199" s="70"/>
      <c r="AP199" s="70"/>
      <c r="AQ199" s="70"/>
      <c r="AR199" s="70"/>
      <c r="AS199" s="70"/>
      <c r="AT199" s="227"/>
      <c r="AU199" s="227"/>
      <c r="AV199" s="227"/>
      <c r="AW199" s="227"/>
      <c r="BA199" s="204"/>
      <c r="BB199" s="205"/>
      <c r="BC199" s="204"/>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F199" s="157"/>
      <c r="CG199" s="157"/>
    </row>
    <row r="200" spans="1:88" ht="27.75" customHeight="1">
      <c r="A200" s="14"/>
      <c r="B200" s="669" t="s">
        <v>147</v>
      </c>
      <c r="C200" s="1000" t="s">
        <v>148</v>
      </c>
      <c r="D200" s="1000"/>
      <c r="E200" s="1000"/>
      <c r="F200" s="1000"/>
      <c r="G200" s="1000"/>
      <c r="H200" s="1000"/>
      <c r="I200" s="99"/>
      <c r="J200" s="100"/>
      <c r="K200" s="100"/>
      <c r="L200" s="100"/>
      <c r="M200" s="100"/>
      <c r="N200" s="100"/>
      <c r="O200" s="100"/>
      <c r="P200" s="100"/>
      <c r="Q200" s="100"/>
      <c r="R200" s="100"/>
      <c r="S200" s="100"/>
      <c r="T200" s="100"/>
      <c r="U200" s="100"/>
      <c r="V200" s="70"/>
      <c r="W200" s="70"/>
      <c r="Z200" s="70"/>
      <c r="AA200" s="70"/>
      <c r="AB200" s="70"/>
      <c r="AC200" s="70"/>
      <c r="AD200" s="70"/>
      <c r="AE200" s="70"/>
      <c r="AF200" s="70"/>
      <c r="AG200" s="70"/>
      <c r="AH200" s="70"/>
      <c r="AI200" s="70"/>
      <c r="AJ200" s="70"/>
      <c r="AK200" s="70"/>
      <c r="AL200" s="70"/>
      <c r="AM200" s="70"/>
      <c r="AN200" s="70"/>
      <c r="AO200" s="70"/>
      <c r="AP200" s="70"/>
      <c r="AQ200" s="70"/>
      <c r="AR200" s="70"/>
      <c r="AS200" s="70"/>
      <c r="AT200" s="227"/>
      <c r="AU200" s="227"/>
      <c r="AV200" s="227"/>
      <c r="AW200" s="227"/>
      <c r="BA200" s="62"/>
      <c r="BB200" s="206"/>
      <c r="BC200" s="62"/>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F200" s="157"/>
      <c r="CG200" s="157"/>
    </row>
    <row r="201" spans="1:88" ht="21.75" customHeight="1">
      <c r="A201" s="975" t="s">
        <v>13</v>
      </c>
      <c r="B201" s="981" t="s">
        <v>14</v>
      </c>
      <c r="C201" s="981" t="s">
        <v>15</v>
      </c>
      <c r="D201" s="997" t="s">
        <v>16</v>
      </c>
      <c r="E201" s="1001" t="s">
        <v>17</v>
      </c>
      <c r="F201" s="1011" t="s">
        <v>709</v>
      </c>
      <c r="G201" s="994" t="s">
        <v>214</v>
      </c>
      <c r="H201" s="1005"/>
      <c r="I201" s="1005"/>
      <c r="J201" s="996" t="s">
        <v>710</v>
      </c>
      <c r="K201" s="996"/>
      <c r="L201" s="996"/>
      <c r="M201" s="996"/>
      <c r="N201" s="996"/>
      <c r="O201" s="996"/>
      <c r="P201" s="996"/>
      <c r="Q201" s="996"/>
      <c r="R201" s="996"/>
      <c r="S201" s="996"/>
      <c r="T201" s="996"/>
      <c r="U201" s="996"/>
      <c r="V201" s="1238" t="s">
        <v>712</v>
      </c>
      <c r="W201" s="1241" t="s">
        <v>577</v>
      </c>
      <c r="Z201" s="221"/>
      <c r="AA201" s="222"/>
      <c r="AB201" s="221"/>
      <c r="AC201" s="222"/>
      <c r="AD201" s="221"/>
      <c r="AE201" s="222"/>
      <c r="AF201" s="221"/>
      <c r="AG201" s="222"/>
      <c r="AH201" s="221"/>
      <c r="AI201" s="222"/>
      <c r="AJ201" s="221"/>
      <c r="AK201" s="222"/>
      <c r="AL201" s="221"/>
      <c r="AM201" s="222"/>
      <c r="AN201" s="221"/>
      <c r="AO201" s="222"/>
      <c r="AP201" s="221"/>
      <c r="AQ201" s="222"/>
      <c r="AR201" s="221"/>
      <c r="AS201" s="222"/>
      <c r="AT201" s="221"/>
      <c r="AU201" s="222"/>
      <c r="AV201" s="221"/>
      <c r="AW201" s="222"/>
      <c r="BA201" s="1074" t="s">
        <v>763</v>
      </c>
      <c r="BB201" s="119"/>
      <c r="BC201" s="1074" t="s">
        <v>763</v>
      </c>
      <c r="BD201" s="1108" t="s">
        <v>530</v>
      </c>
      <c r="BE201" s="1112"/>
      <c r="BF201" s="1112"/>
      <c r="BG201" s="1112"/>
      <c r="BH201" s="1112"/>
      <c r="BI201" s="1112"/>
      <c r="BJ201" s="1112"/>
      <c r="BK201" s="1112"/>
      <c r="BL201" s="1112"/>
      <c r="BM201" s="1112"/>
      <c r="BN201" s="1112"/>
      <c r="BO201" s="1112"/>
      <c r="BP201" s="1112"/>
      <c r="BQ201" s="1112"/>
      <c r="BR201" s="1112"/>
      <c r="BS201" s="1112"/>
      <c r="BT201" s="1112"/>
      <c r="BU201" s="1112"/>
      <c r="BV201" s="1112"/>
      <c r="BW201" s="1112"/>
      <c r="BX201" s="1112"/>
      <c r="BY201" s="1112"/>
      <c r="BZ201" s="1109"/>
      <c r="CA201" s="120"/>
      <c r="CB201" s="121"/>
      <c r="CC201" s="121"/>
      <c r="CF201" s="157"/>
      <c r="CG201" s="157"/>
    </row>
    <row r="202" spans="1:88" ht="27.75" customHeight="1">
      <c r="A202" s="976"/>
      <c r="B202" s="982"/>
      <c r="C202" s="982"/>
      <c r="D202" s="998"/>
      <c r="E202" s="1002"/>
      <c r="F202" s="1012"/>
      <c r="G202" s="993" t="s">
        <v>713</v>
      </c>
      <c r="H202" s="993"/>
      <c r="I202" s="994"/>
      <c r="J202" s="996" t="s">
        <v>711</v>
      </c>
      <c r="K202" s="996"/>
      <c r="L202" s="996"/>
      <c r="M202" s="996"/>
      <c r="N202" s="996"/>
      <c r="O202" s="996"/>
      <c r="P202" s="996"/>
      <c r="Q202" s="996"/>
      <c r="R202" s="996"/>
      <c r="S202" s="996"/>
      <c r="T202" s="996"/>
      <c r="U202" s="996"/>
      <c r="V202" s="1239"/>
      <c r="W202" s="1242"/>
      <c r="Z202" s="1026"/>
      <c r="AA202" s="1026"/>
      <c r="AB202" s="1026"/>
      <c r="AC202" s="1026"/>
      <c r="AD202" s="1026"/>
      <c r="AE202" s="1026"/>
      <c r="AF202" s="1026"/>
      <c r="AG202" s="1026"/>
      <c r="AH202" s="1026"/>
      <c r="AI202" s="1026"/>
      <c r="AJ202" s="1026"/>
      <c r="AK202" s="1026"/>
      <c r="AL202" s="1026"/>
      <c r="AM202" s="1026"/>
      <c r="AN202" s="1026"/>
      <c r="AO202" s="1026"/>
      <c r="AP202" s="1026"/>
      <c r="AQ202" s="1026"/>
      <c r="AR202" s="1026"/>
      <c r="AS202" s="1026"/>
      <c r="AT202" s="1026"/>
      <c r="AU202" s="1026"/>
      <c r="AV202" s="1026"/>
      <c r="AW202" s="1026"/>
      <c r="BA202" s="1075"/>
      <c r="BB202" s="124"/>
      <c r="BC202" s="1075"/>
      <c r="BD202" s="1108" t="s">
        <v>518</v>
      </c>
      <c r="BE202" s="1109"/>
      <c r="BF202" s="1108" t="s">
        <v>519</v>
      </c>
      <c r="BG202" s="1109"/>
      <c r="BH202" s="1108" t="s">
        <v>520</v>
      </c>
      <c r="BI202" s="1109"/>
      <c r="BJ202" s="1108" t="s">
        <v>521</v>
      </c>
      <c r="BK202" s="1109"/>
      <c r="BL202" s="1108" t="s">
        <v>522</v>
      </c>
      <c r="BM202" s="1109"/>
      <c r="BN202" s="1108" t="s">
        <v>523</v>
      </c>
      <c r="BO202" s="1109"/>
      <c r="BP202" s="1108" t="s">
        <v>524</v>
      </c>
      <c r="BQ202" s="1109"/>
      <c r="BR202" s="1108" t="s">
        <v>525</v>
      </c>
      <c r="BS202" s="1109"/>
      <c r="BT202" s="1108" t="s">
        <v>526</v>
      </c>
      <c r="BU202" s="1109"/>
      <c r="BV202" s="1108" t="s">
        <v>527</v>
      </c>
      <c r="BW202" s="1109"/>
      <c r="BX202" s="1108" t="s">
        <v>528</v>
      </c>
      <c r="BY202" s="1109"/>
      <c r="BZ202" s="1108" t="s">
        <v>529</v>
      </c>
      <c r="CA202" s="1109"/>
      <c r="CB202" s="1105" t="s">
        <v>764</v>
      </c>
      <c r="CC202" s="1106" t="s">
        <v>765</v>
      </c>
      <c r="CF202" s="157"/>
      <c r="CG202" s="157"/>
    </row>
    <row r="203" spans="1:88" ht="27" customHeight="1">
      <c r="A203" s="976"/>
      <c r="B203" s="982"/>
      <c r="C203" s="982"/>
      <c r="D203" s="998"/>
      <c r="E203" s="1002"/>
      <c r="F203" s="1012"/>
      <c r="G203" s="978">
        <v>2024</v>
      </c>
      <c r="H203" s="978">
        <v>2025</v>
      </c>
      <c r="I203" s="978">
        <v>2026</v>
      </c>
      <c r="J203" s="660"/>
      <c r="K203" s="660"/>
      <c r="L203" s="660"/>
      <c r="M203" s="660"/>
      <c r="N203" s="660"/>
      <c r="O203" s="660"/>
      <c r="P203" s="660"/>
      <c r="Q203" s="660"/>
      <c r="R203" s="660"/>
      <c r="S203" s="660"/>
      <c r="T203" s="660"/>
      <c r="U203" s="660"/>
      <c r="V203" s="1239"/>
      <c r="W203" s="1242"/>
      <c r="Z203" s="1032"/>
      <c r="AA203" s="1032"/>
      <c r="AB203" s="1032"/>
      <c r="AC203" s="1032"/>
      <c r="AD203" s="1032"/>
      <c r="AE203" s="1032"/>
      <c r="AF203" s="1032"/>
      <c r="AG203" s="1032"/>
      <c r="AH203" s="1032"/>
      <c r="AI203" s="1032"/>
      <c r="AJ203" s="1032"/>
      <c r="AK203" s="1032"/>
      <c r="AL203" s="1032"/>
      <c r="AM203" s="1032"/>
      <c r="AN203" s="1032"/>
      <c r="AO203" s="1032"/>
      <c r="AP203" s="1032"/>
      <c r="AQ203" s="1032"/>
      <c r="AR203" s="1032"/>
      <c r="AS203" s="1032"/>
      <c r="AT203" s="1032"/>
      <c r="AU203" s="1032"/>
      <c r="AV203" s="1032"/>
      <c r="AW203" s="1032"/>
      <c r="BA203" s="1075"/>
      <c r="BB203" s="124"/>
      <c r="BC203" s="1075"/>
      <c r="BD203" s="1110" t="s">
        <v>531</v>
      </c>
      <c r="BE203" s="1110" t="s">
        <v>532</v>
      </c>
      <c r="BF203" s="1110" t="s">
        <v>531</v>
      </c>
      <c r="BG203" s="1110" t="s">
        <v>532</v>
      </c>
      <c r="BH203" s="1110" t="s">
        <v>531</v>
      </c>
      <c r="BI203" s="1110" t="s">
        <v>532</v>
      </c>
      <c r="BJ203" s="1110" t="s">
        <v>531</v>
      </c>
      <c r="BK203" s="1110" t="s">
        <v>532</v>
      </c>
      <c r="BL203" s="1110" t="s">
        <v>531</v>
      </c>
      <c r="BM203" s="1110" t="s">
        <v>532</v>
      </c>
      <c r="BN203" s="1107" t="s">
        <v>531</v>
      </c>
      <c r="BO203" s="1110" t="s">
        <v>532</v>
      </c>
      <c r="BP203" s="1107" t="s">
        <v>531</v>
      </c>
      <c r="BQ203" s="1110" t="s">
        <v>532</v>
      </c>
      <c r="BR203" s="1107" t="s">
        <v>531</v>
      </c>
      <c r="BS203" s="1110" t="s">
        <v>532</v>
      </c>
      <c r="BT203" s="1107" t="s">
        <v>531</v>
      </c>
      <c r="BU203" s="1110" t="s">
        <v>532</v>
      </c>
      <c r="BV203" s="1107" t="s">
        <v>531</v>
      </c>
      <c r="BW203" s="1110" t="s">
        <v>532</v>
      </c>
      <c r="BX203" s="1107" t="s">
        <v>531</v>
      </c>
      <c r="BY203" s="1110" t="s">
        <v>532</v>
      </c>
      <c r="BZ203" s="1107" t="s">
        <v>531</v>
      </c>
      <c r="CA203" s="1110" t="s">
        <v>532</v>
      </c>
      <c r="CB203" s="1105"/>
      <c r="CC203" s="1106"/>
      <c r="CF203" s="157"/>
      <c r="CG203" s="157"/>
    </row>
    <row r="204" spans="1:88" ht="51" customHeight="1">
      <c r="A204" s="977"/>
      <c r="B204" s="983"/>
      <c r="C204" s="983"/>
      <c r="D204" s="999"/>
      <c r="E204" s="1003"/>
      <c r="F204" s="1013"/>
      <c r="G204" s="979"/>
      <c r="H204" s="979"/>
      <c r="I204" s="979"/>
      <c r="J204" s="661" t="s">
        <v>399</v>
      </c>
      <c r="K204" s="661" t="s">
        <v>400</v>
      </c>
      <c r="L204" s="661" t="s">
        <v>401</v>
      </c>
      <c r="M204" s="661" t="s">
        <v>402</v>
      </c>
      <c r="N204" s="661" t="s">
        <v>403</v>
      </c>
      <c r="O204" s="661" t="s">
        <v>404</v>
      </c>
      <c r="P204" s="661" t="s">
        <v>405</v>
      </c>
      <c r="Q204" s="661" t="s">
        <v>406</v>
      </c>
      <c r="R204" s="661" t="s">
        <v>407</v>
      </c>
      <c r="S204" s="661" t="s">
        <v>408</v>
      </c>
      <c r="T204" s="661" t="s">
        <v>409</v>
      </c>
      <c r="U204" s="661" t="s">
        <v>410</v>
      </c>
      <c r="V204" s="1240"/>
      <c r="W204" s="1243"/>
      <c r="Z204" s="1033"/>
      <c r="AA204" s="1033"/>
      <c r="AB204" s="1033"/>
      <c r="AC204" s="1033"/>
      <c r="AD204" s="1033"/>
      <c r="AE204" s="1033"/>
      <c r="AF204" s="1033"/>
      <c r="AG204" s="1033"/>
      <c r="AH204" s="1033"/>
      <c r="AI204" s="1033"/>
      <c r="AJ204" s="1033"/>
      <c r="AK204" s="1033"/>
      <c r="AL204" s="1033"/>
      <c r="AM204" s="1033"/>
      <c r="AN204" s="1033"/>
      <c r="AO204" s="1033"/>
      <c r="AP204" s="1033"/>
      <c r="AQ204" s="1033"/>
      <c r="AR204" s="1033"/>
      <c r="AS204" s="1033"/>
      <c r="AT204" s="1033"/>
      <c r="AU204" s="1033"/>
      <c r="AV204" s="1033"/>
      <c r="AW204" s="1033"/>
      <c r="BA204" s="1076"/>
      <c r="BB204" s="127"/>
      <c r="BC204" s="1076"/>
      <c r="BD204" s="1111"/>
      <c r="BE204" s="1111"/>
      <c r="BF204" s="1111"/>
      <c r="BG204" s="1111"/>
      <c r="BH204" s="1111"/>
      <c r="BI204" s="1111"/>
      <c r="BJ204" s="1111"/>
      <c r="BK204" s="1111"/>
      <c r="BL204" s="1111"/>
      <c r="BM204" s="1111"/>
      <c r="BN204" s="1107"/>
      <c r="BO204" s="1111"/>
      <c r="BP204" s="1107"/>
      <c r="BQ204" s="1111"/>
      <c r="BR204" s="1107"/>
      <c r="BS204" s="1111"/>
      <c r="BT204" s="1107"/>
      <c r="BU204" s="1111"/>
      <c r="BV204" s="1107"/>
      <c r="BW204" s="1111"/>
      <c r="BX204" s="1107"/>
      <c r="BY204" s="1111"/>
      <c r="BZ204" s="1107"/>
      <c r="CA204" s="1111"/>
      <c r="CB204" s="1105"/>
      <c r="CC204" s="1106"/>
      <c r="CF204" s="157"/>
      <c r="CG204" s="157"/>
    </row>
    <row r="205" spans="1:88" ht="54" customHeight="1">
      <c r="A205" s="975" t="s">
        <v>498</v>
      </c>
      <c r="B205" s="1039" t="s">
        <v>240</v>
      </c>
      <c r="C205" s="1084" t="s">
        <v>342</v>
      </c>
      <c r="D205" s="677" t="s">
        <v>221</v>
      </c>
      <c r="E205" s="678"/>
      <c r="F205" s="671">
        <f>+'[1]UE409 (2)'!F215</f>
        <v>4</v>
      </c>
      <c r="G205" s="671">
        <f>+'[1]UE409 (2)'!G215</f>
        <v>4</v>
      </c>
      <c r="H205" s="671">
        <f>+'[1]UE409 (2)'!H215</f>
        <v>4</v>
      </c>
      <c r="I205" s="671">
        <f>+'[1]UE409 (2)'!I215</f>
        <v>4</v>
      </c>
      <c r="J205" s="727">
        <v>1</v>
      </c>
      <c r="K205" s="671">
        <v>0</v>
      </c>
      <c r="L205" s="671">
        <v>0</v>
      </c>
      <c r="M205" s="671">
        <v>1</v>
      </c>
      <c r="N205" s="671">
        <f t="shared" ref="N205:U205" si="58">+N206</f>
        <v>0</v>
      </c>
      <c r="O205" s="671">
        <f t="shared" si="58"/>
        <v>0</v>
      </c>
      <c r="P205" s="671">
        <f t="shared" si="58"/>
        <v>0</v>
      </c>
      <c r="Q205" s="671">
        <f t="shared" si="58"/>
        <v>0</v>
      </c>
      <c r="R205" s="671">
        <f t="shared" si="58"/>
        <v>0</v>
      </c>
      <c r="S205" s="671">
        <f t="shared" si="58"/>
        <v>0</v>
      </c>
      <c r="T205" s="671">
        <f t="shared" si="58"/>
        <v>0</v>
      </c>
      <c r="U205" s="671">
        <f t="shared" si="58"/>
        <v>0</v>
      </c>
      <c r="V205" s="77">
        <f>SUM(J205:U205)</f>
        <v>2</v>
      </c>
      <c r="W205" s="128">
        <f>+V205/F205*100</f>
        <v>50</v>
      </c>
      <c r="Z205" s="224"/>
      <c r="AA205" s="224"/>
      <c r="AB205" s="223"/>
      <c r="AC205" s="223"/>
      <c r="AD205" s="223"/>
      <c r="AE205" s="223"/>
      <c r="AF205" s="68"/>
      <c r="AG205" s="68"/>
      <c r="AH205" s="226"/>
      <c r="AI205" s="223"/>
      <c r="AJ205" s="223"/>
      <c r="AK205" s="223"/>
      <c r="AL205" s="223"/>
      <c r="AM205" s="223"/>
      <c r="AN205" s="223"/>
      <c r="AO205" s="223"/>
      <c r="AP205" s="223"/>
      <c r="AQ205" s="223"/>
      <c r="AR205" s="713"/>
      <c r="AS205" s="714"/>
      <c r="AT205" s="223"/>
      <c r="AU205" s="223"/>
      <c r="AV205" s="223"/>
      <c r="AW205" s="223"/>
      <c r="BA205" s="129">
        <f>+BC205+BD205+BF205+BH205+BJ205+BL205+BN205+BP205+BR205+BT205+BV205+BX205+BZ205</f>
        <v>0</v>
      </c>
      <c r="BB205" s="130">
        <f>+BE205+BG205+BI205+BK205+BM205+BO205+BQ205+BS205+BU205+BW205+BY205+CA205</f>
        <v>0</v>
      </c>
      <c r="BC205" s="129">
        <v>0</v>
      </c>
      <c r="BD205" s="155">
        <v>0</v>
      </c>
      <c r="BE205" s="132">
        <v>0</v>
      </c>
      <c r="BF205" s="131">
        <v>0</v>
      </c>
      <c r="BG205" s="132">
        <v>0</v>
      </c>
      <c r="BH205" s="131">
        <v>0</v>
      </c>
      <c r="BI205" s="132">
        <v>0</v>
      </c>
      <c r="BJ205" s="131"/>
      <c r="BK205" s="132"/>
      <c r="BL205" s="131"/>
      <c r="BM205" s="65"/>
      <c r="BN205" s="131"/>
      <c r="BO205" s="132"/>
      <c r="BP205" s="131"/>
      <c r="BQ205" s="132"/>
      <c r="BR205" s="131"/>
      <c r="BS205" s="65"/>
      <c r="BT205" s="131"/>
      <c r="BU205" s="132"/>
      <c r="BV205" s="131"/>
      <c r="BW205" s="65"/>
      <c r="BX205" s="131"/>
      <c r="BY205" s="65"/>
      <c r="BZ205" s="131"/>
      <c r="CA205" s="65"/>
      <c r="CB205" s="156">
        <f>+BE205+BG205+BI205+BK205+BM205+BO205+BQ205+BS205+BU205+BW205+BY205+CA205</f>
        <v>0</v>
      </c>
      <c r="CC205" s="128" t="e">
        <f>+CB205/BA205*100</f>
        <v>#DIV/0!</v>
      </c>
      <c r="CF205" s="133">
        <f>+CI205-BA205</f>
        <v>0</v>
      </c>
      <c r="CG205" s="133">
        <f>+CJ205-BB205</f>
        <v>0</v>
      </c>
      <c r="CH205" s="160"/>
      <c r="CI205" s="133"/>
      <c r="CJ205" s="133"/>
    </row>
    <row r="206" spans="1:88" ht="40.5" customHeight="1">
      <c r="A206" s="976"/>
      <c r="B206" s="1040"/>
      <c r="C206" s="1085"/>
      <c r="D206" s="11" t="s">
        <v>163</v>
      </c>
      <c r="E206" s="9" t="s">
        <v>46</v>
      </c>
      <c r="F206" s="671">
        <f>+'[1]UE409 (2)'!F216</f>
        <v>4</v>
      </c>
      <c r="G206" s="671">
        <f>+'[1]UE409 (2)'!G216</f>
        <v>4</v>
      </c>
      <c r="H206" s="671">
        <f>+'[1]UE409 (2)'!H216</f>
        <v>4</v>
      </c>
      <c r="I206" s="671">
        <f>+'[1]UE409 (2)'!I216</f>
        <v>4</v>
      </c>
      <c r="J206" s="634">
        <v>1</v>
      </c>
      <c r="K206" s="91">
        <v>0</v>
      </c>
      <c r="L206" s="91">
        <v>0</v>
      </c>
      <c r="M206" s="91">
        <v>1</v>
      </c>
      <c r="N206" s="91"/>
      <c r="O206" s="91"/>
      <c r="P206" s="91"/>
      <c r="Q206" s="91"/>
      <c r="R206" s="91"/>
      <c r="S206" s="634"/>
      <c r="T206" s="91"/>
      <c r="U206" s="91"/>
      <c r="V206" s="77">
        <f t="shared" ref="V206:V224" si="59">SUM(J206:U206)</f>
        <v>2</v>
      </c>
      <c r="W206" s="128">
        <f t="shared" ref="W206:W224" si="60">+V206/F206*100</f>
        <v>50</v>
      </c>
      <c r="Z206" s="224"/>
      <c r="AA206" s="735" t="s">
        <v>812</v>
      </c>
      <c r="AB206" s="223" t="s">
        <v>970</v>
      </c>
      <c r="AC206" s="223" t="s">
        <v>971</v>
      </c>
      <c r="AD206" s="223"/>
      <c r="AE206" s="12" t="s">
        <v>972</v>
      </c>
      <c r="AF206" s="715"/>
      <c r="AG206" s="715"/>
      <c r="AH206" s="226"/>
      <c r="AI206" s="223"/>
      <c r="AJ206" s="223"/>
      <c r="AK206" s="223"/>
      <c r="AL206" s="223"/>
      <c r="AM206" s="223"/>
      <c r="AN206" s="231"/>
      <c r="AO206" s="223"/>
      <c r="AP206" s="223"/>
      <c r="AQ206" s="223"/>
      <c r="AR206" s="713"/>
      <c r="AS206" s="714"/>
      <c r="AT206" s="223"/>
      <c r="AU206" s="223"/>
      <c r="AV206" s="223"/>
      <c r="AW206" s="223"/>
      <c r="BA206" s="129"/>
      <c r="BB206" s="130"/>
      <c r="BC206" s="129"/>
      <c r="BD206" s="155"/>
      <c r="BE206" s="132"/>
      <c r="BF206" s="131"/>
      <c r="BG206" s="132"/>
      <c r="BH206" s="131"/>
      <c r="BI206" s="132"/>
      <c r="BJ206" s="131"/>
      <c r="BK206" s="132"/>
      <c r="BL206" s="131"/>
      <c r="BM206" s="65"/>
      <c r="BN206" s="131"/>
      <c r="BO206" s="132"/>
      <c r="BP206" s="131"/>
      <c r="BQ206" s="132"/>
      <c r="BR206" s="131"/>
      <c r="BS206" s="65"/>
      <c r="BT206" s="131"/>
      <c r="BU206" s="132"/>
      <c r="BV206" s="131"/>
      <c r="BW206" s="65"/>
      <c r="BX206" s="131"/>
      <c r="BY206" s="65"/>
      <c r="BZ206" s="131"/>
      <c r="CA206" s="65"/>
      <c r="CB206" s="156">
        <f t="shared" ref="CB206:CB224" si="61">+BE206+BG206+BI206+BK206+BM206+BO206+BQ206+BS206+BU206+BW206+BY206+CA206</f>
        <v>0</v>
      </c>
      <c r="CC206" s="128" t="e">
        <f t="shared" ref="CC206:CC224" si="62">+CB206/BA206*100</f>
        <v>#DIV/0!</v>
      </c>
      <c r="CF206" s="157"/>
      <c r="CG206" s="157"/>
    </row>
    <row r="207" spans="1:88" ht="48" customHeight="1">
      <c r="A207" s="976"/>
      <c r="B207" s="1039" t="s">
        <v>706</v>
      </c>
      <c r="C207" s="1035" t="s">
        <v>411</v>
      </c>
      <c r="D207" s="1036"/>
      <c r="E207" s="1037"/>
      <c r="F207" s="671">
        <f>+'[1]UE409 (2)'!F219</f>
        <v>40206</v>
      </c>
      <c r="G207" s="671">
        <f>+'[1]UE409 (2)'!G219</f>
        <v>22378</v>
      </c>
      <c r="H207" s="671">
        <f>+'[1]UE409 (2)'!H219</f>
        <v>22378</v>
      </c>
      <c r="I207" s="671">
        <f>+'[1]UE409 (2)'!I219</f>
        <v>22378</v>
      </c>
      <c r="J207" s="727">
        <v>776</v>
      </c>
      <c r="K207" s="671">
        <v>2907</v>
      </c>
      <c r="L207" s="671">
        <v>5843</v>
      </c>
      <c r="M207" s="671">
        <v>8922</v>
      </c>
      <c r="N207" s="671">
        <f t="shared" ref="N207:U207" si="63">+N208+N210+N213+N215</f>
        <v>0</v>
      </c>
      <c r="O207" s="671">
        <f t="shared" si="63"/>
        <v>0</v>
      </c>
      <c r="P207" s="671">
        <f t="shared" si="63"/>
        <v>0</v>
      </c>
      <c r="Q207" s="671">
        <f t="shared" si="63"/>
        <v>0</v>
      </c>
      <c r="R207" s="671">
        <f t="shared" si="63"/>
        <v>0</v>
      </c>
      <c r="S207" s="671">
        <f t="shared" si="63"/>
        <v>0</v>
      </c>
      <c r="T207" s="671">
        <f t="shared" si="63"/>
        <v>0</v>
      </c>
      <c r="U207" s="671">
        <f t="shared" si="63"/>
        <v>0</v>
      </c>
      <c r="V207" s="77">
        <f t="shared" si="59"/>
        <v>18448</v>
      </c>
      <c r="W207" s="128">
        <f t="shared" si="60"/>
        <v>45.88369895040541</v>
      </c>
      <c r="Z207" s="224"/>
      <c r="AA207" s="224"/>
      <c r="AB207" s="223"/>
      <c r="AC207" s="223"/>
      <c r="AD207" s="223"/>
      <c r="AE207" s="223"/>
      <c r="AF207" s="68"/>
      <c r="AG207" s="68"/>
      <c r="AH207" s="226"/>
      <c r="AI207" s="223"/>
      <c r="AJ207" s="223"/>
      <c r="AK207" s="223"/>
      <c r="AL207" s="223"/>
      <c r="AM207" s="223"/>
      <c r="AN207" s="223"/>
      <c r="AO207" s="223"/>
      <c r="AP207" s="223"/>
      <c r="AQ207" s="223"/>
      <c r="AR207" s="713"/>
      <c r="AS207" s="713"/>
      <c r="AT207" s="223"/>
      <c r="AU207" s="223"/>
      <c r="AV207" s="223"/>
      <c r="AW207" s="223"/>
      <c r="BA207" s="77">
        <f>+BC207+BD207+BF207+BH207+BJ207+BL207+BN207+BP207+BR207+BT207+BV207+BX207+BZ207</f>
        <v>1947935</v>
      </c>
      <c r="BB207" s="130">
        <f>+BE207+BG207+BI207+BK207+BM207+BO207+BQ207+BS207+BU207+BW207+BY207+CA207</f>
        <v>433333.22000000003</v>
      </c>
      <c r="BC207" s="129">
        <v>1068932</v>
      </c>
      <c r="BD207" s="155">
        <v>4871</v>
      </c>
      <c r="BE207" s="132">
        <v>83586.3</v>
      </c>
      <c r="BF207" s="131">
        <v>867844</v>
      </c>
      <c r="BG207" s="132">
        <v>177641.58000000002</v>
      </c>
      <c r="BH207" s="131">
        <v>6288</v>
      </c>
      <c r="BI207" s="132">
        <v>172105.34000000003</v>
      </c>
      <c r="BJ207" s="131"/>
      <c r="BK207" s="132"/>
      <c r="BL207" s="131"/>
      <c r="BM207" s="132"/>
      <c r="BN207" s="131"/>
      <c r="BO207" s="132"/>
      <c r="BP207" s="131"/>
      <c r="BQ207" s="132"/>
      <c r="BR207" s="131"/>
      <c r="BS207" s="65"/>
      <c r="BT207" s="131"/>
      <c r="BU207" s="132"/>
      <c r="BV207" s="131"/>
      <c r="BW207" s="65"/>
      <c r="BX207" s="131"/>
      <c r="BY207" s="65"/>
      <c r="BZ207" s="131"/>
      <c r="CA207" s="65"/>
      <c r="CB207" s="156">
        <f t="shared" si="61"/>
        <v>433333.22000000003</v>
      </c>
      <c r="CC207" s="128">
        <f t="shared" si="62"/>
        <v>22.24577411463935</v>
      </c>
      <c r="CF207" s="133">
        <f>+CI207-BA207</f>
        <v>0</v>
      </c>
      <c r="CG207" s="133">
        <f>+CJ207-BB207</f>
        <v>0</v>
      </c>
      <c r="CH207" s="160"/>
      <c r="CI207" s="133">
        <v>1947935</v>
      </c>
      <c r="CJ207" s="133">
        <v>433333.22000000003</v>
      </c>
    </row>
    <row r="208" spans="1:88" ht="39" customHeight="1">
      <c r="A208" s="976"/>
      <c r="B208" s="1040"/>
      <c r="C208" s="1051" t="s">
        <v>499</v>
      </c>
      <c r="D208" s="38" t="s">
        <v>164</v>
      </c>
      <c r="E208" s="44" t="s">
        <v>112</v>
      </c>
      <c r="F208" s="671">
        <f>+'[1]UE409 (2)'!F220</f>
        <v>11</v>
      </c>
      <c r="G208" s="671">
        <f>+'[1]UE409 (2)'!G220</f>
        <v>11</v>
      </c>
      <c r="H208" s="671">
        <f>+'[1]UE409 (2)'!H220</f>
        <v>11</v>
      </c>
      <c r="I208" s="671">
        <f>+'[1]UE409 (2)'!I220</f>
        <v>11</v>
      </c>
      <c r="J208" s="634">
        <v>1</v>
      </c>
      <c r="K208" s="80">
        <v>2</v>
      </c>
      <c r="L208" s="80">
        <v>0</v>
      </c>
      <c r="M208" s="80">
        <v>0</v>
      </c>
      <c r="N208" s="80"/>
      <c r="O208" s="80"/>
      <c r="P208" s="80"/>
      <c r="Q208" s="80"/>
      <c r="R208" s="80"/>
      <c r="S208" s="634"/>
      <c r="T208" s="80"/>
      <c r="U208" s="80"/>
      <c r="V208" s="77">
        <f t="shared" si="59"/>
        <v>3</v>
      </c>
      <c r="W208" s="128">
        <f t="shared" si="60"/>
        <v>27.27272727272727</v>
      </c>
      <c r="Z208" s="736" t="s">
        <v>813</v>
      </c>
      <c r="AA208" s="736"/>
      <c r="AB208" s="223" t="s">
        <v>973</v>
      </c>
      <c r="AC208" s="223"/>
      <c r="AD208" s="12" t="s">
        <v>974</v>
      </c>
      <c r="AE208" s="12"/>
      <c r="AF208" s="715"/>
      <c r="AG208" s="68"/>
      <c r="AH208" s="226"/>
      <c r="AI208" s="223"/>
      <c r="AJ208" s="223"/>
      <c r="AK208" s="223"/>
      <c r="AL208" s="223"/>
      <c r="AM208" s="223"/>
      <c r="AN208" s="231"/>
      <c r="AO208" s="223"/>
      <c r="AP208" s="223"/>
      <c r="AQ208" s="223"/>
      <c r="AR208" s="713"/>
      <c r="AS208" s="713"/>
      <c r="AT208" s="223"/>
      <c r="AU208" s="223"/>
      <c r="AV208" s="223"/>
      <c r="AW208" s="223"/>
      <c r="BA208" s="129"/>
      <c r="BB208" s="130"/>
      <c r="BC208" s="129"/>
      <c r="BD208" s="155"/>
      <c r="BE208" s="132"/>
      <c r="BF208" s="131"/>
      <c r="BG208" s="132"/>
      <c r="BH208" s="131"/>
      <c r="BI208" s="132"/>
      <c r="BJ208" s="131"/>
      <c r="BK208" s="132"/>
      <c r="BL208" s="131"/>
      <c r="BM208" s="132"/>
      <c r="BN208" s="131"/>
      <c r="BO208" s="132"/>
      <c r="BP208" s="131"/>
      <c r="BQ208" s="132"/>
      <c r="BR208" s="131"/>
      <c r="BS208" s="65"/>
      <c r="BT208" s="131"/>
      <c r="BU208" s="132"/>
      <c r="BV208" s="131"/>
      <c r="BW208" s="65"/>
      <c r="BX208" s="131"/>
      <c r="BY208" s="65"/>
      <c r="BZ208" s="131"/>
      <c r="CA208" s="65"/>
      <c r="CB208" s="156">
        <f t="shared" si="61"/>
        <v>0</v>
      </c>
      <c r="CC208" s="128" t="e">
        <f t="shared" si="62"/>
        <v>#DIV/0!</v>
      </c>
      <c r="CF208" s="157"/>
      <c r="CG208" s="157"/>
    </row>
    <row r="209" spans="1:88" ht="42" customHeight="1">
      <c r="A209" s="976"/>
      <c r="B209" s="1040"/>
      <c r="C209" s="1052"/>
      <c r="D209" s="38" t="s">
        <v>165</v>
      </c>
      <c r="E209" s="44" t="s">
        <v>242</v>
      </c>
      <c r="F209" s="671">
        <f>+'[1]UE409 (2)'!F221</f>
        <v>11</v>
      </c>
      <c r="G209" s="671">
        <f>+'[1]UE409 (2)'!G221</f>
        <v>11</v>
      </c>
      <c r="H209" s="671">
        <f>+'[1]UE409 (2)'!H221</f>
        <v>11</v>
      </c>
      <c r="I209" s="671">
        <f>+'[1]UE409 (2)'!I221</f>
        <v>11</v>
      </c>
      <c r="J209" s="634">
        <v>1</v>
      </c>
      <c r="K209" s="91">
        <v>0</v>
      </c>
      <c r="L209" s="91">
        <v>0</v>
      </c>
      <c r="M209" s="91">
        <v>0</v>
      </c>
      <c r="N209" s="91"/>
      <c r="O209" s="91"/>
      <c r="P209" s="91"/>
      <c r="Q209" s="91"/>
      <c r="R209" s="91"/>
      <c r="S209" s="634"/>
      <c r="T209" s="91"/>
      <c r="U209" s="91"/>
      <c r="V209" s="77">
        <f t="shared" si="59"/>
        <v>1</v>
      </c>
      <c r="W209" s="128">
        <f t="shared" si="60"/>
        <v>9.0909090909090917</v>
      </c>
      <c r="Z209" s="736"/>
      <c r="AA209" s="736" t="s">
        <v>814</v>
      </c>
      <c r="AB209" s="223" t="s">
        <v>975</v>
      </c>
      <c r="AC209" s="223"/>
      <c r="AD209" s="223" t="s">
        <v>976</v>
      </c>
      <c r="AE209" s="223"/>
      <c r="AF209" s="715"/>
      <c r="AG209" s="68"/>
      <c r="AH209" s="226"/>
      <c r="AI209" s="223"/>
      <c r="AJ209" s="223"/>
      <c r="AK209" s="223"/>
      <c r="AL209" s="223"/>
      <c r="AM209" s="223"/>
      <c r="AN209" s="231"/>
      <c r="AO209" s="223"/>
      <c r="AP209" s="223"/>
      <c r="AQ209" s="223"/>
      <c r="AR209" s="713"/>
      <c r="AS209" s="713"/>
      <c r="AT209" s="223"/>
      <c r="AU209" s="223"/>
      <c r="AV209" s="223"/>
      <c r="AW209" s="223"/>
      <c r="BA209" s="129"/>
      <c r="BB209" s="130"/>
      <c r="BC209" s="129"/>
      <c r="BD209" s="155"/>
      <c r="BE209" s="132"/>
      <c r="BF209" s="131"/>
      <c r="BG209" s="132"/>
      <c r="BH209" s="131"/>
      <c r="BI209" s="132"/>
      <c r="BJ209" s="131"/>
      <c r="BK209" s="132"/>
      <c r="BL209" s="131"/>
      <c r="BM209" s="65"/>
      <c r="BN209" s="131"/>
      <c r="BO209" s="132"/>
      <c r="BP209" s="131"/>
      <c r="BQ209" s="132"/>
      <c r="BR209" s="131"/>
      <c r="BS209" s="65"/>
      <c r="BT209" s="131"/>
      <c r="BU209" s="132"/>
      <c r="BV209" s="131"/>
      <c r="BW209" s="65"/>
      <c r="BX209" s="131"/>
      <c r="BY209" s="65"/>
      <c r="BZ209" s="131"/>
      <c r="CA209" s="65"/>
      <c r="CB209" s="156">
        <f t="shared" si="61"/>
        <v>0</v>
      </c>
      <c r="CC209" s="128" t="e">
        <f t="shared" si="62"/>
        <v>#DIV/0!</v>
      </c>
      <c r="CF209" s="157"/>
      <c r="CG209" s="157"/>
    </row>
    <row r="210" spans="1:88" ht="35.25" customHeight="1">
      <c r="A210" s="976"/>
      <c r="B210" s="1040"/>
      <c r="C210" s="1052"/>
      <c r="D210" s="38" t="s">
        <v>166</v>
      </c>
      <c r="E210" s="44" t="s">
        <v>112</v>
      </c>
      <c r="F210" s="671">
        <f>+'[1]UE409 (2)'!F222</f>
        <v>40000</v>
      </c>
      <c r="G210" s="671">
        <f>+'[1]UE409 (2)'!G222</f>
        <v>22172</v>
      </c>
      <c r="H210" s="671">
        <f>+'[1]UE409 (2)'!H222</f>
        <v>22172</v>
      </c>
      <c r="I210" s="671">
        <f>+'[1]UE409 (2)'!I222</f>
        <v>22172</v>
      </c>
      <c r="J210" s="634">
        <v>771</v>
      </c>
      <c r="K210" s="91">
        <v>2903</v>
      </c>
      <c r="L210" s="91">
        <v>5838</v>
      </c>
      <c r="M210" s="91">
        <v>8917</v>
      </c>
      <c r="N210" s="91"/>
      <c r="O210" s="91"/>
      <c r="P210" s="91"/>
      <c r="Q210" s="91"/>
      <c r="R210" s="91"/>
      <c r="S210" s="634"/>
      <c r="T210" s="91"/>
      <c r="U210" s="91"/>
      <c r="V210" s="77">
        <f t="shared" si="59"/>
        <v>18429</v>
      </c>
      <c r="W210" s="128">
        <f t="shared" si="60"/>
        <v>46.072499999999998</v>
      </c>
      <c r="Z210" s="736" t="s">
        <v>815</v>
      </c>
      <c r="AA210" s="736" t="s">
        <v>816</v>
      </c>
      <c r="AB210" s="223" t="s">
        <v>977</v>
      </c>
      <c r="AC210" s="223" t="s">
        <v>978</v>
      </c>
      <c r="AD210" s="12" t="s">
        <v>979</v>
      </c>
      <c r="AE210" s="12" t="s">
        <v>980</v>
      </c>
      <c r="AF210" s="715"/>
      <c r="AG210" s="715"/>
      <c r="AH210" s="226"/>
      <c r="AI210" s="12"/>
      <c r="AJ210" s="223"/>
      <c r="AK210" s="223"/>
      <c r="AL210" s="223"/>
      <c r="AM210" s="223"/>
      <c r="AN210" s="231"/>
      <c r="AO210" s="231"/>
      <c r="AP210" s="223"/>
      <c r="AQ210" s="223"/>
      <c r="AR210" s="713"/>
      <c r="AS210" s="714"/>
      <c r="AT210" s="223"/>
      <c r="AU210" s="223"/>
      <c r="AV210" s="223"/>
      <c r="AW210" s="223"/>
      <c r="BA210" s="129"/>
      <c r="BB210" s="130"/>
      <c r="BC210" s="129"/>
      <c r="BD210" s="155"/>
      <c r="BE210" s="132"/>
      <c r="BF210" s="131"/>
      <c r="BG210" s="132"/>
      <c r="BH210" s="131"/>
      <c r="BI210" s="132"/>
      <c r="BJ210" s="131"/>
      <c r="BK210" s="132"/>
      <c r="BL210" s="131"/>
      <c r="BM210" s="65"/>
      <c r="BN210" s="131"/>
      <c r="BO210" s="132"/>
      <c r="BP210" s="131"/>
      <c r="BQ210" s="132"/>
      <c r="BR210" s="131"/>
      <c r="BS210" s="65"/>
      <c r="BT210" s="131"/>
      <c r="BU210" s="132"/>
      <c r="BV210" s="131"/>
      <c r="BW210" s="65"/>
      <c r="BX210" s="131"/>
      <c r="BY210" s="65"/>
      <c r="BZ210" s="131"/>
      <c r="CA210" s="65"/>
      <c r="CB210" s="156">
        <f t="shared" si="61"/>
        <v>0</v>
      </c>
      <c r="CC210" s="128" t="e">
        <f t="shared" si="62"/>
        <v>#DIV/0!</v>
      </c>
      <c r="CF210" s="157"/>
      <c r="CG210" s="157"/>
    </row>
    <row r="211" spans="1:88" ht="39.75" customHeight="1">
      <c r="A211" s="976"/>
      <c r="B211" s="1040"/>
      <c r="C211" s="1052"/>
      <c r="D211" s="38" t="s">
        <v>167</v>
      </c>
      <c r="E211" s="44" t="s">
        <v>60</v>
      </c>
      <c r="F211" s="671">
        <f>+'[1]UE409 (2)'!F223</f>
        <v>34000</v>
      </c>
      <c r="G211" s="671">
        <f>+'[1]UE409 (2)'!G223</f>
        <v>18846</v>
      </c>
      <c r="H211" s="671">
        <f>+'[1]UE409 (2)'!H223</f>
        <v>18846</v>
      </c>
      <c r="I211" s="671">
        <f>+'[1]UE409 (2)'!I223</f>
        <v>18846</v>
      </c>
      <c r="J211" s="634">
        <v>741</v>
      </c>
      <c r="K211" s="91">
        <v>2657</v>
      </c>
      <c r="L211" s="91">
        <v>5592</v>
      </c>
      <c r="M211" s="91">
        <v>8417</v>
      </c>
      <c r="N211" s="91"/>
      <c r="O211" s="91"/>
      <c r="P211" s="91"/>
      <c r="Q211" s="91"/>
      <c r="R211" s="91"/>
      <c r="S211" s="634"/>
      <c r="T211" s="91"/>
      <c r="U211" s="91"/>
      <c r="V211" s="77">
        <f t="shared" si="59"/>
        <v>17407</v>
      </c>
      <c r="W211" s="128">
        <f t="shared" si="60"/>
        <v>51.197058823529403</v>
      </c>
      <c r="Z211" s="736" t="s">
        <v>817</v>
      </c>
      <c r="AA211" s="736" t="s">
        <v>818</v>
      </c>
      <c r="AB211" s="223" t="s">
        <v>981</v>
      </c>
      <c r="AC211" s="223" t="s">
        <v>982</v>
      </c>
      <c r="AD211" s="12" t="s">
        <v>983</v>
      </c>
      <c r="AE211" s="12" t="s">
        <v>984</v>
      </c>
      <c r="AF211" s="715"/>
      <c r="AG211" s="715"/>
      <c r="AH211" s="226"/>
      <c r="AI211" s="223"/>
      <c r="AJ211" s="223"/>
      <c r="AK211" s="223"/>
      <c r="AL211" s="223"/>
      <c r="AM211" s="223"/>
      <c r="AN211" s="231"/>
      <c r="AO211" s="231"/>
      <c r="AP211" s="223"/>
      <c r="AQ211" s="223"/>
      <c r="AR211" s="714"/>
      <c r="AS211" s="714"/>
      <c r="AT211" s="223"/>
      <c r="AU211" s="223"/>
      <c r="AV211" s="223"/>
      <c r="AW211" s="223"/>
      <c r="BA211" s="129"/>
      <c r="BB211" s="130"/>
      <c r="BC211" s="129"/>
      <c r="BD211" s="155"/>
      <c r="BE211" s="132"/>
      <c r="BF211" s="131"/>
      <c r="BG211" s="132"/>
      <c r="BH211" s="131"/>
      <c r="BI211" s="132"/>
      <c r="BJ211" s="131"/>
      <c r="BK211" s="132"/>
      <c r="BL211" s="131"/>
      <c r="BM211" s="65"/>
      <c r="BN211" s="131"/>
      <c r="BO211" s="132"/>
      <c r="BP211" s="131"/>
      <c r="BQ211" s="132"/>
      <c r="BR211" s="131"/>
      <c r="BS211" s="65"/>
      <c r="BT211" s="131"/>
      <c r="BU211" s="132"/>
      <c r="BV211" s="131"/>
      <c r="BW211" s="65"/>
      <c r="BX211" s="131"/>
      <c r="BY211" s="65"/>
      <c r="BZ211" s="131"/>
      <c r="CA211" s="65"/>
      <c r="CB211" s="156">
        <f t="shared" si="61"/>
        <v>0</v>
      </c>
      <c r="CC211" s="128" t="e">
        <f t="shared" si="62"/>
        <v>#DIV/0!</v>
      </c>
      <c r="CF211" s="157"/>
      <c r="CG211" s="157"/>
    </row>
    <row r="212" spans="1:88" ht="38.25" customHeight="1">
      <c r="A212" s="976"/>
      <c r="B212" s="1040"/>
      <c r="C212" s="1052"/>
      <c r="D212" s="38" t="s">
        <v>168</v>
      </c>
      <c r="E212" s="44" t="s">
        <v>60</v>
      </c>
      <c r="F212" s="671">
        <f>+'[1]UE409 (2)'!F224</f>
        <v>6000</v>
      </c>
      <c r="G212" s="671">
        <f>+'[1]UE409 (2)'!G224</f>
        <v>3326</v>
      </c>
      <c r="H212" s="671">
        <f>+'[1]UE409 (2)'!H224</f>
        <v>3326</v>
      </c>
      <c r="I212" s="671">
        <f>+'[1]UE409 (2)'!I224</f>
        <v>3326</v>
      </c>
      <c r="J212" s="634">
        <v>23</v>
      </c>
      <c r="K212" s="91">
        <v>246</v>
      </c>
      <c r="L212" s="91">
        <v>246</v>
      </c>
      <c r="M212" s="91">
        <v>500</v>
      </c>
      <c r="N212" s="91"/>
      <c r="O212" s="91"/>
      <c r="P212" s="91"/>
      <c r="Q212" s="91"/>
      <c r="R212" s="91"/>
      <c r="S212" s="634"/>
      <c r="T212" s="91"/>
      <c r="U212" s="91"/>
      <c r="V212" s="77">
        <f t="shared" si="59"/>
        <v>1015</v>
      </c>
      <c r="W212" s="128">
        <f t="shared" si="60"/>
        <v>16.916666666666664</v>
      </c>
      <c r="Z212" s="736" t="s">
        <v>819</v>
      </c>
      <c r="AA212" s="736" t="s">
        <v>818</v>
      </c>
      <c r="AB212" s="223" t="s">
        <v>985</v>
      </c>
      <c r="AC212" s="223" t="s">
        <v>986</v>
      </c>
      <c r="AD212" s="12"/>
      <c r="AE212" s="12"/>
      <c r="AF212" s="715"/>
      <c r="AG212" s="715"/>
      <c r="AH212" s="226"/>
      <c r="AI212" s="223"/>
      <c r="AJ212" s="223"/>
      <c r="AK212" s="12"/>
      <c r="AL212" s="223"/>
      <c r="AM212" s="223"/>
      <c r="AN212" s="231"/>
      <c r="AO212" s="231"/>
      <c r="AP212" s="223"/>
      <c r="AQ212" s="223"/>
      <c r="AR212" s="714"/>
      <c r="AS212" s="714"/>
      <c r="AT212" s="223"/>
      <c r="AU212" s="223"/>
      <c r="AV212" s="223"/>
      <c r="AW212" s="223"/>
      <c r="BA212" s="129"/>
      <c r="BB212" s="130"/>
      <c r="BC212" s="129"/>
      <c r="BD212" s="155"/>
      <c r="BE212" s="132"/>
      <c r="BF212" s="131"/>
      <c r="BG212" s="132"/>
      <c r="BH212" s="131"/>
      <c r="BI212" s="132"/>
      <c r="BJ212" s="131"/>
      <c r="BK212" s="132"/>
      <c r="BL212" s="131"/>
      <c r="BM212" s="65"/>
      <c r="BN212" s="131"/>
      <c r="BO212" s="132"/>
      <c r="BP212" s="131"/>
      <c r="BQ212" s="132"/>
      <c r="BR212" s="131"/>
      <c r="BS212" s="65"/>
      <c r="BT212" s="131"/>
      <c r="BU212" s="132"/>
      <c r="BV212" s="131"/>
      <c r="BW212" s="65"/>
      <c r="BX212" s="131"/>
      <c r="BY212" s="65"/>
      <c r="BZ212" s="131"/>
      <c r="CA212" s="65"/>
      <c r="CB212" s="156">
        <f t="shared" si="61"/>
        <v>0</v>
      </c>
      <c r="CC212" s="128" t="e">
        <f t="shared" si="62"/>
        <v>#DIV/0!</v>
      </c>
      <c r="CF212" s="157"/>
      <c r="CG212" s="157"/>
    </row>
    <row r="213" spans="1:88" ht="54" customHeight="1">
      <c r="A213" s="976"/>
      <c r="B213" s="1040"/>
      <c r="C213" s="1052"/>
      <c r="D213" s="78" t="s">
        <v>386</v>
      </c>
      <c r="E213" s="44" t="s">
        <v>119</v>
      </c>
      <c r="F213" s="671">
        <f>+'[1]UE409 (2)'!F225</f>
        <v>45</v>
      </c>
      <c r="G213" s="671">
        <f>+'[1]UE409 (2)'!G225</f>
        <v>45</v>
      </c>
      <c r="H213" s="671">
        <f>+'[1]UE409 (2)'!H225</f>
        <v>45</v>
      </c>
      <c r="I213" s="671">
        <f>+'[1]UE409 (2)'!I225</f>
        <v>45</v>
      </c>
      <c r="J213" s="646">
        <v>4</v>
      </c>
      <c r="K213" s="110">
        <v>2</v>
      </c>
      <c r="L213" s="110">
        <v>5</v>
      </c>
      <c r="M213" s="110">
        <v>5</v>
      </c>
      <c r="N213" s="110"/>
      <c r="O213" s="110"/>
      <c r="P213" s="110"/>
      <c r="Q213" s="110"/>
      <c r="R213" s="110"/>
      <c r="S213" s="646"/>
      <c r="T213" s="110"/>
      <c r="U213" s="110"/>
      <c r="V213" s="77">
        <f t="shared" si="59"/>
        <v>16</v>
      </c>
      <c r="W213" s="128">
        <f t="shared" si="60"/>
        <v>35.555555555555557</v>
      </c>
      <c r="Z213" s="736" t="s">
        <v>820</v>
      </c>
      <c r="AA213" s="736"/>
      <c r="AB213" s="223" t="s">
        <v>987</v>
      </c>
      <c r="AC213" s="223" t="s">
        <v>988</v>
      </c>
      <c r="AD213" s="12" t="s">
        <v>989</v>
      </c>
      <c r="AE213" s="12" t="s">
        <v>990</v>
      </c>
      <c r="AF213" s="715"/>
      <c r="AG213" s="715"/>
      <c r="AH213" s="226"/>
      <c r="AI213" s="223"/>
      <c r="AJ213" s="223"/>
      <c r="AK213" s="223"/>
      <c r="AL213" s="223"/>
      <c r="AM213" s="223"/>
      <c r="AN213" s="231"/>
      <c r="AO213" s="231"/>
      <c r="AP213" s="223"/>
      <c r="AQ213" s="223"/>
      <c r="AR213" s="714"/>
      <c r="AS213" s="714"/>
      <c r="AT213" s="223"/>
      <c r="AU213" s="223"/>
      <c r="AV213" s="223"/>
      <c r="AW213" s="223"/>
      <c r="BA213" s="129"/>
      <c r="BB213" s="130"/>
      <c r="BC213" s="129"/>
      <c r="BD213" s="155"/>
      <c r="BE213" s="132"/>
      <c r="BF213" s="131"/>
      <c r="BG213" s="132"/>
      <c r="BH213" s="131"/>
      <c r="BI213" s="132"/>
      <c r="BJ213" s="131"/>
      <c r="BK213" s="132"/>
      <c r="BL213" s="131"/>
      <c r="BM213" s="65"/>
      <c r="BN213" s="131"/>
      <c r="BO213" s="132"/>
      <c r="BP213" s="131"/>
      <c r="BQ213" s="132"/>
      <c r="BR213" s="131"/>
      <c r="BS213" s="65"/>
      <c r="BT213" s="131"/>
      <c r="BU213" s="132"/>
      <c r="BV213" s="131"/>
      <c r="BW213" s="65"/>
      <c r="BX213" s="131"/>
      <c r="BY213" s="65"/>
      <c r="BZ213" s="131"/>
      <c r="CA213" s="65"/>
      <c r="CB213" s="156">
        <f t="shared" si="61"/>
        <v>0</v>
      </c>
      <c r="CC213" s="128" t="e">
        <f t="shared" si="62"/>
        <v>#DIV/0!</v>
      </c>
      <c r="CF213" s="157"/>
      <c r="CG213" s="157"/>
    </row>
    <row r="214" spans="1:88" ht="42.75" customHeight="1">
      <c r="A214" s="976"/>
      <c r="B214" s="1040"/>
      <c r="C214" s="1052"/>
      <c r="D214" s="38" t="s">
        <v>169</v>
      </c>
      <c r="E214" s="44" t="s">
        <v>27</v>
      </c>
      <c r="F214" s="671">
        <f>+'[1]UE409 (2)'!F226</f>
        <v>45</v>
      </c>
      <c r="G214" s="671">
        <f>+'[1]UE409 (2)'!G226</f>
        <v>45</v>
      </c>
      <c r="H214" s="671">
        <f>+'[1]UE409 (2)'!H226</f>
        <v>45</v>
      </c>
      <c r="I214" s="671">
        <f>+'[1]UE409 (2)'!I226</f>
        <v>45</v>
      </c>
      <c r="J214" s="646">
        <v>0</v>
      </c>
      <c r="K214" s="110">
        <v>0</v>
      </c>
      <c r="L214" s="110">
        <v>0</v>
      </c>
      <c r="M214" s="110">
        <v>0</v>
      </c>
      <c r="N214" s="110"/>
      <c r="O214" s="110"/>
      <c r="P214" s="110"/>
      <c r="Q214" s="110"/>
      <c r="R214" s="110"/>
      <c r="S214" s="646"/>
      <c r="T214" s="110"/>
      <c r="U214" s="110"/>
      <c r="V214" s="77">
        <f t="shared" si="59"/>
        <v>0</v>
      </c>
      <c r="W214" s="128">
        <f t="shared" si="60"/>
        <v>0</v>
      </c>
      <c r="Z214" s="736" t="s">
        <v>821</v>
      </c>
      <c r="AA214" s="736"/>
      <c r="AB214" s="223" t="s">
        <v>991</v>
      </c>
      <c r="AC214" s="223"/>
      <c r="AD214" s="223" t="s">
        <v>992</v>
      </c>
      <c r="AE214" s="12" t="s">
        <v>993</v>
      </c>
      <c r="AF214" s="68"/>
      <c r="AG214" s="715"/>
      <c r="AH214" s="226"/>
      <c r="AI214" s="223"/>
      <c r="AJ214" s="223"/>
      <c r="AK214" s="223"/>
      <c r="AL214" s="223"/>
      <c r="AM214" s="223"/>
      <c r="AN214" s="223"/>
      <c r="AO214" s="231"/>
      <c r="AP214" s="223"/>
      <c r="AQ214" s="223"/>
      <c r="AR214" s="713"/>
      <c r="AS214" s="714"/>
      <c r="AT214" s="223"/>
      <c r="AU214" s="223"/>
      <c r="AV214" s="223"/>
      <c r="AW214" s="223"/>
      <c r="BA214" s="129"/>
      <c r="BB214" s="130"/>
      <c r="BC214" s="129"/>
      <c r="BD214" s="155"/>
      <c r="BE214" s="132"/>
      <c r="BF214" s="131"/>
      <c r="BG214" s="132"/>
      <c r="BH214" s="131"/>
      <c r="BI214" s="132"/>
      <c r="BJ214" s="131"/>
      <c r="BK214" s="132"/>
      <c r="BL214" s="131"/>
      <c r="BM214" s="65"/>
      <c r="BN214" s="131"/>
      <c r="BO214" s="132"/>
      <c r="BP214" s="131"/>
      <c r="BQ214" s="132"/>
      <c r="BR214" s="131"/>
      <c r="BS214" s="65"/>
      <c r="BT214" s="131"/>
      <c r="BU214" s="132"/>
      <c r="BV214" s="131"/>
      <c r="BW214" s="65"/>
      <c r="BX214" s="131"/>
      <c r="BY214" s="65"/>
      <c r="BZ214" s="131"/>
      <c r="CA214" s="65"/>
      <c r="CB214" s="156">
        <f t="shared" si="61"/>
        <v>0</v>
      </c>
      <c r="CC214" s="128" t="e">
        <f t="shared" si="62"/>
        <v>#DIV/0!</v>
      </c>
      <c r="CD214" s="178"/>
      <c r="CF214" s="157"/>
      <c r="CG214" s="157"/>
    </row>
    <row r="215" spans="1:88" ht="42.75" customHeight="1">
      <c r="A215" s="976"/>
      <c r="B215" s="1040"/>
      <c r="C215" s="1052"/>
      <c r="D215" s="38" t="s">
        <v>170</v>
      </c>
      <c r="E215" s="44" t="s">
        <v>112</v>
      </c>
      <c r="F215" s="671">
        <f>+'[1]UE409 (2)'!F227</f>
        <v>150</v>
      </c>
      <c r="G215" s="671">
        <f>+'[1]UE409 (2)'!G227</f>
        <v>150</v>
      </c>
      <c r="H215" s="671">
        <f>+'[1]UE409 (2)'!H227</f>
        <v>150</v>
      </c>
      <c r="I215" s="671">
        <f>+'[1]UE409 (2)'!I227</f>
        <v>150</v>
      </c>
      <c r="J215" s="634">
        <v>0</v>
      </c>
      <c r="K215" s="91">
        <v>0</v>
      </c>
      <c r="L215" s="91">
        <v>0</v>
      </c>
      <c r="M215" s="91">
        <v>0</v>
      </c>
      <c r="N215" s="91"/>
      <c r="O215" s="91"/>
      <c r="P215" s="91"/>
      <c r="Q215" s="91"/>
      <c r="R215" s="91"/>
      <c r="S215" s="634"/>
      <c r="T215" s="91"/>
      <c r="U215" s="91"/>
      <c r="V215" s="77">
        <f t="shared" si="59"/>
        <v>0</v>
      </c>
      <c r="W215" s="128">
        <f t="shared" si="60"/>
        <v>0</v>
      </c>
      <c r="Z215" s="224" t="s">
        <v>822</v>
      </c>
      <c r="AA215" s="224"/>
      <c r="AB215" s="223" t="s">
        <v>994</v>
      </c>
      <c r="AC215" s="223"/>
      <c r="AD215" s="223" t="s">
        <v>822</v>
      </c>
      <c r="AE215" s="223"/>
      <c r="AF215" s="223"/>
      <c r="AG215" s="68"/>
      <c r="AH215" s="226"/>
      <c r="AI215" s="223"/>
      <c r="AJ215" s="223"/>
      <c r="AK215" s="223"/>
      <c r="AL215" s="223"/>
      <c r="AM215" s="223"/>
      <c r="AN215" s="223"/>
      <c r="AO215" s="223"/>
      <c r="AP215" s="223"/>
      <c r="AQ215" s="223"/>
      <c r="AR215" s="713"/>
      <c r="AS215" s="713"/>
      <c r="AT215" s="223"/>
      <c r="AU215" s="223"/>
      <c r="AV215" s="223"/>
      <c r="AW215" s="223"/>
      <c r="BA215" s="129"/>
      <c r="BB215" s="130"/>
      <c r="BC215" s="129"/>
      <c r="BD215" s="155"/>
      <c r="BE215" s="132"/>
      <c r="BF215" s="131"/>
      <c r="BG215" s="132"/>
      <c r="BH215" s="131"/>
      <c r="BI215" s="132"/>
      <c r="BJ215" s="131"/>
      <c r="BK215" s="132"/>
      <c r="BL215" s="131"/>
      <c r="BM215" s="65"/>
      <c r="BN215" s="131"/>
      <c r="BO215" s="132"/>
      <c r="BP215" s="131"/>
      <c r="BQ215" s="132"/>
      <c r="BR215" s="131"/>
      <c r="BS215" s="65"/>
      <c r="BT215" s="131"/>
      <c r="BU215" s="132"/>
      <c r="BV215" s="131"/>
      <c r="BW215" s="65"/>
      <c r="BX215" s="131"/>
      <c r="BY215" s="65"/>
      <c r="BZ215" s="131"/>
      <c r="CA215" s="65"/>
      <c r="CB215" s="156">
        <f t="shared" si="61"/>
        <v>0</v>
      </c>
      <c r="CC215" s="128" t="e">
        <f t="shared" si="62"/>
        <v>#DIV/0!</v>
      </c>
      <c r="CF215" s="157"/>
      <c r="CG215" s="157"/>
    </row>
    <row r="216" spans="1:88" ht="36.75" customHeight="1">
      <c r="A216" s="976"/>
      <c r="B216" s="1055"/>
      <c r="C216" s="1065"/>
      <c r="D216" s="11" t="s">
        <v>171</v>
      </c>
      <c r="E216" s="9" t="s">
        <v>27</v>
      </c>
      <c r="F216" s="671">
        <f>+'[1]UE409 (2)'!F228</f>
        <v>150</v>
      </c>
      <c r="G216" s="671">
        <f>+'[1]UE409 (2)'!G228</f>
        <v>150</v>
      </c>
      <c r="H216" s="671">
        <f>+'[1]UE409 (2)'!H228</f>
        <v>150</v>
      </c>
      <c r="I216" s="671">
        <f>+'[1]UE409 (2)'!I228</f>
        <v>150</v>
      </c>
      <c r="J216" s="634">
        <v>0</v>
      </c>
      <c r="K216" s="91">
        <v>0</v>
      </c>
      <c r="L216" s="91">
        <v>0</v>
      </c>
      <c r="M216" s="91">
        <v>0</v>
      </c>
      <c r="N216" s="91"/>
      <c r="O216" s="91"/>
      <c r="P216" s="91"/>
      <c r="Q216" s="91"/>
      <c r="R216" s="91"/>
      <c r="S216" s="634"/>
      <c r="T216" s="91"/>
      <c r="U216" s="91"/>
      <c r="V216" s="77">
        <f t="shared" si="59"/>
        <v>0</v>
      </c>
      <c r="W216" s="128">
        <f t="shared" si="60"/>
        <v>0</v>
      </c>
      <c r="Z216" s="224" t="s">
        <v>822</v>
      </c>
      <c r="AA216" s="224"/>
      <c r="AB216" s="223" t="s">
        <v>994</v>
      </c>
      <c r="AC216" s="223"/>
      <c r="AD216" s="223" t="s">
        <v>822</v>
      </c>
      <c r="AE216" s="223"/>
      <c r="AF216" s="223"/>
      <c r="AG216" s="68"/>
      <c r="AH216" s="226"/>
      <c r="AI216" s="223"/>
      <c r="AJ216" s="223"/>
      <c r="AK216" s="223"/>
      <c r="AL216" s="223"/>
      <c r="AM216" s="223"/>
      <c r="AN216" s="223"/>
      <c r="AO216" s="223"/>
      <c r="AP216" s="223"/>
      <c r="AQ216" s="223"/>
      <c r="AR216" s="713"/>
      <c r="AS216" s="713"/>
      <c r="AT216" s="223"/>
      <c r="AU216" s="223"/>
      <c r="AV216" s="223"/>
      <c r="AW216" s="223"/>
      <c r="BA216" s="129"/>
      <c r="BB216" s="130"/>
      <c r="BC216" s="129"/>
      <c r="BD216" s="155"/>
      <c r="BE216" s="132"/>
      <c r="BF216" s="131"/>
      <c r="BG216" s="132"/>
      <c r="BH216" s="131"/>
      <c r="BI216" s="132"/>
      <c r="BJ216" s="131"/>
      <c r="BK216" s="132"/>
      <c r="BL216" s="131"/>
      <c r="BM216" s="65"/>
      <c r="BN216" s="131"/>
      <c r="BO216" s="132"/>
      <c r="BP216" s="131"/>
      <c r="BQ216" s="132"/>
      <c r="BR216" s="131"/>
      <c r="BS216" s="65"/>
      <c r="BT216" s="131"/>
      <c r="BU216" s="132"/>
      <c r="BV216" s="131"/>
      <c r="BW216" s="65"/>
      <c r="BX216" s="131"/>
      <c r="BY216" s="65"/>
      <c r="BZ216" s="131"/>
      <c r="CA216" s="65"/>
      <c r="CB216" s="156">
        <f t="shared" si="61"/>
        <v>0</v>
      </c>
      <c r="CC216" s="128" t="e">
        <f t="shared" si="62"/>
        <v>#DIV/0!</v>
      </c>
      <c r="CF216" s="157"/>
      <c r="CG216" s="157"/>
    </row>
    <row r="217" spans="1:88" ht="54.75" customHeight="1">
      <c r="A217" s="976"/>
      <c r="B217" s="1039" t="s">
        <v>707</v>
      </c>
      <c r="C217" s="1035" t="s">
        <v>411</v>
      </c>
      <c r="D217" s="1036"/>
      <c r="E217" s="1037"/>
      <c r="F217" s="671">
        <f>+'[1]UE409 (2)'!F229</f>
        <v>3377</v>
      </c>
      <c r="G217" s="671">
        <f>+'[1]UE409 (2)'!G229</f>
        <v>3377</v>
      </c>
      <c r="H217" s="671">
        <f>+'[1]UE409 (2)'!H229</f>
        <v>3377</v>
      </c>
      <c r="I217" s="671">
        <f>+'[1]UE409 (2)'!I229</f>
        <v>3377</v>
      </c>
      <c r="J217" s="727">
        <v>236</v>
      </c>
      <c r="K217" s="671">
        <v>284</v>
      </c>
      <c r="L217" s="671">
        <v>202</v>
      </c>
      <c r="M217" s="671">
        <v>289</v>
      </c>
      <c r="N217" s="671">
        <f t="shared" ref="N217:U217" si="64">+N218+N220+N221+N223+N224</f>
        <v>0</v>
      </c>
      <c r="O217" s="671">
        <f t="shared" si="64"/>
        <v>0</v>
      </c>
      <c r="P217" s="671">
        <f t="shared" si="64"/>
        <v>0</v>
      </c>
      <c r="Q217" s="671">
        <f t="shared" si="64"/>
        <v>0</v>
      </c>
      <c r="R217" s="671">
        <f t="shared" si="64"/>
        <v>0</v>
      </c>
      <c r="S217" s="671">
        <f t="shared" si="64"/>
        <v>0</v>
      </c>
      <c r="T217" s="671">
        <f t="shared" si="64"/>
        <v>0</v>
      </c>
      <c r="U217" s="671">
        <f t="shared" si="64"/>
        <v>0</v>
      </c>
      <c r="V217" s="77">
        <f t="shared" si="59"/>
        <v>1011</v>
      </c>
      <c r="W217" s="128">
        <f t="shared" si="60"/>
        <v>29.937814628368375</v>
      </c>
      <c r="X217" s="93"/>
      <c r="Y217" s="93"/>
      <c r="Z217" s="224"/>
      <c r="AA217" s="224"/>
      <c r="AB217" s="223"/>
      <c r="AC217" s="223"/>
      <c r="AD217" s="223"/>
      <c r="AE217" s="223"/>
      <c r="AF217" s="68"/>
      <c r="AG217" s="68"/>
      <c r="AH217" s="226"/>
      <c r="AI217" s="223"/>
      <c r="AJ217" s="223"/>
      <c r="AK217" s="223"/>
      <c r="AL217" s="223"/>
      <c r="AM217" s="223"/>
      <c r="AN217" s="223"/>
      <c r="AO217" s="223"/>
      <c r="AP217" s="223"/>
      <c r="AQ217" s="223"/>
      <c r="AR217" s="713"/>
      <c r="AS217" s="713"/>
      <c r="AT217" s="223"/>
      <c r="AU217" s="223"/>
      <c r="AV217" s="223"/>
      <c r="AW217" s="223"/>
      <c r="AX217" s="93"/>
      <c r="BA217" s="129">
        <f>+BC217+BD217+BF217+BH217+BJ217+BL217+BN217+BP217+BR217+BT217+BV217+BX217+BZ217</f>
        <v>0</v>
      </c>
      <c r="BB217" s="130">
        <f>+BE217+BG217+BI217+BK217+BM217+BO217+BQ217+BS217+BU217+BW217+BY217+CA217</f>
        <v>0</v>
      </c>
      <c r="BC217" s="129">
        <v>0</v>
      </c>
      <c r="BD217" s="155">
        <v>0</v>
      </c>
      <c r="BE217" s="132">
        <v>0</v>
      </c>
      <c r="BF217" s="131">
        <v>0</v>
      </c>
      <c r="BG217" s="132">
        <v>0</v>
      </c>
      <c r="BH217" s="131">
        <v>0</v>
      </c>
      <c r="BI217" s="132">
        <v>0</v>
      </c>
      <c r="BJ217" s="131"/>
      <c r="BK217" s="132"/>
      <c r="BL217" s="131"/>
      <c r="BM217" s="65"/>
      <c r="BN217" s="131"/>
      <c r="BO217" s="132"/>
      <c r="BP217" s="131"/>
      <c r="BQ217" s="132"/>
      <c r="BR217" s="131"/>
      <c r="BS217" s="65"/>
      <c r="BT217" s="131"/>
      <c r="BU217" s="132"/>
      <c r="BV217" s="131"/>
      <c r="BW217" s="65"/>
      <c r="BX217" s="131"/>
      <c r="BY217" s="65"/>
      <c r="BZ217" s="131"/>
      <c r="CA217" s="65"/>
      <c r="CB217" s="156">
        <f t="shared" si="61"/>
        <v>0</v>
      </c>
      <c r="CC217" s="128" t="e">
        <f t="shared" si="62"/>
        <v>#DIV/0!</v>
      </c>
      <c r="CF217" s="133">
        <f>+CI217-BA217</f>
        <v>0</v>
      </c>
      <c r="CG217" s="133">
        <f>+CJ217-BB217</f>
        <v>0</v>
      </c>
      <c r="CH217" s="160"/>
      <c r="CI217" s="133"/>
      <c r="CJ217" s="133"/>
    </row>
    <row r="218" spans="1:88" ht="42.75" customHeight="1">
      <c r="A218" s="976"/>
      <c r="B218" s="1040"/>
      <c r="C218" s="1051" t="s">
        <v>500</v>
      </c>
      <c r="D218" s="38" t="s">
        <v>172</v>
      </c>
      <c r="E218" s="9" t="s">
        <v>101</v>
      </c>
      <c r="F218" s="671">
        <f>+'[1]UE409 (2)'!F230</f>
        <v>3200</v>
      </c>
      <c r="G218" s="671">
        <f>+'[1]UE409 (2)'!G230</f>
        <v>3200</v>
      </c>
      <c r="H218" s="671">
        <f>+'[1]UE409 (2)'!H230</f>
        <v>3200</v>
      </c>
      <c r="I218" s="671">
        <f>+'[1]UE409 (2)'!I230</f>
        <v>3200</v>
      </c>
      <c r="J218" s="634">
        <v>235</v>
      </c>
      <c r="K218" s="91">
        <v>280</v>
      </c>
      <c r="L218" s="91">
        <v>200</v>
      </c>
      <c r="M218" s="91">
        <v>284</v>
      </c>
      <c r="N218" s="91"/>
      <c r="O218" s="91"/>
      <c r="P218" s="91"/>
      <c r="Q218" s="91"/>
      <c r="R218" s="91"/>
      <c r="S218" s="634"/>
      <c r="T218" s="91"/>
      <c r="U218" s="91"/>
      <c r="V218" s="77">
        <f t="shared" si="59"/>
        <v>999</v>
      </c>
      <c r="W218" s="128">
        <f t="shared" si="60"/>
        <v>31.21875</v>
      </c>
      <c r="Z218" s="736" t="s">
        <v>823</v>
      </c>
      <c r="AA218" s="736" t="s">
        <v>824</v>
      </c>
      <c r="AB218" s="12" t="s">
        <v>995</v>
      </c>
      <c r="AC218" s="12" t="s">
        <v>996</v>
      </c>
      <c r="AD218" s="12" t="s">
        <v>997</v>
      </c>
      <c r="AE218" s="12" t="s">
        <v>998</v>
      </c>
      <c r="AF218" s="12"/>
      <c r="AG218" s="715"/>
      <c r="AH218" s="226"/>
      <c r="AI218" s="223"/>
      <c r="AJ218" s="223"/>
      <c r="AK218" s="223"/>
      <c r="AL218" s="223"/>
      <c r="AM218" s="223"/>
      <c r="AN218" s="231"/>
      <c r="AO218" s="231"/>
      <c r="AP218" s="223"/>
      <c r="AQ218" s="223"/>
      <c r="AR218" s="714"/>
      <c r="AS218" s="714"/>
      <c r="AT218" s="223"/>
      <c r="AU218" s="223"/>
      <c r="AV218" s="223"/>
      <c r="AW218" s="223"/>
      <c r="BA218" s="129"/>
      <c r="BB218" s="130"/>
      <c r="BC218" s="129"/>
      <c r="BD218" s="155"/>
      <c r="BE218" s="132"/>
      <c r="BF218" s="131"/>
      <c r="BG218" s="132"/>
      <c r="BH218" s="131"/>
      <c r="BI218" s="132"/>
      <c r="BJ218" s="131"/>
      <c r="BK218" s="132"/>
      <c r="BL218" s="131"/>
      <c r="BM218" s="65"/>
      <c r="BN218" s="131"/>
      <c r="BO218" s="132"/>
      <c r="BP218" s="131"/>
      <c r="BQ218" s="65"/>
      <c r="BR218" s="131"/>
      <c r="BS218" s="65"/>
      <c r="BT218" s="131"/>
      <c r="BU218" s="65"/>
      <c r="BV218" s="131"/>
      <c r="BW218" s="65"/>
      <c r="BX218" s="131"/>
      <c r="BY218" s="65"/>
      <c r="BZ218" s="131"/>
      <c r="CA218" s="65"/>
      <c r="CB218" s="156">
        <f t="shared" si="61"/>
        <v>0</v>
      </c>
      <c r="CC218" s="128" t="e">
        <f t="shared" si="62"/>
        <v>#DIV/0!</v>
      </c>
      <c r="CF218" s="157"/>
      <c r="CG218" s="157"/>
    </row>
    <row r="219" spans="1:88" ht="30" customHeight="1">
      <c r="A219" s="976"/>
      <c r="B219" s="1040"/>
      <c r="C219" s="1052"/>
      <c r="D219" s="38" t="s">
        <v>173</v>
      </c>
      <c r="E219" s="9" t="s">
        <v>112</v>
      </c>
      <c r="F219" s="671">
        <f>+'[1]UE409 (2)'!F231</f>
        <v>14</v>
      </c>
      <c r="G219" s="671">
        <f>+'[1]UE409 (2)'!G231</f>
        <v>14</v>
      </c>
      <c r="H219" s="671">
        <f>+'[1]UE409 (2)'!H231</f>
        <v>14</v>
      </c>
      <c r="I219" s="671">
        <f>+'[1]UE409 (2)'!I231</f>
        <v>14</v>
      </c>
      <c r="J219" s="634">
        <v>0</v>
      </c>
      <c r="K219" s="91">
        <v>0</v>
      </c>
      <c r="L219" s="91">
        <v>0</v>
      </c>
      <c r="M219" s="91">
        <v>0</v>
      </c>
      <c r="N219" s="91"/>
      <c r="O219" s="91"/>
      <c r="P219" s="91"/>
      <c r="Q219" s="91"/>
      <c r="R219" s="91"/>
      <c r="S219" s="634"/>
      <c r="T219" s="91"/>
      <c r="U219" s="91"/>
      <c r="V219" s="77">
        <f t="shared" si="59"/>
        <v>0</v>
      </c>
      <c r="W219" s="128">
        <f t="shared" si="60"/>
        <v>0</v>
      </c>
      <c r="Z219" s="736" t="s">
        <v>825</v>
      </c>
      <c r="AA219" s="736"/>
      <c r="AB219" s="223" t="s">
        <v>999</v>
      </c>
      <c r="AC219" s="223"/>
      <c r="AD219" s="12" t="s">
        <v>825</v>
      </c>
      <c r="AE219" s="223"/>
      <c r="AF219" s="12"/>
      <c r="AG219" s="68"/>
      <c r="AH219" s="226"/>
      <c r="AI219" s="223"/>
      <c r="AJ219" s="223"/>
      <c r="AK219" s="223"/>
      <c r="AL219" s="223"/>
      <c r="AM219" s="223"/>
      <c r="AN219" s="231"/>
      <c r="AO219" s="223"/>
      <c r="AP219" s="223"/>
      <c r="AQ219" s="223"/>
      <c r="AR219" s="713"/>
      <c r="AS219" s="713"/>
      <c r="AT219" s="223"/>
      <c r="AU219" s="223"/>
      <c r="AV219" s="223"/>
      <c r="AW219" s="223"/>
      <c r="BA219" s="129"/>
      <c r="BB219" s="130"/>
      <c r="BC219" s="129"/>
      <c r="BD219" s="155"/>
      <c r="BE219" s="132"/>
      <c r="BF219" s="131"/>
      <c r="BG219" s="132"/>
      <c r="BH219" s="131"/>
      <c r="BI219" s="65"/>
      <c r="BJ219" s="131"/>
      <c r="BK219" s="65"/>
      <c r="BL219" s="131"/>
      <c r="BM219" s="65"/>
      <c r="BN219" s="131"/>
      <c r="BO219" s="132"/>
      <c r="BP219" s="131"/>
      <c r="BQ219" s="65"/>
      <c r="BR219" s="131"/>
      <c r="BS219" s="65"/>
      <c r="BT219" s="131"/>
      <c r="BU219" s="65"/>
      <c r="BV219" s="131"/>
      <c r="BW219" s="65"/>
      <c r="BX219" s="131"/>
      <c r="BY219" s="65"/>
      <c r="BZ219" s="131"/>
      <c r="CA219" s="65"/>
      <c r="CB219" s="156">
        <f t="shared" si="61"/>
        <v>0</v>
      </c>
      <c r="CC219" s="128" t="e">
        <f t="shared" si="62"/>
        <v>#DIV/0!</v>
      </c>
      <c r="CF219" s="157"/>
      <c r="CG219" s="157"/>
    </row>
    <row r="220" spans="1:88" ht="40.5" customHeight="1">
      <c r="A220" s="976"/>
      <c r="B220" s="1040"/>
      <c r="C220" s="1052"/>
      <c r="D220" s="413" t="s">
        <v>174</v>
      </c>
      <c r="E220" s="9" t="s">
        <v>101</v>
      </c>
      <c r="F220" s="671">
        <f>+'[1]UE409 (2)'!F232</f>
        <v>50</v>
      </c>
      <c r="G220" s="671">
        <f>+'[1]UE409 (2)'!G232</f>
        <v>50</v>
      </c>
      <c r="H220" s="671">
        <f>+'[1]UE409 (2)'!H232</f>
        <v>50</v>
      </c>
      <c r="I220" s="671">
        <f>+'[1]UE409 (2)'!I232</f>
        <v>50</v>
      </c>
      <c r="J220" s="634">
        <v>0</v>
      </c>
      <c r="K220" s="91">
        <v>2</v>
      </c>
      <c r="L220" s="91">
        <v>0</v>
      </c>
      <c r="M220" s="91">
        <v>2</v>
      </c>
      <c r="N220" s="91"/>
      <c r="O220" s="91"/>
      <c r="P220" s="91"/>
      <c r="Q220" s="91"/>
      <c r="R220" s="91"/>
      <c r="S220" s="634"/>
      <c r="T220" s="91"/>
      <c r="U220" s="91"/>
      <c r="V220" s="77">
        <f t="shared" si="59"/>
        <v>4</v>
      </c>
      <c r="W220" s="128">
        <f t="shared" si="60"/>
        <v>8</v>
      </c>
      <c r="Z220" s="736" t="s">
        <v>826</v>
      </c>
      <c r="AA220" s="224"/>
      <c r="AB220" s="223" t="s">
        <v>1000</v>
      </c>
      <c r="AC220" s="223" t="s">
        <v>1001</v>
      </c>
      <c r="AD220" s="12" t="s">
        <v>1002</v>
      </c>
      <c r="AE220" s="12" t="s">
        <v>1003</v>
      </c>
      <c r="AF220" s="715"/>
      <c r="AG220" s="68"/>
      <c r="AH220" s="226"/>
      <c r="AI220" s="223"/>
      <c r="AJ220" s="223"/>
      <c r="AK220" s="223"/>
      <c r="AL220" s="223"/>
      <c r="AM220" s="223"/>
      <c r="AN220" s="231"/>
      <c r="AO220" s="231"/>
      <c r="AP220" s="223"/>
      <c r="AQ220" s="223"/>
      <c r="AR220" s="713"/>
      <c r="AS220" s="713"/>
      <c r="AT220" s="223"/>
      <c r="AU220" s="223"/>
      <c r="AV220" s="223"/>
      <c r="AW220" s="223"/>
      <c r="BA220" s="129"/>
      <c r="BB220" s="130"/>
      <c r="BC220" s="129"/>
      <c r="BD220" s="155"/>
      <c r="BE220" s="132"/>
      <c r="BF220" s="131"/>
      <c r="BG220" s="132"/>
      <c r="BH220" s="131"/>
      <c r="BI220" s="65"/>
      <c r="BJ220" s="131"/>
      <c r="BK220" s="65"/>
      <c r="BL220" s="131"/>
      <c r="BM220" s="65"/>
      <c r="BN220" s="131"/>
      <c r="BO220" s="132"/>
      <c r="BP220" s="131"/>
      <c r="BQ220" s="65"/>
      <c r="BR220" s="131"/>
      <c r="BS220" s="65"/>
      <c r="BT220" s="131"/>
      <c r="BU220" s="65"/>
      <c r="BV220" s="131"/>
      <c r="BW220" s="65"/>
      <c r="BX220" s="131"/>
      <c r="BY220" s="65"/>
      <c r="BZ220" s="131"/>
      <c r="CA220" s="65"/>
      <c r="CB220" s="156">
        <f t="shared" si="61"/>
        <v>0</v>
      </c>
      <c r="CC220" s="128" t="e">
        <f t="shared" si="62"/>
        <v>#DIV/0!</v>
      </c>
      <c r="CF220" s="157"/>
      <c r="CG220" s="157"/>
    </row>
    <row r="221" spans="1:88" ht="53.25" customHeight="1">
      <c r="A221" s="976"/>
      <c r="B221" s="1040"/>
      <c r="C221" s="1052"/>
      <c r="D221" s="34" t="s">
        <v>175</v>
      </c>
      <c r="E221" s="18" t="s">
        <v>101</v>
      </c>
      <c r="F221" s="671">
        <f>+'[1]UE409 (2)'!F233</f>
        <v>80</v>
      </c>
      <c r="G221" s="671">
        <f>+'[1]UE409 (2)'!G233</f>
        <v>80</v>
      </c>
      <c r="H221" s="671">
        <f>+'[1]UE409 (2)'!H233</f>
        <v>80</v>
      </c>
      <c r="I221" s="671">
        <f>+'[1]UE409 (2)'!I233</f>
        <v>80</v>
      </c>
      <c r="J221" s="634">
        <v>1</v>
      </c>
      <c r="K221" s="91">
        <v>2</v>
      </c>
      <c r="L221" s="91">
        <v>2</v>
      </c>
      <c r="M221" s="91">
        <v>3</v>
      </c>
      <c r="N221" s="91"/>
      <c r="O221" s="91"/>
      <c r="P221" s="91"/>
      <c r="Q221" s="91"/>
      <c r="R221" s="91"/>
      <c r="S221" s="634"/>
      <c r="T221" s="91"/>
      <c r="U221" s="91"/>
      <c r="V221" s="77">
        <f t="shared" si="59"/>
        <v>8</v>
      </c>
      <c r="W221" s="128">
        <f t="shared" si="60"/>
        <v>10</v>
      </c>
      <c r="Z221" s="736" t="s">
        <v>827</v>
      </c>
      <c r="AA221" s="224" t="s">
        <v>828</v>
      </c>
      <c r="AB221" s="223" t="s">
        <v>1004</v>
      </c>
      <c r="AC221" s="223" t="s">
        <v>1001</v>
      </c>
      <c r="AD221" s="12" t="s">
        <v>1005</v>
      </c>
      <c r="AE221" s="223" t="s">
        <v>1006</v>
      </c>
      <c r="AF221" s="68"/>
      <c r="AG221" s="68"/>
      <c r="AH221" s="226"/>
      <c r="AI221" s="223"/>
      <c r="AJ221" s="223"/>
      <c r="AK221" s="223"/>
      <c r="AL221" s="223"/>
      <c r="AM221" s="223"/>
      <c r="AN221" s="231"/>
      <c r="AO221" s="231"/>
      <c r="AP221" s="223"/>
      <c r="AQ221" s="223"/>
      <c r="AR221" s="713"/>
      <c r="AS221" s="713"/>
      <c r="AT221" s="223"/>
      <c r="AU221" s="223"/>
      <c r="AV221" s="223"/>
      <c r="AW221" s="223"/>
      <c r="BA221" s="129"/>
      <c r="BB221" s="130"/>
      <c r="BC221" s="129"/>
      <c r="BD221" s="155"/>
      <c r="BE221" s="132"/>
      <c r="BF221" s="131"/>
      <c r="BG221" s="132"/>
      <c r="BH221" s="131"/>
      <c r="BI221" s="65"/>
      <c r="BJ221" s="131"/>
      <c r="BK221" s="65"/>
      <c r="BL221" s="131"/>
      <c r="BM221" s="65"/>
      <c r="BN221" s="131"/>
      <c r="BO221" s="132"/>
      <c r="BP221" s="131"/>
      <c r="BQ221" s="65"/>
      <c r="BR221" s="131"/>
      <c r="BS221" s="65"/>
      <c r="BT221" s="131"/>
      <c r="BU221" s="65"/>
      <c r="BV221" s="131"/>
      <c r="BW221" s="65"/>
      <c r="BX221" s="131"/>
      <c r="BY221" s="65"/>
      <c r="BZ221" s="131"/>
      <c r="CA221" s="65"/>
      <c r="CB221" s="156">
        <f t="shared" si="61"/>
        <v>0</v>
      </c>
      <c r="CC221" s="128" t="e">
        <f t="shared" si="62"/>
        <v>#DIV/0!</v>
      </c>
      <c r="CF221" s="157"/>
      <c r="CG221" s="157"/>
    </row>
    <row r="222" spans="1:88" ht="36" customHeight="1">
      <c r="A222" s="976"/>
      <c r="B222" s="1040"/>
      <c r="C222" s="1052"/>
      <c r="D222" s="34" t="s">
        <v>176</v>
      </c>
      <c r="E222" s="18" t="s">
        <v>112</v>
      </c>
      <c r="F222" s="671">
        <f>+'[1]UE409 (2)'!F234</f>
        <v>5</v>
      </c>
      <c r="G222" s="671">
        <f>+'[1]UE409 (2)'!G234</f>
        <v>5</v>
      </c>
      <c r="H222" s="671">
        <f>+'[1]UE409 (2)'!H234</f>
        <v>5</v>
      </c>
      <c r="I222" s="671">
        <f>+'[1]UE409 (2)'!I234</f>
        <v>5</v>
      </c>
      <c r="J222" s="634">
        <v>0</v>
      </c>
      <c r="K222" s="91">
        <v>0</v>
      </c>
      <c r="L222" s="91">
        <v>0</v>
      </c>
      <c r="M222" s="91">
        <v>0</v>
      </c>
      <c r="N222" s="91"/>
      <c r="O222" s="91"/>
      <c r="P222" s="91"/>
      <c r="Q222" s="91"/>
      <c r="R222" s="91"/>
      <c r="S222" s="634"/>
      <c r="T222" s="91"/>
      <c r="U222" s="91"/>
      <c r="V222" s="77">
        <f t="shared" si="59"/>
        <v>0</v>
      </c>
      <c r="W222" s="128">
        <f t="shared" si="60"/>
        <v>0</v>
      </c>
      <c r="Z222" s="224" t="s">
        <v>822</v>
      </c>
      <c r="AA222" s="224"/>
      <c r="AB222" s="223" t="s">
        <v>1007</v>
      </c>
      <c r="AC222" s="223"/>
      <c r="AD222" s="223" t="s">
        <v>1008</v>
      </c>
      <c r="AE222" s="223"/>
      <c r="AF222" s="223"/>
      <c r="AG222" s="68"/>
      <c r="AH222" s="226"/>
      <c r="AI222" s="223"/>
      <c r="AJ222" s="223"/>
      <c r="AK222" s="223"/>
      <c r="AL222" s="223"/>
      <c r="AM222" s="223"/>
      <c r="AN222" s="223"/>
      <c r="AO222" s="223"/>
      <c r="AP222" s="223"/>
      <c r="AQ222" s="223"/>
      <c r="AR222" s="713"/>
      <c r="AS222" s="713"/>
      <c r="AT222" s="223"/>
      <c r="AU222" s="223"/>
      <c r="AV222" s="223"/>
      <c r="AW222" s="223"/>
      <c r="BA222" s="129"/>
      <c r="BB222" s="130"/>
      <c r="BC222" s="129"/>
      <c r="BD222" s="155"/>
      <c r="BE222" s="132"/>
      <c r="BF222" s="131"/>
      <c r="BG222" s="132"/>
      <c r="BH222" s="131"/>
      <c r="BI222" s="65"/>
      <c r="BJ222" s="131"/>
      <c r="BK222" s="65"/>
      <c r="BL222" s="131"/>
      <c r="BM222" s="65"/>
      <c r="BN222" s="131"/>
      <c r="BO222" s="132"/>
      <c r="BP222" s="131"/>
      <c r="BQ222" s="65"/>
      <c r="BR222" s="131"/>
      <c r="BS222" s="65"/>
      <c r="BT222" s="131"/>
      <c r="BU222" s="65"/>
      <c r="BV222" s="131"/>
      <c r="BW222" s="65"/>
      <c r="BX222" s="131"/>
      <c r="BY222" s="65"/>
      <c r="BZ222" s="131"/>
      <c r="CA222" s="65"/>
      <c r="CB222" s="156">
        <f t="shared" si="61"/>
        <v>0</v>
      </c>
      <c r="CC222" s="128" t="e">
        <f t="shared" si="62"/>
        <v>#DIV/0!</v>
      </c>
      <c r="CF222" s="157"/>
      <c r="CG222" s="157"/>
    </row>
    <row r="223" spans="1:88" ht="38.25" customHeight="1">
      <c r="A223" s="976"/>
      <c r="B223" s="1040"/>
      <c r="C223" s="1052"/>
      <c r="D223" s="34" t="s">
        <v>177</v>
      </c>
      <c r="E223" s="18" t="s">
        <v>101</v>
      </c>
      <c r="F223" s="671">
        <f>+'[1]UE409 (2)'!F235</f>
        <v>5</v>
      </c>
      <c r="G223" s="671">
        <f>+'[1]UE409 (2)'!G235</f>
        <v>5</v>
      </c>
      <c r="H223" s="671">
        <f>+'[1]UE409 (2)'!H235</f>
        <v>5</v>
      </c>
      <c r="I223" s="671">
        <f>+'[1]UE409 (2)'!I235</f>
        <v>5</v>
      </c>
      <c r="J223" s="634">
        <v>0</v>
      </c>
      <c r="K223" s="91">
        <v>0</v>
      </c>
      <c r="L223" s="91">
        <v>0</v>
      </c>
      <c r="M223" s="91">
        <v>0</v>
      </c>
      <c r="N223" s="91"/>
      <c r="O223" s="91"/>
      <c r="P223" s="91"/>
      <c r="Q223" s="91"/>
      <c r="R223" s="91"/>
      <c r="S223" s="634"/>
      <c r="T223" s="91"/>
      <c r="U223" s="91"/>
      <c r="V223" s="77">
        <f t="shared" si="59"/>
        <v>0</v>
      </c>
      <c r="W223" s="128">
        <f t="shared" si="60"/>
        <v>0</v>
      </c>
      <c r="Z223" s="224" t="s">
        <v>822</v>
      </c>
      <c r="AA223" s="224"/>
      <c r="AB223" s="223" t="s">
        <v>1007</v>
      </c>
      <c r="AC223" s="223"/>
      <c r="AD223" s="223" t="s">
        <v>1008</v>
      </c>
      <c r="AE223" s="223"/>
      <c r="AF223" s="223"/>
      <c r="AG223" s="68"/>
      <c r="AH223" s="226"/>
      <c r="AI223" s="223"/>
      <c r="AJ223" s="223"/>
      <c r="AK223" s="223"/>
      <c r="AL223" s="223"/>
      <c r="AM223" s="223"/>
      <c r="AN223" s="223"/>
      <c r="AO223" s="223"/>
      <c r="AP223" s="223"/>
      <c r="AQ223" s="223"/>
      <c r="AR223" s="713"/>
      <c r="AS223" s="713"/>
      <c r="AT223" s="223"/>
      <c r="AU223" s="223"/>
      <c r="AV223" s="223"/>
      <c r="AW223" s="223"/>
      <c r="AY223" s="135" t="s">
        <v>18</v>
      </c>
      <c r="AZ223" s="136">
        <f>SUM(BA205:BA223)</f>
        <v>1947935</v>
      </c>
      <c r="BA223" s="129"/>
      <c r="BB223" s="130"/>
      <c r="BC223" s="129"/>
      <c r="BD223" s="155"/>
      <c r="BE223" s="132"/>
      <c r="BF223" s="131"/>
      <c r="BG223" s="132"/>
      <c r="BH223" s="131"/>
      <c r="BI223" s="65"/>
      <c r="BJ223" s="131"/>
      <c r="BK223" s="65"/>
      <c r="BL223" s="131"/>
      <c r="BM223" s="65"/>
      <c r="BN223" s="131"/>
      <c r="BO223" s="132"/>
      <c r="BP223" s="131"/>
      <c r="BQ223" s="65"/>
      <c r="BR223" s="131"/>
      <c r="BS223" s="65"/>
      <c r="BT223" s="131"/>
      <c r="BU223" s="65"/>
      <c r="BV223" s="131"/>
      <c r="BW223" s="65"/>
      <c r="BX223" s="131"/>
      <c r="BY223" s="65"/>
      <c r="BZ223" s="131"/>
      <c r="CA223" s="65"/>
      <c r="CB223" s="156">
        <f t="shared" si="61"/>
        <v>0</v>
      </c>
      <c r="CC223" s="128" t="e">
        <f t="shared" si="62"/>
        <v>#DIV/0!</v>
      </c>
      <c r="CF223" s="157"/>
      <c r="CG223" s="157"/>
    </row>
    <row r="224" spans="1:88" ht="41.25" customHeight="1">
      <c r="A224" s="976"/>
      <c r="B224" s="1040"/>
      <c r="C224" s="1052"/>
      <c r="D224" s="667" t="s">
        <v>436</v>
      </c>
      <c r="E224" s="25" t="s">
        <v>101</v>
      </c>
      <c r="F224" s="671">
        <f>+'[1]UE409 (2)'!F236</f>
        <v>42</v>
      </c>
      <c r="G224" s="671">
        <f>+'[1]UE409 (2)'!G236</f>
        <v>42</v>
      </c>
      <c r="H224" s="671">
        <f>+'[1]UE409 (2)'!H236</f>
        <v>42</v>
      </c>
      <c r="I224" s="671">
        <f>+'[1]UE409 (2)'!I236</f>
        <v>42</v>
      </c>
      <c r="J224" s="634">
        <v>0</v>
      </c>
      <c r="K224" s="91">
        <v>0</v>
      </c>
      <c r="L224" s="91">
        <v>0</v>
      </c>
      <c r="M224" s="91">
        <v>0</v>
      </c>
      <c r="N224" s="91"/>
      <c r="O224" s="91"/>
      <c r="P224" s="91"/>
      <c r="Q224" s="91"/>
      <c r="R224" s="91"/>
      <c r="S224" s="634"/>
      <c r="T224" s="91"/>
      <c r="U224" s="91"/>
      <c r="V224" s="77">
        <f t="shared" si="59"/>
        <v>0</v>
      </c>
      <c r="W224" s="128">
        <f t="shared" si="60"/>
        <v>0</v>
      </c>
      <c r="Z224" s="224" t="s">
        <v>822</v>
      </c>
      <c r="AA224" s="224"/>
      <c r="AB224" s="223" t="s">
        <v>1007</v>
      </c>
      <c r="AC224" s="223"/>
      <c r="AD224" s="223" t="s">
        <v>1008</v>
      </c>
      <c r="AE224" s="223"/>
      <c r="AF224" s="38"/>
      <c r="AG224" s="38"/>
      <c r="AH224" s="226"/>
      <c r="AI224" s="223"/>
      <c r="AJ224" s="223"/>
      <c r="AK224" s="223"/>
      <c r="AL224" s="223"/>
      <c r="AM224" s="223"/>
      <c r="AN224" s="223"/>
      <c r="AO224" s="223"/>
      <c r="AP224" s="223"/>
      <c r="AQ224" s="223"/>
      <c r="AR224" s="713"/>
      <c r="AS224" s="713"/>
      <c r="AT224" s="223"/>
      <c r="AU224" s="223"/>
      <c r="AV224" s="223"/>
      <c r="AW224" s="223"/>
      <c r="AY224" s="175" t="s">
        <v>573</v>
      </c>
      <c r="AZ224" s="176">
        <f>SUM(BB205:BB224)</f>
        <v>433333.22000000003</v>
      </c>
      <c r="BA224" s="207"/>
      <c r="BB224" s="203"/>
      <c r="BC224" s="207"/>
      <c r="BD224" s="155"/>
      <c r="BE224" s="65"/>
      <c r="BF224" s="131"/>
      <c r="BG224" s="132"/>
      <c r="BH224" s="131"/>
      <c r="BI224" s="65"/>
      <c r="BJ224" s="131"/>
      <c r="BK224" s="65"/>
      <c r="BL224" s="131"/>
      <c r="BM224" s="65"/>
      <c r="BN224" s="131"/>
      <c r="BO224" s="132"/>
      <c r="BP224" s="131"/>
      <c r="BQ224" s="65"/>
      <c r="BR224" s="131"/>
      <c r="BS224" s="65"/>
      <c r="BT224" s="131"/>
      <c r="BU224" s="65"/>
      <c r="BV224" s="131"/>
      <c r="BW224" s="65"/>
      <c r="BX224" s="131"/>
      <c r="BY224" s="65"/>
      <c r="BZ224" s="131"/>
      <c r="CA224" s="65"/>
      <c r="CB224" s="156">
        <f t="shared" si="61"/>
        <v>0</v>
      </c>
      <c r="CC224" s="128" t="e">
        <f t="shared" si="62"/>
        <v>#DIV/0!</v>
      </c>
      <c r="CF224" s="157"/>
      <c r="CG224" s="157"/>
    </row>
    <row r="225" spans="1:88" ht="44.25" customHeight="1">
      <c r="A225" s="1007" t="s">
        <v>508</v>
      </c>
      <c r="B225" s="1008"/>
      <c r="C225" s="1008"/>
      <c r="D225" s="1008"/>
      <c r="E225" s="1008"/>
      <c r="F225" s="1009"/>
      <c r="G225" s="111"/>
      <c r="H225" s="112"/>
      <c r="I225" s="113"/>
      <c r="J225" s="98"/>
      <c r="K225" s="98"/>
      <c r="L225" s="98"/>
      <c r="M225" s="98"/>
      <c r="N225" s="98"/>
      <c r="O225" s="98"/>
      <c r="P225" s="98"/>
      <c r="Q225" s="98"/>
      <c r="R225" s="98"/>
      <c r="S225" s="98"/>
      <c r="T225" s="98"/>
      <c r="U225" s="98"/>
      <c r="Z225" s="261"/>
      <c r="AA225" s="261"/>
      <c r="AB225" s="227"/>
      <c r="AC225" s="227"/>
      <c r="AD225" s="261"/>
      <c r="AE225" s="262"/>
      <c r="AF225" s="258"/>
      <c r="AG225" s="227"/>
      <c r="AH225" s="227"/>
      <c r="AI225" s="236"/>
      <c r="AJ225" s="258"/>
      <c r="AK225" s="258"/>
      <c r="AL225" s="258"/>
      <c r="AM225" s="227"/>
      <c r="AN225" s="227"/>
      <c r="AO225" s="227"/>
      <c r="AP225" s="227"/>
      <c r="AQ225" s="227"/>
      <c r="AR225" s="227"/>
      <c r="AS225" s="227"/>
      <c r="AT225" s="227"/>
      <c r="AU225" s="227"/>
      <c r="AV225" s="212"/>
      <c r="AW225" s="227"/>
      <c r="BA225" s="70"/>
      <c r="BB225" s="164"/>
      <c r="BC225" s="70"/>
      <c r="BD225" s="70"/>
      <c r="BE225" s="70"/>
      <c r="BF225" s="70"/>
      <c r="BG225" s="164"/>
      <c r="BH225" s="70"/>
      <c r="BI225" s="70"/>
      <c r="BJ225" s="70"/>
      <c r="BK225" s="70"/>
      <c r="BL225" s="70"/>
      <c r="BM225" s="70"/>
      <c r="BN225" s="70"/>
      <c r="BO225" s="70"/>
      <c r="BP225" s="70"/>
      <c r="BQ225" s="70"/>
      <c r="BR225" s="70"/>
      <c r="BS225" s="70"/>
      <c r="BT225" s="70"/>
      <c r="BU225" s="70"/>
      <c r="BV225" s="70"/>
      <c r="BW225" s="70"/>
      <c r="BX225" s="70"/>
      <c r="BY225" s="70"/>
      <c r="BZ225" s="70"/>
      <c r="CA225" s="70"/>
      <c r="CB225" s="164"/>
      <c r="CC225" s="164"/>
      <c r="CF225" s="157"/>
      <c r="CG225" s="157"/>
    </row>
    <row r="226" spans="1:88">
      <c r="A226" s="14"/>
      <c r="B226" s="10"/>
      <c r="C226" s="14"/>
      <c r="D226" s="14"/>
      <c r="E226" s="15"/>
      <c r="F226" s="96"/>
      <c r="G226" s="97"/>
      <c r="H226" s="97"/>
      <c r="I226" s="97"/>
      <c r="J226" s="98"/>
      <c r="K226" s="98"/>
      <c r="L226" s="98"/>
      <c r="M226" s="98"/>
      <c r="N226" s="98"/>
      <c r="O226" s="98"/>
      <c r="P226" s="98"/>
      <c r="Q226" s="98"/>
      <c r="R226" s="98"/>
      <c r="S226" s="98"/>
      <c r="T226" s="98"/>
      <c r="U226" s="98"/>
      <c r="Z226" s="261"/>
      <c r="AA226" s="261"/>
      <c r="AB226" s="227"/>
      <c r="AC226" s="212"/>
      <c r="AD226" s="261"/>
      <c r="AE226" s="262"/>
      <c r="AF226" s="258"/>
      <c r="AG226" s="212"/>
      <c r="AH226" s="227"/>
      <c r="AI226" s="236"/>
      <c r="AJ226" s="258"/>
      <c r="AK226" s="258"/>
      <c r="AL226" s="258"/>
      <c r="AM226" s="212"/>
      <c r="AN226" s="212"/>
      <c r="AO226" s="212"/>
      <c r="AP226" s="212"/>
      <c r="AQ226" s="212"/>
      <c r="AR226" s="212"/>
      <c r="AS226" s="212"/>
      <c r="AT226" s="227"/>
      <c r="AU226" s="212"/>
      <c r="AV226" s="212"/>
      <c r="AW226" s="212"/>
      <c r="BA226" s="70"/>
      <c r="BB226" s="164"/>
      <c r="BC226" s="70"/>
      <c r="BD226" s="70"/>
      <c r="BE226" s="70"/>
      <c r="BF226" s="70"/>
      <c r="BG226" s="164"/>
      <c r="BH226" s="70"/>
      <c r="BI226" s="70"/>
      <c r="BJ226" s="70"/>
      <c r="BK226" s="70"/>
      <c r="BL226" s="70"/>
      <c r="BM226" s="70"/>
      <c r="BN226" s="70"/>
      <c r="BO226" s="70"/>
      <c r="BP226" s="70"/>
      <c r="BQ226" s="70"/>
      <c r="BR226" s="70"/>
      <c r="BS226" s="70"/>
      <c r="BT226" s="70"/>
      <c r="BU226" s="70"/>
      <c r="BV226" s="70"/>
      <c r="BW226" s="70"/>
      <c r="BX226" s="70"/>
      <c r="BY226" s="70"/>
      <c r="BZ226" s="70"/>
      <c r="CA226" s="70"/>
      <c r="CB226" s="164"/>
      <c r="CC226" s="164"/>
      <c r="CF226" s="157"/>
      <c r="CG226" s="157"/>
    </row>
    <row r="227" spans="1:88">
      <c r="A227" s="14"/>
      <c r="B227" s="10"/>
      <c r="C227" s="14"/>
      <c r="D227" s="14"/>
      <c r="E227" s="15"/>
      <c r="F227" s="96"/>
      <c r="G227" s="97"/>
      <c r="H227" s="97"/>
      <c r="I227" s="97"/>
      <c r="J227" s="98"/>
      <c r="K227" s="98"/>
      <c r="L227" s="98"/>
      <c r="M227" s="98"/>
      <c r="N227" s="98"/>
      <c r="O227" s="98"/>
      <c r="P227" s="98"/>
      <c r="Q227" s="98"/>
      <c r="R227" s="98"/>
      <c r="S227" s="98"/>
      <c r="T227" s="98"/>
      <c r="U227" s="98"/>
      <c r="Z227" s="261"/>
      <c r="AA227" s="60"/>
      <c r="AB227" s="227"/>
      <c r="AC227" s="60"/>
      <c r="AD227" s="261"/>
      <c r="AE227" s="212"/>
      <c r="AF227" s="227"/>
      <c r="AG227" s="212"/>
      <c r="AH227" s="227"/>
      <c r="AI227" s="212"/>
      <c r="AJ227" s="227"/>
      <c r="AK227" s="212"/>
      <c r="AL227" s="227"/>
      <c r="AM227" s="212"/>
      <c r="AN227" s="212"/>
      <c r="AO227" s="227"/>
      <c r="AP227" s="212"/>
      <c r="AQ227" s="227"/>
      <c r="AR227" s="227"/>
      <c r="AS227" s="212"/>
      <c r="AT227" s="227"/>
      <c r="AU227" s="212"/>
      <c r="AV227" s="212"/>
      <c r="AW227" s="212"/>
      <c r="BA227" s="70"/>
      <c r="BB227" s="164"/>
      <c r="BC227" s="70"/>
      <c r="BD227" s="70"/>
      <c r="BE227" s="70"/>
      <c r="BF227" s="70"/>
      <c r="BG227" s="164"/>
      <c r="BH227" s="70"/>
      <c r="BI227" s="70"/>
      <c r="BJ227" s="70"/>
      <c r="BK227" s="70"/>
      <c r="BL227" s="70"/>
      <c r="BM227" s="70"/>
      <c r="BN227" s="70"/>
      <c r="BO227" s="70"/>
      <c r="BP227" s="70"/>
      <c r="BQ227" s="70"/>
      <c r="BR227" s="70"/>
      <c r="BS227" s="70"/>
      <c r="BT227" s="70"/>
      <c r="BU227" s="70"/>
      <c r="BV227" s="70"/>
      <c r="BW227" s="70"/>
      <c r="BX227" s="70"/>
      <c r="BY227" s="70"/>
      <c r="BZ227" s="70"/>
      <c r="CA227" s="70"/>
      <c r="CB227" s="164"/>
      <c r="CC227" s="164"/>
      <c r="CF227" s="157"/>
      <c r="CG227" s="157"/>
    </row>
    <row r="228" spans="1:88">
      <c r="A228" s="14"/>
      <c r="B228" s="10"/>
      <c r="C228" s="14"/>
      <c r="D228" s="14"/>
      <c r="E228" s="15"/>
      <c r="F228" s="96"/>
      <c r="G228" s="97"/>
      <c r="H228" s="97"/>
      <c r="I228" s="97"/>
      <c r="J228" s="98"/>
      <c r="K228" s="98"/>
      <c r="L228" s="98"/>
      <c r="M228" s="98"/>
      <c r="N228" s="98"/>
      <c r="O228" s="98"/>
      <c r="P228" s="98"/>
      <c r="Q228" s="98"/>
      <c r="R228" s="98"/>
      <c r="S228" s="98"/>
      <c r="T228" s="98"/>
      <c r="U228" s="98"/>
      <c r="Z228" s="261"/>
      <c r="AA228" s="60"/>
      <c r="AB228" s="227"/>
      <c r="AC228" s="60"/>
      <c r="AD228" s="261"/>
      <c r="AE228" s="227"/>
      <c r="AF228" s="227"/>
      <c r="AG228" s="227"/>
      <c r="AH228" s="227"/>
      <c r="AI228" s="227"/>
      <c r="AJ228" s="227"/>
      <c r="AK228" s="227"/>
      <c r="AL228" s="227"/>
      <c r="AM228" s="227"/>
      <c r="AN228" s="227"/>
      <c r="AO228" s="227"/>
      <c r="AP228" s="227"/>
      <c r="AQ228" s="227"/>
      <c r="AR228" s="227"/>
      <c r="AS228" s="227"/>
      <c r="AT228" s="227"/>
      <c r="AU228" s="227"/>
      <c r="AV228" s="212"/>
      <c r="AW228" s="227"/>
      <c r="BA228" s="70"/>
      <c r="BB228" s="164"/>
      <c r="BC228" s="70"/>
      <c r="BD228" s="70"/>
      <c r="BE228" s="70"/>
      <c r="BF228" s="70"/>
      <c r="BG228" s="164"/>
      <c r="BH228" s="70"/>
      <c r="BI228" s="70"/>
      <c r="BJ228" s="70"/>
      <c r="BK228" s="70"/>
      <c r="BL228" s="70"/>
      <c r="BM228" s="70"/>
      <c r="BN228" s="70"/>
      <c r="BO228" s="70"/>
      <c r="BP228" s="70"/>
      <c r="BQ228" s="70"/>
      <c r="BR228" s="70"/>
      <c r="BS228" s="70"/>
      <c r="BT228" s="70"/>
      <c r="BU228" s="70"/>
      <c r="BV228" s="70"/>
      <c r="BW228" s="70"/>
      <c r="BX228" s="70"/>
      <c r="BY228" s="70"/>
      <c r="BZ228" s="70"/>
      <c r="CA228" s="70"/>
      <c r="CB228" s="164"/>
      <c r="CC228" s="164"/>
      <c r="CF228" s="157"/>
      <c r="CG228" s="157"/>
    </row>
    <row r="229" spans="1:88">
      <c r="A229" s="14"/>
      <c r="B229" s="13"/>
      <c r="C229" s="14"/>
      <c r="D229" s="14"/>
      <c r="E229" s="15"/>
      <c r="F229" s="96"/>
      <c r="G229" s="97"/>
      <c r="H229" s="97"/>
      <c r="I229" s="97"/>
      <c r="J229" s="98"/>
      <c r="K229" s="98"/>
      <c r="L229" s="98"/>
      <c r="M229" s="98"/>
      <c r="N229" s="98"/>
      <c r="O229" s="98"/>
      <c r="P229" s="98"/>
      <c r="Q229" s="98"/>
      <c r="R229" s="98"/>
      <c r="S229" s="98"/>
      <c r="T229" s="98"/>
      <c r="U229" s="98"/>
      <c r="Z229" s="261"/>
      <c r="AA229" s="60"/>
      <c r="AB229" s="263"/>
      <c r="AC229" s="60"/>
      <c r="AD229" s="261"/>
      <c r="AE229" s="212"/>
      <c r="AF229" s="227"/>
      <c r="AG229" s="212"/>
      <c r="AH229" s="227"/>
      <c r="AI229" s="212"/>
      <c r="AJ229" s="227"/>
      <c r="AK229" s="212"/>
      <c r="AL229" s="227"/>
      <c r="AM229" s="212"/>
      <c r="AN229" s="212"/>
      <c r="AO229" s="227"/>
      <c r="AP229" s="212"/>
      <c r="AQ229" s="227"/>
      <c r="AR229" s="227"/>
      <c r="AS229" s="212"/>
      <c r="AT229" s="227"/>
      <c r="AU229" s="212"/>
      <c r="AV229" s="212"/>
      <c r="AW229" s="212"/>
      <c r="BA229" s="70"/>
      <c r="BB229" s="164"/>
      <c r="BC229" s="70"/>
      <c r="BD229" s="70"/>
      <c r="BE229" s="70"/>
      <c r="BF229" s="70"/>
      <c r="BG229" s="164"/>
      <c r="BH229" s="70"/>
      <c r="BI229" s="70"/>
      <c r="BJ229" s="70"/>
      <c r="BK229" s="70"/>
      <c r="BL229" s="70"/>
      <c r="BM229" s="70"/>
      <c r="BN229" s="70"/>
      <c r="BO229" s="70"/>
      <c r="BP229" s="70"/>
      <c r="BQ229" s="70"/>
      <c r="BR229" s="70"/>
      <c r="BS229" s="70"/>
      <c r="BT229" s="70"/>
      <c r="BU229" s="70"/>
      <c r="BV229" s="70"/>
      <c r="BW229" s="70"/>
      <c r="BX229" s="70"/>
      <c r="BY229" s="70"/>
      <c r="BZ229" s="70"/>
      <c r="CA229" s="70"/>
      <c r="CB229" s="164"/>
      <c r="CC229" s="164"/>
      <c r="CF229" s="157"/>
      <c r="CG229" s="157"/>
    </row>
    <row r="230" spans="1:88" ht="27" customHeight="1">
      <c r="A230" s="16" t="s">
        <v>9</v>
      </c>
      <c r="B230" s="1000" t="s">
        <v>10</v>
      </c>
      <c r="C230" s="1000"/>
      <c r="D230" s="1000"/>
      <c r="E230" s="1000"/>
      <c r="F230" s="1000"/>
      <c r="G230" s="1000"/>
      <c r="H230" s="1000"/>
      <c r="I230" s="99"/>
      <c r="J230" s="100"/>
      <c r="K230" s="100"/>
      <c r="L230" s="100"/>
      <c r="M230" s="100"/>
      <c r="N230" s="100"/>
      <c r="O230" s="100"/>
      <c r="P230" s="100"/>
      <c r="Q230" s="100"/>
      <c r="R230" s="100"/>
      <c r="S230" s="100"/>
      <c r="T230" s="100"/>
      <c r="U230" s="100"/>
      <c r="Z230" s="261"/>
      <c r="AA230" s="60"/>
      <c r="AB230" s="227"/>
      <c r="AC230" s="60"/>
      <c r="AD230" s="261"/>
      <c r="AE230" s="261"/>
      <c r="AF230" s="227"/>
      <c r="AG230" s="227"/>
      <c r="AH230" s="227"/>
      <c r="AI230" s="227"/>
      <c r="AJ230" s="227"/>
      <c r="AK230" s="227"/>
      <c r="AL230" s="227"/>
      <c r="AM230" s="227"/>
      <c r="AN230" s="227"/>
      <c r="AO230" s="227"/>
      <c r="AP230" s="227"/>
      <c r="AQ230" s="227"/>
      <c r="AR230" s="227"/>
      <c r="AS230" s="227"/>
      <c r="AT230" s="227"/>
      <c r="AU230" s="261"/>
      <c r="AV230" s="212"/>
      <c r="AW230" s="227"/>
      <c r="BA230" s="70"/>
      <c r="BB230" s="164"/>
      <c r="BC230" s="70"/>
      <c r="BD230" s="70"/>
      <c r="BE230" s="70"/>
      <c r="BF230" s="70"/>
      <c r="BG230" s="164"/>
      <c r="BH230" s="70"/>
      <c r="BI230" s="70"/>
      <c r="BJ230" s="70"/>
      <c r="BK230" s="70"/>
      <c r="BL230" s="70"/>
      <c r="BM230" s="70"/>
      <c r="BN230" s="70"/>
      <c r="BO230" s="70"/>
      <c r="BP230" s="70"/>
      <c r="BQ230" s="70"/>
      <c r="BR230" s="70"/>
      <c r="BS230" s="70"/>
      <c r="BT230" s="70"/>
      <c r="BU230" s="70"/>
      <c r="BV230" s="70"/>
      <c r="BW230" s="70"/>
      <c r="BX230" s="70"/>
      <c r="BY230" s="70"/>
      <c r="BZ230" s="70"/>
      <c r="CA230" s="70"/>
      <c r="CB230" s="164"/>
      <c r="CC230" s="164"/>
      <c r="CF230" s="157"/>
      <c r="CG230" s="157"/>
    </row>
    <row r="231" spans="1:88" ht="25.5" customHeight="1">
      <c r="A231" s="14"/>
      <c r="B231" s="669" t="s">
        <v>96</v>
      </c>
      <c r="C231" s="1000" t="s">
        <v>97</v>
      </c>
      <c r="D231" s="1000"/>
      <c r="E231" s="1000"/>
      <c r="F231" s="1000"/>
      <c r="G231" s="1000"/>
      <c r="H231" s="1000"/>
      <c r="I231" s="99"/>
      <c r="J231" s="100"/>
      <c r="K231" s="100"/>
      <c r="L231" s="100"/>
      <c r="M231" s="100"/>
      <c r="N231" s="100"/>
      <c r="O231" s="100"/>
      <c r="P231" s="100"/>
      <c r="Q231" s="100"/>
      <c r="R231" s="100"/>
      <c r="S231" s="100"/>
      <c r="T231" s="100"/>
      <c r="U231" s="100"/>
      <c r="Z231" s="261"/>
      <c r="AA231" s="60"/>
      <c r="AB231" s="227"/>
      <c r="AC231" s="60"/>
      <c r="AD231" s="261"/>
      <c r="AE231" s="212"/>
      <c r="AF231" s="227"/>
      <c r="AG231" s="212"/>
      <c r="AH231" s="227"/>
      <c r="AI231" s="212"/>
      <c r="AJ231" s="227"/>
      <c r="AK231" s="212"/>
      <c r="AL231" s="227"/>
      <c r="AM231" s="212"/>
      <c r="AN231" s="212"/>
      <c r="AO231" s="227"/>
      <c r="AP231" s="212"/>
      <c r="AQ231" s="227"/>
      <c r="AR231" s="227"/>
      <c r="AS231" s="212"/>
      <c r="AT231" s="227"/>
      <c r="AU231" s="212"/>
      <c r="AV231" s="212"/>
      <c r="AW231" s="212"/>
      <c r="CF231" s="157"/>
      <c r="CG231" s="157"/>
    </row>
    <row r="232" spans="1:88" ht="21.75" customHeight="1">
      <c r="A232" s="975" t="s">
        <v>13</v>
      </c>
      <c r="B232" s="981" t="s">
        <v>14</v>
      </c>
      <c r="C232" s="981" t="s">
        <v>15</v>
      </c>
      <c r="D232" s="997" t="s">
        <v>16</v>
      </c>
      <c r="E232" s="1001" t="s">
        <v>17</v>
      </c>
      <c r="F232" s="1011" t="s">
        <v>709</v>
      </c>
      <c r="G232" s="994" t="s">
        <v>214</v>
      </c>
      <c r="H232" s="1005"/>
      <c r="I232" s="1005"/>
      <c r="J232" s="996" t="s">
        <v>710</v>
      </c>
      <c r="K232" s="996"/>
      <c r="L232" s="996"/>
      <c r="M232" s="996"/>
      <c r="N232" s="996"/>
      <c r="O232" s="996"/>
      <c r="P232" s="996"/>
      <c r="Q232" s="996"/>
      <c r="R232" s="996"/>
      <c r="S232" s="996"/>
      <c r="T232" s="996"/>
      <c r="U232" s="996"/>
      <c r="V232" s="1238" t="s">
        <v>712</v>
      </c>
      <c r="W232" s="1241" t="s">
        <v>577</v>
      </c>
      <c r="Z232" s="1022" t="s">
        <v>518</v>
      </c>
      <c r="AA232" s="1023"/>
      <c r="AB232" s="1022" t="s">
        <v>519</v>
      </c>
      <c r="AC232" s="1023"/>
      <c r="AD232" s="1022" t="s">
        <v>520</v>
      </c>
      <c r="AE232" s="1023"/>
      <c r="AF232" s="1022" t="s">
        <v>521</v>
      </c>
      <c r="AG232" s="1023"/>
      <c r="AH232" s="1022" t="s">
        <v>522</v>
      </c>
      <c r="AI232" s="1023"/>
      <c r="AJ232" s="1022" t="s">
        <v>523</v>
      </c>
      <c r="AK232" s="1023"/>
      <c r="AL232" s="1022" t="s">
        <v>524</v>
      </c>
      <c r="AM232" s="1023"/>
      <c r="AN232" s="1022" t="s">
        <v>525</v>
      </c>
      <c r="AO232" s="1023"/>
      <c r="AP232" s="1022" t="s">
        <v>526</v>
      </c>
      <c r="AQ232" s="1023"/>
      <c r="AR232" s="1022" t="s">
        <v>527</v>
      </c>
      <c r="AS232" s="1023"/>
      <c r="AT232" s="1022" t="s">
        <v>528</v>
      </c>
      <c r="AU232" s="1023"/>
      <c r="AV232" s="1022" t="s">
        <v>529</v>
      </c>
      <c r="AW232" s="1023"/>
      <c r="BA232" s="1074" t="s">
        <v>763</v>
      </c>
      <c r="BB232" s="119"/>
      <c r="BC232" s="1074" t="s">
        <v>763</v>
      </c>
      <c r="BD232" s="1108" t="s">
        <v>530</v>
      </c>
      <c r="BE232" s="1112"/>
      <c r="BF232" s="1112"/>
      <c r="BG232" s="1112"/>
      <c r="BH232" s="1112"/>
      <c r="BI232" s="1112"/>
      <c r="BJ232" s="1112"/>
      <c r="BK232" s="1112"/>
      <c r="BL232" s="1112"/>
      <c r="BM232" s="1112"/>
      <c r="BN232" s="1112"/>
      <c r="BO232" s="1112"/>
      <c r="BP232" s="1112"/>
      <c r="BQ232" s="1112"/>
      <c r="BR232" s="1112"/>
      <c r="BS232" s="1112"/>
      <c r="BT232" s="1112"/>
      <c r="BU232" s="1112"/>
      <c r="BV232" s="1112"/>
      <c r="BW232" s="1112"/>
      <c r="BX232" s="1112"/>
      <c r="BY232" s="1112"/>
      <c r="BZ232" s="1109"/>
      <c r="CA232" s="120"/>
      <c r="CB232" s="121"/>
      <c r="CC232" s="121"/>
      <c r="CF232" s="157"/>
      <c r="CG232" s="157"/>
    </row>
    <row r="233" spans="1:88" ht="27.75" customHeight="1">
      <c r="A233" s="976"/>
      <c r="B233" s="982"/>
      <c r="C233" s="982"/>
      <c r="D233" s="998"/>
      <c r="E233" s="1002"/>
      <c r="F233" s="1012"/>
      <c r="G233" s="993" t="s">
        <v>713</v>
      </c>
      <c r="H233" s="993"/>
      <c r="I233" s="994"/>
      <c r="J233" s="996" t="s">
        <v>711</v>
      </c>
      <c r="K233" s="996"/>
      <c r="L233" s="996"/>
      <c r="M233" s="996"/>
      <c r="N233" s="996"/>
      <c r="O233" s="996"/>
      <c r="P233" s="996"/>
      <c r="Q233" s="996"/>
      <c r="R233" s="996"/>
      <c r="S233" s="996"/>
      <c r="T233" s="996"/>
      <c r="U233" s="996"/>
      <c r="V233" s="1239"/>
      <c r="W233" s="1242"/>
      <c r="Z233" s="980" t="s">
        <v>578</v>
      </c>
      <c r="AA233" s="980" t="s">
        <v>579</v>
      </c>
      <c r="AB233" s="980" t="s">
        <v>580</v>
      </c>
      <c r="AC233" s="980" t="s">
        <v>581</v>
      </c>
      <c r="AD233" s="980" t="s">
        <v>582</v>
      </c>
      <c r="AE233" s="980" t="s">
        <v>583</v>
      </c>
      <c r="AF233" s="980" t="s">
        <v>584</v>
      </c>
      <c r="AG233" s="980" t="s">
        <v>585</v>
      </c>
      <c r="AH233" s="980" t="s">
        <v>586</v>
      </c>
      <c r="AI233" s="980" t="s">
        <v>587</v>
      </c>
      <c r="AJ233" s="980" t="s">
        <v>588</v>
      </c>
      <c r="AK233" s="980" t="s">
        <v>589</v>
      </c>
      <c r="AL233" s="980" t="s">
        <v>590</v>
      </c>
      <c r="AM233" s="980" t="s">
        <v>591</v>
      </c>
      <c r="AN233" s="980" t="s">
        <v>592</v>
      </c>
      <c r="AO233" s="980" t="s">
        <v>593</v>
      </c>
      <c r="AP233" s="980" t="s">
        <v>594</v>
      </c>
      <c r="AQ233" s="980" t="s">
        <v>595</v>
      </c>
      <c r="AR233" s="980" t="s">
        <v>596</v>
      </c>
      <c r="AS233" s="980" t="s">
        <v>597</v>
      </c>
      <c r="AT233" s="980" t="s">
        <v>598</v>
      </c>
      <c r="AU233" s="980" t="s">
        <v>599</v>
      </c>
      <c r="AV233" s="980" t="s">
        <v>600</v>
      </c>
      <c r="AW233" s="980" t="s">
        <v>601</v>
      </c>
      <c r="BA233" s="1075"/>
      <c r="BB233" s="124"/>
      <c r="BC233" s="1075"/>
      <c r="BD233" s="1108" t="s">
        <v>518</v>
      </c>
      <c r="BE233" s="1109"/>
      <c r="BF233" s="1108" t="s">
        <v>519</v>
      </c>
      <c r="BG233" s="1109"/>
      <c r="BH233" s="1108" t="s">
        <v>520</v>
      </c>
      <c r="BI233" s="1109"/>
      <c r="BJ233" s="1108" t="s">
        <v>521</v>
      </c>
      <c r="BK233" s="1109"/>
      <c r="BL233" s="1108" t="s">
        <v>522</v>
      </c>
      <c r="BM233" s="1109"/>
      <c r="BN233" s="1108" t="s">
        <v>523</v>
      </c>
      <c r="BO233" s="1109"/>
      <c r="BP233" s="1108" t="s">
        <v>524</v>
      </c>
      <c r="BQ233" s="1109"/>
      <c r="BR233" s="1108" t="s">
        <v>525</v>
      </c>
      <c r="BS233" s="1109"/>
      <c r="BT233" s="1108" t="s">
        <v>526</v>
      </c>
      <c r="BU233" s="1109"/>
      <c r="BV233" s="1108" t="s">
        <v>527</v>
      </c>
      <c r="BW233" s="1109"/>
      <c r="BX233" s="1108" t="s">
        <v>528</v>
      </c>
      <c r="BY233" s="1109"/>
      <c r="BZ233" s="1108" t="s">
        <v>529</v>
      </c>
      <c r="CA233" s="1109"/>
      <c r="CB233" s="1105" t="s">
        <v>764</v>
      </c>
      <c r="CC233" s="1106" t="s">
        <v>765</v>
      </c>
      <c r="CF233" s="157"/>
      <c r="CG233" s="157"/>
    </row>
    <row r="234" spans="1:88" ht="27" customHeight="1">
      <c r="A234" s="976"/>
      <c r="B234" s="982"/>
      <c r="C234" s="982"/>
      <c r="D234" s="998"/>
      <c r="E234" s="1002"/>
      <c r="F234" s="1012"/>
      <c r="G234" s="978">
        <v>2024</v>
      </c>
      <c r="H234" s="978">
        <v>2025</v>
      </c>
      <c r="I234" s="978">
        <v>2026</v>
      </c>
      <c r="J234" s="660"/>
      <c r="K234" s="660"/>
      <c r="L234" s="660"/>
      <c r="M234" s="660"/>
      <c r="N234" s="660"/>
      <c r="O234" s="660"/>
      <c r="P234" s="660"/>
      <c r="Q234" s="660"/>
      <c r="R234" s="660"/>
      <c r="S234" s="660"/>
      <c r="T234" s="660"/>
      <c r="U234" s="660"/>
      <c r="V234" s="1239"/>
      <c r="W234" s="1242"/>
      <c r="Z234" s="980"/>
      <c r="AA234" s="980"/>
      <c r="AB234" s="980"/>
      <c r="AC234" s="980"/>
      <c r="AD234" s="980"/>
      <c r="AE234" s="980"/>
      <c r="AF234" s="980"/>
      <c r="AG234" s="980"/>
      <c r="AH234" s="980"/>
      <c r="AI234" s="980"/>
      <c r="AJ234" s="980"/>
      <c r="AK234" s="980"/>
      <c r="AL234" s="980"/>
      <c r="AM234" s="980"/>
      <c r="AN234" s="980"/>
      <c r="AO234" s="980"/>
      <c r="AP234" s="980"/>
      <c r="AQ234" s="980"/>
      <c r="AR234" s="980"/>
      <c r="AS234" s="980"/>
      <c r="AT234" s="980"/>
      <c r="AU234" s="980"/>
      <c r="AV234" s="980"/>
      <c r="AW234" s="980"/>
      <c r="BA234" s="1075"/>
      <c r="BB234" s="124"/>
      <c r="BC234" s="1075"/>
      <c r="BD234" s="1110" t="s">
        <v>531</v>
      </c>
      <c r="BE234" s="1110" t="s">
        <v>532</v>
      </c>
      <c r="BF234" s="1110" t="s">
        <v>531</v>
      </c>
      <c r="BG234" s="1110" t="s">
        <v>532</v>
      </c>
      <c r="BH234" s="1110" t="s">
        <v>531</v>
      </c>
      <c r="BI234" s="1110" t="s">
        <v>532</v>
      </c>
      <c r="BJ234" s="1110" t="s">
        <v>531</v>
      </c>
      <c r="BK234" s="1110" t="s">
        <v>532</v>
      </c>
      <c r="BL234" s="1110" t="s">
        <v>531</v>
      </c>
      <c r="BM234" s="1110" t="s">
        <v>532</v>
      </c>
      <c r="BN234" s="1107" t="s">
        <v>531</v>
      </c>
      <c r="BO234" s="1110" t="s">
        <v>532</v>
      </c>
      <c r="BP234" s="1107" t="s">
        <v>531</v>
      </c>
      <c r="BQ234" s="1110" t="s">
        <v>532</v>
      </c>
      <c r="BR234" s="1107" t="s">
        <v>531</v>
      </c>
      <c r="BS234" s="1110" t="s">
        <v>532</v>
      </c>
      <c r="BT234" s="1107" t="s">
        <v>531</v>
      </c>
      <c r="BU234" s="1110" t="s">
        <v>532</v>
      </c>
      <c r="BV234" s="1107" t="s">
        <v>531</v>
      </c>
      <c r="BW234" s="1110" t="s">
        <v>532</v>
      </c>
      <c r="BX234" s="1107" t="s">
        <v>531</v>
      </c>
      <c r="BY234" s="1110" t="s">
        <v>532</v>
      </c>
      <c r="BZ234" s="1107" t="s">
        <v>531</v>
      </c>
      <c r="CA234" s="1110" t="s">
        <v>532</v>
      </c>
      <c r="CB234" s="1105"/>
      <c r="CC234" s="1106"/>
      <c r="CF234" s="157"/>
      <c r="CG234" s="157"/>
    </row>
    <row r="235" spans="1:88" ht="51" customHeight="1">
      <c r="A235" s="977"/>
      <c r="B235" s="983"/>
      <c r="C235" s="983"/>
      <c r="D235" s="999"/>
      <c r="E235" s="1003"/>
      <c r="F235" s="1013"/>
      <c r="G235" s="979"/>
      <c r="H235" s="979"/>
      <c r="I235" s="979"/>
      <c r="J235" s="661" t="s">
        <v>399</v>
      </c>
      <c r="K235" s="661" t="s">
        <v>400</v>
      </c>
      <c r="L235" s="661" t="s">
        <v>401</v>
      </c>
      <c r="M235" s="661" t="s">
        <v>402</v>
      </c>
      <c r="N235" s="661" t="s">
        <v>403</v>
      </c>
      <c r="O235" s="661" t="s">
        <v>404</v>
      </c>
      <c r="P235" s="661" t="s">
        <v>405</v>
      </c>
      <c r="Q235" s="661" t="s">
        <v>406</v>
      </c>
      <c r="R235" s="661" t="s">
        <v>407</v>
      </c>
      <c r="S235" s="661" t="s">
        <v>408</v>
      </c>
      <c r="T235" s="661" t="s">
        <v>409</v>
      </c>
      <c r="U235" s="661" t="s">
        <v>410</v>
      </c>
      <c r="V235" s="1240"/>
      <c r="W235" s="1243"/>
      <c r="Z235" s="980"/>
      <c r="AA235" s="980"/>
      <c r="AB235" s="980"/>
      <c r="AC235" s="980"/>
      <c r="AD235" s="980"/>
      <c r="AE235" s="980"/>
      <c r="AF235" s="980"/>
      <c r="AG235" s="980"/>
      <c r="AH235" s="980"/>
      <c r="AI235" s="980"/>
      <c r="AJ235" s="980"/>
      <c r="AK235" s="980"/>
      <c r="AL235" s="980"/>
      <c r="AM235" s="980"/>
      <c r="AN235" s="980"/>
      <c r="AO235" s="980"/>
      <c r="AP235" s="980"/>
      <c r="AQ235" s="980"/>
      <c r="AR235" s="980"/>
      <c r="AS235" s="980"/>
      <c r="AT235" s="980"/>
      <c r="AU235" s="980"/>
      <c r="AV235" s="980"/>
      <c r="AW235" s="980"/>
      <c r="BA235" s="1076"/>
      <c r="BB235" s="127"/>
      <c r="BC235" s="1076"/>
      <c r="BD235" s="1111"/>
      <c r="BE235" s="1111"/>
      <c r="BF235" s="1111"/>
      <c r="BG235" s="1111"/>
      <c r="BH235" s="1111"/>
      <c r="BI235" s="1111"/>
      <c r="BJ235" s="1111"/>
      <c r="BK235" s="1111"/>
      <c r="BL235" s="1111"/>
      <c r="BM235" s="1111"/>
      <c r="BN235" s="1107"/>
      <c r="BO235" s="1111"/>
      <c r="BP235" s="1107"/>
      <c r="BQ235" s="1111"/>
      <c r="BR235" s="1107"/>
      <c r="BS235" s="1111"/>
      <c r="BT235" s="1107"/>
      <c r="BU235" s="1111"/>
      <c r="BV235" s="1107"/>
      <c r="BW235" s="1111"/>
      <c r="BX235" s="1107"/>
      <c r="BY235" s="1111"/>
      <c r="BZ235" s="1107"/>
      <c r="CA235" s="1111"/>
      <c r="CB235" s="1105"/>
      <c r="CC235" s="1106"/>
      <c r="CF235" s="157"/>
      <c r="CG235" s="157"/>
    </row>
    <row r="236" spans="1:88" ht="50.25" customHeight="1">
      <c r="A236" s="1001" t="s">
        <v>501</v>
      </c>
      <c r="B236" s="945" t="s">
        <v>240</v>
      </c>
      <c r="C236" s="1044" t="s">
        <v>289</v>
      </c>
      <c r="D236" s="670" t="s">
        <v>221</v>
      </c>
      <c r="E236" s="670"/>
      <c r="F236" s="671">
        <f>+'[1]UE409 (2)'!F248</f>
        <v>4</v>
      </c>
      <c r="G236" s="671">
        <f>+'[1]UE409 (2)'!G248</f>
        <v>4</v>
      </c>
      <c r="H236" s="671">
        <f>+'[1]UE409 (2)'!H248</f>
        <v>4</v>
      </c>
      <c r="I236" s="671">
        <f>+'[1]UE409 (2)'!I248</f>
        <v>4</v>
      </c>
      <c r="J236" s="727">
        <v>0</v>
      </c>
      <c r="K236" s="671">
        <v>0</v>
      </c>
      <c r="L236" s="671">
        <v>1</v>
      </c>
      <c r="M236" s="671">
        <v>0</v>
      </c>
      <c r="N236" s="671">
        <f t="shared" ref="N236:U236" si="65">+N237</f>
        <v>0</v>
      </c>
      <c r="O236" s="671">
        <f t="shared" si="65"/>
        <v>0</v>
      </c>
      <c r="P236" s="671">
        <f t="shared" si="65"/>
        <v>0</v>
      </c>
      <c r="Q236" s="671">
        <f t="shared" si="65"/>
        <v>0</v>
      </c>
      <c r="R236" s="671">
        <f t="shared" si="65"/>
        <v>0</v>
      </c>
      <c r="S236" s="671">
        <f t="shared" si="65"/>
        <v>0</v>
      </c>
      <c r="T236" s="671">
        <f t="shared" si="65"/>
        <v>0</v>
      </c>
      <c r="U236" s="671">
        <f t="shared" si="65"/>
        <v>0</v>
      </c>
      <c r="V236" s="77">
        <f>SUM(J236:U236)</f>
        <v>1</v>
      </c>
      <c r="W236" s="128">
        <f>+V236/F236*100</f>
        <v>25</v>
      </c>
      <c r="Z236" s="640"/>
      <c r="AA236" s="640"/>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BA236" s="750">
        <f>+BC236+BD236+BF236+BH236+BJ236+BL236+BN236+BP236+BR236+BT236+BV236+BX236+BZ236</f>
        <v>84500</v>
      </c>
      <c r="BB236" s="130">
        <f>+BE236+BG236+BI236+BK236+BM236+BO236+BQ236+BS236+BU236+BW236+BY236+CA236</f>
        <v>8166.66</v>
      </c>
      <c r="BC236" s="129">
        <v>46000</v>
      </c>
      <c r="BD236" s="748">
        <v>38500</v>
      </c>
      <c r="BE236" s="132">
        <v>0</v>
      </c>
      <c r="BF236" s="131">
        <v>0</v>
      </c>
      <c r="BG236" s="132">
        <v>4666.66</v>
      </c>
      <c r="BH236" s="131">
        <v>0</v>
      </c>
      <c r="BI236" s="132">
        <v>3500</v>
      </c>
      <c r="BJ236" s="131"/>
      <c r="BK236" s="132"/>
      <c r="BL236" s="131"/>
      <c r="BM236" s="132"/>
      <c r="BN236" s="131"/>
      <c r="BO236" s="132"/>
      <c r="BP236" s="131"/>
      <c r="BQ236" s="132"/>
      <c r="BR236" s="131"/>
      <c r="BS236" s="65"/>
      <c r="BT236" s="131"/>
      <c r="BU236" s="132"/>
      <c r="BV236" s="131"/>
      <c r="BW236" s="65"/>
      <c r="BX236" s="131"/>
      <c r="BY236" s="65"/>
      <c r="BZ236" s="131"/>
      <c r="CA236" s="65"/>
      <c r="CB236" s="156">
        <f>+BE236+BG236+BI236+BK236+BM236+BO236+BQ236+BS236+BU236+BW236+BY236+CA236</f>
        <v>8166.66</v>
      </c>
      <c r="CC236" s="128">
        <f>+CB236/BA236*100</f>
        <v>9.6646863905325446</v>
      </c>
      <c r="CF236" s="133">
        <f>+CI236-BA236</f>
        <v>0</v>
      </c>
      <c r="CG236" s="133">
        <f>+CJ236-BB236</f>
        <v>0</v>
      </c>
      <c r="CH236" s="160"/>
      <c r="CI236" s="133">
        <v>84500</v>
      </c>
      <c r="CJ236" s="133">
        <v>8166.66</v>
      </c>
    </row>
    <row r="237" spans="1:88" ht="39.75" customHeight="1">
      <c r="A237" s="1002"/>
      <c r="B237" s="945"/>
      <c r="C237" s="1044"/>
      <c r="D237" s="11" t="s">
        <v>429</v>
      </c>
      <c r="E237" s="9" t="s">
        <v>99</v>
      </c>
      <c r="F237" s="671">
        <f>+'[1]UE409 (2)'!F249</f>
        <v>4</v>
      </c>
      <c r="G237" s="671">
        <f>+'[1]UE409 (2)'!G249</f>
        <v>4</v>
      </c>
      <c r="H237" s="671">
        <f>+'[1]UE409 (2)'!H249</f>
        <v>4</v>
      </c>
      <c r="I237" s="671">
        <f>+'[1]UE409 (2)'!I249</f>
        <v>4</v>
      </c>
      <c r="J237" s="634">
        <v>0</v>
      </c>
      <c r="K237" s="91">
        <v>0</v>
      </c>
      <c r="L237" s="91">
        <v>1</v>
      </c>
      <c r="M237" s="91">
        <v>0</v>
      </c>
      <c r="N237" s="91"/>
      <c r="O237" s="91"/>
      <c r="P237" s="91"/>
      <c r="Q237" s="91"/>
      <c r="R237" s="91"/>
      <c r="S237" s="634"/>
      <c r="T237" s="91"/>
      <c r="U237" s="91"/>
      <c r="V237" s="77">
        <f t="shared" ref="V237:V299" si="66">SUM(J237:U237)</f>
        <v>1</v>
      </c>
      <c r="W237" s="128">
        <f t="shared" ref="W237:W299" si="67">+V237/F237*100</f>
        <v>25</v>
      </c>
      <c r="Z237" s="640" t="s">
        <v>829</v>
      </c>
      <c r="AA237" s="640"/>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BA237" s="129"/>
      <c r="BB237" s="130"/>
      <c r="BC237" s="129"/>
      <c r="BD237" s="155"/>
      <c r="BE237" s="132"/>
      <c r="BF237" s="131"/>
      <c r="BG237" s="132"/>
      <c r="BH237" s="131"/>
      <c r="BI237" s="132"/>
      <c r="BJ237" s="131"/>
      <c r="BK237" s="132"/>
      <c r="BL237" s="131"/>
      <c r="BM237" s="132"/>
      <c r="BN237" s="131"/>
      <c r="BO237" s="132"/>
      <c r="BP237" s="131"/>
      <c r="BQ237" s="132"/>
      <c r="BR237" s="131"/>
      <c r="BS237" s="65"/>
      <c r="BT237" s="131"/>
      <c r="BU237" s="132"/>
      <c r="BV237" s="131"/>
      <c r="BW237" s="65"/>
      <c r="BX237" s="131"/>
      <c r="BY237" s="65"/>
      <c r="BZ237" s="131"/>
      <c r="CA237" s="65"/>
      <c r="CB237" s="156">
        <f t="shared" ref="CB237:CB300" si="68">+BE237+BG237+BI237+BK237+BM237+BO237+BQ237+BS237+BU237+BW237+BY237+CA237</f>
        <v>0</v>
      </c>
      <c r="CC237" s="128" t="e">
        <f t="shared" ref="CC237:CC300" si="69">+CB237/BA237*100</f>
        <v>#DIV/0!</v>
      </c>
      <c r="CF237" s="157"/>
      <c r="CG237" s="157"/>
    </row>
    <row r="238" spans="1:88" ht="42.75" customHeight="1">
      <c r="A238" s="1002"/>
      <c r="B238" s="1046" t="s">
        <v>244</v>
      </c>
      <c r="C238" s="1044" t="s">
        <v>292</v>
      </c>
      <c r="D238" s="670" t="s">
        <v>221</v>
      </c>
      <c r="E238" s="670"/>
      <c r="F238" s="671">
        <f>+'[1]UE409 (2)'!F250</f>
        <v>18414</v>
      </c>
      <c r="G238" s="671">
        <f>+'[1]UE409 (2)'!G250</f>
        <v>18414</v>
      </c>
      <c r="H238" s="671">
        <f>+'[1]UE409 (2)'!H250</f>
        <v>20255</v>
      </c>
      <c r="I238" s="671">
        <f>+'[1]UE409 (2)'!I250</f>
        <v>22281</v>
      </c>
      <c r="J238" s="729">
        <v>1358</v>
      </c>
      <c r="K238" s="671">
        <v>1534</v>
      </c>
      <c r="L238" s="671">
        <v>1594</v>
      </c>
      <c r="M238" s="671">
        <v>1650</v>
      </c>
      <c r="N238" s="671">
        <f t="shared" ref="N238:U238" si="70">+N239+N242</f>
        <v>0</v>
      </c>
      <c r="O238" s="671">
        <f t="shared" si="70"/>
        <v>0</v>
      </c>
      <c r="P238" s="671">
        <f t="shared" si="70"/>
        <v>0</v>
      </c>
      <c r="Q238" s="671">
        <f t="shared" si="70"/>
        <v>0</v>
      </c>
      <c r="R238" s="671">
        <f t="shared" si="70"/>
        <v>0</v>
      </c>
      <c r="S238" s="671">
        <f t="shared" si="70"/>
        <v>0</v>
      </c>
      <c r="T238" s="671">
        <f t="shared" si="70"/>
        <v>0</v>
      </c>
      <c r="U238" s="671">
        <f t="shared" si="70"/>
        <v>0</v>
      </c>
      <c r="V238" s="77">
        <f t="shared" si="66"/>
        <v>6136</v>
      </c>
      <c r="W238" s="128">
        <f t="shared" si="67"/>
        <v>33.322472032149456</v>
      </c>
      <c r="Z238" s="640"/>
      <c r="AA238" s="640"/>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BA238" s="77">
        <f>+BC238+BD238+BF238+BH238+BJ238+BL238+BN238+BP238+BR238+BT238+BV238+BX238+BZ238</f>
        <v>217992</v>
      </c>
      <c r="BB238" s="130">
        <f>+BE238+BG238+BI238+BK238+BM238+BO238+BQ238+BS238+BU238+BW238+BY238+CA238</f>
        <v>39015.799999999996</v>
      </c>
      <c r="BC238" s="129">
        <v>33618</v>
      </c>
      <c r="BD238" s="155">
        <v>0</v>
      </c>
      <c r="BE238" s="132">
        <v>118.28</v>
      </c>
      <c r="BF238" s="131">
        <v>182804</v>
      </c>
      <c r="BG238" s="132">
        <v>19336.62</v>
      </c>
      <c r="BH238" s="131">
        <v>1570</v>
      </c>
      <c r="BI238" s="132">
        <v>19560.899999999998</v>
      </c>
      <c r="BJ238" s="131"/>
      <c r="BK238" s="132"/>
      <c r="BL238" s="131"/>
      <c r="BM238" s="132"/>
      <c r="BN238" s="131"/>
      <c r="BO238" s="132"/>
      <c r="BP238" s="131"/>
      <c r="BQ238" s="132"/>
      <c r="BR238" s="131"/>
      <c r="BS238" s="65"/>
      <c r="BT238" s="131"/>
      <c r="BU238" s="132"/>
      <c r="BV238" s="131"/>
      <c r="BW238" s="65"/>
      <c r="BX238" s="131"/>
      <c r="BY238" s="65"/>
      <c r="BZ238" s="131"/>
      <c r="CA238" s="65"/>
      <c r="CB238" s="156">
        <f t="shared" si="68"/>
        <v>39015.799999999996</v>
      </c>
      <c r="CC238" s="128">
        <f t="shared" si="69"/>
        <v>17.897812763771146</v>
      </c>
      <c r="CF238" s="133">
        <f>+CI238-BA238</f>
        <v>0</v>
      </c>
      <c r="CG238" s="133">
        <f>+CJ238-BB238</f>
        <v>0</v>
      </c>
      <c r="CH238" s="160"/>
      <c r="CI238" s="133">
        <v>217992</v>
      </c>
      <c r="CJ238" s="133">
        <v>39015.799999999996</v>
      </c>
    </row>
    <row r="239" spans="1:88" ht="64.5" customHeight="1">
      <c r="A239" s="1002"/>
      <c r="B239" s="1046"/>
      <c r="C239" s="1044"/>
      <c r="D239" s="38" t="s">
        <v>476</v>
      </c>
      <c r="E239" s="44" t="s">
        <v>245</v>
      </c>
      <c r="F239" s="671">
        <f>+'[1]UE409 (2)'!F251</f>
        <v>16500</v>
      </c>
      <c r="G239" s="671">
        <f>+'[1]UE409 (2)'!G251</f>
        <v>16500</v>
      </c>
      <c r="H239" s="671">
        <f>+'[1]UE409 (2)'!H251</f>
        <v>18150</v>
      </c>
      <c r="I239" s="671">
        <f>+'[1]UE409 (2)'!I251</f>
        <v>19965</v>
      </c>
      <c r="J239" s="635">
        <v>1206</v>
      </c>
      <c r="K239" s="80">
        <v>1426</v>
      </c>
      <c r="L239" s="80">
        <v>1431</v>
      </c>
      <c r="M239" s="80">
        <v>1422</v>
      </c>
      <c r="N239" s="80"/>
      <c r="O239" s="80"/>
      <c r="P239" s="80"/>
      <c r="Q239" s="80"/>
      <c r="R239" s="80"/>
      <c r="S239" s="634"/>
      <c r="T239" s="80"/>
      <c r="U239" s="80"/>
      <c r="V239" s="77">
        <f t="shared" si="66"/>
        <v>5485</v>
      </c>
      <c r="W239" s="128">
        <f t="shared" si="67"/>
        <v>33.242424242424242</v>
      </c>
      <c r="Z239" s="640"/>
      <c r="AA239" s="640"/>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BA239" s="129"/>
      <c r="BB239" s="130"/>
      <c r="BC239" s="129"/>
      <c r="BD239" s="155"/>
      <c r="BE239" s="132"/>
      <c r="BF239" s="131"/>
      <c r="BG239" s="132"/>
      <c r="BH239" s="131"/>
      <c r="BI239" s="132"/>
      <c r="BJ239" s="131"/>
      <c r="BK239" s="132"/>
      <c r="BL239" s="131"/>
      <c r="BM239" s="132"/>
      <c r="BN239" s="131"/>
      <c r="BO239" s="132"/>
      <c r="BP239" s="131"/>
      <c r="BQ239" s="132"/>
      <c r="BR239" s="131"/>
      <c r="BS239" s="65"/>
      <c r="BT239" s="131"/>
      <c r="BU239" s="132"/>
      <c r="BV239" s="131"/>
      <c r="BW239" s="65"/>
      <c r="BX239" s="131"/>
      <c r="BY239" s="65"/>
      <c r="BZ239" s="131"/>
      <c r="CA239" s="65"/>
      <c r="CB239" s="156">
        <f t="shared" si="68"/>
        <v>0</v>
      </c>
      <c r="CC239" s="128" t="e">
        <f t="shared" si="69"/>
        <v>#DIV/0!</v>
      </c>
      <c r="CF239" s="157"/>
      <c r="CG239" s="157"/>
    </row>
    <row r="240" spans="1:88" ht="36" customHeight="1">
      <c r="A240" s="1002"/>
      <c r="B240" s="1046"/>
      <c r="C240" s="1044"/>
      <c r="D240" s="38" t="s">
        <v>113</v>
      </c>
      <c r="E240" s="44" t="s">
        <v>112</v>
      </c>
      <c r="F240" s="671">
        <f>+'[1]UE409 (2)'!F252</f>
        <v>4125</v>
      </c>
      <c r="G240" s="671">
        <f>+'[1]UE409 (2)'!G252</f>
        <v>4125</v>
      </c>
      <c r="H240" s="671">
        <f>+'[1]UE409 (2)'!H252</f>
        <v>4538</v>
      </c>
      <c r="I240" s="671">
        <f>+'[1]UE409 (2)'!I252</f>
        <v>4991</v>
      </c>
      <c r="J240" s="634">
        <v>119</v>
      </c>
      <c r="K240" s="80">
        <v>152</v>
      </c>
      <c r="L240" s="80">
        <v>210</v>
      </c>
      <c r="M240" s="80">
        <v>123</v>
      </c>
      <c r="N240" s="80"/>
      <c r="O240" s="80"/>
      <c r="P240" s="80"/>
      <c r="Q240" s="80"/>
      <c r="R240" s="80"/>
      <c r="S240" s="634"/>
      <c r="T240" s="80"/>
      <c r="U240" s="80"/>
      <c r="V240" s="77">
        <f t="shared" si="66"/>
        <v>604</v>
      </c>
      <c r="W240" s="128">
        <f t="shared" si="67"/>
        <v>14.642424242424243</v>
      </c>
      <c r="Z240" s="640"/>
      <c r="AA240" s="640"/>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BA240" s="129"/>
      <c r="BB240" s="130"/>
      <c r="BC240" s="129"/>
      <c r="BD240" s="155"/>
      <c r="BE240" s="132"/>
      <c r="BF240" s="131"/>
      <c r="BG240" s="132"/>
      <c r="BH240" s="131"/>
      <c r="BI240" s="132"/>
      <c r="BJ240" s="131"/>
      <c r="BK240" s="132"/>
      <c r="BL240" s="131"/>
      <c r="BM240" s="132"/>
      <c r="BN240" s="131"/>
      <c r="BO240" s="132"/>
      <c r="BP240" s="131"/>
      <c r="BQ240" s="132"/>
      <c r="BR240" s="131"/>
      <c r="BS240" s="65"/>
      <c r="BT240" s="131"/>
      <c r="BU240" s="132"/>
      <c r="BV240" s="131"/>
      <c r="BW240" s="65"/>
      <c r="BX240" s="131"/>
      <c r="BY240" s="65"/>
      <c r="BZ240" s="131"/>
      <c r="CA240" s="65"/>
      <c r="CB240" s="156">
        <f t="shared" si="68"/>
        <v>0</v>
      </c>
      <c r="CC240" s="128" t="e">
        <f t="shared" si="69"/>
        <v>#DIV/0!</v>
      </c>
      <c r="CF240" s="157"/>
      <c r="CG240" s="157"/>
    </row>
    <row r="241" spans="1:88" ht="51.75" customHeight="1">
      <c r="A241" s="1002"/>
      <c r="B241" s="1046"/>
      <c r="C241" s="1044"/>
      <c r="D241" s="38" t="s">
        <v>114</v>
      </c>
      <c r="E241" s="44" t="s">
        <v>115</v>
      </c>
      <c r="F241" s="671">
        <f>+'[1]UE409 (2)'!F253</f>
        <v>3300</v>
      </c>
      <c r="G241" s="671">
        <f>+'[1]UE409 (2)'!G253</f>
        <v>3300</v>
      </c>
      <c r="H241" s="671">
        <f>+'[1]UE409 (2)'!H253</f>
        <v>3630</v>
      </c>
      <c r="I241" s="671">
        <f>+'[1]UE409 (2)'!I253</f>
        <v>3993</v>
      </c>
      <c r="J241" s="634">
        <v>144</v>
      </c>
      <c r="K241" s="80">
        <v>166</v>
      </c>
      <c r="L241" s="80">
        <v>256</v>
      </c>
      <c r="M241" s="80">
        <v>155</v>
      </c>
      <c r="N241" s="80"/>
      <c r="O241" s="80"/>
      <c r="P241" s="80"/>
      <c r="Q241" s="80"/>
      <c r="R241" s="80"/>
      <c r="S241" s="634"/>
      <c r="T241" s="80"/>
      <c r="U241" s="80"/>
      <c r="V241" s="77">
        <f t="shared" si="66"/>
        <v>721</v>
      </c>
      <c r="W241" s="128">
        <f t="shared" si="67"/>
        <v>21.848484848484848</v>
      </c>
      <c r="Z241" s="640"/>
      <c r="AA241" s="640"/>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BA241" s="129"/>
      <c r="BB241" s="130"/>
      <c r="BC241" s="129"/>
      <c r="BD241" s="155"/>
      <c r="BE241" s="132"/>
      <c r="BF241" s="131"/>
      <c r="BG241" s="132"/>
      <c r="BH241" s="131"/>
      <c r="BI241" s="132"/>
      <c r="BJ241" s="131"/>
      <c r="BK241" s="132"/>
      <c r="BL241" s="131"/>
      <c r="BM241" s="132"/>
      <c r="BN241" s="131"/>
      <c r="BO241" s="132"/>
      <c r="BP241" s="131"/>
      <c r="BQ241" s="132"/>
      <c r="BR241" s="131"/>
      <c r="BS241" s="65"/>
      <c r="BT241" s="131"/>
      <c r="BU241" s="132"/>
      <c r="BV241" s="131"/>
      <c r="BW241" s="65"/>
      <c r="BX241" s="131"/>
      <c r="BY241" s="65"/>
      <c r="BZ241" s="131"/>
      <c r="CA241" s="65"/>
      <c r="CB241" s="156">
        <f t="shared" si="68"/>
        <v>0</v>
      </c>
      <c r="CC241" s="128" t="e">
        <f t="shared" si="69"/>
        <v>#DIV/0!</v>
      </c>
      <c r="CF241" s="157"/>
      <c r="CG241" s="157"/>
    </row>
    <row r="242" spans="1:88" ht="49.5" customHeight="1">
      <c r="A242" s="1002"/>
      <c r="B242" s="1046"/>
      <c r="C242" s="1044"/>
      <c r="D242" s="38" t="s">
        <v>116</v>
      </c>
      <c r="E242" s="44" t="s">
        <v>111</v>
      </c>
      <c r="F242" s="671">
        <f>+'[1]UE409 (2)'!F254</f>
        <v>1914</v>
      </c>
      <c r="G242" s="671">
        <f>+'[1]UE409 (2)'!G254</f>
        <v>1914</v>
      </c>
      <c r="H242" s="671">
        <f>+'[1]UE409 (2)'!H254</f>
        <v>2105</v>
      </c>
      <c r="I242" s="671">
        <f>+'[1]UE409 (2)'!I254</f>
        <v>2316</v>
      </c>
      <c r="J242" s="634">
        <v>152</v>
      </c>
      <c r="K242" s="80">
        <v>108</v>
      </c>
      <c r="L242" s="80">
        <v>163</v>
      </c>
      <c r="M242" s="80">
        <v>228</v>
      </c>
      <c r="N242" s="80"/>
      <c r="O242" s="80"/>
      <c r="P242" s="80"/>
      <c r="Q242" s="80"/>
      <c r="R242" s="80"/>
      <c r="S242" s="634"/>
      <c r="T242" s="80"/>
      <c r="U242" s="80"/>
      <c r="V242" s="77">
        <f t="shared" si="66"/>
        <v>651</v>
      </c>
      <c r="W242" s="128">
        <f t="shared" si="67"/>
        <v>34.012539184952978</v>
      </c>
      <c r="Z242" s="640"/>
      <c r="AA242" s="640"/>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BA242" s="129"/>
      <c r="BB242" s="130"/>
      <c r="BC242" s="129"/>
      <c r="BD242" s="155"/>
      <c r="BE242" s="132"/>
      <c r="BF242" s="131"/>
      <c r="BG242" s="132"/>
      <c r="BH242" s="131"/>
      <c r="BI242" s="132"/>
      <c r="BJ242" s="131"/>
      <c r="BK242" s="132"/>
      <c r="BL242" s="131"/>
      <c r="BM242" s="132"/>
      <c r="BN242" s="131"/>
      <c r="BO242" s="132"/>
      <c r="BP242" s="131"/>
      <c r="BQ242" s="132"/>
      <c r="BR242" s="131"/>
      <c r="BS242" s="65"/>
      <c r="BT242" s="131"/>
      <c r="BU242" s="132"/>
      <c r="BV242" s="131"/>
      <c r="BW242" s="65"/>
      <c r="BX242" s="131"/>
      <c r="BY242" s="65"/>
      <c r="BZ242" s="131"/>
      <c r="CA242" s="65"/>
      <c r="CB242" s="156">
        <f t="shared" si="68"/>
        <v>0</v>
      </c>
      <c r="CC242" s="128" t="e">
        <f t="shared" si="69"/>
        <v>#DIV/0!</v>
      </c>
      <c r="CF242" s="157"/>
      <c r="CG242" s="157"/>
    </row>
    <row r="243" spans="1:88" ht="42" customHeight="1">
      <c r="A243" s="1002"/>
      <c r="B243" s="1046"/>
      <c r="C243" s="1044"/>
      <c r="D243" s="38" t="s">
        <v>117</v>
      </c>
      <c r="E243" s="44" t="s">
        <v>50</v>
      </c>
      <c r="F243" s="671">
        <f>+'[1]UE409 (2)'!F255</f>
        <v>4125</v>
      </c>
      <c r="G243" s="671">
        <f>+'[1]UE409 (2)'!G255</f>
        <v>4125</v>
      </c>
      <c r="H243" s="671">
        <f>+'[1]UE409 (2)'!H255</f>
        <v>4538</v>
      </c>
      <c r="I243" s="671">
        <f>+'[1]UE409 (2)'!I255</f>
        <v>4991</v>
      </c>
      <c r="J243" s="634">
        <v>198</v>
      </c>
      <c r="K243" s="80">
        <v>188</v>
      </c>
      <c r="L243" s="80">
        <v>263</v>
      </c>
      <c r="M243" s="80">
        <v>226</v>
      </c>
      <c r="N243" s="80"/>
      <c r="O243" s="80"/>
      <c r="P243" s="80"/>
      <c r="Q243" s="80"/>
      <c r="R243" s="80"/>
      <c r="S243" s="634"/>
      <c r="T243" s="80"/>
      <c r="U243" s="80"/>
      <c r="V243" s="77">
        <f t="shared" si="66"/>
        <v>875</v>
      </c>
      <c r="W243" s="128">
        <f t="shared" si="67"/>
        <v>21.212121212121211</v>
      </c>
      <c r="Z243" s="640"/>
      <c r="AA243" s="640"/>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BA243" s="129"/>
      <c r="BB243" s="130"/>
      <c r="BC243" s="129"/>
      <c r="BD243" s="155"/>
      <c r="BE243" s="132"/>
      <c r="BF243" s="131"/>
      <c r="BG243" s="132"/>
      <c r="BH243" s="131"/>
      <c r="BI243" s="132"/>
      <c r="BJ243" s="131"/>
      <c r="BK243" s="132"/>
      <c r="BL243" s="131"/>
      <c r="BM243" s="132"/>
      <c r="BN243" s="131"/>
      <c r="BO243" s="132"/>
      <c r="BP243" s="131"/>
      <c r="BQ243" s="132"/>
      <c r="BR243" s="131"/>
      <c r="BS243" s="65"/>
      <c r="BT243" s="131"/>
      <c r="BU243" s="132"/>
      <c r="BV243" s="131"/>
      <c r="BW243" s="65"/>
      <c r="BX243" s="131"/>
      <c r="BY243" s="65"/>
      <c r="BZ243" s="131"/>
      <c r="CA243" s="65"/>
      <c r="CB243" s="156">
        <f t="shared" si="68"/>
        <v>0</v>
      </c>
      <c r="CC243" s="128" t="e">
        <f t="shared" si="69"/>
        <v>#DIV/0!</v>
      </c>
      <c r="CF243" s="157"/>
      <c r="CG243" s="157"/>
    </row>
    <row r="244" spans="1:88" ht="57.75" customHeight="1">
      <c r="A244" s="1002"/>
      <c r="B244" s="1061" t="s">
        <v>246</v>
      </c>
      <c r="C244" s="1061" t="s">
        <v>293</v>
      </c>
      <c r="D244" s="670" t="s">
        <v>221</v>
      </c>
      <c r="E244" s="670"/>
      <c r="F244" s="671">
        <f>+'[1]UE409 (2)'!F256</f>
        <v>300</v>
      </c>
      <c r="G244" s="671">
        <f>+'[1]UE409 (2)'!G256</f>
        <v>300</v>
      </c>
      <c r="H244" s="671">
        <f>+'[1]UE409 (2)'!H256</f>
        <v>330</v>
      </c>
      <c r="I244" s="671">
        <f>+'[1]UE409 (2)'!I256</f>
        <v>363</v>
      </c>
      <c r="J244" s="727">
        <v>35</v>
      </c>
      <c r="K244" s="671">
        <v>31</v>
      </c>
      <c r="L244" s="671">
        <v>14</v>
      </c>
      <c r="M244" s="671">
        <v>27</v>
      </c>
      <c r="N244" s="671">
        <f t="shared" ref="N244:U244" si="71">SUM(N245)</f>
        <v>0</v>
      </c>
      <c r="O244" s="671">
        <f t="shared" si="71"/>
        <v>0</v>
      </c>
      <c r="P244" s="671">
        <f t="shared" si="71"/>
        <v>0</v>
      </c>
      <c r="Q244" s="671">
        <f t="shared" si="71"/>
        <v>0</v>
      </c>
      <c r="R244" s="671">
        <f t="shared" si="71"/>
        <v>0</v>
      </c>
      <c r="S244" s="671">
        <f t="shared" si="71"/>
        <v>0</v>
      </c>
      <c r="T244" s="671">
        <f t="shared" si="71"/>
        <v>0</v>
      </c>
      <c r="U244" s="671">
        <f t="shared" si="71"/>
        <v>0</v>
      </c>
      <c r="V244" s="77">
        <f t="shared" si="66"/>
        <v>107</v>
      </c>
      <c r="W244" s="128">
        <f t="shared" si="67"/>
        <v>35.666666666666671</v>
      </c>
      <c r="Z244" s="640"/>
      <c r="AA244" s="640"/>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BA244" s="129">
        <f>+BC244+BD244+BF244+BH244+BJ244+BL244+BN244+BP244+BR244+BT244+BV244+BX244+BZ244</f>
        <v>0</v>
      </c>
      <c r="BB244" s="130">
        <f>+BE244+BG244+BI244+BK244+BM244+BO244+BQ244+BS244+BU244+BW244+BY244+CA244</f>
        <v>0</v>
      </c>
      <c r="BC244" s="129">
        <v>0</v>
      </c>
      <c r="BD244" s="155">
        <v>0</v>
      </c>
      <c r="BE244" s="132">
        <v>0</v>
      </c>
      <c r="BF244" s="131">
        <v>0</v>
      </c>
      <c r="BG244" s="132">
        <v>0</v>
      </c>
      <c r="BH244" s="131">
        <v>0</v>
      </c>
      <c r="BI244" s="132">
        <v>0</v>
      </c>
      <c r="BJ244" s="131"/>
      <c r="BK244" s="132"/>
      <c r="BL244" s="131"/>
      <c r="BM244" s="132"/>
      <c r="BN244" s="131"/>
      <c r="BO244" s="132"/>
      <c r="BP244" s="131"/>
      <c r="BQ244" s="132"/>
      <c r="BR244" s="131"/>
      <c r="BS244" s="65"/>
      <c r="BT244" s="131"/>
      <c r="BU244" s="132"/>
      <c r="BV244" s="131"/>
      <c r="BW244" s="65"/>
      <c r="BX244" s="131"/>
      <c r="BY244" s="65"/>
      <c r="BZ244" s="131"/>
      <c r="CA244" s="65"/>
      <c r="CB244" s="156">
        <f t="shared" si="68"/>
        <v>0</v>
      </c>
      <c r="CC244" s="128" t="e">
        <f t="shared" si="69"/>
        <v>#DIV/0!</v>
      </c>
      <c r="CF244" s="133">
        <f>+CI244-BA244</f>
        <v>0</v>
      </c>
      <c r="CG244" s="133">
        <f>+CJ244-BB244</f>
        <v>0</v>
      </c>
      <c r="CH244" s="160"/>
      <c r="CI244" s="133"/>
      <c r="CJ244" s="133"/>
    </row>
    <row r="245" spans="1:88" ht="38.25" customHeight="1">
      <c r="A245" s="1002"/>
      <c r="B245" s="1061"/>
      <c r="C245" s="1061"/>
      <c r="D245" s="34" t="s">
        <v>477</v>
      </c>
      <c r="E245" s="18" t="s">
        <v>101</v>
      </c>
      <c r="F245" s="671">
        <f>+'[1]UE409 (2)'!F257</f>
        <v>300</v>
      </c>
      <c r="G245" s="671">
        <f>+'[1]UE409 (2)'!G257</f>
        <v>300</v>
      </c>
      <c r="H245" s="671">
        <f>+'[1]UE409 (2)'!H257</f>
        <v>330</v>
      </c>
      <c r="I245" s="671">
        <f>+'[1]UE409 (2)'!I257</f>
        <v>363</v>
      </c>
      <c r="J245" s="634">
        <v>35</v>
      </c>
      <c r="K245" s="80">
        <v>31</v>
      </c>
      <c r="L245" s="80">
        <v>14</v>
      </c>
      <c r="M245" s="80">
        <v>27</v>
      </c>
      <c r="N245" s="80"/>
      <c r="O245" s="80"/>
      <c r="P245" s="80"/>
      <c r="Q245" s="80"/>
      <c r="R245" s="80"/>
      <c r="S245" s="634"/>
      <c r="T245" s="80"/>
      <c r="U245" s="80"/>
      <c r="V245" s="77">
        <f t="shared" si="66"/>
        <v>107</v>
      </c>
      <c r="W245" s="128">
        <f t="shared" si="67"/>
        <v>35.666666666666671</v>
      </c>
      <c r="Z245" s="640"/>
      <c r="AA245" s="640"/>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BA245" s="129"/>
      <c r="BB245" s="130"/>
      <c r="BC245" s="129"/>
      <c r="BD245" s="155"/>
      <c r="BE245" s="132"/>
      <c r="BF245" s="131"/>
      <c r="BG245" s="132"/>
      <c r="BH245" s="131"/>
      <c r="BI245" s="132"/>
      <c r="BJ245" s="131"/>
      <c r="BK245" s="132"/>
      <c r="BL245" s="131"/>
      <c r="BM245" s="132"/>
      <c r="BN245" s="131"/>
      <c r="BO245" s="132"/>
      <c r="BP245" s="131"/>
      <c r="BQ245" s="132"/>
      <c r="BR245" s="131"/>
      <c r="BS245" s="65"/>
      <c r="BT245" s="131"/>
      <c r="BU245" s="132"/>
      <c r="BV245" s="131"/>
      <c r="BW245" s="65"/>
      <c r="BX245" s="131"/>
      <c r="BY245" s="65"/>
      <c r="BZ245" s="131"/>
      <c r="CA245" s="65"/>
      <c r="CB245" s="156">
        <f t="shared" si="68"/>
        <v>0</v>
      </c>
      <c r="CC245" s="128" t="e">
        <f t="shared" si="69"/>
        <v>#DIV/0!</v>
      </c>
      <c r="CF245" s="157"/>
      <c r="CG245" s="157"/>
    </row>
    <row r="246" spans="1:88" ht="25.5" customHeight="1">
      <c r="A246" s="1002"/>
      <c r="B246" s="1061"/>
      <c r="C246" s="1061"/>
      <c r="D246" s="11" t="s">
        <v>415</v>
      </c>
      <c r="E246" s="44" t="s">
        <v>478</v>
      </c>
      <c r="F246" s="671">
        <f>+'[1]UE409 (2)'!F258</f>
        <v>300</v>
      </c>
      <c r="G246" s="671">
        <f>+'[1]UE409 (2)'!G258</f>
        <v>300</v>
      </c>
      <c r="H246" s="671">
        <f>+'[1]UE409 (2)'!H258</f>
        <v>330</v>
      </c>
      <c r="I246" s="671">
        <f>+'[1]UE409 (2)'!I258</f>
        <v>363</v>
      </c>
      <c r="J246" s="634">
        <v>29</v>
      </c>
      <c r="K246" s="80">
        <v>37</v>
      </c>
      <c r="L246" s="80">
        <v>15</v>
      </c>
      <c r="M246" s="80">
        <v>29</v>
      </c>
      <c r="N246" s="80"/>
      <c r="O246" s="80"/>
      <c r="P246" s="80"/>
      <c r="Q246" s="80"/>
      <c r="R246" s="80"/>
      <c r="S246" s="634"/>
      <c r="T246" s="80"/>
      <c r="U246" s="80"/>
      <c r="V246" s="77">
        <f t="shared" si="66"/>
        <v>110</v>
      </c>
      <c r="W246" s="128">
        <f t="shared" si="67"/>
        <v>36.666666666666664</v>
      </c>
      <c r="Z246" s="640"/>
      <c r="AA246" s="640"/>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BA246" s="129"/>
      <c r="BB246" s="130"/>
      <c r="BC246" s="129"/>
      <c r="BD246" s="155"/>
      <c r="BE246" s="132"/>
      <c r="BF246" s="131"/>
      <c r="BG246" s="132"/>
      <c r="BH246" s="131"/>
      <c r="BI246" s="132"/>
      <c r="BJ246" s="131"/>
      <c r="BK246" s="132"/>
      <c r="BL246" s="131"/>
      <c r="BM246" s="132"/>
      <c r="BN246" s="131"/>
      <c r="BO246" s="132"/>
      <c r="BP246" s="131"/>
      <c r="BQ246" s="132"/>
      <c r="BR246" s="131"/>
      <c r="BS246" s="65"/>
      <c r="BT246" s="131"/>
      <c r="BU246" s="132"/>
      <c r="BV246" s="131"/>
      <c r="BW246" s="65"/>
      <c r="BX246" s="131"/>
      <c r="BY246" s="65"/>
      <c r="BZ246" s="131"/>
      <c r="CA246" s="65"/>
      <c r="CB246" s="156">
        <f t="shared" si="68"/>
        <v>0</v>
      </c>
      <c r="CC246" s="128" t="e">
        <f t="shared" si="69"/>
        <v>#DIV/0!</v>
      </c>
      <c r="CF246" s="157"/>
      <c r="CG246" s="157"/>
    </row>
    <row r="247" spans="1:88" ht="38.25" customHeight="1">
      <c r="A247" s="1002"/>
      <c r="B247" s="1061"/>
      <c r="C247" s="1061"/>
      <c r="D247" s="11" t="s">
        <v>416</v>
      </c>
      <c r="E247" s="9" t="s">
        <v>478</v>
      </c>
      <c r="F247" s="671">
        <f>+'[1]UE409 (2)'!F259</f>
        <v>300</v>
      </c>
      <c r="G247" s="671">
        <f>+'[1]UE409 (2)'!G259</f>
        <v>300</v>
      </c>
      <c r="H247" s="671">
        <f>+'[1]UE409 (2)'!H259</f>
        <v>330</v>
      </c>
      <c r="I247" s="671">
        <f>+'[1]UE409 (2)'!I259</f>
        <v>363</v>
      </c>
      <c r="J247" s="634">
        <v>37</v>
      </c>
      <c r="K247" s="80">
        <v>74</v>
      </c>
      <c r="L247" s="80">
        <v>38</v>
      </c>
      <c r="M247" s="80">
        <v>26</v>
      </c>
      <c r="N247" s="80"/>
      <c r="O247" s="80"/>
      <c r="P247" s="80"/>
      <c r="Q247" s="80"/>
      <c r="R247" s="80"/>
      <c r="S247" s="634"/>
      <c r="T247" s="80"/>
      <c r="U247" s="80"/>
      <c r="V247" s="77">
        <f t="shared" si="66"/>
        <v>175</v>
      </c>
      <c r="W247" s="128">
        <f t="shared" si="67"/>
        <v>58.333333333333336</v>
      </c>
      <c r="Z247" s="640"/>
      <c r="AA247" s="640"/>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BA247" s="129"/>
      <c r="BB247" s="130"/>
      <c r="BC247" s="129"/>
      <c r="BD247" s="155"/>
      <c r="BE247" s="132"/>
      <c r="BF247" s="131"/>
      <c r="BG247" s="132"/>
      <c r="BH247" s="131"/>
      <c r="BI247" s="132"/>
      <c r="BJ247" s="131"/>
      <c r="BK247" s="132"/>
      <c r="BL247" s="131"/>
      <c r="BM247" s="132"/>
      <c r="BN247" s="131"/>
      <c r="BO247" s="132"/>
      <c r="BP247" s="131"/>
      <c r="BQ247" s="132"/>
      <c r="BR247" s="131"/>
      <c r="BS247" s="65"/>
      <c r="BT247" s="131"/>
      <c r="BU247" s="132"/>
      <c r="BV247" s="131"/>
      <c r="BW247" s="65"/>
      <c r="BX247" s="131"/>
      <c r="BY247" s="65"/>
      <c r="BZ247" s="131"/>
      <c r="CA247" s="65"/>
      <c r="CB247" s="156">
        <f t="shared" si="68"/>
        <v>0</v>
      </c>
      <c r="CC247" s="128" t="e">
        <f t="shared" si="69"/>
        <v>#DIV/0!</v>
      </c>
      <c r="CF247" s="157"/>
      <c r="CG247" s="157"/>
    </row>
    <row r="248" spans="1:88" ht="45.75" customHeight="1">
      <c r="A248" s="1002"/>
      <c r="B248" s="1046" t="s">
        <v>247</v>
      </c>
      <c r="C248" s="1038" t="s">
        <v>294</v>
      </c>
      <c r="D248" s="670" t="s">
        <v>221</v>
      </c>
      <c r="E248" s="670"/>
      <c r="F248" s="671">
        <f>+'[1]UE409 (2)'!F260</f>
        <v>24280</v>
      </c>
      <c r="G248" s="671">
        <f>+'[1]UE409 (2)'!G260</f>
        <v>21280</v>
      </c>
      <c r="H248" s="671">
        <f>+'[1]UE409 (2)'!H260</f>
        <v>23408</v>
      </c>
      <c r="I248" s="671">
        <f>+'[1]UE409 (2)'!I260</f>
        <v>25749</v>
      </c>
      <c r="J248" s="727">
        <v>886</v>
      </c>
      <c r="K248" s="671">
        <v>1283</v>
      </c>
      <c r="L248" s="671">
        <v>1649</v>
      </c>
      <c r="M248" s="671">
        <v>3792</v>
      </c>
      <c r="N248" s="671">
        <f t="shared" ref="N248:U248" si="72">+N252+N249</f>
        <v>0</v>
      </c>
      <c r="O248" s="671">
        <f t="shared" si="72"/>
        <v>0</v>
      </c>
      <c r="P248" s="671">
        <f t="shared" si="72"/>
        <v>0</v>
      </c>
      <c r="Q248" s="671">
        <f t="shared" si="72"/>
        <v>0</v>
      </c>
      <c r="R248" s="671">
        <f t="shared" si="72"/>
        <v>0</v>
      </c>
      <c r="S248" s="671">
        <f t="shared" si="72"/>
        <v>0</v>
      </c>
      <c r="T248" s="671">
        <f t="shared" si="72"/>
        <v>0</v>
      </c>
      <c r="U248" s="671">
        <f t="shared" si="72"/>
        <v>0</v>
      </c>
      <c r="V248" s="77">
        <f t="shared" si="66"/>
        <v>7610</v>
      </c>
      <c r="W248" s="128">
        <f t="shared" si="67"/>
        <v>31.342668863261945</v>
      </c>
      <c r="Z248" s="640"/>
      <c r="AA248" s="640"/>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BA248" s="129">
        <f>+BC248+BD248+BF248+BH248+BJ248+BL248+BN248+BP248+BR248+BT248+BV248+BX248+BZ248</f>
        <v>288968</v>
      </c>
      <c r="BB248" s="130">
        <f>+BE248+BG248+BI248+BK248+BM248+BO248+BQ248+BS248+BU248+BW248+BY248+CA248</f>
        <v>51693.52</v>
      </c>
      <c r="BC248" s="129">
        <v>0</v>
      </c>
      <c r="BD248" s="155">
        <v>0</v>
      </c>
      <c r="BE248" s="132">
        <v>0</v>
      </c>
      <c r="BF248" s="131">
        <v>286858</v>
      </c>
      <c r="BG248" s="132">
        <v>25696.09</v>
      </c>
      <c r="BH248" s="131">
        <v>2110</v>
      </c>
      <c r="BI248" s="132">
        <v>25997.429999999997</v>
      </c>
      <c r="BJ248" s="131"/>
      <c r="BK248" s="132"/>
      <c r="BL248" s="131"/>
      <c r="BM248" s="132"/>
      <c r="BN248" s="131"/>
      <c r="BO248" s="132"/>
      <c r="BP248" s="131"/>
      <c r="BQ248" s="132"/>
      <c r="BR248" s="131"/>
      <c r="BS248" s="65"/>
      <c r="BT248" s="131"/>
      <c r="BU248" s="132"/>
      <c r="BV248" s="131"/>
      <c r="BW248" s="65"/>
      <c r="BX248" s="131"/>
      <c r="BY248" s="65"/>
      <c r="BZ248" s="131"/>
      <c r="CA248" s="65"/>
      <c r="CB248" s="156">
        <f t="shared" si="68"/>
        <v>51693.52</v>
      </c>
      <c r="CC248" s="128">
        <f t="shared" si="69"/>
        <v>17.88901193211705</v>
      </c>
      <c r="CF248" s="133">
        <f>+CI248-BA248</f>
        <v>0</v>
      </c>
      <c r="CG248" s="133">
        <f>+CJ248-BB248</f>
        <v>0</v>
      </c>
      <c r="CH248" s="160"/>
      <c r="CI248" s="133">
        <v>288968</v>
      </c>
      <c r="CJ248" s="133">
        <v>51693.52</v>
      </c>
    </row>
    <row r="249" spans="1:88" ht="25.5" customHeight="1">
      <c r="A249" s="1002"/>
      <c r="B249" s="1046"/>
      <c r="C249" s="1038"/>
      <c r="D249" s="38" t="s">
        <v>475</v>
      </c>
      <c r="E249" s="44" t="s">
        <v>33</v>
      </c>
      <c r="F249" s="671">
        <f>+'[1]UE409 (2)'!F261</f>
        <v>1280</v>
      </c>
      <c r="G249" s="671">
        <f>+'[1]UE409 (2)'!G261</f>
        <v>1280</v>
      </c>
      <c r="H249" s="671">
        <f>+'[1]UE409 (2)'!H261</f>
        <v>1408</v>
      </c>
      <c r="I249" s="671">
        <f>+'[1]UE409 (2)'!I261</f>
        <v>1549</v>
      </c>
      <c r="J249" s="634">
        <v>54</v>
      </c>
      <c r="K249" s="80">
        <v>33</v>
      </c>
      <c r="L249" s="80">
        <v>58</v>
      </c>
      <c r="M249" s="80">
        <v>65</v>
      </c>
      <c r="N249" s="80"/>
      <c r="O249" s="80"/>
      <c r="P249" s="80"/>
      <c r="Q249" s="80"/>
      <c r="R249" s="80"/>
      <c r="S249" s="634"/>
      <c r="T249" s="80"/>
      <c r="U249" s="80"/>
      <c r="V249" s="77">
        <f t="shared" si="66"/>
        <v>210</v>
      </c>
      <c r="W249" s="128">
        <f t="shared" si="67"/>
        <v>16.40625</v>
      </c>
      <c r="Z249" s="640"/>
      <c r="AA249" s="640"/>
      <c r="AB249" s="226" t="s">
        <v>1009</v>
      </c>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BA249" s="129"/>
      <c r="BB249" s="130"/>
      <c r="BC249" s="129"/>
      <c r="BD249" s="155"/>
      <c r="BE249" s="132"/>
      <c r="BF249" s="131"/>
      <c r="BG249" s="132"/>
      <c r="BH249" s="131"/>
      <c r="BI249" s="132"/>
      <c r="BJ249" s="131"/>
      <c r="BK249" s="132"/>
      <c r="BL249" s="131"/>
      <c r="BM249" s="132"/>
      <c r="BN249" s="131"/>
      <c r="BO249" s="132"/>
      <c r="BP249" s="131"/>
      <c r="BQ249" s="132"/>
      <c r="BR249" s="131"/>
      <c r="BS249" s="65"/>
      <c r="BT249" s="131"/>
      <c r="BU249" s="132"/>
      <c r="BV249" s="131"/>
      <c r="BW249" s="65"/>
      <c r="BX249" s="131"/>
      <c r="BY249" s="65"/>
      <c r="BZ249" s="131"/>
      <c r="CA249" s="65"/>
      <c r="CB249" s="156">
        <f t="shared" si="68"/>
        <v>0</v>
      </c>
      <c r="CC249" s="128" t="e">
        <f t="shared" si="69"/>
        <v>#DIV/0!</v>
      </c>
      <c r="CF249" s="157"/>
      <c r="CG249" s="157"/>
    </row>
    <row r="250" spans="1:88" ht="25.5" customHeight="1">
      <c r="A250" s="1002"/>
      <c r="B250" s="1046"/>
      <c r="C250" s="1038"/>
      <c r="D250" s="38" t="s">
        <v>118</v>
      </c>
      <c r="E250" s="44" t="s">
        <v>119</v>
      </c>
      <c r="F250" s="671">
        <f>+'[1]UE409 (2)'!F262</f>
        <v>2000</v>
      </c>
      <c r="G250" s="671">
        <f>+'[1]UE409 (2)'!G262</f>
        <v>2000</v>
      </c>
      <c r="H250" s="671">
        <f>+'[1]UE409 (2)'!H262</f>
        <v>2200</v>
      </c>
      <c r="I250" s="671">
        <f>+'[1]UE409 (2)'!I262</f>
        <v>2420</v>
      </c>
      <c r="J250" s="634">
        <v>1</v>
      </c>
      <c r="K250" s="80">
        <v>4</v>
      </c>
      <c r="L250" s="80">
        <v>3</v>
      </c>
      <c r="M250" s="80">
        <v>4</v>
      </c>
      <c r="N250" s="80"/>
      <c r="O250" s="80"/>
      <c r="P250" s="80"/>
      <c r="Q250" s="80"/>
      <c r="R250" s="80"/>
      <c r="S250" s="634"/>
      <c r="T250" s="80"/>
      <c r="U250" s="80"/>
      <c r="V250" s="77">
        <f t="shared" si="66"/>
        <v>12</v>
      </c>
      <c r="W250" s="128">
        <f t="shared" si="67"/>
        <v>0.6</v>
      </c>
      <c r="Z250" s="640" t="s">
        <v>830</v>
      </c>
      <c r="AA250" s="640" t="s">
        <v>831</v>
      </c>
      <c r="AB250" s="226" t="s">
        <v>1009</v>
      </c>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BA250" s="129"/>
      <c r="BB250" s="130"/>
      <c r="BC250" s="129"/>
      <c r="BD250" s="155"/>
      <c r="BE250" s="132"/>
      <c r="BF250" s="131"/>
      <c r="BG250" s="132"/>
      <c r="BH250" s="131"/>
      <c r="BI250" s="132"/>
      <c r="BJ250" s="131"/>
      <c r="BK250" s="132"/>
      <c r="BL250" s="131"/>
      <c r="BM250" s="132"/>
      <c r="BN250" s="131"/>
      <c r="BO250" s="132"/>
      <c r="BP250" s="131"/>
      <c r="BQ250" s="132"/>
      <c r="BR250" s="131"/>
      <c r="BS250" s="65"/>
      <c r="BT250" s="131"/>
      <c r="BU250" s="132"/>
      <c r="BV250" s="131"/>
      <c r="BW250" s="65"/>
      <c r="BX250" s="131"/>
      <c r="BY250" s="65"/>
      <c r="BZ250" s="131"/>
      <c r="CA250" s="65"/>
      <c r="CB250" s="156">
        <f t="shared" si="68"/>
        <v>0</v>
      </c>
      <c r="CC250" s="128" t="e">
        <f t="shared" si="69"/>
        <v>#DIV/0!</v>
      </c>
      <c r="CF250" s="157"/>
      <c r="CG250" s="157"/>
    </row>
    <row r="251" spans="1:88" ht="25.5" customHeight="1">
      <c r="A251" s="1002"/>
      <c r="B251" s="1046"/>
      <c r="C251" s="1038"/>
      <c r="D251" s="38" t="s">
        <v>120</v>
      </c>
      <c r="E251" s="44" t="s">
        <v>121</v>
      </c>
      <c r="F251" s="671">
        <f>+'[1]UE409 (2)'!F263</f>
        <v>1600</v>
      </c>
      <c r="G251" s="671">
        <f>+'[1]UE409 (2)'!G263</f>
        <v>1600</v>
      </c>
      <c r="H251" s="671">
        <f>+'[1]UE409 (2)'!H263</f>
        <v>1760</v>
      </c>
      <c r="I251" s="671">
        <f>+'[1]UE409 (2)'!I263</f>
        <v>1936</v>
      </c>
      <c r="J251" s="634">
        <v>6</v>
      </c>
      <c r="K251" s="80">
        <v>14</v>
      </c>
      <c r="L251" s="80">
        <v>33</v>
      </c>
      <c r="M251" s="80">
        <v>72</v>
      </c>
      <c r="N251" s="80"/>
      <c r="O251" s="80"/>
      <c r="P251" s="80"/>
      <c r="Q251" s="80"/>
      <c r="R251" s="80"/>
      <c r="S251" s="634"/>
      <c r="T251" s="80"/>
      <c r="U251" s="80"/>
      <c r="V251" s="77">
        <f t="shared" si="66"/>
        <v>125</v>
      </c>
      <c r="W251" s="128">
        <f t="shared" si="67"/>
        <v>7.8125</v>
      </c>
      <c r="Z251" s="640"/>
      <c r="AA251" s="640"/>
      <c r="AB251" s="226" t="s">
        <v>1009</v>
      </c>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BA251" s="129"/>
      <c r="BB251" s="130"/>
      <c r="BC251" s="129"/>
      <c r="BD251" s="155"/>
      <c r="BE251" s="132"/>
      <c r="BF251" s="131"/>
      <c r="BG251" s="132"/>
      <c r="BH251" s="131"/>
      <c r="BI251" s="132"/>
      <c r="BJ251" s="131"/>
      <c r="BK251" s="132"/>
      <c r="BL251" s="131"/>
      <c r="BM251" s="132"/>
      <c r="BN251" s="131"/>
      <c r="BO251" s="132"/>
      <c r="BP251" s="131"/>
      <c r="BQ251" s="132"/>
      <c r="BR251" s="131"/>
      <c r="BS251" s="65"/>
      <c r="BT251" s="131"/>
      <c r="BU251" s="132"/>
      <c r="BV251" s="131"/>
      <c r="BW251" s="65"/>
      <c r="BX251" s="131"/>
      <c r="BY251" s="65"/>
      <c r="BZ251" s="131"/>
      <c r="CA251" s="65"/>
      <c r="CB251" s="156">
        <f t="shared" si="68"/>
        <v>0</v>
      </c>
      <c r="CC251" s="128" t="e">
        <f t="shared" si="69"/>
        <v>#DIV/0!</v>
      </c>
      <c r="CF251" s="157"/>
      <c r="CG251" s="157"/>
    </row>
    <row r="252" spans="1:88" ht="28.5" customHeight="1">
      <c r="A252" s="1002"/>
      <c r="B252" s="1046"/>
      <c r="C252" s="1038"/>
      <c r="D252" s="38" t="s">
        <v>122</v>
      </c>
      <c r="E252" s="44" t="s">
        <v>111</v>
      </c>
      <c r="F252" s="671">
        <f>+'[1]UE409 (2)'!F264</f>
        <v>23000</v>
      </c>
      <c r="G252" s="671">
        <f>+'[1]UE409 (2)'!G264</f>
        <v>20000</v>
      </c>
      <c r="H252" s="671">
        <f>+'[1]UE409 (2)'!H264</f>
        <v>22000</v>
      </c>
      <c r="I252" s="671">
        <f>+'[1]UE409 (2)'!I264</f>
        <v>24200</v>
      </c>
      <c r="J252" s="634">
        <v>832</v>
      </c>
      <c r="K252" s="80">
        <v>1250</v>
      </c>
      <c r="L252" s="80">
        <v>1591</v>
      </c>
      <c r="M252" s="80">
        <v>3727</v>
      </c>
      <c r="N252" s="80"/>
      <c r="O252" s="80"/>
      <c r="P252" s="80"/>
      <c r="Q252" s="80"/>
      <c r="R252" s="80"/>
      <c r="S252" s="635"/>
      <c r="T252" s="80"/>
      <c r="U252" s="80"/>
      <c r="V252" s="77">
        <f t="shared" si="66"/>
        <v>7400</v>
      </c>
      <c r="W252" s="128">
        <f t="shared" si="67"/>
        <v>32.173913043478258</v>
      </c>
      <c r="Z252" s="640" t="s">
        <v>832</v>
      </c>
      <c r="AA252" s="640" t="s">
        <v>833</v>
      </c>
      <c r="AB252" s="226" t="s">
        <v>1009</v>
      </c>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BA252" s="129"/>
      <c r="BB252" s="130"/>
      <c r="BC252" s="129"/>
      <c r="BD252" s="155"/>
      <c r="BE252" s="132"/>
      <c r="BF252" s="131"/>
      <c r="BG252" s="132"/>
      <c r="BH252" s="131"/>
      <c r="BI252" s="132"/>
      <c r="BJ252" s="131"/>
      <c r="BK252" s="132"/>
      <c r="BL252" s="131"/>
      <c r="BM252" s="132"/>
      <c r="BN252" s="131"/>
      <c r="BO252" s="132"/>
      <c r="BP252" s="131"/>
      <c r="BQ252" s="132"/>
      <c r="BR252" s="131"/>
      <c r="BS252" s="65"/>
      <c r="BT252" s="131"/>
      <c r="BU252" s="132"/>
      <c r="BV252" s="131"/>
      <c r="BW252" s="65"/>
      <c r="BX252" s="131"/>
      <c r="BY252" s="65"/>
      <c r="BZ252" s="131"/>
      <c r="CA252" s="65"/>
      <c r="CB252" s="156">
        <f t="shared" si="68"/>
        <v>0</v>
      </c>
      <c r="CC252" s="128" t="e">
        <f t="shared" si="69"/>
        <v>#DIV/0!</v>
      </c>
      <c r="CF252" s="157"/>
      <c r="CG252" s="157"/>
    </row>
    <row r="253" spans="1:88" ht="38.25" customHeight="1">
      <c r="A253" s="1002"/>
      <c r="B253" s="1046" t="s">
        <v>670</v>
      </c>
      <c r="C253" s="1038" t="s">
        <v>671</v>
      </c>
      <c r="D253" s="670" t="s">
        <v>221</v>
      </c>
      <c r="E253" s="670"/>
      <c r="F253" s="671">
        <f>+'[1]UE409 (2)'!F265</f>
        <v>120</v>
      </c>
      <c r="G253" s="671">
        <f>+'[1]UE409 (2)'!G265</f>
        <v>120</v>
      </c>
      <c r="H253" s="671">
        <f>+'[1]UE409 (2)'!H265</f>
        <v>200</v>
      </c>
      <c r="I253" s="671">
        <f>+'[1]UE409 (2)'!I265</f>
        <v>300</v>
      </c>
      <c r="J253" s="727">
        <v>0</v>
      </c>
      <c r="K253" s="671">
        <v>0</v>
      </c>
      <c r="L253" s="671">
        <v>0</v>
      </c>
      <c r="M253" s="671">
        <v>0</v>
      </c>
      <c r="N253" s="671">
        <f t="shared" ref="N253:U253" si="73">+N254</f>
        <v>0</v>
      </c>
      <c r="O253" s="671">
        <f t="shared" si="73"/>
        <v>0</v>
      </c>
      <c r="P253" s="671">
        <f t="shared" si="73"/>
        <v>0</v>
      </c>
      <c r="Q253" s="671">
        <f t="shared" si="73"/>
        <v>0</v>
      </c>
      <c r="R253" s="671">
        <f t="shared" si="73"/>
        <v>0</v>
      </c>
      <c r="S253" s="671">
        <f t="shared" si="73"/>
        <v>0</v>
      </c>
      <c r="T253" s="671">
        <f t="shared" si="73"/>
        <v>0</v>
      </c>
      <c r="U253" s="671">
        <f t="shared" si="73"/>
        <v>0</v>
      </c>
      <c r="V253" s="77">
        <f t="shared" si="66"/>
        <v>0</v>
      </c>
      <c r="W253" s="128">
        <f t="shared" si="67"/>
        <v>0</v>
      </c>
      <c r="Z253" s="640"/>
      <c r="AA253" s="640"/>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BA253" s="129">
        <f>+BC253+BD253+BF253+BH253+BJ253+BL253+BN253+BP253+BR253+BT253+BV253+BX253+BZ253</f>
        <v>0</v>
      </c>
      <c r="BB253" s="130">
        <f>+BE253+BG253+BI253+BK253+BM253+BO253+BQ253+BS253+BU253+BW253+BY253+CA253</f>
        <v>0</v>
      </c>
      <c r="BC253" s="129">
        <v>0</v>
      </c>
      <c r="BD253" s="155">
        <v>0</v>
      </c>
      <c r="BE253" s="132">
        <v>0</v>
      </c>
      <c r="BF253" s="131">
        <v>0</v>
      </c>
      <c r="BG253" s="132">
        <v>0</v>
      </c>
      <c r="BH253" s="131">
        <v>0</v>
      </c>
      <c r="BI253" s="132">
        <v>0</v>
      </c>
      <c r="BJ253" s="131"/>
      <c r="BK253" s="132"/>
      <c r="BL253" s="131"/>
      <c r="BM253" s="132"/>
      <c r="BN253" s="131"/>
      <c r="BO253" s="132"/>
      <c r="BP253" s="131"/>
      <c r="BQ253" s="132"/>
      <c r="BR253" s="131"/>
      <c r="BS253" s="65"/>
      <c r="BT253" s="131"/>
      <c r="BU253" s="132"/>
      <c r="BV253" s="131"/>
      <c r="BW253" s="65"/>
      <c r="BX253" s="131"/>
      <c r="BY253" s="65"/>
      <c r="BZ253" s="131"/>
      <c r="CA253" s="65"/>
      <c r="CB253" s="156">
        <f>+BE253+BG253+BI253+BK253+BM253+BO253+BQ253+BS253+BU253+BW253+BY253+CA253</f>
        <v>0</v>
      </c>
      <c r="CC253" s="128" t="e">
        <f t="shared" si="69"/>
        <v>#DIV/0!</v>
      </c>
      <c r="CF253" s="133">
        <f>+CI253-BA253</f>
        <v>0</v>
      </c>
      <c r="CG253" s="133">
        <f>+CJ253-BB253</f>
        <v>0</v>
      </c>
      <c r="CH253" s="160"/>
      <c r="CI253" s="133"/>
      <c r="CJ253" s="133"/>
    </row>
    <row r="254" spans="1:88" ht="38.25" customHeight="1">
      <c r="A254" s="1002"/>
      <c r="B254" s="1046"/>
      <c r="C254" s="1038"/>
      <c r="D254" s="38" t="s">
        <v>672</v>
      </c>
      <c r="E254" s="44" t="s">
        <v>673</v>
      </c>
      <c r="F254" s="671">
        <f>+'[1]UE409 (2)'!F266</f>
        <v>120</v>
      </c>
      <c r="G254" s="671">
        <f>+'[1]UE409 (2)'!G266</f>
        <v>120</v>
      </c>
      <c r="H254" s="671">
        <f>+'[1]UE409 (2)'!H266</f>
        <v>200</v>
      </c>
      <c r="I254" s="671">
        <f>+'[1]UE409 (2)'!I266</f>
        <v>300</v>
      </c>
      <c r="J254" s="634">
        <v>0</v>
      </c>
      <c r="K254" s="80">
        <v>0</v>
      </c>
      <c r="L254" s="80">
        <v>0</v>
      </c>
      <c r="M254" s="80">
        <v>0</v>
      </c>
      <c r="N254" s="80"/>
      <c r="O254" s="80"/>
      <c r="P254" s="80"/>
      <c r="Q254" s="80"/>
      <c r="R254" s="80"/>
      <c r="S254" s="634"/>
      <c r="T254" s="80"/>
      <c r="U254" s="80"/>
      <c r="V254" s="77">
        <f t="shared" si="66"/>
        <v>0</v>
      </c>
      <c r="W254" s="128">
        <f t="shared" si="67"/>
        <v>0</v>
      </c>
      <c r="Z254" s="640" t="s">
        <v>834</v>
      </c>
      <c r="AA254" s="640" t="s">
        <v>835</v>
      </c>
      <c r="AB254" s="226" t="s">
        <v>1010</v>
      </c>
      <c r="AC254" s="226" t="s">
        <v>1011</v>
      </c>
      <c r="AD254" s="226" t="s">
        <v>1012</v>
      </c>
      <c r="AE254" s="226"/>
      <c r="AF254" s="226"/>
      <c r="AG254" s="226"/>
      <c r="AH254" s="226"/>
      <c r="AI254" s="226"/>
      <c r="AJ254" s="226"/>
      <c r="AK254" s="226"/>
      <c r="AL254" s="226"/>
      <c r="AM254" s="226"/>
      <c r="AN254" s="226"/>
      <c r="AO254" s="226"/>
      <c r="AP254" s="226"/>
      <c r="AQ254" s="226"/>
      <c r="AR254" s="226"/>
      <c r="AS254" s="226"/>
      <c r="AT254" s="226"/>
      <c r="AU254" s="226"/>
      <c r="AV254" s="226"/>
      <c r="AW254" s="226"/>
      <c r="BA254" s="129"/>
      <c r="BB254" s="130"/>
      <c r="BC254" s="129"/>
      <c r="BD254" s="155"/>
      <c r="BE254" s="132"/>
      <c r="BF254" s="131"/>
      <c r="BG254" s="132"/>
      <c r="BH254" s="131"/>
      <c r="BI254" s="132"/>
      <c r="BJ254" s="131"/>
      <c r="BK254" s="132"/>
      <c r="BL254" s="131"/>
      <c r="BM254" s="132"/>
      <c r="BN254" s="131"/>
      <c r="BO254" s="132"/>
      <c r="BP254" s="131"/>
      <c r="BQ254" s="132"/>
      <c r="BR254" s="131"/>
      <c r="BS254" s="65"/>
      <c r="BT254" s="131"/>
      <c r="BU254" s="132"/>
      <c r="BV254" s="131"/>
      <c r="BW254" s="65"/>
      <c r="BX254" s="131"/>
      <c r="BY254" s="65"/>
      <c r="BZ254" s="131"/>
      <c r="CA254" s="65"/>
      <c r="CB254" s="156"/>
      <c r="CC254" s="128"/>
      <c r="CF254" s="157"/>
      <c r="CG254" s="157"/>
    </row>
    <row r="255" spans="1:88" ht="55.5" customHeight="1">
      <c r="A255" s="1002"/>
      <c r="B255" s="1046" t="s">
        <v>248</v>
      </c>
      <c r="C255" s="1044" t="s">
        <v>295</v>
      </c>
      <c r="D255" s="670" t="s">
        <v>221</v>
      </c>
      <c r="E255" s="670"/>
      <c r="F255" s="671">
        <f>+'[1]UE409 (2)'!F267</f>
        <v>23844</v>
      </c>
      <c r="G255" s="671">
        <f>+'[1]UE409 (2)'!G267</f>
        <v>23844</v>
      </c>
      <c r="H255" s="671">
        <f>+'[1]UE409 (2)'!H267</f>
        <v>23844</v>
      </c>
      <c r="I255" s="671">
        <f>+'[1]UE409 (2)'!I267</f>
        <v>23844</v>
      </c>
      <c r="J255" s="729">
        <v>1794</v>
      </c>
      <c r="K255" s="671">
        <v>2203</v>
      </c>
      <c r="L255" s="671">
        <v>2066</v>
      </c>
      <c r="M255" s="671">
        <v>2046</v>
      </c>
      <c r="N255" s="671">
        <f t="shared" ref="N255:U255" si="74">N256+N257+N258+N259+N260+N261</f>
        <v>0</v>
      </c>
      <c r="O255" s="671">
        <f t="shared" si="74"/>
        <v>0</v>
      </c>
      <c r="P255" s="671">
        <f t="shared" si="74"/>
        <v>0</v>
      </c>
      <c r="Q255" s="671">
        <f t="shared" si="74"/>
        <v>0</v>
      </c>
      <c r="R255" s="671">
        <f t="shared" si="74"/>
        <v>0</v>
      </c>
      <c r="S255" s="671">
        <f t="shared" si="74"/>
        <v>0</v>
      </c>
      <c r="T255" s="671">
        <f t="shared" si="74"/>
        <v>0</v>
      </c>
      <c r="U255" s="671">
        <f t="shared" si="74"/>
        <v>0</v>
      </c>
      <c r="V255" s="77">
        <f t="shared" si="66"/>
        <v>8109</v>
      </c>
      <c r="W255" s="128">
        <f t="shared" si="67"/>
        <v>34.008555611474584</v>
      </c>
      <c r="Z255" s="640"/>
      <c r="AA255" s="640"/>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BA255" s="77">
        <f>+BC255+BD255+BF255+BH255+BJ255+BL255+BN255+BP255+BR255+BT255+BV255+BX255+BZ255</f>
        <v>2441282</v>
      </c>
      <c r="BB255" s="130">
        <f>+BE255+BG255+BI255+BK255+BM255+BO255+BQ255+BS255+BU255+BW255+BY255+CA255</f>
        <v>522520.86</v>
      </c>
      <c r="BC255" s="129">
        <v>986284</v>
      </c>
      <c r="BD255" s="155">
        <v>5407</v>
      </c>
      <c r="BE255" s="132">
        <v>87812.97</v>
      </c>
      <c r="BF255" s="131">
        <v>1439551</v>
      </c>
      <c r="BG255" s="132">
        <v>223904.97</v>
      </c>
      <c r="BH255" s="131">
        <v>10040</v>
      </c>
      <c r="BI255" s="132">
        <v>210802.91999999998</v>
      </c>
      <c r="BJ255" s="131"/>
      <c r="BK255" s="132"/>
      <c r="BL255" s="131"/>
      <c r="BM255" s="132"/>
      <c r="BN255" s="131"/>
      <c r="BO255" s="132"/>
      <c r="BP255" s="131"/>
      <c r="BQ255" s="132"/>
      <c r="BR255" s="131"/>
      <c r="BS255" s="65"/>
      <c r="BT255" s="131"/>
      <c r="BU255" s="132"/>
      <c r="BV255" s="131"/>
      <c r="BW255" s="65"/>
      <c r="BX255" s="131"/>
      <c r="BY255" s="65"/>
      <c r="BZ255" s="131"/>
      <c r="CA255" s="65"/>
      <c r="CB255" s="156">
        <f t="shared" si="68"/>
        <v>522520.86</v>
      </c>
      <c r="CC255" s="128">
        <f t="shared" si="69"/>
        <v>21.403543711869418</v>
      </c>
      <c r="CF255" s="133">
        <f>+CI255-BA255</f>
        <v>0</v>
      </c>
      <c r="CG255" s="133">
        <f>+CJ255-BB255</f>
        <v>0</v>
      </c>
      <c r="CH255" s="160"/>
      <c r="CI255" s="133">
        <v>2441282</v>
      </c>
      <c r="CJ255" s="133">
        <v>522520.86</v>
      </c>
    </row>
    <row r="256" spans="1:88" ht="54.75" customHeight="1">
      <c r="A256" s="1002"/>
      <c r="B256" s="1046"/>
      <c r="C256" s="1044"/>
      <c r="D256" s="11" t="s">
        <v>480</v>
      </c>
      <c r="E256" s="44" t="s">
        <v>33</v>
      </c>
      <c r="F256" s="671">
        <f>+'[1]UE409 (2)'!F268</f>
        <v>1025</v>
      </c>
      <c r="G256" s="671">
        <f>+'[1]UE409 (2)'!G268</f>
        <v>1025</v>
      </c>
      <c r="H256" s="671">
        <f>+'[1]UE409 (2)'!H268</f>
        <v>1025</v>
      </c>
      <c r="I256" s="671">
        <f>+'[1]UE409 (2)'!I268</f>
        <v>1025</v>
      </c>
      <c r="J256" s="634">
        <v>33</v>
      </c>
      <c r="K256" s="80">
        <v>41</v>
      </c>
      <c r="L256" s="80">
        <v>26</v>
      </c>
      <c r="M256" s="80">
        <v>59</v>
      </c>
      <c r="N256" s="80"/>
      <c r="O256" s="80"/>
      <c r="P256" s="80"/>
      <c r="Q256" s="80"/>
      <c r="R256" s="80"/>
      <c r="S256" s="664"/>
      <c r="T256" s="80"/>
      <c r="U256" s="80"/>
      <c r="V256" s="77">
        <f t="shared" si="66"/>
        <v>159</v>
      </c>
      <c r="W256" s="128">
        <f t="shared" si="67"/>
        <v>15.512195121951219</v>
      </c>
      <c r="Z256" s="640"/>
      <c r="AA256" s="640"/>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BA256" s="129"/>
      <c r="BB256" s="130"/>
      <c r="BC256" s="129"/>
      <c r="BD256" s="155"/>
      <c r="BE256" s="132"/>
      <c r="BF256" s="131"/>
      <c r="BG256" s="132"/>
      <c r="BH256" s="131"/>
      <c r="BI256" s="132"/>
      <c r="BJ256" s="131"/>
      <c r="BK256" s="132"/>
      <c r="BL256" s="131"/>
      <c r="BM256" s="132"/>
      <c r="BN256" s="131"/>
      <c r="BO256" s="132"/>
      <c r="BP256" s="131"/>
      <c r="BQ256" s="132"/>
      <c r="BR256" s="131"/>
      <c r="BS256" s="65"/>
      <c r="BT256" s="131"/>
      <c r="BU256" s="132"/>
      <c r="BV256" s="131"/>
      <c r="BW256" s="65"/>
      <c r="BX256" s="131"/>
      <c r="BY256" s="65"/>
      <c r="BZ256" s="131"/>
      <c r="CA256" s="65"/>
      <c r="CB256" s="156">
        <f t="shared" si="68"/>
        <v>0</v>
      </c>
      <c r="CC256" s="128" t="e">
        <f t="shared" si="69"/>
        <v>#DIV/0!</v>
      </c>
      <c r="CF256" s="157"/>
      <c r="CG256" s="157"/>
    </row>
    <row r="257" spans="1:88" ht="51" customHeight="1">
      <c r="A257" s="1002"/>
      <c r="B257" s="1046"/>
      <c r="C257" s="1044"/>
      <c r="D257" s="11" t="s">
        <v>123</v>
      </c>
      <c r="E257" s="44" t="s">
        <v>33</v>
      </c>
      <c r="F257" s="671">
        <f>+'[1]UE409 (2)'!F269</f>
        <v>1426</v>
      </c>
      <c r="G257" s="671">
        <f>+'[1]UE409 (2)'!G269</f>
        <v>1426</v>
      </c>
      <c r="H257" s="671">
        <f>+'[1]UE409 (2)'!H269</f>
        <v>1426</v>
      </c>
      <c r="I257" s="671">
        <f>+'[1]UE409 (2)'!I269</f>
        <v>1426</v>
      </c>
      <c r="J257" s="634">
        <v>44</v>
      </c>
      <c r="K257" s="80">
        <v>81</v>
      </c>
      <c r="L257" s="80">
        <v>35</v>
      </c>
      <c r="M257" s="80">
        <v>72</v>
      </c>
      <c r="N257" s="80"/>
      <c r="O257" s="80"/>
      <c r="P257" s="80"/>
      <c r="Q257" s="80"/>
      <c r="R257" s="80"/>
      <c r="S257" s="664"/>
      <c r="T257" s="80"/>
      <c r="U257" s="80"/>
      <c r="V257" s="77">
        <f t="shared" si="66"/>
        <v>232</v>
      </c>
      <c r="W257" s="128">
        <f t="shared" si="67"/>
        <v>16.269284712482467</v>
      </c>
      <c r="Z257" s="640"/>
      <c r="AA257" s="640"/>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BA257" s="129"/>
      <c r="BB257" s="130"/>
      <c r="BC257" s="129"/>
      <c r="BD257" s="155"/>
      <c r="BE257" s="132"/>
      <c r="BF257" s="131"/>
      <c r="BG257" s="132"/>
      <c r="BH257" s="131"/>
      <c r="BI257" s="132"/>
      <c r="BJ257" s="131"/>
      <c r="BK257" s="132"/>
      <c r="BL257" s="131"/>
      <c r="BM257" s="132"/>
      <c r="BN257" s="131"/>
      <c r="BO257" s="132"/>
      <c r="BP257" s="131"/>
      <c r="BQ257" s="132"/>
      <c r="BR257" s="131"/>
      <c r="BS257" s="65"/>
      <c r="BT257" s="131"/>
      <c r="BU257" s="132"/>
      <c r="BV257" s="131"/>
      <c r="BW257" s="65"/>
      <c r="BX257" s="131"/>
      <c r="BY257" s="65"/>
      <c r="BZ257" s="131"/>
      <c r="CA257" s="65"/>
      <c r="CB257" s="156">
        <f t="shared" si="68"/>
        <v>0</v>
      </c>
      <c r="CC257" s="128" t="e">
        <f t="shared" si="69"/>
        <v>#DIV/0!</v>
      </c>
      <c r="CF257" s="157"/>
      <c r="CG257" s="157"/>
    </row>
    <row r="258" spans="1:88" ht="54.75" customHeight="1">
      <c r="A258" s="1002"/>
      <c r="B258" s="1046"/>
      <c r="C258" s="1044"/>
      <c r="D258" s="11" t="s">
        <v>124</v>
      </c>
      <c r="E258" s="44" t="s">
        <v>33</v>
      </c>
      <c r="F258" s="671">
        <f>+'[1]UE409 (2)'!F270</f>
        <v>4000</v>
      </c>
      <c r="G258" s="671">
        <f>+'[1]UE409 (2)'!G270</f>
        <v>4000</v>
      </c>
      <c r="H258" s="671">
        <f>+'[1]UE409 (2)'!H270</f>
        <v>4000</v>
      </c>
      <c r="I258" s="671">
        <f>+'[1]UE409 (2)'!I270</f>
        <v>4000</v>
      </c>
      <c r="J258" s="634">
        <v>268</v>
      </c>
      <c r="K258" s="80">
        <v>358</v>
      </c>
      <c r="L258" s="80">
        <v>373</v>
      </c>
      <c r="M258" s="80">
        <v>360</v>
      </c>
      <c r="N258" s="80"/>
      <c r="O258" s="80"/>
      <c r="P258" s="80"/>
      <c r="Q258" s="80"/>
      <c r="R258" s="80"/>
      <c r="S258" s="664"/>
      <c r="T258" s="80"/>
      <c r="U258" s="80"/>
      <c r="V258" s="77">
        <f t="shared" si="66"/>
        <v>1359</v>
      </c>
      <c r="W258" s="128">
        <f t="shared" si="67"/>
        <v>33.975000000000001</v>
      </c>
      <c r="Z258" s="640"/>
      <c r="AA258" s="640"/>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BA258" s="129"/>
      <c r="BB258" s="130"/>
      <c r="BC258" s="129"/>
      <c r="BD258" s="155"/>
      <c r="BE258" s="132"/>
      <c r="BF258" s="131"/>
      <c r="BG258" s="132"/>
      <c r="BH258" s="131"/>
      <c r="BI258" s="132"/>
      <c r="BJ258" s="131"/>
      <c r="BK258" s="132"/>
      <c r="BL258" s="131"/>
      <c r="BM258" s="132"/>
      <c r="BN258" s="131"/>
      <c r="BO258" s="132"/>
      <c r="BP258" s="131"/>
      <c r="BQ258" s="132"/>
      <c r="BR258" s="131"/>
      <c r="BS258" s="65"/>
      <c r="BT258" s="131"/>
      <c r="BU258" s="132"/>
      <c r="BV258" s="131"/>
      <c r="BW258" s="65"/>
      <c r="BX258" s="131"/>
      <c r="BY258" s="65"/>
      <c r="BZ258" s="131"/>
      <c r="CA258" s="65"/>
      <c r="CB258" s="156">
        <f t="shared" si="68"/>
        <v>0</v>
      </c>
      <c r="CC258" s="128" t="e">
        <f t="shared" si="69"/>
        <v>#DIV/0!</v>
      </c>
      <c r="CD258" s="145"/>
      <c r="CF258" s="157"/>
      <c r="CG258" s="157"/>
    </row>
    <row r="259" spans="1:88" ht="48.75" customHeight="1">
      <c r="A259" s="1002"/>
      <c r="B259" s="1046"/>
      <c r="C259" s="1044"/>
      <c r="D259" s="11" t="s">
        <v>125</v>
      </c>
      <c r="E259" s="44" t="s">
        <v>33</v>
      </c>
      <c r="F259" s="671">
        <f>+'[1]UE409 (2)'!F271</f>
        <v>3948</v>
      </c>
      <c r="G259" s="671">
        <f>+'[1]UE409 (2)'!G271</f>
        <v>3948</v>
      </c>
      <c r="H259" s="671">
        <f>+'[1]UE409 (2)'!H271</f>
        <v>3948</v>
      </c>
      <c r="I259" s="671">
        <f>+'[1]UE409 (2)'!I271</f>
        <v>3948</v>
      </c>
      <c r="J259" s="634">
        <v>255</v>
      </c>
      <c r="K259" s="80">
        <v>350</v>
      </c>
      <c r="L259" s="80">
        <v>245</v>
      </c>
      <c r="M259" s="80">
        <v>341</v>
      </c>
      <c r="N259" s="80"/>
      <c r="O259" s="80"/>
      <c r="P259" s="80"/>
      <c r="Q259" s="80"/>
      <c r="R259" s="80"/>
      <c r="S259" s="664"/>
      <c r="T259" s="80"/>
      <c r="U259" s="80"/>
      <c r="V259" s="77">
        <f t="shared" si="66"/>
        <v>1191</v>
      </c>
      <c r="W259" s="128">
        <f t="shared" si="67"/>
        <v>30.167173252279632</v>
      </c>
      <c r="Z259" s="640"/>
      <c r="AA259" s="640"/>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BA259" s="129"/>
      <c r="BB259" s="130"/>
      <c r="BC259" s="129"/>
      <c r="BD259" s="155"/>
      <c r="BE259" s="132"/>
      <c r="BF259" s="131"/>
      <c r="BG259" s="132"/>
      <c r="BH259" s="131"/>
      <c r="BI259" s="132"/>
      <c r="BJ259" s="131"/>
      <c r="BK259" s="132"/>
      <c r="BL259" s="131"/>
      <c r="BM259" s="132"/>
      <c r="BN259" s="131"/>
      <c r="BO259" s="132"/>
      <c r="BP259" s="131"/>
      <c r="BQ259" s="132"/>
      <c r="BR259" s="131"/>
      <c r="BS259" s="65"/>
      <c r="BT259" s="131"/>
      <c r="BU259" s="132"/>
      <c r="BV259" s="131"/>
      <c r="BW259" s="65"/>
      <c r="BX259" s="131"/>
      <c r="BY259" s="65"/>
      <c r="BZ259" s="131"/>
      <c r="CA259" s="65"/>
      <c r="CB259" s="156">
        <f t="shared" si="68"/>
        <v>0</v>
      </c>
      <c r="CC259" s="128" t="e">
        <f t="shared" si="69"/>
        <v>#DIV/0!</v>
      </c>
      <c r="CF259" s="157"/>
      <c r="CG259" s="157"/>
    </row>
    <row r="260" spans="1:88" ht="51" customHeight="1">
      <c r="A260" s="1002"/>
      <c r="B260" s="1046"/>
      <c r="C260" s="1044"/>
      <c r="D260" s="11" t="s">
        <v>417</v>
      </c>
      <c r="E260" s="44" t="s">
        <v>33</v>
      </c>
      <c r="F260" s="671">
        <f>+'[1]UE409 (2)'!F272</f>
        <v>8080</v>
      </c>
      <c r="G260" s="671">
        <f>+'[1]UE409 (2)'!G272</f>
        <v>8080</v>
      </c>
      <c r="H260" s="671">
        <f>+'[1]UE409 (2)'!H272</f>
        <v>8080</v>
      </c>
      <c r="I260" s="671">
        <f>+'[1]UE409 (2)'!I272</f>
        <v>8080</v>
      </c>
      <c r="J260" s="634">
        <v>639</v>
      </c>
      <c r="K260" s="80">
        <v>777</v>
      </c>
      <c r="L260" s="80">
        <v>740</v>
      </c>
      <c r="M260" s="80">
        <v>663</v>
      </c>
      <c r="N260" s="80"/>
      <c r="O260" s="80"/>
      <c r="P260" s="80"/>
      <c r="Q260" s="80"/>
      <c r="R260" s="80"/>
      <c r="S260" s="664"/>
      <c r="T260" s="80"/>
      <c r="U260" s="80"/>
      <c r="V260" s="77">
        <f t="shared" si="66"/>
        <v>2819</v>
      </c>
      <c r="W260" s="128">
        <f t="shared" si="67"/>
        <v>34.888613861386133</v>
      </c>
      <c r="Z260" s="640"/>
      <c r="AA260" s="640"/>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BA260" s="129"/>
      <c r="BB260" s="130"/>
      <c r="BC260" s="129"/>
      <c r="BD260" s="155"/>
      <c r="BE260" s="132"/>
      <c r="BF260" s="131"/>
      <c r="BG260" s="132"/>
      <c r="BH260" s="131"/>
      <c r="BI260" s="132"/>
      <c r="BJ260" s="131"/>
      <c r="BK260" s="132"/>
      <c r="BL260" s="131"/>
      <c r="BM260" s="132"/>
      <c r="BN260" s="131"/>
      <c r="BO260" s="132"/>
      <c r="BP260" s="131"/>
      <c r="BQ260" s="132"/>
      <c r="BR260" s="131"/>
      <c r="BS260" s="65"/>
      <c r="BT260" s="131"/>
      <c r="BU260" s="132"/>
      <c r="BV260" s="131"/>
      <c r="BW260" s="65"/>
      <c r="BX260" s="131"/>
      <c r="BY260" s="65"/>
      <c r="BZ260" s="131"/>
      <c r="CA260" s="65"/>
      <c r="CB260" s="156">
        <f t="shared" si="68"/>
        <v>0</v>
      </c>
      <c r="CC260" s="128" t="e">
        <f t="shared" si="69"/>
        <v>#DIV/0!</v>
      </c>
      <c r="CF260" s="157"/>
      <c r="CG260" s="157"/>
    </row>
    <row r="261" spans="1:88" ht="60.75" customHeight="1">
      <c r="A261" s="1002"/>
      <c r="B261" s="1046"/>
      <c r="C261" s="1044"/>
      <c r="D261" s="11" t="s">
        <v>126</v>
      </c>
      <c r="E261" s="44" t="s">
        <v>33</v>
      </c>
      <c r="F261" s="671">
        <f>+'[1]UE409 (2)'!F273</f>
        <v>5365</v>
      </c>
      <c r="G261" s="671">
        <f>+'[1]UE409 (2)'!G273</f>
        <v>5365</v>
      </c>
      <c r="H261" s="671">
        <f>+'[1]UE409 (2)'!H273</f>
        <v>5365</v>
      </c>
      <c r="I261" s="671">
        <f>+'[1]UE409 (2)'!I273</f>
        <v>5365</v>
      </c>
      <c r="J261" s="634">
        <v>555</v>
      </c>
      <c r="K261" s="80">
        <v>596</v>
      </c>
      <c r="L261" s="80">
        <v>647</v>
      </c>
      <c r="M261" s="80">
        <v>551</v>
      </c>
      <c r="N261" s="80"/>
      <c r="O261" s="80"/>
      <c r="P261" s="80"/>
      <c r="Q261" s="80"/>
      <c r="R261" s="80"/>
      <c r="S261" s="664"/>
      <c r="T261" s="80"/>
      <c r="U261" s="80"/>
      <c r="V261" s="77">
        <f t="shared" si="66"/>
        <v>2349</v>
      </c>
      <c r="W261" s="128">
        <f t="shared" si="67"/>
        <v>43.78378378378379</v>
      </c>
      <c r="Z261" s="640"/>
      <c r="AA261" s="640"/>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BA261" s="129"/>
      <c r="BB261" s="130"/>
      <c r="BC261" s="129"/>
      <c r="BD261" s="155"/>
      <c r="BE261" s="132"/>
      <c r="BF261" s="131"/>
      <c r="BG261" s="132"/>
      <c r="BH261" s="131"/>
      <c r="BI261" s="132"/>
      <c r="BJ261" s="131"/>
      <c r="BK261" s="132"/>
      <c r="BL261" s="131"/>
      <c r="BM261" s="132"/>
      <c r="BN261" s="131"/>
      <c r="BO261" s="132"/>
      <c r="BP261" s="131"/>
      <c r="BQ261" s="132"/>
      <c r="BR261" s="131"/>
      <c r="BS261" s="65"/>
      <c r="BT261" s="131"/>
      <c r="BU261" s="132"/>
      <c r="BV261" s="131"/>
      <c r="BW261" s="65"/>
      <c r="BX261" s="131"/>
      <c r="BY261" s="65"/>
      <c r="BZ261" s="131"/>
      <c r="CA261" s="65"/>
      <c r="CB261" s="156">
        <f t="shared" si="68"/>
        <v>0</v>
      </c>
      <c r="CC261" s="128" t="e">
        <f t="shared" si="69"/>
        <v>#DIV/0!</v>
      </c>
      <c r="CF261" s="157"/>
      <c r="CG261" s="157"/>
    </row>
    <row r="262" spans="1:88" ht="48.75" customHeight="1">
      <c r="A262" s="1002"/>
      <c r="B262" s="1046" t="s">
        <v>249</v>
      </c>
      <c r="C262" s="1038" t="s">
        <v>296</v>
      </c>
      <c r="D262" s="670" t="s">
        <v>221</v>
      </c>
      <c r="E262" s="670"/>
      <c r="F262" s="671">
        <f>+'[1]UE409 (2)'!F274</f>
        <v>4737</v>
      </c>
      <c r="G262" s="671">
        <f>+'[1]UE409 (2)'!G274</f>
        <v>5401</v>
      </c>
      <c r="H262" s="671">
        <f>+'[1]UE409 (2)'!H274</f>
        <v>5401</v>
      </c>
      <c r="I262" s="671">
        <f>+'[1]UE409 (2)'!I274</f>
        <v>5671</v>
      </c>
      <c r="J262" s="727">
        <v>454</v>
      </c>
      <c r="K262" s="671">
        <v>502</v>
      </c>
      <c r="L262" s="671">
        <v>320</v>
      </c>
      <c r="M262" s="671">
        <v>434</v>
      </c>
      <c r="N262" s="671">
        <f t="shared" ref="N262:U262" si="75">+N265+N267</f>
        <v>0</v>
      </c>
      <c r="O262" s="671">
        <f t="shared" si="75"/>
        <v>0</v>
      </c>
      <c r="P262" s="671">
        <f t="shared" si="75"/>
        <v>0</v>
      </c>
      <c r="Q262" s="671">
        <f t="shared" si="75"/>
        <v>0</v>
      </c>
      <c r="R262" s="671">
        <f t="shared" si="75"/>
        <v>0</v>
      </c>
      <c r="S262" s="671">
        <f t="shared" si="75"/>
        <v>0</v>
      </c>
      <c r="T262" s="671">
        <f t="shared" si="75"/>
        <v>0</v>
      </c>
      <c r="U262" s="671">
        <f t="shared" si="75"/>
        <v>0</v>
      </c>
      <c r="V262" s="77">
        <f t="shared" si="66"/>
        <v>1710</v>
      </c>
      <c r="W262" s="128">
        <f t="shared" si="67"/>
        <v>36.09879670677644</v>
      </c>
      <c r="Z262" s="737"/>
      <c r="AA262" s="640"/>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BA262" s="77">
        <f>+BC262+BD262+BF262+BH262+BJ262+BL262+BN262+BP262+BR262+BT262+BV262+BX262+BZ262</f>
        <v>601384</v>
      </c>
      <c r="BB262" s="130">
        <f>+BE262+BG262+BI262+BK262+BM262+BO262+BQ262+BS262+BU262+BW262+BY262+CA262</f>
        <v>125548.26999999999</v>
      </c>
      <c r="BC262" s="129">
        <v>191456</v>
      </c>
      <c r="BD262" s="155">
        <v>582</v>
      </c>
      <c r="BE262" s="132">
        <v>17642.239999999998</v>
      </c>
      <c r="BF262" s="131">
        <v>406308</v>
      </c>
      <c r="BG262" s="132">
        <v>53762.73</v>
      </c>
      <c r="BH262" s="131">
        <v>3038</v>
      </c>
      <c r="BI262" s="132">
        <v>54143.299999999988</v>
      </c>
      <c r="BJ262" s="131"/>
      <c r="BK262" s="132"/>
      <c r="BL262" s="131"/>
      <c r="BM262" s="132"/>
      <c r="BN262" s="131"/>
      <c r="BO262" s="132"/>
      <c r="BP262" s="131"/>
      <c r="BQ262" s="132"/>
      <c r="BR262" s="131"/>
      <c r="BS262" s="65"/>
      <c r="BT262" s="131"/>
      <c r="BU262" s="132"/>
      <c r="BV262" s="131"/>
      <c r="BW262" s="65"/>
      <c r="BX262" s="131"/>
      <c r="BY262" s="65"/>
      <c r="BZ262" s="131"/>
      <c r="CA262" s="65"/>
      <c r="CB262" s="156">
        <f t="shared" si="68"/>
        <v>125548.26999999999</v>
      </c>
      <c r="CC262" s="128">
        <f t="shared" si="69"/>
        <v>20.876556409881207</v>
      </c>
      <c r="CF262" s="133">
        <f>+CI262-BA262</f>
        <v>0</v>
      </c>
      <c r="CG262" s="133">
        <f>+CJ262-BB262</f>
        <v>0</v>
      </c>
      <c r="CH262" s="160"/>
      <c r="CI262" s="133">
        <v>601384</v>
      </c>
      <c r="CJ262" s="133">
        <v>125548.26999999999</v>
      </c>
    </row>
    <row r="263" spans="1:88" ht="39" customHeight="1">
      <c r="A263" s="1002"/>
      <c r="B263" s="1046"/>
      <c r="C263" s="1038"/>
      <c r="D263" s="38" t="s">
        <v>452</v>
      </c>
      <c r="E263" s="44" t="s">
        <v>60</v>
      </c>
      <c r="F263" s="671">
        <f>+'[1]UE409 (2)'!F275</f>
        <v>295</v>
      </c>
      <c r="G263" s="671">
        <f>+'[1]UE409 (2)'!G275</f>
        <v>135</v>
      </c>
      <c r="H263" s="671">
        <f>+'[1]UE409 (2)'!H275</f>
        <v>135</v>
      </c>
      <c r="I263" s="671">
        <f>+'[1]UE409 (2)'!I275</f>
        <v>142</v>
      </c>
      <c r="J263" s="634">
        <v>8</v>
      </c>
      <c r="K263" s="80">
        <v>14</v>
      </c>
      <c r="L263" s="80">
        <v>14</v>
      </c>
      <c r="M263" s="80">
        <v>18</v>
      </c>
      <c r="N263" s="80"/>
      <c r="O263" s="80"/>
      <c r="P263" s="80"/>
      <c r="Q263" s="80"/>
      <c r="R263" s="80"/>
      <c r="S263" s="634"/>
      <c r="T263" s="80"/>
      <c r="U263" s="80"/>
      <c r="V263" s="77">
        <f t="shared" si="66"/>
        <v>54</v>
      </c>
      <c r="W263" s="128">
        <f t="shared" si="67"/>
        <v>18.305084745762713</v>
      </c>
      <c r="Z263" s="640"/>
      <c r="AA263" s="640"/>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BA263" s="129"/>
      <c r="BB263" s="130"/>
      <c r="BC263" s="129"/>
      <c r="BD263" s="155"/>
      <c r="BE263" s="132"/>
      <c r="BF263" s="131"/>
      <c r="BG263" s="132"/>
      <c r="BH263" s="131"/>
      <c r="BI263" s="132"/>
      <c r="BJ263" s="131"/>
      <c r="BK263" s="132"/>
      <c r="BL263" s="131"/>
      <c r="BM263" s="132"/>
      <c r="BN263" s="131"/>
      <c r="BO263" s="132"/>
      <c r="BP263" s="131"/>
      <c r="BQ263" s="132"/>
      <c r="BR263" s="131"/>
      <c r="BS263" s="65"/>
      <c r="BT263" s="131"/>
      <c r="BU263" s="132"/>
      <c r="BV263" s="131"/>
      <c r="BW263" s="65"/>
      <c r="BX263" s="131"/>
      <c r="BY263" s="65"/>
      <c r="BZ263" s="131"/>
      <c r="CA263" s="65"/>
      <c r="CB263" s="156">
        <f t="shared" si="68"/>
        <v>0</v>
      </c>
      <c r="CC263" s="128" t="e">
        <f t="shared" si="69"/>
        <v>#DIV/0!</v>
      </c>
      <c r="CF263" s="157"/>
      <c r="CG263" s="157"/>
    </row>
    <row r="264" spans="1:88" ht="40.5" customHeight="1">
      <c r="A264" s="1002"/>
      <c r="B264" s="1046"/>
      <c r="C264" s="1038"/>
      <c r="D264" s="38" t="s">
        <v>127</v>
      </c>
      <c r="E264" s="44" t="s">
        <v>60</v>
      </c>
      <c r="F264" s="671">
        <f>+'[1]UE409 (2)'!F276</f>
        <v>2778</v>
      </c>
      <c r="G264" s="671">
        <f>+'[1]UE409 (2)'!G276</f>
        <v>1000</v>
      </c>
      <c r="H264" s="671">
        <f>+'[1]UE409 (2)'!H276</f>
        <v>1000</v>
      </c>
      <c r="I264" s="671">
        <f>+'[1]UE409 (2)'!I276</f>
        <v>1050</v>
      </c>
      <c r="J264" s="634">
        <v>36</v>
      </c>
      <c r="K264" s="80">
        <v>129</v>
      </c>
      <c r="L264" s="80">
        <v>83</v>
      </c>
      <c r="M264" s="80">
        <v>63</v>
      </c>
      <c r="N264" s="80"/>
      <c r="O264" s="80"/>
      <c r="P264" s="80"/>
      <c r="Q264" s="80"/>
      <c r="R264" s="80"/>
      <c r="S264" s="634"/>
      <c r="T264" s="80"/>
      <c r="U264" s="80"/>
      <c r="V264" s="77">
        <f t="shared" si="66"/>
        <v>311</v>
      </c>
      <c r="W264" s="128">
        <f t="shared" si="67"/>
        <v>11.195104391648668</v>
      </c>
      <c r="Z264" s="640"/>
      <c r="AA264" s="640"/>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BA264" s="129"/>
      <c r="BB264" s="130"/>
      <c r="BC264" s="129"/>
      <c r="BD264" s="155"/>
      <c r="BE264" s="132"/>
      <c r="BF264" s="131"/>
      <c r="BG264" s="132"/>
      <c r="BH264" s="131"/>
      <c r="BI264" s="132"/>
      <c r="BJ264" s="131"/>
      <c r="BK264" s="132"/>
      <c r="BL264" s="131"/>
      <c r="BM264" s="132"/>
      <c r="BN264" s="131"/>
      <c r="BO264" s="132"/>
      <c r="BP264" s="131"/>
      <c r="BQ264" s="132"/>
      <c r="BR264" s="131"/>
      <c r="BS264" s="65"/>
      <c r="BT264" s="131"/>
      <c r="BU264" s="132"/>
      <c r="BV264" s="131"/>
      <c r="BW264" s="65"/>
      <c r="BX264" s="131"/>
      <c r="BY264" s="65"/>
      <c r="BZ264" s="131"/>
      <c r="CA264" s="65"/>
      <c r="CB264" s="156">
        <f t="shared" si="68"/>
        <v>0</v>
      </c>
      <c r="CC264" s="128" t="e">
        <f t="shared" si="69"/>
        <v>#DIV/0!</v>
      </c>
      <c r="CF264" s="157"/>
      <c r="CG264" s="157"/>
    </row>
    <row r="265" spans="1:88" ht="45.75" customHeight="1">
      <c r="A265" s="1002"/>
      <c r="B265" s="1046"/>
      <c r="C265" s="1038"/>
      <c r="D265" s="38" t="s">
        <v>454</v>
      </c>
      <c r="E265" s="44" t="s">
        <v>60</v>
      </c>
      <c r="F265" s="671">
        <f>+'[1]UE409 (2)'!F277</f>
        <v>4037</v>
      </c>
      <c r="G265" s="671">
        <f>+'[1]UE409 (2)'!G277</f>
        <v>3501</v>
      </c>
      <c r="H265" s="671">
        <f>+'[1]UE409 (2)'!H277</f>
        <v>3501</v>
      </c>
      <c r="I265" s="671">
        <f>+'[1]UE409 (2)'!I277</f>
        <v>3676</v>
      </c>
      <c r="J265" s="634">
        <v>451</v>
      </c>
      <c r="K265" s="80">
        <v>455</v>
      </c>
      <c r="L265" s="80">
        <v>319</v>
      </c>
      <c r="M265" s="80">
        <v>406</v>
      </c>
      <c r="N265" s="80"/>
      <c r="O265" s="80"/>
      <c r="P265" s="80"/>
      <c r="Q265" s="80"/>
      <c r="R265" s="80"/>
      <c r="S265" s="634"/>
      <c r="T265" s="80"/>
      <c r="U265" s="80"/>
      <c r="V265" s="77">
        <f t="shared" si="66"/>
        <v>1631</v>
      </c>
      <c r="W265" s="128">
        <f t="shared" si="67"/>
        <v>40.401288085211789</v>
      </c>
      <c r="Z265" s="737"/>
      <c r="AA265" s="640"/>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BA265" s="129"/>
      <c r="BB265" s="130"/>
      <c r="BC265" s="129"/>
      <c r="BD265" s="155"/>
      <c r="BE265" s="132"/>
      <c r="BF265" s="131"/>
      <c r="BG265" s="132"/>
      <c r="BH265" s="131"/>
      <c r="BI265" s="132"/>
      <c r="BJ265" s="131"/>
      <c r="BK265" s="132"/>
      <c r="BL265" s="131"/>
      <c r="BM265" s="132"/>
      <c r="BN265" s="131"/>
      <c r="BO265" s="132"/>
      <c r="BP265" s="131"/>
      <c r="BQ265" s="132"/>
      <c r="BR265" s="131"/>
      <c r="BS265" s="65"/>
      <c r="BT265" s="131"/>
      <c r="BU265" s="132"/>
      <c r="BV265" s="131"/>
      <c r="BW265" s="65"/>
      <c r="BX265" s="131"/>
      <c r="BY265" s="65"/>
      <c r="BZ265" s="131"/>
      <c r="CA265" s="65"/>
      <c r="CB265" s="156">
        <f t="shared" si="68"/>
        <v>0</v>
      </c>
      <c r="CC265" s="128" t="e">
        <f t="shared" si="69"/>
        <v>#DIV/0!</v>
      </c>
      <c r="CF265" s="157"/>
      <c r="CG265" s="157"/>
    </row>
    <row r="266" spans="1:88" ht="60" customHeight="1">
      <c r="A266" s="1002"/>
      <c r="B266" s="1046"/>
      <c r="C266" s="1038"/>
      <c r="D266" s="38" t="s">
        <v>128</v>
      </c>
      <c r="E266" s="44" t="s">
        <v>129</v>
      </c>
      <c r="F266" s="671">
        <f>+'[1]UE409 (2)'!F278</f>
        <v>11135</v>
      </c>
      <c r="G266" s="671">
        <f>+'[1]UE409 (2)'!G278</f>
        <v>5000</v>
      </c>
      <c r="H266" s="671">
        <f>+'[1]UE409 (2)'!H278</f>
        <v>5000</v>
      </c>
      <c r="I266" s="671">
        <f>+'[1]UE409 (2)'!I278</f>
        <v>5250</v>
      </c>
      <c r="J266" s="634">
        <v>194</v>
      </c>
      <c r="K266" s="80">
        <v>520</v>
      </c>
      <c r="L266" s="80">
        <v>326</v>
      </c>
      <c r="M266" s="80">
        <v>575</v>
      </c>
      <c r="N266" s="80"/>
      <c r="O266" s="80"/>
      <c r="P266" s="80"/>
      <c r="Q266" s="80"/>
      <c r="R266" s="80"/>
      <c r="S266" s="634"/>
      <c r="T266" s="80"/>
      <c r="U266" s="80"/>
      <c r="V266" s="77">
        <f t="shared" si="66"/>
        <v>1615</v>
      </c>
      <c r="W266" s="128">
        <f t="shared" si="67"/>
        <v>14.503816793893129</v>
      </c>
      <c r="Z266" s="640"/>
      <c r="AA266" s="640"/>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BA266" s="129"/>
      <c r="BB266" s="130"/>
      <c r="BC266" s="129"/>
      <c r="BD266" s="155"/>
      <c r="BE266" s="132"/>
      <c r="BF266" s="131"/>
      <c r="BG266" s="132"/>
      <c r="BH266" s="131"/>
      <c r="BI266" s="132"/>
      <c r="BJ266" s="131"/>
      <c r="BK266" s="132"/>
      <c r="BL266" s="131"/>
      <c r="BM266" s="132"/>
      <c r="BN266" s="131"/>
      <c r="BO266" s="132"/>
      <c r="BP266" s="131"/>
      <c r="BQ266" s="132"/>
      <c r="BR266" s="131"/>
      <c r="BS266" s="65"/>
      <c r="BT266" s="131"/>
      <c r="BU266" s="132"/>
      <c r="BV266" s="131"/>
      <c r="BW266" s="65"/>
      <c r="BX266" s="131"/>
      <c r="BY266" s="65"/>
      <c r="BZ266" s="131"/>
      <c r="CA266" s="65"/>
      <c r="CB266" s="156">
        <f t="shared" si="68"/>
        <v>0</v>
      </c>
      <c r="CC266" s="128" t="e">
        <f t="shared" si="69"/>
        <v>#DIV/0!</v>
      </c>
      <c r="CF266" s="157"/>
      <c r="CG266" s="157"/>
    </row>
    <row r="267" spans="1:88" ht="40.5" customHeight="1">
      <c r="A267" s="1002"/>
      <c r="B267" s="1046"/>
      <c r="C267" s="1038"/>
      <c r="D267" s="38" t="s">
        <v>453</v>
      </c>
      <c r="E267" s="44" t="s">
        <v>60</v>
      </c>
      <c r="F267" s="671">
        <f>+'[1]UE409 (2)'!F279</f>
        <v>700</v>
      </c>
      <c r="G267" s="671">
        <f>+'[1]UE409 (2)'!G279</f>
        <v>1900</v>
      </c>
      <c r="H267" s="671">
        <f>+'[1]UE409 (2)'!H279</f>
        <v>1900</v>
      </c>
      <c r="I267" s="671">
        <f>+'[1]UE409 (2)'!I279</f>
        <v>1995</v>
      </c>
      <c r="J267" s="634">
        <v>3</v>
      </c>
      <c r="K267" s="80">
        <v>47</v>
      </c>
      <c r="L267" s="80">
        <v>1</v>
      </c>
      <c r="M267" s="80">
        <v>28</v>
      </c>
      <c r="N267" s="80"/>
      <c r="O267" s="80"/>
      <c r="P267" s="80"/>
      <c r="Q267" s="80"/>
      <c r="R267" s="80"/>
      <c r="S267" s="634"/>
      <c r="T267" s="80"/>
      <c r="U267" s="80"/>
      <c r="V267" s="77">
        <f t="shared" si="66"/>
        <v>79</v>
      </c>
      <c r="W267" s="128">
        <f t="shared" si="67"/>
        <v>11.285714285714285</v>
      </c>
      <c r="Z267" s="640"/>
      <c r="AA267" s="640"/>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BA267" s="129"/>
      <c r="BB267" s="130"/>
      <c r="BC267" s="129"/>
      <c r="BD267" s="155"/>
      <c r="BE267" s="132"/>
      <c r="BF267" s="131"/>
      <c r="BG267" s="132"/>
      <c r="BH267" s="131"/>
      <c r="BI267" s="132"/>
      <c r="BJ267" s="131"/>
      <c r="BK267" s="132"/>
      <c r="BL267" s="131"/>
      <c r="BM267" s="132"/>
      <c r="BN267" s="131"/>
      <c r="BO267" s="132"/>
      <c r="BP267" s="131"/>
      <c r="BQ267" s="132"/>
      <c r="BR267" s="131"/>
      <c r="BS267" s="65"/>
      <c r="BT267" s="131"/>
      <c r="BU267" s="132"/>
      <c r="BV267" s="131"/>
      <c r="BW267" s="65"/>
      <c r="BX267" s="131"/>
      <c r="BY267" s="65"/>
      <c r="BZ267" s="131"/>
      <c r="CA267" s="65"/>
      <c r="CB267" s="156">
        <f t="shared" si="68"/>
        <v>0</v>
      </c>
      <c r="CC267" s="128" t="e">
        <f t="shared" si="69"/>
        <v>#DIV/0!</v>
      </c>
      <c r="CF267" s="157"/>
      <c r="CG267" s="157"/>
    </row>
    <row r="268" spans="1:88" ht="52.5" customHeight="1">
      <c r="A268" s="1002"/>
      <c r="B268" s="1046"/>
      <c r="C268" s="1038"/>
      <c r="D268" s="38" t="s">
        <v>130</v>
      </c>
      <c r="E268" s="44" t="s">
        <v>111</v>
      </c>
      <c r="F268" s="671">
        <f>+'[1]UE409 (2)'!F280</f>
        <v>1725</v>
      </c>
      <c r="G268" s="671">
        <f>+'[1]UE409 (2)'!G280</f>
        <v>700</v>
      </c>
      <c r="H268" s="671">
        <f>+'[1]UE409 (2)'!H280</f>
        <v>700</v>
      </c>
      <c r="I268" s="671">
        <f>+'[1]UE409 (2)'!I280</f>
        <v>735</v>
      </c>
      <c r="J268" s="634">
        <v>46</v>
      </c>
      <c r="K268" s="80">
        <v>50</v>
      </c>
      <c r="L268" s="80">
        <v>39</v>
      </c>
      <c r="M268" s="80">
        <v>196</v>
      </c>
      <c r="N268" s="80"/>
      <c r="O268" s="80"/>
      <c r="P268" s="80"/>
      <c r="Q268" s="80"/>
      <c r="R268" s="80"/>
      <c r="S268" s="634"/>
      <c r="T268" s="80"/>
      <c r="U268" s="80"/>
      <c r="V268" s="77">
        <f t="shared" si="66"/>
        <v>331</v>
      </c>
      <c r="W268" s="128">
        <f t="shared" si="67"/>
        <v>19.188405797101449</v>
      </c>
      <c r="Z268" s="640"/>
      <c r="AA268" s="640"/>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6"/>
      <c r="AW268" s="226"/>
      <c r="BA268" s="129"/>
      <c r="BB268" s="130"/>
      <c r="BC268" s="129"/>
      <c r="BD268" s="155"/>
      <c r="BE268" s="132"/>
      <c r="BF268" s="131"/>
      <c r="BG268" s="132"/>
      <c r="BH268" s="131"/>
      <c r="BI268" s="132"/>
      <c r="BJ268" s="131"/>
      <c r="BK268" s="132"/>
      <c r="BL268" s="131"/>
      <c r="BM268" s="132"/>
      <c r="BN268" s="131"/>
      <c r="BO268" s="132"/>
      <c r="BP268" s="131"/>
      <c r="BQ268" s="132"/>
      <c r="BR268" s="131"/>
      <c r="BS268" s="65"/>
      <c r="BT268" s="131"/>
      <c r="BU268" s="132"/>
      <c r="BV268" s="131"/>
      <c r="BW268" s="65"/>
      <c r="BX268" s="131"/>
      <c r="BY268" s="65"/>
      <c r="BZ268" s="131"/>
      <c r="CA268" s="65"/>
      <c r="CB268" s="156">
        <f t="shared" si="68"/>
        <v>0</v>
      </c>
      <c r="CC268" s="128" t="e">
        <f t="shared" si="69"/>
        <v>#DIV/0!</v>
      </c>
      <c r="CF268" s="157"/>
      <c r="CG268" s="157"/>
    </row>
    <row r="269" spans="1:88" ht="44.25" customHeight="1">
      <c r="A269" s="1002"/>
      <c r="B269" s="1046" t="s">
        <v>250</v>
      </c>
      <c r="C269" s="1044" t="s">
        <v>297</v>
      </c>
      <c r="D269" s="670" t="s">
        <v>221</v>
      </c>
      <c r="E269" s="670"/>
      <c r="F269" s="671">
        <f>+'[1]UE409 (2)'!F281</f>
        <v>3237</v>
      </c>
      <c r="G269" s="671">
        <f>+'[1]UE409 (2)'!G281</f>
        <v>2700</v>
      </c>
      <c r="H269" s="671">
        <f>+'[1]UE409 (2)'!H281</f>
        <v>2725</v>
      </c>
      <c r="I269" s="671">
        <f>+'[1]UE409 (2)'!I281</f>
        <v>2861</v>
      </c>
      <c r="J269" s="727">
        <v>210</v>
      </c>
      <c r="K269" s="671">
        <v>140</v>
      </c>
      <c r="L269" s="671">
        <v>136</v>
      </c>
      <c r="M269" s="671">
        <v>278</v>
      </c>
      <c r="N269" s="671">
        <f t="shared" ref="N269:U269" si="76">+N271+N272</f>
        <v>0</v>
      </c>
      <c r="O269" s="671">
        <f t="shared" si="76"/>
        <v>0</v>
      </c>
      <c r="P269" s="671">
        <f t="shared" si="76"/>
        <v>0</v>
      </c>
      <c r="Q269" s="671">
        <f t="shared" si="76"/>
        <v>0</v>
      </c>
      <c r="R269" s="671">
        <f t="shared" si="76"/>
        <v>0</v>
      </c>
      <c r="S269" s="671">
        <f t="shared" si="76"/>
        <v>0</v>
      </c>
      <c r="T269" s="671">
        <f t="shared" si="76"/>
        <v>0</v>
      </c>
      <c r="U269" s="671">
        <f t="shared" si="76"/>
        <v>0</v>
      </c>
      <c r="V269" s="77">
        <f t="shared" si="66"/>
        <v>764</v>
      </c>
      <c r="W269" s="128">
        <f t="shared" si="67"/>
        <v>23.602100710534447</v>
      </c>
      <c r="Z269" s="640"/>
      <c r="AA269" s="640"/>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6"/>
      <c r="AW269" s="226"/>
      <c r="BA269" s="77">
        <f>+BC269+BD269+BF269+BH269+BJ269+BL269+BN269+BP269+BR269+BT269+BV269+BX269+BZ269</f>
        <v>375872</v>
      </c>
      <c r="BB269" s="130">
        <f>+BE269+BG269+BI269+BK269+BM269+BO269+BQ269+BS269+BU269+BW269+BY269+CA269</f>
        <v>66668.639999999999</v>
      </c>
      <c r="BC269" s="129">
        <v>5000</v>
      </c>
      <c r="BD269" s="155">
        <v>0</v>
      </c>
      <c r="BE269" s="132">
        <v>0</v>
      </c>
      <c r="BF269" s="131">
        <v>368104</v>
      </c>
      <c r="BG269" s="132">
        <v>33136.620000000003</v>
      </c>
      <c r="BH269" s="131">
        <v>2768</v>
      </c>
      <c r="BI269" s="132">
        <v>33532.019999999997</v>
      </c>
      <c r="BJ269" s="131"/>
      <c r="BK269" s="132"/>
      <c r="BL269" s="131"/>
      <c r="BM269" s="132"/>
      <c r="BN269" s="131"/>
      <c r="BO269" s="132"/>
      <c r="BP269" s="131"/>
      <c r="BQ269" s="132"/>
      <c r="BR269" s="131"/>
      <c r="BS269" s="65"/>
      <c r="BT269" s="131"/>
      <c r="BU269" s="132"/>
      <c r="BV269" s="131"/>
      <c r="BW269" s="65"/>
      <c r="BX269" s="131"/>
      <c r="BY269" s="65"/>
      <c r="BZ269" s="131"/>
      <c r="CA269" s="65"/>
      <c r="CB269" s="156">
        <f t="shared" si="68"/>
        <v>66668.639999999999</v>
      </c>
      <c r="CC269" s="128">
        <f t="shared" si="69"/>
        <v>17.737059424484929</v>
      </c>
      <c r="CF269" s="133">
        <f>+CI269-BA269</f>
        <v>0</v>
      </c>
      <c r="CG269" s="133">
        <f>+CJ269-BB269</f>
        <v>0</v>
      </c>
      <c r="CH269" s="160"/>
      <c r="CI269" s="133">
        <v>375872</v>
      </c>
      <c r="CJ269" s="133">
        <v>66668.639999999999</v>
      </c>
    </row>
    <row r="270" spans="1:88" ht="51.75" customHeight="1">
      <c r="A270" s="1002"/>
      <c r="B270" s="1046"/>
      <c r="C270" s="1044"/>
      <c r="D270" s="38" t="s">
        <v>481</v>
      </c>
      <c r="E270" s="44" t="s">
        <v>220</v>
      </c>
      <c r="F270" s="671">
        <f>+'[1]UE409 (2)'!F282</f>
        <v>345</v>
      </c>
      <c r="G270" s="671">
        <f>+'[1]UE409 (2)'!G282</f>
        <v>245</v>
      </c>
      <c r="H270" s="671">
        <f>+'[1]UE409 (2)'!H282</f>
        <v>245</v>
      </c>
      <c r="I270" s="671">
        <f>+'[1]UE409 (2)'!I282</f>
        <v>257</v>
      </c>
      <c r="J270" s="634">
        <v>18</v>
      </c>
      <c r="K270" s="80">
        <v>30</v>
      </c>
      <c r="L270" s="80">
        <v>29</v>
      </c>
      <c r="M270" s="80">
        <v>43</v>
      </c>
      <c r="N270" s="80"/>
      <c r="O270" s="80"/>
      <c r="P270" s="80"/>
      <c r="Q270" s="80"/>
      <c r="R270" s="80"/>
      <c r="S270" s="634"/>
      <c r="T270" s="80"/>
      <c r="U270" s="80"/>
      <c r="V270" s="77">
        <f t="shared" si="66"/>
        <v>120</v>
      </c>
      <c r="W270" s="128">
        <f t="shared" si="67"/>
        <v>34.782608695652172</v>
      </c>
      <c r="Z270" s="640"/>
      <c r="AA270" s="640"/>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BA270" s="129"/>
      <c r="BB270" s="130"/>
      <c r="BC270" s="129"/>
      <c r="BD270" s="155"/>
      <c r="BE270" s="132"/>
      <c r="BF270" s="131"/>
      <c r="BG270" s="132"/>
      <c r="BH270" s="131"/>
      <c r="BI270" s="132"/>
      <c r="BJ270" s="131"/>
      <c r="BK270" s="132"/>
      <c r="BL270" s="131"/>
      <c r="BM270" s="132"/>
      <c r="BN270" s="131"/>
      <c r="BO270" s="132"/>
      <c r="BP270" s="131"/>
      <c r="BQ270" s="132"/>
      <c r="BR270" s="131"/>
      <c r="BS270" s="65"/>
      <c r="BT270" s="131"/>
      <c r="BU270" s="132"/>
      <c r="BV270" s="131"/>
      <c r="BW270" s="65"/>
      <c r="BX270" s="131"/>
      <c r="BY270" s="65"/>
      <c r="BZ270" s="131"/>
      <c r="CA270" s="65"/>
      <c r="CB270" s="156">
        <f t="shared" si="68"/>
        <v>0</v>
      </c>
      <c r="CC270" s="128" t="e">
        <f t="shared" si="69"/>
        <v>#DIV/0!</v>
      </c>
      <c r="CF270" s="157"/>
      <c r="CG270" s="157"/>
    </row>
    <row r="271" spans="1:88" ht="51.75" customHeight="1">
      <c r="A271" s="1002"/>
      <c r="B271" s="1046"/>
      <c r="C271" s="1044"/>
      <c r="D271" s="38" t="s">
        <v>456</v>
      </c>
      <c r="E271" s="44" t="s">
        <v>220</v>
      </c>
      <c r="F271" s="671">
        <f>+'[1]UE409 (2)'!F283</f>
        <v>2737</v>
      </c>
      <c r="G271" s="671">
        <f>+'[1]UE409 (2)'!G283</f>
        <v>2200</v>
      </c>
      <c r="H271" s="671">
        <f>+'[1]UE409 (2)'!H283</f>
        <v>2200</v>
      </c>
      <c r="I271" s="671">
        <f>+'[1]UE409 (2)'!I283</f>
        <v>2310</v>
      </c>
      <c r="J271" s="634">
        <v>210</v>
      </c>
      <c r="K271" s="80">
        <v>140</v>
      </c>
      <c r="L271" s="80">
        <v>136</v>
      </c>
      <c r="M271" s="80">
        <v>278</v>
      </c>
      <c r="N271" s="80"/>
      <c r="O271" s="80"/>
      <c r="P271" s="80"/>
      <c r="Q271" s="80"/>
      <c r="R271" s="80"/>
      <c r="S271" s="634"/>
      <c r="T271" s="80"/>
      <c r="U271" s="80"/>
      <c r="V271" s="77">
        <f t="shared" si="66"/>
        <v>764</v>
      </c>
      <c r="W271" s="128">
        <f t="shared" si="67"/>
        <v>27.913774205334306</v>
      </c>
      <c r="X271" s="70"/>
      <c r="Y271" s="70"/>
      <c r="Z271" s="640"/>
      <c r="AA271" s="640"/>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70"/>
      <c r="BA271" s="129"/>
      <c r="BB271" s="130"/>
      <c r="BC271" s="129"/>
      <c r="BD271" s="155"/>
      <c r="BE271" s="132"/>
      <c r="BF271" s="131"/>
      <c r="BG271" s="132"/>
      <c r="BH271" s="131"/>
      <c r="BI271" s="132"/>
      <c r="BJ271" s="131"/>
      <c r="BK271" s="132"/>
      <c r="BL271" s="131"/>
      <c r="BM271" s="132"/>
      <c r="BN271" s="131"/>
      <c r="BO271" s="132"/>
      <c r="BP271" s="131"/>
      <c r="BQ271" s="132"/>
      <c r="BR271" s="131"/>
      <c r="BS271" s="65"/>
      <c r="BT271" s="131"/>
      <c r="BU271" s="132"/>
      <c r="BV271" s="131"/>
      <c r="BW271" s="65"/>
      <c r="BX271" s="131"/>
      <c r="BY271" s="65"/>
      <c r="BZ271" s="131"/>
      <c r="CA271" s="65"/>
      <c r="CB271" s="156">
        <f t="shared" si="68"/>
        <v>0</v>
      </c>
      <c r="CC271" s="128" t="e">
        <f t="shared" si="69"/>
        <v>#DIV/0!</v>
      </c>
      <c r="CF271" s="157"/>
      <c r="CG271" s="157"/>
    </row>
    <row r="272" spans="1:88" ht="43.5" customHeight="1">
      <c r="A272" s="1002"/>
      <c r="B272" s="1046"/>
      <c r="C272" s="1044"/>
      <c r="D272" s="34" t="s">
        <v>455</v>
      </c>
      <c r="E272" s="25" t="s">
        <v>60</v>
      </c>
      <c r="F272" s="671">
        <f>+'[1]UE409 (2)'!F284</f>
        <v>500</v>
      </c>
      <c r="G272" s="671">
        <f>+'[1]UE409 (2)'!G284</f>
        <v>500</v>
      </c>
      <c r="H272" s="671">
        <f>+'[1]UE409 (2)'!H284</f>
        <v>525</v>
      </c>
      <c r="I272" s="671">
        <f>+'[1]UE409 (2)'!I284</f>
        <v>551</v>
      </c>
      <c r="J272" s="634">
        <v>0</v>
      </c>
      <c r="K272" s="80">
        <v>0</v>
      </c>
      <c r="L272" s="80">
        <v>0</v>
      </c>
      <c r="M272" s="80">
        <v>0</v>
      </c>
      <c r="N272" s="80"/>
      <c r="O272" s="80"/>
      <c r="P272" s="80"/>
      <c r="Q272" s="80"/>
      <c r="R272" s="80"/>
      <c r="S272" s="634"/>
      <c r="T272" s="80"/>
      <c r="U272" s="80"/>
      <c r="V272" s="77">
        <f t="shared" si="66"/>
        <v>0</v>
      </c>
      <c r="W272" s="128">
        <f t="shared" si="67"/>
        <v>0</v>
      </c>
      <c r="Z272" s="640"/>
      <c r="AA272" s="640"/>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BA272" s="129"/>
      <c r="BB272" s="130"/>
      <c r="BC272" s="129"/>
      <c r="BD272" s="155"/>
      <c r="BE272" s="132"/>
      <c r="BF272" s="131"/>
      <c r="BG272" s="132"/>
      <c r="BH272" s="131"/>
      <c r="BI272" s="132"/>
      <c r="BJ272" s="131"/>
      <c r="BK272" s="132"/>
      <c r="BL272" s="131"/>
      <c r="BM272" s="132"/>
      <c r="BN272" s="131"/>
      <c r="BO272" s="132"/>
      <c r="BP272" s="131"/>
      <c r="BQ272" s="132"/>
      <c r="BR272" s="131"/>
      <c r="BS272" s="65"/>
      <c r="BT272" s="131"/>
      <c r="BU272" s="132"/>
      <c r="BV272" s="131"/>
      <c r="BW272" s="65"/>
      <c r="BX272" s="131"/>
      <c r="BY272" s="65"/>
      <c r="BZ272" s="131"/>
      <c r="CA272" s="65"/>
      <c r="CB272" s="156">
        <f t="shared" si="68"/>
        <v>0</v>
      </c>
      <c r="CC272" s="128" t="e">
        <f t="shared" si="69"/>
        <v>#DIV/0!</v>
      </c>
      <c r="CF272" s="157"/>
      <c r="CG272" s="157"/>
    </row>
    <row r="273" spans="1:88" ht="43.5" customHeight="1">
      <c r="A273" s="1002"/>
      <c r="B273" s="1046"/>
      <c r="C273" s="1044"/>
      <c r="D273" s="38" t="s">
        <v>131</v>
      </c>
      <c r="E273" s="44" t="s">
        <v>60</v>
      </c>
      <c r="F273" s="671">
        <f>+'[1]UE409 (2)'!F285</f>
        <v>750</v>
      </c>
      <c r="G273" s="671">
        <f>+'[1]UE409 (2)'!G285</f>
        <v>500</v>
      </c>
      <c r="H273" s="671">
        <f>+'[1]UE409 (2)'!H285</f>
        <v>500</v>
      </c>
      <c r="I273" s="671">
        <f>+'[1]UE409 (2)'!I285</f>
        <v>525</v>
      </c>
      <c r="J273" s="634">
        <v>23</v>
      </c>
      <c r="K273" s="80">
        <v>33</v>
      </c>
      <c r="L273" s="80">
        <v>14</v>
      </c>
      <c r="M273" s="80">
        <v>56</v>
      </c>
      <c r="N273" s="80"/>
      <c r="O273" s="80"/>
      <c r="P273" s="80"/>
      <c r="Q273" s="80"/>
      <c r="R273" s="80"/>
      <c r="S273" s="634"/>
      <c r="T273" s="80"/>
      <c r="U273" s="80"/>
      <c r="V273" s="77">
        <f t="shared" si="66"/>
        <v>126</v>
      </c>
      <c r="W273" s="128">
        <f t="shared" si="67"/>
        <v>16.8</v>
      </c>
      <c r="Z273" s="640"/>
      <c r="AA273" s="640"/>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BA273" s="129"/>
      <c r="BB273" s="130"/>
      <c r="BC273" s="129"/>
      <c r="BD273" s="155"/>
      <c r="BE273" s="132"/>
      <c r="BF273" s="131"/>
      <c r="BG273" s="132"/>
      <c r="BH273" s="131"/>
      <c r="BI273" s="132"/>
      <c r="BJ273" s="131"/>
      <c r="BK273" s="132"/>
      <c r="BL273" s="131"/>
      <c r="BM273" s="132"/>
      <c r="BN273" s="131"/>
      <c r="BO273" s="132"/>
      <c r="BP273" s="131"/>
      <c r="BQ273" s="132"/>
      <c r="BR273" s="131"/>
      <c r="BS273" s="65"/>
      <c r="BT273" s="131"/>
      <c r="BU273" s="132"/>
      <c r="BV273" s="131"/>
      <c r="BW273" s="65"/>
      <c r="BX273" s="131"/>
      <c r="BY273" s="65"/>
      <c r="BZ273" s="131"/>
      <c r="CA273" s="65"/>
      <c r="CB273" s="156">
        <f t="shared" si="68"/>
        <v>0</v>
      </c>
      <c r="CC273" s="128" t="e">
        <f t="shared" si="69"/>
        <v>#DIV/0!</v>
      </c>
      <c r="CF273" s="157"/>
      <c r="CG273" s="157"/>
    </row>
    <row r="274" spans="1:88" ht="38.25" customHeight="1">
      <c r="A274" s="1002"/>
      <c r="B274" s="1046"/>
      <c r="C274" s="1044"/>
      <c r="D274" s="38" t="s">
        <v>132</v>
      </c>
      <c r="E274" s="44" t="s">
        <v>60</v>
      </c>
      <c r="F274" s="671">
        <f>+'[1]UE409 (2)'!F286</f>
        <v>11100</v>
      </c>
      <c r="G274" s="671">
        <f>+'[1]UE409 (2)'!G286</f>
        <v>8000</v>
      </c>
      <c r="H274" s="671">
        <f>+'[1]UE409 (2)'!H286</f>
        <v>8000</v>
      </c>
      <c r="I274" s="671">
        <f>+'[1]UE409 (2)'!I286</f>
        <v>8400</v>
      </c>
      <c r="J274" s="634">
        <v>766</v>
      </c>
      <c r="K274" s="80">
        <v>1166</v>
      </c>
      <c r="L274" s="80">
        <v>1037</v>
      </c>
      <c r="M274" s="80">
        <v>995</v>
      </c>
      <c r="N274" s="80"/>
      <c r="O274" s="80"/>
      <c r="P274" s="80"/>
      <c r="Q274" s="80"/>
      <c r="R274" s="80"/>
      <c r="S274" s="635"/>
      <c r="T274" s="80"/>
      <c r="U274" s="80"/>
      <c r="V274" s="77">
        <f t="shared" si="66"/>
        <v>3964</v>
      </c>
      <c r="W274" s="128">
        <f t="shared" si="67"/>
        <v>35.711711711711715</v>
      </c>
      <c r="Z274" s="640"/>
      <c r="AA274" s="640"/>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BA274" s="129"/>
      <c r="BB274" s="130"/>
      <c r="BC274" s="129"/>
      <c r="BD274" s="155"/>
      <c r="BE274" s="132"/>
      <c r="BF274" s="131"/>
      <c r="BG274" s="132"/>
      <c r="BH274" s="131"/>
      <c r="BI274" s="132"/>
      <c r="BJ274" s="131"/>
      <c r="BK274" s="132"/>
      <c r="BL274" s="131"/>
      <c r="BM274" s="132"/>
      <c r="BN274" s="131"/>
      <c r="BO274" s="132"/>
      <c r="BP274" s="131"/>
      <c r="BQ274" s="132"/>
      <c r="BR274" s="131"/>
      <c r="BS274" s="65"/>
      <c r="BT274" s="131"/>
      <c r="BU274" s="132"/>
      <c r="BV274" s="131"/>
      <c r="BW274" s="65"/>
      <c r="BX274" s="131"/>
      <c r="BY274" s="65"/>
      <c r="BZ274" s="131"/>
      <c r="CA274" s="65"/>
      <c r="CB274" s="156">
        <f t="shared" si="68"/>
        <v>0</v>
      </c>
      <c r="CC274" s="128" t="e">
        <f t="shared" si="69"/>
        <v>#DIV/0!</v>
      </c>
      <c r="CF274" s="157"/>
      <c r="CG274" s="157"/>
    </row>
    <row r="275" spans="1:88" ht="42" customHeight="1">
      <c r="A275" s="1002"/>
      <c r="B275" s="1046"/>
      <c r="C275" s="1044"/>
      <c r="D275" s="38" t="s">
        <v>133</v>
      </c>
      <c r="E275" s="44" t="s">
        <v>60</v>
      </c>
      <c r="F275" s="671">
        <f>+'[1]UE409 (2)'!F287</f>
        <v>343</v>
      </c>
      <c r="G275" s="671">
        <f>+'[1]UE409 (2)'!G287</f>
        <v>217</v>
      </c>
      <c r="H275" s="671">
        <f>+'[1]UE409 (2)'!H287</f>
        <v>217</v>
      </c>
      <c r="I275" s="671">
        <f>+'[1]UE409 (2)'!I287</f>
        <v>228</v>
      </c>
      <c r="J275" s="634">
        <v>12</v>
      </c>
      <c r="K275" s="80">
        <v>20</v>
      </c>
      <c r="L275" s="80">
        <v>9</v>
      </c>
      <c r="M275" s="80">
        <v>22</v>
      </c>
      <c r="N275" s="80"/>
      <c r="O275" s="80"/>
      <c r="P275" s="80"/>
      <c r="Q275" s="80"/>
      <c r="R275" s="80"/>
      <c r="S275" s="634"/>
      <c r="T275" s="80"/>
      <c r="U275" s="80"/>
      <c r="V275" s="77">
        <f t="shared" si="66"/>
        <v>63</v>
      </c>
      <c r="W275" s="128">
        <f t="shared" si="67"/>
        <v>18.367346938775512</v>
      </c>
      <c r="Z275" s="640"/>
      <c r="AA275" s="640"/>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BA275" s="129"/>
      <c r="BB275" s="130"/>
      <c r="BC275" s="129"/>
      <c r="BD275" s="155"/>
      <c r="BE275" s="132"/>
      <c r="BF275" s="131"/>
      <c r="BG275" s="132"/>
      <c r="BH275" s="131"/>
      <c r="BI275" s="132"/>
      <c r="BJ275" s="131"/>
      <c r="BK275" s="132"/>
      <c r="BL275" s="131"/>
      <c r="BM275" s="132"/>
      <c r="BN275" s="131"/>
      <c r="BO275" s="132"/>
      <c r="BP275" s="131"/>
      <c r="BQ275" s="132"/>
      <c r="BR275" s="131"/>
      <c r="BS275" s="65"/>
      <c r="BT275" s="131"/>
      <c r="BU275" s="132"/>
      <c r="BV275" s="131"/>
      <c r="BW275" s="65"/>
      <c r="BX275" s="131"/>
      <c r="BY275" s="65"/>
      <c r="BZ275" s="131"/>
      <c r="CA275" s="65"/>
      <c r="CB275" s="156">
        <f t="shared" si="68"/>
        <v>0</v>
      </c>
      <c r="CC275" s="128" t="e">
        <f t="shared" si="69"/>
        <v>#DIV/0!</v>
      </c>
      <c r="CF275" s="157"/>
      <c r="CG275" s="157"/>
    </row>
    <row r="276" spans="1:88" ht="42" customHeight="1">
      <c r="A276" s="1002"/>
      <c r="B276" s="1046" t="s">
        <v>251</v>
      </c>
      <c r="C276" s="1047" t="s">
        <v>502</v>
      </c>
      <c r="D276" s="670" t="s">
        <v>221</v>
      </c>
      <c r="E276" s="670"/>
      <c r="F276" s="671">
        <f>+'[1]UE409 (2)'!F288</f>
        <v>30000</v>
      </c>
      <c r="G276" s="671">
        <f>+'[1]UE409 (2)'!G288</f>
        <v>25080</v>
      </c>
      <c r="H276" s="671">
        <f>+'[1]UE409 (2)'!H288</f>
        <v>2456</v>
      </c>
      <c r="I276" s="671">
        <f>+'[1]UE409 (2)'!I288</f>
        <v>2584</v>
      </c>
      <c r="J276" s="729">
        <v>3018</v>
      </c>
      <c r="K276" s="671">
        <v>3134</v>
      </c>
      <c r="L276" s="671">
        <v>3371</v>
      </c>
      <c r="M276" s="671">
        <v>3817</v>
      </c>
      <c r="N276" s="671">
        <f t="shared" ref="N276:U276" si="77">+N278</f>
        <v>0</v>
      </c>
      <c r="O276" s="671">
        <f t="shared" si="77"/>
        <v>0</v>
      </c>
      <c r="P276" s="671">
        <f t="shared" si="77"/>
        <v>0</v>
      </c>
      <c r="Q276" s="671">
        <f t="shared" si="77"/>
        <v>0</v>
      </c>
      <c r="R276" s="671">
        <f t="shared" si="77"/>
        <v>0</v>
      </c>
      <c r="S276" s="671">
        <f t="shared" si="77"/>
        <v>0</v>
      </c>
      <c r="T276" s="671">
        <f t="shared" si="77"/>
        <v>0</v>
      </c>
      <c r="U276" s="671">
        <f t="shared" si="77"/>
        <v>0</v>
      </c>
      <c r="V276" s="77">
        <f t="shared" si="66"/>
        <v>13340</v>
      </c>
      <c r="W276" s="128">
        <f t="shared" si="67"/>
        <v>44.466666666666669</v>
      </c>
      <c r="Z276" s="640"/>
      <c r="AA276" s="640"/>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BA276" s="750">
        <f>+BC276+BD276+BF276+BH276+BJ276+BL276+BN276+BP276+BR276+BT276+BV276+BX276+BZ276</f>
        <v>2624425</v>
      </c>
      <c r="BB276" s="130">
        <f>+BE276+BG276+BI276+BK276+BM276+BO276+BQ276+BS276+BU276+BW276+BY276+CA276</f>
        <v>613974.02</v>
      </c>
      <c r="BC276" s="129">
        <v>1933484</v>
      </c>
      <c r="BD276" s="748">
        <f>38968+154000</f>
        <v>192968</v>
      </c>
      <c r="BE276" s="132">
        <v>180575.58000000002</v>
      </c>
      <c r="BF276" s="131">
        <v>497519</v>
      </c>
      <c r="BG276" s="132">
        <v>218576.45</v>
      </c>
      <c r="BH276" s="131">
        <v>454</v>
      </c>
      <c r="BI276" s="132">
        <v>214821.99</v>
      </c>
      <c r="BJ276" s="131"/>
      <c r="BK276" s="132"/>
      <c r="BL276" s="131"/>
      <c r="BM276" s="132"/>
      <c r="BN276" s="131"/>
      <c r="BO276" s="132"/>
      <c r="BP276" s="131"/>
      <c r="BQ276" s="132"/>
      <c r="BR276" s="131"/>
      <c r="BS276" s="65"/>
      <c r="BT276" s="131"/>
      <c r="BU276" s="132"/>
      <c r="BV276" s="131"/>
      <c r="BW276" s="65"/>
      <c r="BX276" s="131"/>
      <c r="BY276" s="65"/>
      <c r="BZ276" s="131"/>
      <c r="CA276" s="65"/>
      <c r="CB276" s="156">
        <f t="shared" si="68"/>
        <v>613974.02</v>
      </c>
      <c r="CC276" s="128">
        <f t="shared" si="69"/>
        <v>23.394611010030768</v>
      </c>
      <c r="CF276" s="133">
        <f>+CI276-BA276</f>
        <v>0</v>
      </c>
      <c r="CG276" s="133">
        <f>+CJ276-BB276</f>
        <v>0</v>
      </c>
      <c r="CH276" s="160"/>
      <c r="CI276" s="133">
        <v>2624425</v>
      </c>
      <c r="CJ276" s="133">
        <v>613974.02</v>
      </c>
    </row>
    <row r="277" spans="1:88" ht="42" customHeight="1">
      <c r="A277" s="1002"/>
      <c r="B277" s="1046"/>
      <c r="C277" s="1047"/>
      <c r="D277" s="38" t="s">
        <v>430</v>
      </c>
      <c r="E277" s="44" t="s">
        <v>252</v>
      </c>
      <c r="F277" s="671">
        <f>+'[1]UE409 (2)'!F289</f>
        <v>13992</v>
      </c>
      <c r="G277" s="671">
        <f>+'[1]UE409 (2)'!G289</f>
        <v>13992</v>
      </c>
      <c r="H277" s="671">
        <f>+'[1]UE409 (2)'!H289</f>
        <v>14201</v>
      </c>
      <c r="I277" s="671">
        <f>+'[1]UE409 (2)'!I289</f>
        <v>14414</v>
      </c>
      <c r="J277" s="634">
        <v>385</v>
      </c>
      <c r="K277" s="80">
        <v>580</v>
      </c>
      <c r="L277" s="80">
        <v>740</v>
      </c>
      <c r="M277" s="80">
        <v>1095</v>
      </c>
      <c r="N277" s="80"/>
      <c r="O277" s="80"/>
      <c r="P277" s="80"/>
      <c r="Q277" s="80"/>
      <c r="R277" s="80"/>
      <c r="S277" s="664"/>
      <c r="T277" s="80"/>
      <c r="U277" s="80"/>
      <c r="V277" s="77">
        <f t="shared" si="66"/>
        <v>2800</v>
      </c>
      <c r="W277" s="128">
        <f t="shared" si="67"/>
        <v>20.011435105774726</v>
      </c>
      <c r="Z277" s="640"/>
      <c r="AA277" s="640"/>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BA277" s="129"/>
      <c r="BB277" s="130"/>
      <c r="BC277" s="129"/>
      <c r="BD277" s="155"/>
      <c r="BE277" s="132"/>
      <c r="BF277" s="131"/>
      <c r="BG277" s="132"/>
      <c r="BH277" s="131"/>
      <c r="BI277" s="132"/>
      <c r="BJ277" s="131"/>
      <c r="BK277" s="132"/>
      <c r="BL277" s="131"/>
      <c r="BM277" s="132"/>
      <c r="BN277" s="131"/>
      <c r="BO277" s="132"/>
      <c r="BP277" s="131"/>
      <c r="BQ277" s="132"/>
      <c r="BR277" s="131"/>
      <c r="BS277" s="65"/>
      <c r="BT277" s="131"/>
      <c r="BU277" s="132"/>
      <c r="BV277" s="131"/>
      <c r="BW277" s="65"/>
      <c r="BX277" s="131"/>
      <c r="BY277" s="65"/>
      <c r="BZ277" s="131"/>
      <c r="CA277" s="65"/>
      <c r="CB277" s="156">
        <f t="shared" si="68"/>
        <v>0</v>
      </c>
      <c r="CC277" s="128" t="e">
        <f t="shared" si="69"/>
        <v>#DIV/0!</v>
      </c>
      <c r="CF277" s="157"/>
      <c r="CG277" s="157"/>
    </row>
    <row r="278" spans="1:88" ht="42" customHeight="1">
      <c r="A278" s="1002"/>
      <c r="B278" s="1046"/>
      <c r="C278" s="1047"/>
      <c r="D278" s="38" t="s">
        <v>100</v>
      </c>
      <c r="E278" s="44" t="s">
        <v>252</v>
      </c>
      <c r="F278" s="671">
        <f>+'[1]UE409 (2)'!F290</f>
        <v>30000</v>
      </c>
      <c r="G278" s="671">
        <f>+'[1]UE409 (2)'!G290</f>
        <v>25080</v>
      </c>
      <c r="H278" s="671">
        <f>+'[1]UE409 (2)'!H290</f>
        <v>2456</v>
      </c>
      <c r="I278" s="671">
        <f>+'[1]UE409 (2)'!I290</f>
        <v>2584</v>
      </c>
      <c r="J278" s="634">
        <v>3018</v>
      </c>
      <c r="K278" s="91">
        <v>3134</v>
      </c>
      <c r="L278" s="91">
        <v>3371</v>
      </c>
      <c r="M278" s="91">
        <v>3817</v>
      </c>
      <c r="N278" s="91"/>
      <c r="O278" s="91"/>
      <c r="P278" s="91"/>
      <c r="Q278" s="91"/>
      <c r="R278" s="91"/>
      <c r="S278" s="664"/>
      <c r="T278" s="91"/>
      <c r="U278" s="91"/>
      <c r="V278" s="77">
        <f t="shared" si="66"/>
        <v>13340</v>
      </c>
      <c r="W278" s="128">
        <f t="shared" si="67"/>
        <v>44.466666666666669</v>
      </c>
      <c r="Z278" s="640"/>
      <c r="AA278" s="640"/>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BA278" s="129"/>
      <c r="BB278" s="130"/>
      <c r="BC278" s="129"/>
      <c r="BD278" s="155"/>
      <c r="BE278" s="132"/>
      <c r="BF278" s="131"/>
      <c r="BG278" s="132"/>
      <c r="BH278" s="131"/>
      <c r="BI278" s="132"/>
      <c r="BJ278" s="131"/>
      <c r="BK278" s="132"/>
      <c r="BL278" s="131"/>
      <c r="BM278" s="132"/>
      <c r="BN278" s="131"/>
      <c r="BO278" s="132"/>
      <c r="BP278" s="131"/>
      <c r="BQ278" s="132"/>
      <c r="BR278" s="131"/>
      <c r="BS278" s="65"/>
      <c r="BT278" s="131"/>
      <c r="BU278" s="132"/>
      <c r="BV278" s="131"/>
      <c r="BW278" s="65"/>
      <c r="BX278" s="131"/>
      <c r="BY278" s="65"/>
      <c r="BZ278" s="131"/>
      <c r="CA278" s="65"/>
      <c r="CB278" s="156">
        <f t="shared" si="68"/>
        <v>0</v>
      </c>
      <c r="CC278" s="128" t="e">
        <f t="shared" si="69"/>
        <v>#DIV/0!</v>
      </c>
      <c r="CF278" s="157"/>
      <c r="CG278" s="157"/>
    </row>
    <row r="279" spans="1:88" ht="42" customHeight="1">
      <c r="A279" s="1002"/>
      <c r="B279" s="1046"/>
      <c r="C279" s="1047"/>
      <c r="D279" s="38" t="s">
        <v>102</v>
      </c>
      <c r="E279" s="44" t="s">
        <v>252</v>
      </c>
      <c r="F279" s="671">
        <f>+'[1]UE409 (2)'!F291</f>
        <v>13992</v>
      </c>
      <c r="G279" s="671">
        <f>+'[1]UE409 (2)'!G291</f>
        <v>13992</v>
      </c>
      <c r="H279" s="671">
        <f>+'[1]UE409 (2)'!H291</f>
        <v>14201</v>
      </c>
      <c r="I279" s="671">
        <f>+'[1]UE409 (2)'!I291</f>
        <v>14414</v>
      </c>
      <c r="J279" s="634">
        <v>387</v>
      </c>
      <c r="K279" s="80">
        <v>573</v>
      </c>
      <c r="L279" s="80">
        <v>748</v>
      </c>
      <c r="M279" s="80">
        <v>1062</v>
      </c>
      <c r="N279" s="80"/>
      <c r="O279" s="80"/>
      <c r="P279" s="80"/>
      <c r="Q279" s="80"/>
      <c r="R279" s="80"/>
      <c r="S279" s="664"/>
      <c r="T279" s="80"/>
      <c r="U279" s="80"/>
      <c r="V279" s="77">
        <f t="shared" si="66"/>
        <v>2770</v>
      </c>
      <c r="W279" s="128">
        <f t="shared" si="67"/>
        <v>19.79702687249857</v>
      </c>
      <c r="Z279" s="640"/>
      <c r="AA279" s="640"/>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BA279" s="129"/>
      <c r="BB279" s="130"/>
      <c r="BC279" s="129"/>
      <c r="BD279" s="155"/>
      <c r="BE279" s="132"/>
      <c r="BF279" s="131"/>
      <c r="BG279" s="132"/>
      <c r="BH279" s="131"/>
      <c r="BI279" s="132"/>
      <c r="BJ279" s="131"/>
      <c r="BK279" s="132"/>
      <c r="BL279" s="131"/>
      <c r="BM279" s="132"/>
      <c r="BN279" s="131"/>
      <c r="BO279" s="132"/>
      <c r="BP279" s="131"/>
      <c r="BQ279" s="132"/>
      <c r="BR279" s="131"/>
      <c r="BS279" s="65"/>
      <c r="BT279" s="131"/>
      <c r="BU279" s="132"/>
      <c r="BV279" s="131"/>
      <c r="BW279" s="65"/>
      <c r="BX279" s="131"/>
      <c r="BY279" s="65"/>
      <c r="BZ279" s="131"/>
      <c r="CA279" s="65"/>
      <c r="CB279" s="156">
        <f t="shared" si="68"/>
        <v>0</v>
      </c>
      <c r="CC279" s="128" t="e">
        <f t="shared" si="69"/>
        <v>#DIV/0!</v>
      </c>
      <c r="CF279" s="157"/>
      <c r="CG279" s="157"/>
    </row>
    <row r="280" spans="1:88" ht="42" customHeight="1">
      <c r="A280" s="1002"/>
      <c r="B280" s="1046"/>
      <c r="C280" s="1047"/>
      <c r="D280" s="38" t="s">
        <v>103</v>
      </c>
      <c r="E280" s="44" t="s">
        <v>252</v>
      </c>
      <c r="F280" s="671">
        <f>+'[1]UE409 (2)'!F292</f>
        <v>70</v>
      </c>
      <c r="G280" s="671">
        <f>+'[1]UE409 (2)'!G292</f>
        <v>70</v>
      </c>
      <c r="H280" s="671">
        <f>+'[1]UE409 (2)'!H292</f>
        <v>71</v>
      </c>
      <c r="I280" s="671">
        <f>+'[1]UE409 (2)'!I292</f>
        <v>72</v>
      </c>
      <c r="J280" s="634">
        <v>0</v>
      </c>
      <c r="K280" s="91">
        <v>1</v>
      </c>
      <c r="L280" s="91">
        <v>6</v>
      </c>
      <c r="M280" s="91">
        <v>4</v>
      </c>
      <c r="N280" s="91"/>
      <c r="O280" s="91"/>
      <c r="P280" s="91"/>
      <c r="Q280" s="91"/>
      <c r="R280" s="91"/>
      <c r="S280" s="664"/>
      <c r="T280" s="91"/>
      <c r="U280" s="91"/>
      <c r="V280" s="77">
        <f t="shared" si="66"/>
        <v>11</v>
      </c>
      <c r="W280" s="128">
        <f t="shared" si="67"/>
        <v>15.714285714285714</v>
      </c>
      <c r="Z280" s="640"/>
      <c r="AA280" s="640"/>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BA280" s="129"/>
      <c r="BB280" s="130"/>
      <c r="BC280" s="129"/>
      <c r="BD280" s="155"/>
      <c r="BE280" s="132"/>
      <c r="BF280" s="131"/>
      <c r="BG280" s="132"/>
      <c r="BH280" s="131"/>
      <c r="BI280" s="132"/>
      <c r="BJ280" s="131"/>
      <c r="BK280" s="132"/>
      <c r="BL280" s="131"/>
      <c r="BM280" s="132"/>
      <c r="BN280" s="131"/>
      <c r="BO280" s="132"/>
      <c r="BP280" s="131"/>
      <c r="BQ280" s="132"/>
      <c r="BR280" s="131"/>
      <c r="BS280" s="65"/>
      <c r="BT280" s="131"/>
      <c r="BU280" s="132"/>
      <c r="BV280" s="131"/>
      <c r="BW280" s="65"/>
      <c r="BX280" s="131"/>
      <c r="BY280" s="65"/>
      <c r="BZ280" s="131"/>
      <c r="CA280" s="65"/>
      <c r="CB280" s="156">
        <f t="shared" si="68"/>
        <v>0</v>
      </c>
      <c r="CC280" s="128" t="e">
        <f t="shared" si="69"/>
        <v>#DIV/0!</v>
      </c>
      <c r="CF280" s="157"/>
      <c r="CG280" s="157"/>
    </row>
    <row r="281" spans="1:88" ht="42" customHeight="1">
      <c r="A281" s="1002"/>
      <c r="B281" s="1046"/>
      <c r="C281" s="1047"/>
      <c r="D281" s="38" t="s">
        <v>104</v>
      </c>
      <c r="E281" s="44" t="s">
        <v>252</v>
      </c>
      <c r="F281" s="671">
        <f>+'[1]UE409 (2)'!F293</f>
        <v>5040</v>
      </c>
      <c r="G281" s="671">
        <f>+'[1]UE409 (2)'!G293</f>
        <v>5040</v>
      </c>
      <c r="H281" s="671">
        <f>+'[1]UE409 (2)'!H293</f>
        <v>5115</v>
      </c>
      <c r="I281" s="671">
        <f>+'[1]UE409 (2)'!I293</f>
        <v>5191</v>
      </c>
      <c r="J281" s="634">
        <v>182</v>
      </c>
      <c r="K281" s="80">
        <v>300</v>
      </c>
      <c r="L281" s="80">
        <v>494</v>
      </c>
      <c r="M281" s="80">
        <v>741</v>
      </c>
      <c r="N281" s="80"/>
      <c r="O281" s="80"/>
      <c r="P281" s="80"/>
      <c r="Q281" s="80"/>
      <c r="R281" s="80"/>
      <c r="S281" s="664"/>
      <c r="T281" s="80"/>
      <c r="U281" s="80"/>
      <c r="V281" s="77">
        <f t="shared" si="66"/>
        <v>1717</v>
      </c>
      <c r="W281" s="128">
        <f t="shared" si="67"/>
        <v>34.067460317460316</v>
      </c>
      <c r="Z281" s="640"/>
      <c r="AA281" s="640"/>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BA281" s="129"/>
      <c r="BB281" s="130"/>
      <c r="BC281" s="129"/>
      <c r="BD281" s="155"/>
      <c r="BE281" s="132"/>
      <c r="BF281" s="131"/>
      <c r="BG281" s="132"/>
      <c r="BH281" s="131"/>
      <c r="BI281" s="132"/>
      <c r="BJ281" s="131"/>
      <c r="BK281" s="132"/>
      <c r="BL281" s="131"/>
      <c r="BM281" s="132"/>
      <c r="BN281" s="131"/>
      <c r="BO281" s="132"/>
      <c r="BP281" s="131"/>
      <c r="BQ281" s="132"/>
      <c r="BR281" s="131"/>
      <c r="BS281" s="65"/>
      <c r="BT281" s="131"/>
      <c r="BU281" s="132"/>
      <c r="BV281" s="131"/>
      <c r="BW281" s="65"/>
      <c r="BX281" s="131"/>
      <c r="BY281" s="65"/>
      <c r="BZ281" s="131"/>
      <c r="CA281" s="65"/>
      <c r="CB281" s="156">
        <f t="shared" si="68"/>
        <v>0</v>
      </c>
      <c r="CC281" s="128" t="e">
        <f t="shared" si="69"/>
        <v>#DIV/0!</v>
      </c>
      <c r="CF281" s="157"/>
      <c r="CG281" s="157"/>
    </row>
    <row r="282" spans="1:88" ht="42" customHeight="1">
      <c r="A282" s="1002"/>
      <c r="B282" s="1046"/>
      <c r="C282" s="1047"/>
      <c r="D282" s="38" t="s">
        <v>105</v>
      </c>
      <c r="E282" s="44" t="s">
        <v>252</v>
      </c>
      <c r="F282" s="671">
        <f>+'[1]UE409 (2)'!F294</f>
        <v>1080</v>
      </c>
      <c r="G282" s="671">
        <f>+'[1]UE409 (2)'!G294</f>
        <v>10800</v>
      </c>
      <c r="H282" s="671">
        <f>+'[1]UE409 (2)'!H294</f>
        <v>10962</v>
      </c>
      <c r="I282" s="671">
        <f>+'[1]UE409 (2)'!I294</f>
        <v>11126</v>
      </c>
      <c r="J282" s="634">
        <v>47</v>
      </c>
      <c r="K282" s="80">
        <v>111</v>
      </c>
      <c r="L282" s="80">
        <v>77</v>
      </c>
      <c r="M282" s="80">
        <v>148</v>
      </c>
      <c r="N282" s="80"/>
      <c r="O282" s="80"/>
      <c r="P282" s="80"/>
      <c r="Q282" s="80"/>
      <c r="R282" s="80"/>
      <c r="S282" s="664"/>
      <c r="T282" s="80"/>
      <c r="U282" s="80"/>
      <c r="V282" s="77">
        <f t="shared" si="66"/>
        <v>383</v>
      </c>
      <c r="W282" s="128">
        <f t="shared" si="67"/>
        <v>35.462962962962962</v>
      </c>
      <c r="Z282" s="640"/>
      <c r="AA282" s="640"/>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BA282" s="129"/>
      <c r="BB282" s="130"/>
      <c r="BC282" s="129"/>
      <c r="BD282" s="155"/>
      <c r="BE282" s="132"/>
      <c r="BF282" s="131"/>
      <c r="BG282" s="132"/>
      <c r="BH282" s="131"/>
      <c r="BI282" s="132"/>
      <c r="BJ282" s="131"/>
      <c r="BK282" s="132"/>
      <c r="BL282" s="131"/>
      <c r="BM282" s="132"/>
      <c r="BN282" s="131"/>
      <c r="BO282" s="132"/>
      <c r="BP282" s="131"/>
      <c r="BQ282" s="132"/>
      <c r="BR282" s="131"/>
      <c r="BS282" s="65"/>
      <c r="BT282" s="131"/>
      <c r="BU282" s="132"/>
      <c r="BV282" s="131"/>
      <c r="BW282" s="65"/>
      <c r="BX282" s="131"/>
      <c r="BY282" s="65"/>
      <c r="BZ282" s="131"/>
      <c r="CA282" s="65"/>
      <c r="CB282" s="156">
        <f t="shared" si="68"/>
        <v>0</v>
      </c>
      <c r="CC282" s="128" t="e">
        <f t="shared" si="69"/>
        <v>#DIV/0!</v>
      </c>
      <c r="CD282" s="145"/>
      <c r="CF282" s="157"/>
      <c r="CG282" s="157"/>
    </row>
    <row r="283" spans="1:88" ht="42" customHeight="1">
      <c r="A283" s="1002"/>
      <c r="B283" s="1046"/>
      <c r="C283" s="1047"/>
      <c r="D283" s="38" t="s">
        <v>106</v>
      </c>
      <c r="E283" s="44" t="s">
        <v>252</v>
      </c>
      <c r="F283" s="671">
        <f>+'[1]UE409 (2)'!F295</f>
        <v>4800</v>
      </c>
      <c r="G283" s="671">
        <f>+'[1]UE409 (2)'!G295</f>
        <v>4800</v>
      </c>
      <c r="H283" s="671">
        <f>+'[1]UE409 (2)'!H295</f>
        <v>4872</v>
      </c>
      <c r="I283" s="671">
        <f>+'[1]UE409 (2)'!I295</f>
        <v>4945</v>
      </c>
      <c r="J283" s="634">
        <v>203</v>
      </c>
      <c r="K283" s="80">
        <v>327</v>
      </c>
      <c r="L283" s="80">
        <v>430</v>
      </c>
      <c r="M283" s="80">
        <v>607</v>
      </c>
      <c r="N283" s="80"/>
      <c r="O283" s="80"/>
      <c r="P283" s="80"/>
      <c r="Q283" s="80"/>
      <c r="R283" s="80"/>
      <c r="S283" s="634"/>
      <c r="T283" s="80"/>
      <c r="U283" s="80"/>
      <c r="V283" s="77">
        <f t="shared" si="66"/>
        <v>1567</v>
      </c>
      <c r="W283" s="128">
        <f t="shared" si="67"/>
        <v>32.645833333333336</v>
      </c>
      <c r="Z283" s="640"/>
      <c r="AA283" s="640"/>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BA283" s="129"/>
      <c r="BB283" s="130"/>
      <c r="BC283" s="129"/>
      <c r="BD283" s="155"/>
      <c r="BE283" s="132"/>
      <c r="BF283" s="131"/>
      <c r="BG283" s="132"/>
      <c r="BH283" s="131"/>
      <c r="BI283" s="132"/>
      <c r="BJ283" s="131"/>
      <c r="BK283" s="132"/>
      <c r="BL283" s="131"/>
      <c r="BM283" s="132"/>
      <c r="BN283" s="131"/>
      <c r="BO283" s="132"/>
      <c r="BP283" s="131"/>
      <c r="BQ283" s="132"/>
      <c r="BR283" s="131"/>
      <c r="BS283" s="65"/>
      <c r="BT283" s="131"/>
      <c r="BU283" s="132"/>
      <c r="BV283" s="131"/>
      <c r="BW283" s="65"/>
      <c r="BX283" s="131"/>
      <c r="BY283" s="65"/>
      <c r="BZ283" s="131"/>
      <c r="CA283" s="65"/>
      <c r="CB283" s="156">
        <f t="shared" si="68"/>
        <v>0</v>
      </c>
      <c r="CC283" s="128" t="e">
        <f t="shared" si="69"/>
        <v>#DIV/0!</v>
      </c>
      <c r="CF283" s="157"/>
      <c r="CG283" s="157"/>
    </row>
    <row r="284" spans="1:88" ht="42" customHeight="1">
      <c r="A284" s="1002"/>
      <c r="B284" s="1046" t="s">
        <v>253</v>
      </c>
      <c r="C284" s="1047" t="s">
        <v>503</v>
      </c>
      <c r="D284" s="670" t="s">
        <v>221</v>
      </c>
      <c r="E284" s="670"/>
      <c r="F284" s="671">
        <f>+'[1]UE409 (2)'!F296</f>
        <v>4995</v>
      </c>
      <c r="G284" s="671">
        <f>+'[1]UE409 (2)'!G296</f>
        <v>4500</v>
      </c>
      <c r="H284" s="671">
        <f>+'[1]UE409 (2)'!H296</f>
        <v>4567</v>
      </c>
      <c r="I284" s="671">
        <f>+'[1]UE409 (2)'!I296</f>
        <v>4635</v>
      </c>
      <c r="J284" s="727">
        <v>443</v>
      </c>
      <c r="K284" s="671">
        <v>405</v>
      </c>
      <c r="L284" s="671">
        <v>433</v>
      </c>
      <c r="M284" s="671">
        <v>435</v>
      </c>
      <c r="N284" s="671">
        <f t="shared" ref="N284:U284" si="78">+N286</f>
        <v>0</v>
      </c>
      <c r="O284" s="671">
        <f t="shared" si="78"/>
        <v>0</v>
      </c>
      <c r="P284" s="671">
        <f t="shared" si="78"/>
        <v>0</v>
      </c>
      <c r="Q284" s="671">
        <f t="shared" si="78"/>
        <v>0</v>
      </c>
      <c r="R284" s="671">
        <f t="shared" si="78"/>
        <v>0</v>
      </c>
      <c r="S284" s="671">
        <f t="shared" si="78"/>
        <v>0</v>
      </c>
      <c r="T284" s="671">
        <f t="shared" si="78"/>
        <v>0</v>
      </c>
      <c r="U284" s="671">
        <f t="shared" si="78"/>
        <v>0</v>
      </c>
      <c r="V284" s="77">
        <f t="shared" si="66"/>
        <v>1716</v>
      </c>
      <c r="W284" s="128">
        <f t="shared" si="67"/>
        <v>34.354354354354356</v>
      </c>
      <c r="Z284" s="640"/>
      <c r="AA284" s="640"/>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BA284" s="129">
        <f>+BC284+BD284+BF284+BH284+BJ284+BL284+BN284+BP284+BR284+BT284+BV284+BX284+BZ284</f>
        <v>37011</v>
      </c>
      <c r="BB284" s="130">
        <f>+BE284+BG284+BI284+BK284+BM284+BO284+BQ284+BS284+BU284+BW284+BY284+CA284</f>
        <v>0</v>
      </c>
      <c r="BC284" s="129">
        <v>0</v>
      </c>
      <c r="BD284" s="155">
        <v>0</v>
      </c>
      <c r="BE284" s="132">
        <v>0</v>
      </c>
      <c r="BF284" s="131">
        <v>0</v>
      </c>
      <c r="BG284" s="132">
        <v>0</v>
      </c>
      <c r="BH284" s="131">
        <v>37011</v>
      </c>
      <c r="BI284" s="132">
        <v>0</v>
      </c>
      <c r="BJ284" s="131"/>
      <c r="BK284" s="65"/>
      <c r="BL284" s="131"/>
      <c r="BM284" s="132"/>
      <c r="BN284" s="131"/>
      <c r="BO284" s="132"/>
      <c r="BP284" s="131"/>
      <c r="BQ284" s="132"/>
      <c r="BR284" s="131"/>
      <c r="BS284" s="65"/>
      <c r="BT284" s="131"/>
      <c r="BU284" s="132"/>
      <c r="BV284" s="131"/>
      <c r="BW284" s="65"/>
      <c r="BX284" s="131"/>
      <c r="BY284" s="65"/>
      <c r="BZ284" s="131"/>
      <c r="CA284" s="65"/>
      <c r="CB284" s="156">
        <f t="shared" si="68"/>
        <v>0</v>
      </c>
      <c r="CC284" s="128">
        <f t="shared" si="69"/>
        <v>0</v>
      </c>
      <c r="CF284" s="133">
        <f>+CI284-BA284</f>
        <v>0</v>
      </c>
      <c r="CG284" s="133">
        <f>+CJ284-BB284</f>
        <v>0</v>
      </c>
      <c r="CH284" s="160"/>
      <c r="CI284" s="133">
        <v>37011</v>
      </c>
      <c r="CJ284" s="133">
        <v>0</v>
      </c>
    </row>
    <row r="285" spans="1:88" ht="42" customHeight="1">
      <c r="A285" s="1002"/>
      <c r="B285" s="1046"/>
      <c r="C285" s="1047"/>
      <c r="D285" s="38" t="s">
        <v>431</v>
      </c>
      <c r="E285" s="25" t="s">
        <v>101</v>
      </c>
      <c r="F285" s="671">
        <f>+'[1]UE409 (2)'!F297</f>
        <v>6000</v>
      </c>
      <c r="G285" s="671">
        <f>+'[1]UE409 (2)'!G297</f>
        <v>5760</v>
      </c>
      <c r="H285" s="671">
        <f>+'[1]UE409 (2)'!H297</f>
        <v>5846</v>
      </c>
      <c r="I285" s="671">
        <f>+'[1]UE409 (2)'!I297</f>
        <v>5933</v>
      </c>
      <c r="J285" s="634">
        <v>566</v>
      </c>
      <c r="K285" s="80">
        <v>633</v>
      </c>
      <c r="L285" s="80">
        <v>624</v>
      </c>
      <c r="M285" s="80">
        <v>703</v>
      </c>
      <c r="N285" s="80"/>
      <c r="O285" s="80"/>
      <c r="P285" s="80"/>
      <c r="Q285" s="80"/>
      <c r="R285" s="80"/>
      <c r="S285" s="664"/>
      <c r="T285" s="80"/>
      <c r="U285" s="80"/>
      <c r="V285" s="77">
        <f t="shared" si="66"/>
        <v>2526</v>
      </c>
      <c r="W285" s="128">
        <f t="shared" si="67"/>
        <v>42.1</v>
      </c>
      <c r="Z285" s="640"/>
      <c r="AA285" s="640"/>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BA285" s="129"/>
      <c r="BB285" s="130"/>
      <c r="BC285" s="129"/>
      <c r="BD285" s="155"/>
      <c r="BE285" s="132"/>
      <c r="BF285" s="131"/>
      <c r="BG285" s="132"/>
      <c r="BH285" s="131"/>
      <c r="BI285" s="132"/>
      <c r="BJ285" s="131"/>
      <c r="BK285" s="65"/>
      <c r="BL285" s="131"/>
      <c r="BM285" s="132"/>
      <c r="BN285" s="131"/>
      <c r="BO285" s="132"/>
      <c r="BP285" s="131"/>
      <c r="BQ285" s="132"/>
      <c r="BR285" s="131"/>
      <c r="BS285" s="65"/>
      <c r="BT285" s="131"/>
      <c r="BU285" s="132"/>
      <c r="BV285" s="131"/>
      <c r="BW285" s="65"/>
      <c r="BX285" s="131"/>
      <c r="BY285" s="65"/>
      <c r="BZ285" s="131"/>
      <c r="CA285" s="65"/>
      <c r="CB285" s="156">
        <f t="shared" si="68"/>
        <v>0</v>
      </c>
      <c r="CC285" s="128" t="e">
        <f t="shared" si="69"/>
        <v>#DIV/0!</v>
      </c>
      <c r="CF285" s="157"/>
      <c r="CG285" s="157"/>
    </row>
    <row r="286" spans="1:88" ht="42" customHeight="1">
      <c r="A286" s="1002"/>
      <c r="B286" s="1046"/>
      <c r="C286" s="1047"/>
      <c r="D286" s="34" t="s">
        <v>107</v>
      </c>
      <c r="E286" s="25" t="s">
        <v>101</v>
      </c>
      <c r="F286" s="671">
        <f>+'[1]UE409 (2)'!F298</f>
        <v>4995</v>
      </c>
      <c r="G286" s="671">
        <f>+'[1]UE409 (2)'!G298</f>
        <v>4500</v>
      </c>
      <c r="H286" s="671">
        <f>+'[1]UE409 (2)'!H298</f>
        <v>4567</v>
      </c>
      <c r="I286" s="671">
        <f>+'[1]UE409 (2)'!I298</f>
        <v>4635</v>
      </c>
      <c r="J286" s="634">
        <v>443</v>
      </c>
      <c r="K286" s="80">
        <v>405</v>
      </c>
      <c r="L286" s="80">
        <v>433</v>
      </c>
      <c r="M286" s="80">
        <v>435</v>
      </c>
      <c r="N286" s="80"/>
      <c r="O286" s="80"/>
      <c r="P286" s="80"/>
      <c r="Q286" s="80"/>
      <c r="R286" s="80"/>
      <c r="S286" s="664"/>
      <c r="T286" s="80"/>
      <c r="U286" s="80"/>
      <c r="V286" s="77">
        <f t="shared" si="66"/>
        <v>1716</v>
      </c>
      <c r="W286" s="128">
        <f t="shared" si="67"/>
        <v>34.354354354354356</v>
      </c>
      <c r="Z286" s="640"/>
      <c r="AA286" s="640"/>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BA286" s="129"/>
      <c r="BB286" s="130"/>
      <c r="BC286" s="129"/>
      <c r="BD286" s="155"/>
      <c r="BE286" s="132"/>
      <c r="BF286" s="131"/>
      <c r="BG286" s="132"/>
      <c r="BH286" s="131"/>
      <c r="BI286" s="132"/>
      <c r="BJ286" s="131"/>
      <c r="BK286" s="65"/>
      <c r="BL286" s="131"/>
      <c r="BM286" s="132"/>
      <c r="BN286" s="131"/>
      <c r="BO286" s="132"/>
      <c r="BP286" s="131"/>
      <c r="BQ286" s="132"/>
      <c r="BR286" s="131"/>
      <c r="BS286" s="65"/>
      <c r="BT286" s="131"/>
      <c r="BU286" s="132"/>
      <c r="BV286" s="131"/>
      <c r="BW286" s="65"/>
      <c r="BX286" s="131"/>
      <c r="BY286" s="65"/>
      <c r="BZ286" s="131"/>
      <c r="CA286" s="65"/>
      <c r="CB286" s="156">
        <f t="shared" si="68"/>
        <v>0</v>
      </c>
      <c r="CC286" s="128" t="e">
        <f t="shared" si="69"/>
        <v>#DIV/0!</v>
      </c>
      <c r="CF286" s="157"/>
      <c r="CG286" s="157"/>
    </row>
    <row r="287" spans="1:88" ht="42" customHeight="1">
      <c r="A287" s="1002"/>
      <c r="B287" s="1046"/>
      <c r="C287" s="1047"/>
      <c r="D287" s="34" t="s">
        <v>108</v>
      </c>
      <c r="E287" s="25" t="s">
        <v>101</v>
      </c>
      <c r="F287" s="671">
        <f>+'[1]UE409 (2)'!F299</f>
        <v>4191</v>
      </c>
      <c r="G287" s="671">
        <f>+'[1]UE409 (2)'!G299</f>
        <v>3996</v>
      </c>
      <c r="H287" s="671">
        <f>+'[1]UE409 (2)'!H299</f>
        <v>4055</v>
      </c>
      <c r="I287" s="671">
        <f>+'[1]UE409 (2)'!I299</f>
        <v>4115</v>
      </c>
      <c r="J287" s="634">
        <v>366</v>
      </c>
      <c r="K287" s="80">
        <v>412</v>
      </c>
      <c r="L287" s="80">
        <v>439</v>
      </c>
      <c r="M287" s="80">
        <v>417</v>
      </c>
      <c r="N287" s="80"/>
      <c r="O287" s="80"/>
      <c r="P287" s="80"/>
      <c r="Q287" s="80"/>
      <c r="R287" s="80"/>
      <c r="S287" s="664"/>
      <c r="T287" s="80"/>
      <c r="U287" s="80"/>
      <c r="V287" s="77">
        <f t="shared" si="66"/>
        <v>1634</v>
      </c>
      <c r="W287" s="128">
        <f t="shared" si="67"/>
        <v>38.988308279646859</v>
      </c>
      <c r="Z287" s="640"/>
      <c r="AA287" s="640"/>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BA287" s="129"/>
      <c r="BB287" s="130"/>
      <c r="BC287" s="129"/>
      <c r="BD287" s="155"/>
      <c r="BE287" s="132"/>
      <c r="BF287" s="131"/>
      <c r="BG287" s="132"/>
      <c r="BH287" s="131"/>
      <c r="BI287" s="132"/>
      <c r="BJ287" s="131"/>
      <c r="BK287" s="65"/>
      <c r="BL287" s="131"/>
      <c r="BM287" s="132"/>
      <c r="BN287" s="131"/>
      <c r="BO287" s="132"/>
      <c r="BP287" s="131"/>
      <c r="BQ287" s="132"/>
      <c r="BR287" s="131"/>
      <c r="BS287" s="65"/>
      <c r="BT287" s="131"/>
      <c r="BU287" s="132"/>
      <c r="BV287" s="131"/>
      <c r="BW287" s="65"/>
      <c r="BX287" s="131"/>
      <c r="BY287" s="65"/>
      <c r="BZ287" s="131"/>
      <c r="CA287" s="65"/>
      <c r="CB287" s="156">
        <f t="shared" si="68"/>
        <v>0</v>
      </c>
      <c r="CC287" s="128" t="e">
        <f t="shared" si="69"/>
        <v>#DIV/0!</v>
      </c>
      <c r="CF287" s="157"/>
      <c r="CG287" s="157"/>
    </row>
    <row r="288" spans="1:88" ht="42" customHeight="1">
      <c r="A288" s="1002"/>
      <c r="B288" s="1046"/>
      <c r="C288" s="1047"/>
      <c r="D288" s="34" t="s">
        <v>109</v>
      </c>
      <c r="E288" s="25" t="s">
        <v>101</v>
      </c>
      <c r="F288" s="671">
        <f>+'[1]UE409 (2)'!F300</f>
        <v>1108</v>
      </c>
      <c r="G288" s="671">
        <f>+'[1]UE409 (2)'!G300</f>
        <v>720</v>
      </c>
      <c r="H288" s="671">
        <f>+'[1]UE409 (2)'!H300</f>
        <v>730</v>
      </c>
      <c r="I288" s="671">
        <f>+'[1]UE409 (2)'!I300</f>
        <v>740</v>
      </c>
      <c r="J288" s="634">
        <v>53</v>
      </c>
      <c r="K288" s="80">
        <v>91</v>
      </c>
      <c r="L288" s="80">
        <v>94</v>
      </c>
      <c r="M288" s="80">
        <v>103</v>
      </c>
      <c r="N288" s="80"/>
      <c r="O288" s="80"/>
      <c r="P288" s="80"/>
      <c r="Q288" s="80"/>
      <c r="R288" s="80"/>
      <c r="S288" s="664"/>
      <c r="T288" s="80"/>
      <c r="U288" s="80"/>
      <c r="V288" s="77">
        <f t="shared" si="66"/>
        <v>341</v>
      </c>
      <c r="W288" s="128">
        <f t="shared" si="67"/>
        <v>30.776173285198556</v>
      </c>
      <c r="Z288" s="640"/>
      <c r="AA288" s="640"/>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BA288" s="129"/>
      <c r="BB288" s="130"/>
      <c r="BC288" s="129"/>
      <c r="BD288" s="155"/>
      <c r="BE288" s="132"/>
      <c r="BF288" s="131"/>
      <c r="BG288" s="132"/>
      <c r="BH288" s="131"/>
      <c r="BI288" s="132"/>
      <c r="BJ288" s="131"/>
      <c r="BK288" s="65"/>
      <c r="BL288" s="131"/>
      <c r="BM288" s="132"/>
      <c r="BN288" s="131"/>
      <c r="BO288" s="132"/>
      <c r="BP288" s="131"/>
      <c r="BQ288" s="132"/>
      <c r="BR288" s="131"/>
      <c r="BS288" s="65"/>
      <c r="BT288" s="131"/>
      <c r="BU288" s="132"/>
      <c r="BV288" s="131"/>
      <c r="BW288" s="65"/>
      <c r="BX288" s="131"/>
      <c r="BY288" s="65"/>
      <c r="BZ288" s="131"/>
      <c r="CA288" s="65"/>
      <c r="CB288" s="156">
        <f t="shared" si="68"/>
        <v>0</v>
      </c>
      <c r="CC288" s="128" t="e">
        <f t="shared" si="69"/>
        <v>#DIV/0!</v>
      </c>
      <c r="CF288" s="157"/>
      <c r="CG288" s="157"/>
    </row>
    <row r="289" spans="1:88" ht="42" customHeight="1">
      <c r="A289" s="1002"/>
      <c r="B289" s="1046"/>
      <c r="C289" s="1047"/>
      <c r="D289" s="34" t="s">
        <v>110</v>
      </c>
      <c r="E289" s="25" t="s">
        <v>101</v>
      </c>
      <c r="F289" s="671">
        <f>+'[1]UE409 (2)'!F301</f>
        <v>19052</v>
      </c>
      <c r="G289" s="671">
        <f>+'[1]UE409 (2)'!G301</f>
        <v>1596</v>
      </c>
      <c r="H289" s="671">
        <f>+'[1]UE409 (2)'!H301</f>
        <v>1619</v>
      </c>
      <c r="I289" s="671">
        <f>+'[1]UE409 (2)'!I301</f>
        <v>1643</v>
      </c>
      <c r="J289" s="634">
        <v>500</v>
      </c>
      <c r="K289" s="80">
        <v>1956</v>
      </c>
      <c r="L289" s="80">
        <v>2157</v>
      </c>
      <c r="M289" s="80">
        <v>2095</v>
      </c>
      <c r="N289" s="80"/>
      <c r="O289" s="80"/>
      <c r="P289" s="80"/>
      <c r="Q289" s="80"/>
      <c r="R289" s="80"/>
      <c r="S289" s="664"/>
      <c r="T289" s="80"/>
      <c r="U289" s="80"/>
      <c r="V289" s="77">
        <f t="shared" si="66"/>
        <v>6708</v>
      </c>
      <c r="W289" s="128">
        <f t="shared" si="67"/>
        <v>35.208901952550917</v>
      </c>
      <c r="Z289" s="640"/>
      <c r="AA289" s="640"/>
      <c r="AB289" s="226"/>
      <c r="AC289" s="226"/>
      <c r="AD289" s="226"/>
      <c r="AE289" s="226"/>
      <c r="AF289" s="226"/>
      <c r="AG289" s="226"/>
      <c r="AH289" s="226"/>
      <c r="AI289" s="226"/>
      <c r="AJ289" s="226"/>
      <c r="AK289" s="226"/>
      <c r="AL289" s="226"/>
      <c r="AM289" s="226"/>
      <c r="AN289" s="226"/>
      <c r="AO289" s="226"/>
      <c r="AP289" s="226"/>
      <c r="AQ289" s="226"/>
      <c r="AR289" s="226"/>
      <c r="AS289" s="226"/>
      <c r="AT289" s="226"/>
      <c r="AU289" s="226"/>
      <c r="AV289" s="226"/>
      <c r="AW289" s="226"/>
      <c r="BA289" s="129"/>
      <c r="BB289" s="130"/>
      <c r="BC289" s="129"/>
      <c r="BD289" s="155"/>
      <c r="BE289" s="132"/>
      <c r="BF289" s="131"/>
      <c r="BG289" s="132"/>
      <c r="BH289" s="131"/>
      <c r="BI289" s="132"/>
      <c r="BJ289" s="131"/>
      <c r="BK289" s="65"/>
      <c r="BL289" s="131"/>
      <c r="BM289" s="132"/>
      <c r="BN289" s="131"/>
      <c r="BO289" s="132"/>
      <c r="BP289" s="131"/>
      <c r="BQ289" s="132"/>
      <c r="BR289" s="131"/>
      <c r="BS289" s="65"/>
      <c r="BT289" s="131"/>
      <c r="BU289" s="132"/>
      <c r="BV289" s="131"/>
      <c r="BW289" s="65"/>
      <c r="BX289" s="131"/>
      <c r="BY289" s="65"/>
      <c r="BZ289" s="131"/>
      <c r="CA289" s="65"/>
      <c r="CB289" s="156">
        <f t="shared" si="68"/>
        <v>0</v>
      </c>
      <c r="CC289" s="128" t="e">
        <f t="shared" si="69"/>
        <v>#DIV/0!</v>
      </c>
      <c r="CD289" s="145"/>
      <c r="CF289" s="157"/>
      <c r="CG289" s="157"/>
    </row>
    <row r="290" spans="1:88" ht="42" customHeight="1">
      <c r="A290" s="1002"/>
      <c r="B290" s="1046" t="s">
        <v>241</v>
      </c>
      <c r="C290" s="1047" t="s">
        <v>504</v>
      </c>
      <c r="D290" s="670" t="s">
        <v>221</v>
      </c>
      <c r="E290" s="670"/>
      <c r="F290" s="671">
        <f>+'[1]UE409 (2)'!F302</f>
        <v>40</v>
      </c>
      <c r="G290" s="671">
        <f>+'[1]UE409 (2)'!G302</f>
        <v>20</v>
      </c>
      <c r="H290" s="671">
        <f>+'[1]UE409 (2)'!H302</f>
        <v>20</v>
      </c>
      <c r="I290" s="671">
        <f>+'[1]UE409 (2)'!I302</f>
        <v>20</v>
      </c>
      <c r="J290" s="727">
        <v>0</v>
      </c>
      <c r="K290" s="671">
        <v>3</v>
      </c>
      <c r="L290" s="671">
        <v>0</v>
      </c>
      <c r="M290" s="671">
        <v>2</v>
      </c>
      <c r="N290" s="671">
        <f t="shared" ref="N290:U290" si="79">SUM(N291:N292)</f>
        <v>0</v>
      </c>
      <c r="O290" s="671">
        <f t="shared" si="79"/>
        <v>0</v>
      </c>
      <c r="P290" s="671">
        <f t="shared" si="79"/>
        <v>0</v>
      </c>
      <c r="Q290" s="671">
        <f t="shared" si="79"/>
        <v>0</v>
      </c>
      <c r="R290" s="671">
        <f t="shared" si="79"/>
        <v>0</v>
      </c>
      <c r="S290" s="671">
        <f t="shared" si="79"/>
        <v>0</v>
      </c>
      <c r="T290" s="671">
        <f t="shared" si="79"/>
        <v>0</v>
      </c>
      <c r="U290" s="671">
        <f t="shared" si="79"/>
        <v>0</v>
      </c>
      <c r="V290" s="77">
        <f t="shared" si="66"/>
        <v>5</v>
      </c>
      <c r="W290" s="128">
        <f t="shared" si="67"/>
        <v>12.5</v>
      </c>
      <c r="Z290" s="640"/>
      <c r="AA290" s="640"/>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BA290" s="129">
        <f>+BC290+BD290+BF290+BH290+BJ290+BL290+BN290+BP290+BR290+BT290+BV290+BX290+BZ290</f>
        <v>0</v>
      </c>
      <c r="BB290" s="130">
        <f>+BE290+BG290+BI290+BK290+BM290+BO290+BQ290+BS290+BU290+BW290+BY290+CA290</f>
        <v>0</v>
      </c>
      <c r="BC290" s="129">
        <v>0</v>
      </c>
      <c r="BD290" s="155">
        <v>0</v>
      </c>
      <c r="BE290" s="132">
        <v>0</v>
      </c>
      <c r="BF290" s="131">
        <v>0</v>
      </c>
      <c r="BG290" s="132">
        <v>0</v>
      </c>
      <c r="BH290" s="131">
        <v>0</v>
      </c>
      <c r="BI290" s="132">
        <v>0</v>
      </c>
      <c r="BJ290" s="131"/>
      <c r="BK290" s="65"/>
      <c r="BL290" s="131"/>
      <c r="BM290" s="132"/>
      <c r="BN290" s="131"/>
      <c r="BO290" s="132"/>
      <c r="BP290" s="131"/>
      <c r="BQ290" s="132"/>
      <c r="BR290" s="131"/>
      <c r="BS290" s="65"/>
      <c r="BT290" s="131"/>
      <c r="BU290" s="132"/>
      <c r="BV290" s="131"/>
      <c r="BW290" s="65"/>
      <c r="BX290" s="131"/>
      <c r="BY290" s="65"/>
      <c r="BZ290" s="131"/>
      <c r="CA290" s="65"/>
      <c r="CB290" s="156">
        <f t="shared" si="68"/>
        <v>0</v>
      </c>
      <c r="CC290" s="128" t="e">
        <f t="shared" si="69"/>
        <v>#DIV/0!</v>
      </c>
      <c r="CD290" s="179"/>
      <c r="CF290" s="133">
        <f>+CI290-BA290</f>
        <v>0</v>
      </c>
      <c r="CG290" s="133">
        <f>+CJ290-BB290</f>
        <v>0</v>
      </c>
      <c r="CH290" s="160"/>
      <c r="CI290" s="133"/>
      <c r="CJ290" s="133"/>
    </row>
    <row r="291" spans="1:88" ht="42" customHeight="1">
      <c r="A291" s="1002"/>
      <c r="B291" s="1046"/>
      <c r="C291" s="1047"/>
      <c r="D291" s="38" t="s">
        <v>542</v>
      </c>
      <c r="E291" s="25" t="s">
        <v>101</v>
      </c>
      <c r="F291" s="671">
        <f>+'[1]UE409 (2)'!F303</f>
        <v>20</v>
      </c>
      <c r="G291" s="671">
        <f>+'[1]UE409 (2)'!G303</f>
        <v>20</v>
      </c>
      <c r="H291" s="671">
        <f>+'[1]UE409 (2)'!H303</f>
        <v>20</v>
      </c>
      <c r="I291" s="671">
        <f>+'[1]UE409 (2)'!I303</f>
        <v>20</v>
      </c>
      <c r="J291" s="634">
        <v>0</v>
      </c>
      <c r="K291" s="91">
        <v>3</v>
      </c>
      <c r="L291" s="91">
        <v>0</v>
      </c>
      <c r="M291" s="91">
        <v>2</v>
      </c>
      <c r="N291" s="91"/>
      <c r="O291" s="91"/>
      <c r="P291" s="91"/>
      <c r="Q291" s="91"/>
      <c r="R291" s="91"/>
      <c r="S291" s="634"/>
      <c r="T291" s="91"/>
      <c r="U291" s="91"/>
      <c r="V291" s="77">
        <f t="shared" si="66"/>
        <v>5</v>
      </c>
      <c r="W291" s="128">
        <f t="shared" si="67"/>
        <v>25</v>
      </c>
      <c r="Z291" s="640"/>
      <c r="AA291" s="640"/>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BA291" s="129"/>
      <c r="BB291" s="130"/>
      <c r="BC291" s="129"/>
      <c r="BD291" s="155"/>
      <c r="BE291" s="132"/>
      <c r="BF291" s="131"/>
      <c r="BG291" s="132"/>
      <c r="BH291" s="131"/>
      <c r="BI291" s="132"/>
      <c r="BJ291" s="131"/>
      <c r="BK291" s="65"/>
      <c r="BL291" s="131"/>
      <c r="BM291" s="132"/>
      <c r="BN291" s="131"/>
      <c r="BO291" s="132"/>
      <c r="BP291" s="131"/>
      <c r="BQ291" s="132"/>
      <c r="BR291" s="131"/>
      <c r="BS291" s="65"/>
      <c r="BT291" s="131"/>
      <c r="BU291" s="132"/>
      <c r="BV291" s="131"/>
      <c r="BW291" s="65"/>
      <c r="BX291" s="131"/>
      <c r="BY291" s="65"/>
      <c r="BZ291" s="131"/>
      <c r="CA291" s="65"/>
      <c r="CB291" s="156">
        <f t="shared" si="68"/>
        <v>0</v>
      </c>
      <c r="CC291" s="128" t="e">
        <f t="shared" si="69"/>
        <v>#DIV/0!</v>
      </c>
      <c r="CF291" s="157"/>
      <c r="CG291" s="157"/>
    </row>
    <row r="292" spans="1:88" ht="42" customHeight="1">
      <c r="A292" s="1002"/>
      <c r="B292" s="1046"/>
      <c r="C292" s="1047"/>
      <c r="D292" s="34" t="s">
        <v>243</v>
      </c>
      <c r="E292" s="25" t="s">
        <v>27</v>
      </c>
      <c r="F292" s="671">
        <f>+'[1]UE409 (2)'!F304</f>
        <v>20</v>
      </c>
      <c r="G292" s="671">
        <f>+'[1]UE409 (2)'!G304</f>
        <v>0</v>
      </c>
      <c r="H292" s="671">
        <f>+'[1]UE409 (2)'!H304</f>
        <v>0</v>
      </c>
      <c r="I292" s="671">
        <f>+'[1]UE409 (2)'!I304</f>
        <v>0</v>
      </c>
      <c r="J292" s="634">
        <v>0</v>
      </c>
      <c r="K292" s="91">
        <v>0</v>
      </c>
      <c r="L292" s="91">
        <v>0</v>
      </c>
      <c r="M292" s="91">
        <v>0</v>
      </c>
      <c r="N292" s="91"/>
      <c r="O292" s="91"/>
      <c r="P292" s="91"/>
      <c r="Q292" s="91"/>
      <c r="R292" s="91"/>
      <c r="S292" s="634"/>
      <c r="T292" s="91"/>
      <c r="U292" s="91"/>
      <c r="V292" s="77">
        <f t="shared" si="66"/>
        <v>0</v>
      </c>
      <c r="W292" s="128">
        <f t="shared" si="67"/>
        <v>0</v>
      </c>
      <c r="Z292" s="640"/>
      <c r="AA292" s="640"/>
      <c r="AB292" s="226"/>
      <c r="AC292" s="226"/>
      <c r="AD292" s="226"/>
      <c r="AE292" s="226"/>
      <c r="AF292" s="226"/>
      <c r="AG292" s="226"/>
      <c r="AH292" s="226"/>
      <c r="AI292" s="226"/>
      <c r="AJ292" s="226"/>
      <c r="AK292" s="226"/>
      <c r="AL292" s="226"/>
      <c r="AM292" s="226"/>
      <c r="AN292" s="226"/>
      <c r="AO292" s="226"/>
      <c r="AP292" s="226"/>
      <c r="AQ292" s="226"/>
      <c r="AR292" s="226"/>
      <c r="AS292" s="226"/>
      <c r="AT292" s="226"/>
      <c r="AU292" s="226"/>
      <c r="AV292" s="226"/>
      <c r="AW292" s="226"/>
      <c r="BA292" s="129"/>
      <c r="BB292" s="130"/>
      <c r="BC292" s="129"/>
      <c r="BD292" s="155"/>
      <c r="BE292" s="132"/>
      <c r="BF292" s="131"/>
      <c r="BG292" s="132"/>
      <c r="BH292" s="131"/>
      <c r="BI292" s="132"/>
      <c r="BJ292" s="131"/>
      <c r="BK292" s="65"/>
      <c r="BL292" s="131"/>
      <c r="BM292" s="132"/>
      <c r="BN292" s="131"/>
      <c r="BO292" s="132"/>
      <c r="BP292" s="131"/>
      <c r="BQ292" s="132"/>
      <c r="BR292" s="131"/>
      <c r="BS292" s="65"/>
      <c r="BT292" s="131"/>
      <c r="BU292" s="132"/>
      <c r="BV292" s="131"/>
      <c r="BW292" s="65"/>
      <c r="BX292" s="131"/>
      <c r="BY292" s="65"/>
      <c r="BZ292" s="131"/>
      <c r="CA292" s="65"/>
      <c r="CB292" s="156">
        <f t="shared" si="68"/>
        <v>0</v>
      </c>
      <c r="CC292" s="128" t="e">
        <f t="shared" si="69"/>
        <v>#DIV/0!</v>
      </c>
      <c r="CF292" s="157"/>
      <c r="CG292" s="157"/>
    </row>
    <row r="293" spans="1:88" ht="42" customHeight="1">
      <c r="A293" s="1002"/>
      <c r="B293" s="1223" t="s">
        <v>729</v>
      </c>
      <c r="C293" s="1244" t="s">
        <v>730</v>
      </c>
      <c r="D293" s="685" t="s">
        <v>738</v>
      </c>
      <c r="E293" s="684"/>
      <c r="F293" s="671">
        <f>+'[1]UE409 (2)'!F305</f>
        <v>3284</v>
      </c>
      <c r="G293" s="671">
        <f>+'[1]UE409 (2)'!G305</f>
        <v>3284</v>
      </c>
      <c r="H293" s="671">
        <f>+'[1]UE409 (2)'!H305</f>
        <v>3284</v>
      </c>
      <c r="I293" s="671">
        <f>+'[1]UE409 (2)'!I305</f>
        <v>3284</v>
      </c>
      <c r="J293" s="727">
        <v>0</v>
      </c>
      <c r="K293" s="767">
        <v>18</v>
      </c>
      <c r="L293" s="767">
        <v>45</v>
      </c>
      <c r="M293" s="767">
        <v>88</v>
      </c>
      <c r="N293" s="767">
        <f t="shared" ref="N293:U293" si="80">+N294</f>
        <v>0</v>
      </c>
      <c r="O293" s="767">
        <f t="shared" si="80"/>
        <v>0</v>
      </c>
      <c r="P293" s="767">
        <f t="shared" si="80"/>
        <v>0</v>
      </c>
      <c r="Q293" s="767">
        <f t="shared" si="80"/>
        <v>0</v>
      </c>
      <c r="R293" s="767">
        <f t="shared" si="80"/>
        <v>0</v>
      </c>
      <c r="S293" s="767">
        <f t="shared" si="80"/>
        <v>0</v>
      </c>
      <c r="T293" s="767">
        <f t="shared" si="80"/>
        <v>0</v>
      </c>
      <c r="U293" s="767">
        <f t="shared" si="80"/>
        <v>0</v>
      </c>
      <c r="V293" s="77">
        <f t="shared" si="66"/>
        <v>151</v>
      </c>
      <c r="W293" s="128">
        <f t="shared" si="67"/>
        <v>4.5980511571254565</v>
      </c>
      <c r="Z293" s="640"/>
      <c r="AA293" s="640"/>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BA293" s="129">
        <f>+BC293+BD293+BF293+BH293+BJ293+BL293+BN293+BP293+BR293+BT293+BV293+BX293+BZ293</f>
        <v>0</v>
      </c>
      <c r="BB293" s="130">
        <f>+BE293+BG293+BI293+BK293+BM293+BO293+BQ293+BS293+BU293+BW293+BY293+CA293</f>
        <v>0</v>
      </c>
      <c r="BC293" s="129">
        <v>0</v>
      </c>
      <c r="BD293" s="155">
        <v>0</v>
      </c>
      <c r="BE293" s="132">
        <v>0</v>
      </c>
      <c r="BF293" s="131">
        <v>0</v>
      </c>
      <c r="BG293" s="132">
        <v>0</v>
      </c>
      <c r="BH293" s="131">
        <v>0</v>
      </c>
      <c r="BI293" s="132">
        <v>0</v>
      </c>
      <c r="BJ293" s="131"/>
      <c r="BK293" s="65"/>
      <c r="BL293" s="131"/>
      <c r="BM293" s="132"/>
      <c r="BN293" s="131"/>
      <c r="BO293" s="132"/>
      <c r="BP293" s="131"/>
      <c r="BQ293" s="132"/>
      <c r="BR293" s="131"/>
      <c r="BS293" s="65"/>
      <c r="BT293" s="131"/>
      <c r="BU293" s="132"/>
      <c r="BV293" s="131"/>
      <c r="BW293" s="65"/>
      <c r="BX293" s="131"/>
      <c r="BY293" s="65"/>
      <c r="BZ293" s="131"/>
      <c r="CA293" s="65"/>
      <c r="CB293" s="156">
        <f t="shared" si="68"/>
        <v>0</v>
      </c>
      <c r="CC293" s="128" t="e">
        <f t="shared" si="69"/>
        <v>#DIV/0!</v>
      </c>
      <c r="CF293" s="133">
        <f>+CI293-BA293</f>
        <v>0</v>
      </c>
      <c r="CG293" s="133">
        <f>+CJ293-BB293</f>
        <v>0</v>
      </c>
      <c r="CH293" s="160"/>
      <c r="CI293" s="133"/>
      <c r="CJ293" s="133"/>
    </row>
    <row r="294" spans="1:88" ht="42" customHeight="1">
      <c r="A294" s="1002"/>
      <c r="B294" s="1224"/>
      <c r="C294" s="1245"/>
      <c r="D294" s="639" t="s">
        <v>731</v>
      </c>
      <c r="E294" s="686" t="s">
        <v>732</v>
      </c>
      <c r="F294" s="671">
        <f>+'[1]UE409 (2)'!F306</f>
        <v>3284</v>
      </c>
      <c r="G294" s="671">
        <f>+'[1]UE409 (2)'!G306</f>
        <v>3284</v>
      </c>
      <c r="H294" s="671">
        <f>+'[1]UE409 (2)'!H306</f>
        <v>3284</v>
      </c>
      <c r="I294" s="671">
        <f>+'[1]UE409 (2)'!I306</f>
        <v>3284</v>
      </c>
      <c r="J294" s="634">
        <v>0</v>
      </c>
      <c r="K294" s="91">
        <v>18</v>
      </c>
      <c r="L294" s="91">
        <v>45</v>
      </c>
      <c r="M294" s="91">
        <v>88</v>
      </c>
      <c r="N294" s="91"/>
      <c r="O294" s="91"/>
      <c r="P294" s="91"/>
      <c r="Q294" s="91"/>
      <c r="R294" s="91"/>
      <c r="S294" s="634"/>
      <c r="T294" s="91"/>
      <c r="U294" s="91"/>
      <c r="V294" s="77">
        <f t="shared" si="66"/>
        <v>151</v>
      </c>
      <c r="W294" s="128">
        <f t="shared" si="67"/>
        <v>4.5980511571254565</v>
      </c>
      <c r="Z294" s="640" t="s">
        <v>836</v>
      </c>
      <c r="AA294" s="640" t="s">
        <v>837</v>
      </c>
      <c r="AB294" s="226" t="s">
        <v>1013</v>
      </c>
      <c r="AC294" s="226" t="s">
        <v>1014</v>
      </c>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BA294" s="129"/>
      <c r="BB294" s="130"/>
      <c r="BC294" s="129"/>
      <c r="BD294" s="155"/>
      <c r="BE294" s="132"/>
      <c r="BF294" s="131"/>
      <c r="BG294" s="132"/>
      <c r="BH294" s="131"/>
      <c r="BI294" s="132"/>
      <c r="BJ294" s="131"/>
      <c r="BK294" s="65"/>
      <c r="BL294" s="131"/>
      <c r="BM294" s="132"/>
      <c r="BN294" s="131"/>
      <c r="BO294" s="132"/>
      <c r="BP294" s="131"/>
      <c r="BQ294" s="132"/>
      <c r="BR294" s="131"/>
      <c r="BS294" s="65"/>
      <c r="BT294" s="131"/>
      <c r="BU294" s="132"/>
      <c r="BV294" s="131"/>
      <c r="BW294" s="65"/>
      <c r="BX294" s="131"/>
      <c r="BY294" s="65"/>
      <c r="BZ294" s="131"/>
      <c r="CA294" s="65"/>
      <c r="CB294" s="156">
        <f t="shared" si="68"/>
        <v>0</v>
      </c>
      <c r="CC294" s="128" t="e">
        <f t="shared" si="69"/>
        <v>#DIV/0!</v>
      </c>
      <c r="CF294" s="157"/>
      <c r="CG294" s="157"/>
    </row>
    <row r="295" spans="1:88" ht="42" customHeight="1">
      <c r="A295" s="1002"/>
      <c r="B295" s="1224"/>
      <c r="C295" s="1245"/>
      <c r="D295" s="687" t="s">
        <v>733</v>
      </c>
      <c r="E295" s="686" t="s">
        <v>734</v>
      </c>
      <c r="F295" s="671">
        <f>+'[1]UE409 (2)'!F307</f>
        <v>3284</v>
      </c>
      <c r="G295" s="671">
        <f>+'[1]UE409 (2)'!G307</f>
        <v>3284</v>
      </c>
      <c r="H295" s="671">
        <f>+'[1]UE409 (2)'!H307</f>
        <v>3284</v>
      </c>
      <c r="I295" s="671">
        <f>+'[1]UE409 (2)'!I307</f>
        <v>3284</v>
      </c>
      <c r="J295" s="634">
        <v>0</v>
      </c>
      <c r="K295" s="91">
        <v>17</v>
      </c>
      <c r="L295" s="91">
        <v>102</v>
      </c>
      <c r="M295" s="91">
        <v>3</v>
      </c>
      <c r="N295" s="91"/>
      <c r="O295" s="91"/>
      <c r="P295" s="91"/>
      <c r="Q295" s="91"/>
      <c r="R295" s="91"/>
      <c r="S295" s="634"/>
      <c r="T295" s="91"/>
      <c r="U295" s="91"/>
      <c r="V295" s="77">
        <f t="shared" si="66"/>
        <v>122</v>
      </c>
      <c r="W295" s="128">
        <f t="shared" si="67"/>
        <v>3.7149817295980512</v>
      </c>
      <c r="Z295" s="640"/>
      <c r="AA295" s="640"/>
      <c r="AB295" s="226" t="s">
        <v>1013</v>
      </c>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BA295" s="129"/>
      <c r="BB295" s="130"/>
      <c r="BC295" s="129"/>
      <c r="BD295" s="155"/>
      <c r="BE295" s="132"/>
      <c r="BF295" s="131"/>
      <c r="BG295" s="132"/>
      <c r="BH295" s="131"/>
      <c r="BI295" s="132"/>
      <c r="BJ295" s="131"/>
      <c r="BK295" s="65"/>
      <c r="BL295" s="131"/>
      <c r="BM295" s="132"/>
      <c r="BN295" s="131"/>
      <c r="BO295" s="132"/>
      <c r="BP295" s="131"/>
      <c r="BQ295" s="132"/>
      <c r="BR295" s="131"/>
      <c r="BS295" s="65"/>
      <c r="BT295" s="131"/>
      <c r="BU295" s="132"/>
      <c r="BV295" s="131"/>
      <c r="BW295" s="65"/>
      <c r="BX295" s="131"/>
      <c r="BY295" s="65"/>
      <c r="BZ295" s="131"/>
      <c r="CA295" s="65"/>
      <c r="CB295" s="156">
        <f t="shared" si="68"/>
        <v>0</v>
      </c>
      <c r="CC295" s="128" t="e">
        <f t="shared" si="69"/>
        <v>#DIV/0!</v>
      </c>
      <c r="CF295" s="157"/>
      <c r="CG295" s="157"/>
    </row>
    <row r="296" spans="1:88" ht="42" customHeight="1">
      <c r="A296" s="1002"/>
      <c r="B296" s="1224"/>
      <c r="C296" s="1245"/>
      <c r="D296" s="687" t="s">
        <v>735</v>
      </c>
      <c r="E296" s="686" t="s">
        <v>218</v>
      </c>
      <c r="F296" s="671">
        <f>+'[1]UE409 (2)'!F308</f>
        <v>3284</v>
      </c>
      <c r="G296" s="671">
        <f>+'[1]UE409 (2)'!G308</f>
        <v>3284</v>
      </c>
      <c r="H296" s="671">
        <f>+'[1]UE409 (2)'!H308</f>
        <v>3284</v>
      </c>
      <c r="I296" s="671">
        <f>+'[1]UE409 (2)'!I308</f>
        <v>3284</v>
      </c>
      <c r="J296" s="634">
        <v>0</v>
      </c>
      <c r="K296" s="91">
        <v>0</v>
      </c>
      <c r="L296" s="91">
        <v>119</v>
      </c>
      <c r="M296" s="91">
        <v>62</v>
      </c>
      <c r="N296" s="91"/>
      <c r="O296" s="91"/>
      <c r="P296" s="91"/>
      <c r="Q296" s="91"/>
      <c r="R296" s="91"/>
      <c r="S296" s="634"/>
      <c r="T296" s="91"/>
      <c r="U296" s="91"/>
      <c r="V296" s="77">
        <f t="shared" si="66"/>
        <v>181</v>
      </c>
      <c r="W296" s="128">
        <f t="shared" si="67"/>
        <v>5.5115712545675999</v>
      </c>
      <c r="Z296" s="640"/>
      <c r="AA296" s="640"/>
      <c r="AB296" s="226" t="s">
        <v>1013</v>
      </c>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BA296" s="129"/>
      <c r="BB296" s="130"/>
      <c r="BC296" s="129"/>
      <c r="BD296" s="155"/>
      <c r="BE296" s="132"/>
      <c r="BF296" s="131"/>
      <c r="BG296" s="132"/>
      <c r="BH296" s="131"/>
      <c r="BI296" s="132"/>
      <c r="BJ296" s="131"/>
      <c r="BK296" s="65"/>
      <c r="BL296" s="131"/>
      <c r="BM296" s="132"/>
      <c r="BN296" s="131"/>
      <c r="BO296" s="132"/>
      <c r="BP296" s="131"/>
      <c r="BQ296" s="132"/>
      <c r="BR296" s="131"/>
      <c r="BS296" s="65"/>
      <c r="BT296" s="131"/>
      <c r="BU296" s="132"/>
      <c r="BV296" s="131"/>
      <c r="BW296" s="65"/>
      <c r="BX296" s="131"/>
      <c r="BY296" s="65"/>
      <c r="BZ296" s="131"/>
      <c r="CA296" s="65"/>
      <c r="CB296" s="156">
        <f t="shared" si="68"/>
        <v>0</v>
      </c>
      <c r="CC296" s="128" t="e">
        <f t="shared" si="69"/>
        <v>#DIV/0!</v>
      </c>
      <c r="CF296" s="157"/>
      <c r="CG296" s="157"/>
    </row>
    <row r="297" spans="1:88" ht="42" customHeight="1">
      <c r="A297" s="1002"/>
      <c r="B297" s="1225"/>
      <c r="C297" s="1246"/>
      <c r="D297" s="687" t="s">
        <v>736</v>
      </c>
      <c r="E297" s="686" t="s">
        <v>737</v>
      </c>
      <c r="F297" s="671">
        <f>+'[1]UE409 (2)'!F309</f>
        <v>3284</v>
      </c>
      <c r="G297" s="671">
        <f>+'[1]UE409 (2)'!G309</f>
        <v>3284</v>
      </c>
      <c r="H297" s="671">
        <f>+'[1]UE409 (2)'!H309</f>
        <v>3284</v>
      </c>
      <c r="I297" s="671">
        <f>+'[1]UE409 (2)'!I309</f>
        <v>3284</v>
      </c>
      <c r="J297" s="634">
        <v>11</v>
      </c>
      <c r="K297" s="91">
        <v>5</v>
      </c>
      <c r="L297" s="91">
        <v>62</v>
      </c>
      <c r="M297" s="91">
        <v>44</v>
      </c>
      <c r="N297" s="91"/>
      <c r="O297" s="91"/>
      <c r="P297" s="91"/>
      <c r="Q297" s="91"/>
      <c r="R297" s="91"/>
      <c r="S297" s="634"/>
      <c r="T297" s="91"/>
      <c r="U297" s="91"/>
      <c r="V297" s="77">
        <f t="shared" si="66"/>
        <v>122</v>
      </c>
      <c r="W297" s="128">
        <f t="shared" si="67"/>
        <v>3.7149817295980512</v>
      </c>
      <c r="Z297" s="640"/>
      <c r="AA297" s="640"/>
      <c r="AB297" s="226" t="s">
        <v>1013</v>
      </c>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BA297" s="129"/>
      <c r="BB297" s="130"/>
      <c r="BC297" s="129"/>
      <c r="BD297" s="155"/>
      <c r="BE297" s="132"/>
      <c r="BF297" s="131"/>
      <c r="BG297" s="132"/>
      <c r="BH297" s="131"/>
      <c r="BI297" s="132"/>
      <c r="BJ297" s="131"/>
      <c r="BK297" s="65"/>
      <c r="BL297" s="131"/>
      <c r="BM297" s="132"/>
      <c r="BN297" s="131"/>
      <c r="BO297" s="132"/>
      <c r="BP297" s="131"/>
      <c r="BQ297" s="132"/>
      <c r="BR297" s="131"/>
      <c r="BS297" s="65"/>
      <c r="BT297" s="131"/>
      <c r="BU297" s="132"/>
      <c r="BV297" s="131"/>
      <c r="BW297" s="65"/>
      <c r="BX297" s="131"/>
      <c r="BY297" s="65"/>
      <c r="BZ297" s="131"/>
      <c r="CA297" s="65"/>
      <c r="CB297" s="156">
        <f t="shared" si="68"/>
        <v>0</v>
      </c>
      <c r="CC297" s="128" t="e">
        <f t="shared" si="69"/>
        <v>#DIV/0!</v>
      </c>
      <c r="CF297" s="157"/>
      <c r="CG297" s="157"/>
    </row>
    <row r="298" spans="1:88" ht="42" customHeight="1">
      <c r="A298" s="1002"/>
      <c r="B298" s="1046" t="s">
        <v>290</v>
      </c>
      <c r="C298" s="1047" t="s">
        <v>291</v>
      </c>
      <c r="D298" s="670" t="s">
        <v>221</v>
      </c>
      <c r="E298" s="670"/>
      <c r="F298" s="671">
        <f>+'[1]UE409 (2)'!F312</f>
        <v>9525</v>
      </c>
      <c r="G298" s="671">
        <f>+'[1]UE409 (2)'!G312</f>
        <v>9525</v>
      </c>
      <c r="H298" s="671">
        <f>+'[1]UE409 (2)'!H312</f>
        <v>10760</v>
      </c>
      <c r="I298" s="671">
        <f>+'[1]UE409 (2)'!I312</f>
        <v>10760</v>
      </c>
      <c r="J298" s="727">
        <v>390</v>
      </c>
      <c r="K298" s="671">
        <v>585</v>
      </c>
      <c r="L298" s="671">
        <v>559</v>
      </c>
      <c r="M298" s="671">
        <v>628</v>
      </c>
      <c r="N298" s="671">
        <f t="shared" ref="N298:U298" si="81">+N299</f>
        <v>0</v>
      </c>
      <c r="O298" s="671">
        <f t="shared" si="81"/>
        <v>0</v>
      </c>
      <c r="P298" s="671">
        <f t="shared" si="81"/>
        <v>0</v>
      </c>
      <c r="Q298" s="671">
        <f t="shared" si="81"/>
        <v>0</v>
      </c>
      <c r="R298" s="671">
        <f t="shared" si="81"/>
        <v>0</v>
      </c>
      <c r="S298" s="671">
        <f t="shared" si="81"/>
        <v>0</v>
      </c>
      <c r="T298" s="671">
        <f t="shared" si="81"/>
        <v>0</v>
      </c>
      <c r="U298" s="671">
        <f t="shared" si="81"/>
        <v>0</v>
      </c>
      <c r="V298" s="77">
        <f t="shared" si="66"/>
        <v>2162</v>
      </c>
      <c r="W298" s="128">
        <f t="shared" si="67"/>
        <v>22.698162729658794</v>
      </c>
      <c r="Y298" s="29"/>
      <c r="Z298" s="640"/>
      <c r="AA298" s="640"/>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BA298" s="129">
        <f>+BC298+BD298+BF298+BH298+BJ298+BL298+BN298+BP298+BR298+BT298+BV298+BX298+BZ298</f>
        <v>132099</v>
      </c>
      <c r="BB298" s="130">
        <f>+BE298+BG298+BI298+BK298+BM298+BO298+BQ298+BS298+BU298+BW298+BY298+CA298</f>
        <v>23652.66</v>
      </c>
      <c r="BC298" s="129">
        <v>0</v>
      </c>
      <c r="BD298" s="155">
        <v>0</v>
      </c>
      <c r="BE298" s="132">
        <v>0</v>
      </c>
      <c r="BF298" s="131">
        <v>131132</v>
      </c>
      <c r="BG298" s="132">
        <v>11757.31</v>
      </c>
      <c r="BH298" s="131">
        <v>967</v>
      </c>
      <c r="BI298" s="132">
        <v>11895.35</v>
      </c>
      <c r="BJ298" s="131"/>
      <c r="BK298" s="65"/>
      <c r="BL298" s="131"/>
      <c r="BM298" s="132"/>
      <c r="BN298" s="131"/>
      <c r="BO298" s="132"/>
      <c r="BP298" s="131"/>
      <c r="BQ298" s="132"/>
      <c r="BR298" s="131"/>
      <c r="BS298" s="65"/>
      <c r="BT298" s="131"/>
      <c r="BU298" s="132"/>
      <c r="BV298" s="131"/>
      <c r="BW298" s="65"/>
      <c r="BX298" s="131"/>
      <c r="BY298" s="65"/>
      <c r="BZ298" s="131"/>
      <c r="CA298" s="65"/>
      <c r="CB298" s="156">
        <f t="shared" si="68"/>
        <v>23652.66</v>
      </c>
      <c r="CC298" s="128">
        <f t="shared" si="69"/>
        <v>17.905252878522926</v>
      </c>
      <c r="CF298" s="133">
        <f>+CI298-BA298</f>
        <v>0</v>
      </c>
      <c r="CG298" s="133">
        <f>+CJ298-BB298</f>
        <v>0</v>
      </c>
      <c r="CH298" s="160"/>
      <c r="CI298" s="133">
        <v>132099</v>
      </c>
      <c r="CJ298" s="133">
        <v>23652.66</v>
      </c>
    </row>
    <row r="299" spans="1:88" ht="42" customHeight="1">
      <c r="A299" s="1002"/>
      <c r="B299" s="1046"/>
      <c r="C299" s="1047"/>
      <c r="D299" s="11" t="s">
        <v>479</v>
      </c>
      <c r="E299" s="18" t="s">
        <v>60</v>
      </c>
      <c r="F299" s="671">
        <f>+'[1]UE409 (2)'!F313</f>
        <v>9525</v>
      </c>
      <c r="G299" s="671">
        <f>+'[1]UE409 (2)'!G313</f>
        <v>9525</v>
      </c>
      <c r="H299" s="671">
        <f>+'[1]UE409 (2)'!H313</f>
        <v>10760</v>
      </c>
      <c r="I299" s="671">
        <f>+'[1]UE409 (2)'!I313</f>
        <v>10760</v>
      </c>
      <c r="J299" s="634">
        <v>390</v>
      </c>
      <c r="K299" s="80">
        <v>585</v>
      </c>
      <c r="L299" s="80">
        <v>559</v>
      </c>
      <c r="M299" s="80">
        <v>628</v>
      </c>
      <c r="N299" s="80"/>
      <c r="O299" s="80"/>
      <c r="P299" s="80"/>
      <c r="Q299" s="80"/>
      <c r="R299" s="91"/>
      <c r="S299" s="634"/>
      <c r="T299" s="91"/>
      <c r="U299" s="91"/>
      <c r="V299" s="77">
        <f t="shared" si="66"/>
        <v>2162</v>
      </c>
      <c r="W299" s="128">
        <f t="shared" si="67"/>
        <v>22.698162729658794</v>
      </c>
      <c r="Z299" s="640"/>
      <c r="AA299" s="640"/>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Y299" s="135" t="s">
        <v>18</v>
      </c>
      <c r="AZ299" s="136">
        <f>SUM(BA236:BA298)</f>
        <v>6803533</v>
      </c>
      <c r="BA299" s="129"/>
      <c r="BB299" s="130"/>
      <c r="BC299" s="129"/>
      <c r="BD299" s="155"/>
      <c r="BE299" s="132"/>
      <c r="BF299" s="131"/>
      <c r="BG299" s="132"/>
      <c r="BH299" s="131"/>
      <c r="BI299" s="132"/>
      <c r="BJ299" s="131"/>
      <c r="BK299" s="65"/>
      <c r="BL299" s="131"/>
      <c r="BM299" s="65"/>
      <c r="BN299" s="131"/>
      <c r="BO299" s="132"/>
      <c r="BP299" s="131"/>
      <c r="BQ299" s="65"/>
      <c r="BR299" s="131"/>
      <c r="BS299" s="65"/>
      <c r="BT299" s="131"/>
      <c r="BU299" s="132"/>
      <c r="BV299" s="131"/>
      <c r="BW299" s="65"/>
      <c r="BX299" s="131"/>
      <c r="BY299" s="65"/>
      <c r="BZ299" s="131"/>
      <c r="CA299" s="65"/>
      <c r="CB299" s="156">
        <f t="shared" si="68"/>
        <v>0</v>
      </c>
      <c r="CC299" s="128" t="e">
        <f t="shared" si="69"/>
        <v>#DIV/0!</v>
      </c>
      <c r="CF299" s="157"/>
      <c r="CG299" s="157"/>
    </row>
    <row r="300" spans="1:88" ht="42" customHeight="1">
      <c r="A300" s="1003"/>
      <c r="B300" s="1048" t="s">
        <v>507</v>
      </c>
      <c r="C300" s="1049"/>
      <c r="D300" s="1049"/>
      <c r="E300" s="1049"/>
      <c r="F300" s="1050"/>
      <c r="G300" s="107"/>
      <c r="H300" s="108"/>
      <c r="I300" s="108"/>
      <c r="J300" s="109"/>
      <c r="K300" s="109"/>
      <c r="L300" s="109"/>
      <c r="M300" s="109"/>
      <c r="N300" s="109"/>
      <c r="O300" s="109"/>
      <c r="P300" s="109"/>
      <c r="Q300" s="109"/>
      <c r="R300" s="105"/>
      <c r="S300" s="109"/>
      <c r="T300" s="109"/>
      <c r="U300" s="109"/>
      <c r="Z300" s="264"/>
      <c r="AA300" s="264"/>
      <c r="AB300" s="264"/>
      <c r="AC300" s="264"/>
      <c r="AD300" s="264"/>
      <c r="AE300" s="264"/>
      <c r="AF300" s="258"/>
      <c r="AG300" s="258"/>
      <c r="AH300" s="258"/>
      <c r="AI300" s="258"/>
      <c r="AJ300" s="265"/>
      <c r="AK300" s="265"/>
      <c r="AL300" s="265"/>
      <c r="AM300" s="265"/>
      <c r="AN300" s="265"/>
      <c r="AO300" s="265"/>
      <c r="AP300" s="265"/>
      <c r="AQ300" s="265"/>
      <c r="AR300" s="265"/>
      <c r="AS300" s="265"/>
      <c r="AT300" s="265"/>
      <c r="AU300" s="265"/>
      <c r="AV300" s="265"/>
      <c r="AW300" s="265"/>
      <c r="AY300" s="135" t="s">
        <v>573</v>
      </c>
      <c r="AZ300" s="136">
        <f>SUM(BB236:BB298)</f>
        <v>1451240.43</v>
      </c>
      <c r="BA300" s="129"/>
      <c r="BB300" s="130"/>
      <c r="BC300" s="129"/>
      <c r="BD300" s="155"/>
      <c r="BE300" s="65"/>
      <c r="BF300" s="131"/>
      <c r="BG300" s="132"/>
      <c r="BH300" s="131"/>
      <c r="BI300" s="132"/>
      <c r="BJ300" s="131"/>
      <c r="BK300" s="65"/>
      <c r="BL300" s="131"/>
      <c r="BM300" s="132"/>
      <c r="BN300" s="131"/>
      <c r="BO300" s="132"/>
      <c r="BP300" s="131"/>
      <c r="BQ300" s="65"/>
      <c r="BR300" s="131"/>
      <c r="BS300" s="65"/>
      <c r="BT300" s="131"/>
      <c r="BU300" s="132"/>
      <c r="BV300" s="131"/>
      <c r="BW300" s="65"/>
      <c r="BX300" s="131"/>
      <c r="BY300" s="65"/>
      <c r="BZ300" s="131"/>
      <c r="CA300" s="65"/>
      <c r="CB300" s="156">
        <f t="shared" si="68"/>
        <v>0</v>
      </c>
      <c r="CC300" s="128" t="e">
        <f t="shared" si="69"/>
        <v>#DIV/0!</v>
      </c>
      <c r="CF300" s="157"/>
      <c r="CG300" s="157"/>
    </row>
    <row r="301" spans="1:88" ht="27" customHeight="1">
      <c r="A301" s="55"/>
      <c r="B301" s="57"/>
      <c r="C301" s="57"/>
      <c r="D301" s="57"/>
      <c r="E301" s="57"/>
      <c r="F301" s="115"/>
      <c r="G301" s="105"/>
      <c r="H301" s="105"/>
      <c r="I301" s="105"/>
      <c r="J301" s="105"/>
      <c r="K301" s="105"/>
      <c r="L301" s="105"/>
      <c r="M301" s="105"/>
      <c r="N301" s="105"/>
      <c r="O301" s="105"/>
      <c r="P301" s="105"/>
      <c r="Q301" s="105"/>
      <c r="R301" s="105"/>
      <c r="S301" s="105"/>
      <c r="T301" s="105"/>
      <c r="U301" s="105"/>
      <c r="Y301" s="29"/>
      <c r="Z301" s="264"/>
      <c r="AA301" s="264"/>
      <c r="AB301" s="264"/>
      <c r="AC301" s="264"/>
      <c r="AD301" s="264"/>
      <c r="AE301" s="264"/>
      <c r="AF301" s="258"/>
      <c r="AG301" s="258"/>
      <c r="AH301" s="258"/>
      <c r="AI301" s="258"/>
      <c r="AJ301" s="265"/>
      <c r="AK301" s="265"/>
      <c r="AL301" s="265"/>
      <c r="AM301" s="265"/>
      <c r="AN301" s="265"/>
      <c r="AO301" s="265"/>
      <c r="AP301" s="265"/>
      <c r="AQ301" s="265"/>
      <c r="AR301" s="265"/>
      <c r="AS301" s="265"/>
      <c r="AT301" s="265"/>
      <c r="AU301" s="265"/>
      <c r="AV301" s="265"/>
      <c r="AW301" s="265"/>
      <c r="AX301" s="29"/>
      <c r="BO301" s="405"/>
      <c r="BU301" s="405"/>
      <c r="CF301" s="157"/>
      <c r="CG301" s="157"/>
    </row>
    <row r="302" spans="1:88" ht="27" customHeight="1">
      <c r="A302" s="39"/>
      <c r="B302" s="58"/>
      <c r="C302" s="58"/>
      <c r="D302" s="58"/>
      <c r="E302" s="58"/>
      <c r="F302" s="116"/>
      <c r="G302" s="105"/>
      <c r="H302" s="105"/>
      <c r="I302" s="105"/>
      <c r="J302" s="105"/>
      <c r="K302" s="105"/>
      <c r="L302" s="105"/>
      <c r="M302" s="105"/>
      <c r="N302" s="105"/>
      <c r="O302" s="105"/>
      <c r="P302" s="105"/>
      <c r="Q302" s="105"/>
      <c r="R302" s="105"/>
      <c r="S302" s="105"/>
      <c r="T302" s="105"/>
      <c r="U302" s="105"/>
      <c r="Y302" s="29"/>
      <c r="Z302" s="264"/>
      <c r="AA302" s="264"/>
      <c r="AB302" s="264"/>
      <c r="AC302" s="264"/>
      <c r="AD302" s="264"/>
      <c r="AE302" s="264"/>
      <c r="AF302" s="258"/>
      <c r="AG302" s="258"/>
      <c r="AH302" s="258"/>
      <c r="AI302" s="258"/>
      <c r="AJ302" s="265"/>
      <c r="AK302" s="265"/>
      <c r="AL302" s="265"/>
      <c r="AM302" s="265"/>
      <c r="AN302" s="265"/>
      <c r="AO302" s="265"/>
      <c r="AP302" s="265"/>
      <c r="AQ302" s="265"/>
      <c r="AR302" s="265"/>
      <c r="AS302" s="265"/>
      <c r="AT302" s="265"/>
      <c r="AU302" s="265"/>
      <c r="AV302" s="265"/>
      <c r="AW302" s="265"/>
      <c r="AX302" s="29"/>
      <c r="BO302" s="405"/>
      <c r="BU302" s="405"/>
      <c r="CF302" s="157"/>
      <c r="CG302" s="157"/>
    </row>
    <row r="303" spans="1:88" ht="27" customHeight="1">
      <c r="A303" s="16" t="s">
        <v>9</v>
      </c>
      <c r="B303" s="1000" t="s">
        <v>10</v>
      </c>
      <c r="C303" s="1000"/>
      <c r="D303" s="1000"/>
      <c r="E303" s="1000"/>
      <c r="F303" s="1000"/>
      <c r="G303" s="1000"/>
      <c r="H303" s="1000"/>
      <c r="I303" s="99"/>
      <c r="J303" s="100"/>
      <c r="K303" s="100"/>
      <c r="L303" s="100"/>
      <c r="M303" s="100"/>
      <c r="N303" s="100"/>
      <c r="O303" s="100"/>
      <c r="P303" s="100"/>
      <c r="Q303" s="100"/>
      <c r="R303" s="100"/>
      <c r="S303" s="100"/>
      <c r="T303" s="100"/>
      <c r="U303" s="100"/>
      <c r="Y303" s="29"/>
      <c r="Z303" s="264"/>
      <c r="AA303" s="264"/>
      <c r="AB303" s="264"/>
      <c r="AC303" s="264"/>
      <c r="AD303" s="264"/>
      <c r="AE303" s="264"/>
      <c r="AF303" s="258"/>
      <c r="AG303" s="258"/>
      <c r="AH303" s="258"/>
      <c r="AI303" s="258"/>
      <c r="AJ303" s="265"/>
      <c r="AK303" s="265"/>
      <c r="AL303" s="265"/>
      <c r="AM303" s="265"/>
      <c r="AN303" s="265"/>
      <c r="AO303" s="265"/>
      <c r="AP303" s="265"/>
      <c r="AQ303" s="265"/>
      <c r="AR303" s="265"/>
      <c r="AS303" s="265"/>
      <c r="AT303" s="265"/>
      <c r="AU303" s="265"/>
      <c r="AV303" s="265"/>
      <c r="AW303" s="265"/>
      <c r="AX303" s="29"/>
      <c r="BO303" s="405"/>
      <c r="BU303" s="405"/>
      <c r="CF303" s="157"/>
      <c r="CG303" s="157"/>
    </row>
    <row r="304" spans="1:88" ht="27" customHeight="1">
      <c r="A304" s="14"/>
      <c r="B304" s="669" t="s">
        <v>96</v>
      </c>
      <c r="C304" s="1000" t="s">
        <v>97</v>
      </c>
      <c r="D304" s="1000"/>
      <c r="E304" s="1000"/>
      <c r="F304" s="1000"/>
      <c r="G304" s="1000"/>
      <c r="H304" s="1000"/>
      <c r="I304" s="99"/>
      <c r="J304" s="100"/>
      <c r="K304" s="100"/>
      <c r="L304" s="100"/>
      <c r="M304" s="100"/>
      <c r="N304" s="100"/>
      <c r="O304" s="100"/>
      <c r="P304" s="100"/>
      <c r="Q304" s="100"/>
      <c r="R304" s="100"/>
      <c r="S304" s="100"/>
      <c r="T304" s="100"/>
      <c r="U304" s="100"/>
      <c r="Y304" s="29"/>
      <c r="Z304" s="227"/>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9"/>
      <c r="BO304" s="405"/>
      <c r="BU304" s="405"/>
      <c r="CF304" s="157"/>
      <c r="CG304" s="157"/>
    </row>
    <row r="305" spans="1:88" ht="27" customHeight="1">
      <c r="A305" s="975" t="s">
        <v>13</v>
      </c>
      <c r="B305" s="981" t="s">
        <v>14</v>
      </c>
      <c r="C305" s="981" t="s">
        <v>15</v>
      </c>
      <c r="D305" s="997" t="s">
        <v>16</v>
      </c>
      <c r="E305" s="1001" t="s">
        <v>17</v>
      </c>
      <c r="F305" s="1011" t="s">
        <v>709</v>
      </c>
      <c r="G305" s="994" t="s">
        <v>214</v>
      </c>
      <c r="H305" s="1005"/>
      <c r="I305" s="1005"/>
      <c r="J305" s="996" t="s">
        <v>710</v>
      </c>
      <c r="K305" s="996"/>
      <c r="L305" s="996"/>
      <c r="M305" s="996"/>
      <c r="N305" s="996"/>
      <c r="O305" s="996"/>
      <c r="P305" s="996"/>
      <c r="Q305" s="996"/>
      <c r="R305" s="996"/>
      <c r="S305" s="996"/>
      <c r="T305" s="996"/>
      <c r="U305" s="996"/>
      <c r="V305" s="1238" t="s">
        <v>712</v>
      </c>
      <c r="W305" s="1241" t="s">
        <v>577</v>
      </c>
      <c r="Y305" s="29"/>
      <c r="Z305" s="1022" t="s">
        <v>518</v>
      </c>
      <c r="AA305" s="1023"/>
      <c r="AB305" s="1022" t="s">
        <v>519</v>
      </c>
      <c r="AC305" s="1023"/>
      <c r="AD305" s="1022" t="s">
        <v>520</v>
      </c>
      <c r="AE305" s="1023"/>
      <c r="AF305" s="1022" t="s">
        <v>521</v>
      </c>
      <c r="AG305" s="1023"/>
      <c r="AH305" s="1022" t="s">
        <v>522</v>
      </c>
      <c r="AI305" s="1023"/>
      <c r="AJ305" s="1022" t="s">
        <v>523</v>
      </c>
      <c r="AK305" s="1023"/>
      <c r="AL305" s="1022" t="s">
        <v>524</v>
      </c>
      <c r="AM305" s="1023"/>
      <c r="AN305" s="1022" t="s">
        <v>525</v>
      </c>
      <c r="AO305" s="1023"/>
      <c r="AP305" s="1022" t="s">
        <v>526</v>
      </c>
      <c r="AQ305" s="1023"/>
      <c r="AR305" s="1022" t="s">
        <v>527</v>
      </c>
      <c r="AS305" s="1023"/>
      <c r="AT305" s="1022" t="s">
        <v>528</v>
      </c>
      <c r="AU305" s="1023"/>
      <c r="AV305" s="1022" t="s">
        <v>529</v>
      </c>
      <c r="AW305" s="1023"/>
      <c r="AX305" s="29"/>
      <c r="BO305" s="405"/>
      <c r="BU305" s="405"/>
      <c r="CF305" s="157"/>
      <c r="CG305" s="157"/>
    </row>
    <row r="306" spans="1:88" ht="27" customHeight="1">
      <c r="A306" s="976"/>
      <c r="B306" s="982"/>
      <c r="C306" s="982"/>
      <c r="D306" s="998"/>
      <c r="E306" s="1002"/>
      <c r="F306" s="1012"/>
      <c r="G306" s="993" t="s">
        <v>713</v>
      </c>
      <c r="H306" s="993"/>
      <c r="I306" s="994"/>
      <c r="J306" s="996" t="s">
        <v>711</v>
      </c>
      <c r="K306" s="996"/>
      <c r="L306" s="996"/>
      <c r="M306" s="996"/>
      <c r="N306" s="996"/>
      <c r="O306" s="996"/>
      <c r="P306" s="996"/>
      <c r="Q306" s="996"/>
      <c r="R306" s="996"/>
      <c r="S306" s="996"/>
      <c r="T306" s="996"/>
      <c r="U306" s="996"/>
      <c r="V306" s="1239"/>
      <c r="W306" s="1242"/>
      <c r="Y306" s="29"/>
      <c r="Z306" s="980" t="s">
        <v>578</v>
      </c>
      <c r="AA306" s="980" t="s">
        <v>579</v>
      </c>
      <c r="AB306" s="980" t="s">
        <v>580</v>
      </c>
      <c r="AC306" s="980" t="s">
        <v>581</v>
      </c>
      <c r="AD306" s="980" t="s">
        <v>582</v>
      </c>
      <c r="AE306" s="980" t="s">
        <v>583</v>
      </c>
      <c r="AF306" s="980" t="s">
        <v>584</v>
      </c>
      <c r="AG306" s="980" t="s">
        <v>585</v>
      </c>
      <c r="AH306" s="980" t="s">
        <v>586</v>
      </c>
      <c r="AI306" s="980" t="s">
        <v>587</v>
      </c>
      <c r="AJ306" s="980" t="s">
        <v>588</v>
      </c>
      <c r="AK306" s="980" t="s">
        <v>589</v>
      </c>
      <c r="AL306" s="980" t="s">
        <v>590</v>
      </c>
      <c r="AM306" s="980" t="s">
        <v>591</v>
      </c>
      <c r="AN306" s="980" t="s">
        <v>592</v>
      </c>
      <c r="AO306" s="980" t="s">
        <v>593</v>
      </c>
      <c r="AP306" s="980" t="s">
        <v>594</v>
      </c>
      <c r="AQ306" s="980" t="s">
        <v>595</v>
      </c>
      <c r="AR306" s="980" t="s">
        <v>596</v>
      </c>
      <c r="AS306" s="980" t="s">
        <v>597</v>
      </c>
      <c r="AT306" s="980" t="s">
        <v>598</v>
      </c>
      <c r="AU306" s="980" t="s">
        <v>599</v>
      </c>
      <c r="AV306" s="980" t="s">
        <v>600</v>
      </c>
      <c r="AW306" s="980" t="s">
        <v>601</v>
      </c>
      <c r="AX306" s="29"/>
      <c r="BO306" s="405"/>
      <c r="BU306" s="405"/>
      <c r="CF306" s="157"/>
      <c r="CG306" s="157"/>
    </row>
    <row r="307" spans="1:88" ht="27" customHeight="1">
      <c r="A307" s="976"/>
      <c r="B307" s="982"/>
      <c r="C307" s="982"/>
      <c r="D307" s="998"/>
      <c r="E307" s="1002"/>
      <c r="F307" s="1012"/>
      <c r="G307" s="978">
        <v>2024</v>
      </c>
      <c r="H307" s="978">
        <v>2025</v>
      </c>
      <c r="I307" s="978">
        <v>2026</v>
      </c>
      <c r="J307" s="660"/>
      <c r="K307" s="660"/>
      <c r="L307" s="660"/>
      <c r="M307" s="660"/>
      <c r="N307" s="660"/>
      <c r="O307" s="660"/>
      <c r="P307" s="660"/>
      <c r="Q307" s="660"/>
      <c r="R307" s="660"/>
      <c r="S307" s="660"/>
      <c r="T307" s="660"/>
      <c r="U307" s="660"/>
      <c r="V307" s="1239"/>
      <c r="W307" s="1242"/>
      <c r="Y307" s="29"/>
      <c r="Z307" s="980"/>
      <c r="AA307" s="980"/>
      <c r="AB307" s="980"/>
      <c r="AC307" s="980"/>
      <c r="AD307" s="980"/>
      <c r="AE307" s="980"/>
      <c r="AF307" s="980"/>
      <c r="AG307" s="980"/>
      <c r="AH307" s="980"/>
      <c r="AI307" s="980"/>
      <c r="AJ307" s="980"/>
      <c r="AK307" s="980"/>
      <c r="AL307" s="980"/>
      <c r="AM307" s="980"/>
      <c r="AN307" s="980"/>
      <c r="AO307" s="980"/>
      <c r="AP307" s="980"/>
      <c r="AQ307" s="980"/>
      <c r="AR307" s="980"/>
      <c r="AS307" s="980"/>
      <c r="AT307" s="980"/>
      <c r="AU307" s="980"/>
      <c r="AV307" s="980"/>
      <c r="AW307" s="980"/>
      <c r="AX307" s="29"/>
      <c r="BO307" s="405"/>
      <c r="BU307" s="405"/>
      <c r="CF307" s="122"/>
      <c r="CG307" s="122"/>
    </row>
    <row r="308" spans="1:88" ht="27" customHeight="1">
      <c r="A308" s="977"/>
      <c r="B308" s="983"/>
      <c r="C308" s="983"/>
      <c r="D308" s="999"/>
      <c r="E308" s="1003"/>
      <c r="F308" s="1013"/>
      <c r="G308" s="979"/>
      <c r="H308" s="979"/>
      <c r="I308" s="979"/>
      <c r="J308" s="661" t="s">
        <v>399</v>
      </c>
      <c r="K308" s="661" t="s">
        <v>400</v>
      </c>
      <c r="L308" s="661" t="s">
        <v>401</v>
      </c>
      <c r="M308" s="661" t="s">
        <v>402</v>
      </c>
      <c r="N308" s="661" t="s">
        <v>403</v>
      </c>
      <c r="O308" s="661" t="s">
        <v>404</v>
      </c>
      <c r="P308" s="661" t="s">
        <v>405</v>
      </c>
      <c r="Q308" s="661" t="s">
        <v>406</v>
      </c>
      <c r="R308" s="661" t="s">
        <v>407</v>
      </c>
      <c r="S308" s="661" t="s">
        <v>408</v>
      </c>
      <c r="T308" s="661" t="s">
        <v>409</v>
      </c>
      <c r="U308" s="661" t="s">
        <v>410</v>
      </c>
      <c r="V308" s="1240"/>
      <c r="W308" s="1243"/>
      <c r="Y308" s="29"/>
      <c r="Z308" s="980"/>
      <c r="AA308" s="980"/>
      <c r="AB308" s="980"/>
      <c r="AC308" s="980"/>
      <c r="AD308" s="980"/>
      <c r="AE308" s="980"/>
      <c r="AF308" s="980"/>
      <c r="AG308" s="980"/>
      <c r="AH308" s="980"/>
      <c r="AI308" s="980"/>
      <c r="AJ308" s="980"/>
      <c r="AK308" s="980"/>
      <c r="AL308" s="980"/>
      <c r="AM308" s="980"/>
      <c r="AN308" s="980"/>
      <c r="AO308" s="980"/>
      <c r="AP308" s="980"/>
      <c r="AQ308" s="980"/>
      <c r="AR308" s="980"/>
      <c r="AS308" s="980"/>
      <c r="AT308" s="980"/>
      <c r="AU308" s="980"/>
      <c r="AV308" s="980"/>
      <c r="AW308" s="980"/>
      <c r="AX308" s="29"/>
      <c r="AY308" s="125"/>
      <c r="AZ308" s="125"/>
      <c r="BO308" s="405"/>
      <c r="BU308" s="405"/>
      <c r="CD308" s="125"/>
      <c r="CE308" s="125"/>
      <c r="CF308" s="122"/>
      <c r="CG308" s="122"/>
    </row>
    <row r="309" spans="1:88" ht="41.25" customHeight="1">
      <c r="A309" s="975" t="s">
        <v>505</v>
      </c>
      <c r="B309" s="1046" t="s">
        <v>240</v>
      </c>
      <c r="C309" s="1044" t="s">
        <v>298</v>
      </c>
      <c r="D309" s="670" t="s">
        <v>221</v>
      </c>
      <c r="E309" s="670"/>
      <c r="F309" s="671">
        <f>+'[1]UE409 (2)'!F323</f>
        <v>6</v>
      </c>
      <c r="G309" s="671">
        <f>+'[1]UE409 (2)'!G323</f>
        <v>6</v>
      </c>
      <c r="H309" s="671">
        <f>+'[1]UE409 (2)'!H323</f>
        <v>6</v>
      </c>
      <c r="I309" s="671">
        <f>+'[1]UE409 (2)'!I323</f>
        <v>6</v>
      </c>
      <c r="J309" s="727">
        <v>0</v>
      </c>
      <c r="K309" s="671">
        <v>0</v>
      </c>
      <c r="L309" s="671">
        <v>1</v>
      </c>
      <c r="M309" s="671">
        <v>0</v>
      </c>
      <c r="N309" s="671">
        <f t="shared" ref="N309:U309" si="82">+N310</f>
        <v>0</v>
      </c>
      <c r="O309" s="671">
        <f t="shared" si="82"/>
        <v>0</v>
      </c>
      <c r="P309" s="671">
        <f t="shared" si="82"/>
        <v>0</v>
      </c>
      <c r="Q309" s="671">
        <f t="shared" si="82"/>
        <v>0</v>
      </c>
      <c r="R309" s="671">
        <f t="shared" si="82"/>
        <v>0</v>
      </c>
      <c r="S309" s="671">
        <f t="shared" si="82"/>
        <v>0</v>
      </c>
      <c r="T309" s="671">
        <f t="shared" si="82"/>
        <v>0</v>
      </c>
      <c r="U309" s="671">
        <f t="shared" si="82"/>
        <v>0</v>
      </c>
      <c r="V309" s="77">
        <f>SUM(J309:U309)</f>
        <v>1</v>
      </c>
      <c r="W309" s="128">
        <f>+V309/F309*100</f>
        <v>16.666666666666664</v>
      </c>
      <c r="Z309" s="224"/>
      <c r="AA309" s="224" t="s">
        <v>838</v>
      </c>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BA309" s="77">
        <f>+BC309+BD309+BF309+BH309+BJ309+BL309+BN309+BP309+BR309+BT309+BV309+BX309+BZ309</f>
        <v>17196</v>
      </c>
      <c r="BB309" s="130">
        <f>+BE309+BG309+BI309+BK309+BM309+BO309+BQ309+BS309+BU309+BW309+BY309+CA309</f>
        <v>0</v>
      </c>
      <c r="BC309" s="129">
        <v>17196</v>
      </c>
      <c r="BD309" s="155">
        <v>0</v>
      </c>
      <c r="BE309" s="132">
        <v>0</v>
      </c>
      <c r="BF309" s="131">
        <v>0</v>
      </c>
      <c r="BG309" s="132">
        <v>0</v>
      </c>
      <c r="BH309" s="131">
        <v>0</v>
      </c>
      <c r="BI309" s="132">
        <v>0</v>
      </c>
      <c r="BJ309" s="131"/>
      <c r="BK309" s="65"/>
      <c r="BL309" s="131"/>
      <c r="BM309" s="132"/>
      <c r="BN309" s="131"/>
      <c r="BO309" s="132"/>
      <c r="BP309" s="131"/>
      <c r="BQ309" s="132"/>
      <c r="BR309" s="131"/>
      <c r="BS309" s="65"/>
      <c r="BT309" s="131"/>
      <c r="BU309" s="132"/>
      <c r="BV309" s="131"/>
      <c r="BW309" s="65"/>
      <c r="BX309" s="131"/>
      <c r="BY309" s="65"/>
      <c r="BZ309" s="131"/>
      <c r="CA309" s="65"/>
      <c r="CB309" s="156">
        <f>+BE309+BG309+BI309+BK309+BM309+BO309+BQ309+BS309+BU309+BW309+BY309+CA309</f>
        <v>0</v>
      </c>
      <c r="CC309" s="128">
        <f>+CB309/BA309*100</f>
        <v>0</v>
      </c>
      <c r="CF309" s="133">
        <f>+CI309-BA309</f>
        <v>0</v>
      </c>
      <c r="CG309" s="133">
        <f>+CJ309-BB309</f>
        <v>0</v>
      </c>
      <c r="CH309" s="160"/>
      <c r="CI309" s="133">
        <v>17196</v>
      </c>
      <c r="CJ309" s="133">
        <v>0</v>
      </c>
    </row>
    <row r="310" spans="1:88" ht="47.25" customHeight="1">
      <c r="A310" s="976"/>
      <c r="B310" s="1046"/>
      <c r="C310" s="1044"/>
      <c r="D310" s="11" t="s">
        <v>135</v>
      </c>
      <c r="E310" s="9" t="s">
        <v>46</v>
      </c>
      <c r="F310" s="671">
        <f>+'[1]UE409 (2)'!F324</f>
        <v>6</v>
      </c>
      <c r="G310" s="671">
        <f>+'[1]UE409 (2)'!G324</f>
        <v>6</v>
      </c>
      <c r="H310" s="671">
        <f>+'[1]UE409 (2)'!H324</f>
        <v>6</v>
      </c>
      <c r="I310" s="671">
        <f>+'[1]UE409 (2)'!I324</f>
        <v>6</v>
      </c>
      <c r="J310" s="634">
        <v>0</v>
      </c>
      <c r="K310" s="91">
        <v>0</v>
      </c>
      <c r="L310" s="91">
        <v>1</v>
      </c>
      <c r="M310" s="91">
        <v>0</v>
      </c>
      <c r="N310" s="91"/>
      <c r="O310" s="91"/>
      <c r="P310" s="91"/>
      <c r="Q310" s="91"/>
      <c r="R310" s="91"/>
      <c r="S310" s="634"/>
      <c r="T310" s="91"/>
      <c r="U310" s="91"/>
      <c r="V310" s="77">
        <f t="shared" ref="V310:V333" si="83">SUM(J310:U310)</f>
        <v>1</v>
      </c>
      <c r="W310" s="128">
        <f t="shared" ref="W310:W333" si="84">+V310/F310*100</f>
        <v>16.666666666666664</v>
      </c>
      <c r="Z310" s="224"/>
      <c r="AA310" s="224"/>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BA310" s="129"/>
      <c r="BB310" s="130"/>
      <c r="BC310" s="129"/>
      <c r="BD310" s="155"/>
      <c r="BE310" s="132"/>
      <c r="BF310" s="131"/>
      <c r="BG310" s="132"/>
      <c r="BH310" s="131"/>
      <c r="BI310" s="132"/>
      <c r="BJ310" s="131"/>
      <c r="BK310" s="65"/>
      <c r="BL310" s="131"/>
      <c r="BM310" s="132"/>
      <c r="BN310" s="131"/>
      <c r="BO310" s="132"/>
      <c r="BP310" s="131"/>
      <c r="BQ310" s="132"/>
      <c r="BR310" s="131"/>
      <c r="BS310" s="65"/>
      <c r="BT310" s="131"/>
      <c r="BU310" s="132"/>
      <c r="BV310" s="131"/>
      <c r="BW310" s="65"/>
      <c r="BX310" s="131"/>
      <c r="BY310" s="65"/>
      <c r="BZ310" s="131"/>
      <c r="CA310" s="65"/>
      <c r="CB310" s="156">
        <f t="shared" ref="CB310:CB333" si="85">+BE310+BG310+BI310+BK310+BM310+BO310+BQ310+BS310+BU310+BW310+BY310+CA310</f>
        <v>0</v>
      </c>
      <c r="CC310" s="128" t="e">
        <f t="shared" ref="CC310:CC333" si="86">+CB310/BA310*100</f>
        <v>#DIV/0!</v>
      </c>
      <c r="CF310" s="122"/>
      <c r="CG310" s="122"/>
    </row>
    <row r="311" spans="1:88" ht="47.25" customHeight="1">
      <c r="A311" s="976"/>
      <c r="B311" s="688" t="s">
        <v>257</v>
      </c>
      <c r="C311" s="984" t="s">
        <v>714</v>
      </c>
      <c r="D311" s="985"/>
      <c r="E311" s="986"/>
      <c r="F311" s="698">
        <f>+'[1]UE409 (2)'!F325</f>
        <v>28488</v>
      </c>
      <c r="G311" s="698">
        <f>+'[1]UE409 (2)'!G325</f>
        <v>28489</v>
      </c>
      <c r="H311" s="698">
        <f>+'[1]UE409 (2)'!H325</f>
        <v>28489</v>
      </c>
      <c r="I311" s="698">
        <f>+'[1]UE409 (2)'!I325</f>
        <v>28489</v>
      </c>
      <c r="J311" s="721">
        <v>1444</v>
      </c>
      <c r="K311" s="698">
        <v>1601</v>
      </c>
      <c r="L311" s="698">
        <v>3745</v>
      </c>
      <c r="M311" s="698">
        <v>2534</v>
      </c>
      <c r="N311" s="698">
        <f t="shared" ref="N311:U311" si="87">+N312+N314</f>
        <v>0</v>
      </c>
      <c r="O311" s="698">
        <f t="shared" si="87"/>
        <v>0</v>
      </c>
      <c r="P311" s="698">
        <f t="shared" si="87"/>
        <v>0</v>
      </c>
      <c r="Q311" s="698">
        <f t="shared" si="87"/>
        <v>0</v>
      </c>
      <c r="R311" s="698">
        <f t="shared" si="87"/>
        <v>0</v>
      </c>
      <c r="S311" s="698">
        <f t="shared" si="87"/>
        <v>0</v>
      </c>
      <c r="T311" s="698">
        <f t="shared" si="87"/>
        <v>0</v>
      </c>
      <c r="U311" s="698">
        <f t="shared" si="87"/>
        <v>0</v>
      </c>
      <c r="V311" s="77">
        <f t="shared" si="83"/>
        <v>9324</v>
      </c>
      <c r="W311" s="128">
        <f t="shared" si="84"/>
        <v>32.72957034540859</v>
      </c>
      <c r="Z311" s="224"/>
      <c r="AA311" s="224"/>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BA311" s="129"/>
      <c r="BB311" s="130"/>
      <c r="BC311" s="129"/>
      <c r="BD311" s="155"/>
      <c r="BE311" s="132"/>
      <c r="BF311" s="131"/>
      <c r="BG311" s="132"/>
      <c r="BH311" s="131"/>
      <c r="BI311" s="132"/>
      <c r="BJ311" s="131"/>
      <c r="BK311" s="65"/>
      <c r="BL311" s="131"/>
      <c r="BM311" s="132"/>
      <c r="BN311" s="131"/>
      <c r="BO311" s="132"/>
      <c r="BP311" s="131"/>
      <c r="BQ311" s="132"/>
      <c r="BR311" s="131"/>
      <c r="BS311" s="65"/>
      <c r="BT311" s="131"/>
      <c r="BU311" s="132"/>
      <c r="BV311" s="131"/>
      <c r="BW311" s="65"/>
      <c r="BX311" s="131"/>
      <c r="BY311" s="65"/>
      <c r="BZ311" s="131"/>
      <c r="CA311" s="65"/>
      <c r="CB311" s="156">
        <f t="shared" si="85"/>
        <v>0</v>
      </c>
      <c r="CC311" s="128" t="e">
        <f t="shared" si="86"/>
        <v>#DIV/0!</v>
      </c>
      <c r="CF311" s="122"/>
      <c r="CG311" s="122"/>
    </row>
    <row r="312" spans="1:88" ht="33.75" customHeight="1">
      <c r="A312" s="976"/>
      <c r="B312" s="689"/>
      <c r="C312" s="1044" t="s">
        <v>299</v>
      </c>
      <c r="D312" s="670" t="s">
        <v>221</v>
      </c>
      <c r="E312" s="670"/>
      <c r="F312" s="671">
        <f>+'[1]UE409 (2)'!F326</f>
        <v>13839</v>
      </c>
      <c r="G312" s="671">
        <f>+'[1]UE409 (2)'!G326</f>
        <v>13840</v>
      </c>
      <c r="H312" s="671">
        <f>+'[1]UE409 (2)'!H326</f>
        <v>13840</v>
      </c>
      <c r="I312" s="671">
        <f>+'[1]UE409 (2)'!I326</f>
        <v>13840</v>
      </c>
      <c r="J312" s="727">
        <v>853</v>
      </c>
      <c r="K312" s="671">
        <v>1483</v>
      </c>
      <c r="L312" s="671">
        <v>569</v>
      </c>
      <c r="M312" s="671">
        <v>1244</v>
      </c>
      <c r="N312" s="671">
        <f t="shared" ref="N312:U312" si="88">+N313</f>
        <v>0</v>
      </c>
      <c r="O312" s="671">
        <f t="shared" si="88"/>
        <v>0</v>
      </c>
      <c r="P312" s="671">
        <f t="shared" si="88"/>
        <v>0</v>
      </c>
      <c r="Q312" s="671">
        <f t="shared" si="88"/>
        <v>0</v>
      </c>
      <c r="R312" s="671">
        <f t="shared" si="88"/>
        <v>0</v>
      </c>
      <c r="S312" s="671">
        <f t="shared" si="88"/>
        <v>0</v>
      </c>
      <c r="T312" s="671">
        <f t="shared" si="88"/>
        <v>0</v>
      </c>
      <c r="U312" s="671">
        <f t="shared" si="88"/>
        <v>0</v>
      </c>
      <c r="V312" s="77">
        <f t="shared" si="83"/>
        <v>4149</v>
      </c>
      <c r="W312" s="128">
        <f t="shared" si="84"/>
        <v>29.980489919791893</v>
      </c>
      <c r="Z312" s="224"/>
      <c r="AA312" s="224"/>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BA312" s="77">
        <f>+BC312+BD312+BF312+BH312+BJ312+BL312+BN312+BP312+BR312+BT312+BV312+BX312+BZ312</f>
        <v>4124065</v>
      </c>
      <c r="BB312" s="130">
        <f>+BE312+BG312+BI312+BK312+BM312+BO312+BQ312+BS312+BU312+BW312+BY312+CA312</f>
        <v>1064521.92</v>
      </c>
      <c r="BC312" s="129">
        <v>3753408</v>
      </c>
      <c r="BD312" s="155">
        <v>21915</v>
      </c>
      <c r="BE312" s="132">
        <v>332522.41000000003</v>
      </c>
      <c r="BF312" s="131">
        <v>346402</v>
      </c>
      <c r="BG312" s="132">
        <v>367836.72</v>
      </c>
      <c r="BH312" s="131">
        <v>2340</v>
      </c>
      <c r="BI312" s="132">
        <v>364162.78999999992</v>
      </c>
      <c r="BJ312" s="131"/>
      <c r="BK312" s="65"/>
      <c r="BL312" s="131"/>
      <c r="BM312" s="132"/>
      <c r="BN312" s="131"/>
      <c r="BO312" s="132"/>
      <c r="BP312" s="131"/>
      <c r="BQ312" s="132"/>
      <c r="BR312" s="131"/>
      <c r="BS312" s="65"/>
      <c r="BT312" s="131"/>
      <c r="BU312" s="132"/>
      <c r="BV312" s="131"/>
      <c r="BW312" s="65"/>
      <c r="BX312" s="131"/>
      <c r="BY312" s="65"/>
      <c r="BZ312" s="131"/>
      <c r="CA312" s="65"/>
      <c r="CB312" s="156">
        <f t="shared" si="85"/>
        <v>1064521.92</v>
      </c>
      <c r="CC312" s="128">
        <f t="shared" si="86"/>
        <v>25.812442820372617</v>
      </c>
      <c r="CF312" s="133">
        <f>+CI312-BA312</f>
        <v>0</v>
      </c>
      <c r="CG312" s="133">
        <f>+CJ312-BB312</f>
        <v>0</v>
      </c>
      <c r="CH312" s="160"/>
      <c r="CI312" s="133">
        <v>4124065</v>
      </c>
      <c r="CJ312" s="133">
        <v>1064521.92</v>
      </c>
    </row>
    <row r="313" spans="1:88" ht="33.75" customHeight="1">
      <c r="A313" s="976"/>
      <c r="B313" s="689"/>
      <c r="C313" s="1044"/>
      <c r="D313" s="38" t="s">
        <v>137</v>
      </c>
      <c r="E313" s="9" t="s">
        <v>33</v>
      </c>
      <c r="F313" s="671">
        <f>+'[1]UE409 (2)'!F327</f>
        <v>13839</v>
      </c>
      <c r="G313" s="671">
        <f>+'[1]UE409 (2)'!G327</f>
        <v>13840</v>
      </c>
      <c r="H313" s="671">
        <f>+'[1]UE409 (2)'!H327</f>
        <v>13840</v>
      </c>
      <c r="I313" s="671">
        <f>+'[1]UE409 (2)'!I327</f>
        <v>13840</v>
      </c>
      <c r="J313" s="634">
        <v>853</v>
      </c>
      <c r="K313" s="94">
        <v>1483</v>
      </c>
      <c r="L313" s="94">
        <v>569</v>
      </c>
      <c r="M313" s="94">
        <v>1244</v>
      </c>
      <c r="N313" s="94"/>
      <c r="O313" s="94"/>
      <c r="P313" s="94"/>
      <c r="Q313" s="94"/>
      <c r="R313" s="94"/>
      <c r="S313" s="634"/>
      <c r="T313" s="94"/>
      <c r="U313" s="94"/>
      <c r="V313" s="77">
        <f t="shared" si="83"/>
        <v>4149</v>
      </c>
      <c r="W313" s="128">
        <f t="shared" si="84"/>
        <v>29.980489919791893</v>
      </c>
      <c r="Z313" s="224" t="s">
        <v>839</v>
      </c>
      <c r="AA313" s="224" t="s">
        <v>840</v>
      </c>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BA313" s="129"/>
      <c r="BB313" s="130"/>
      <c r="BC313" s="129"/>
      <c r="BD313" s="155"/>
      <c r="BE313" s="132"/>
      <c r="BF313" s="131"/>
      <c r="BG313" s="132"/>
      <c r="BH313" s="131"/>
      <c r="BI313" s="132"/>
      <c r="BJ313" s="131"/>
      <c r="BK313" s="65"/>
      <c r="BL313" s="131"/>
      <c r="BM313" s="132"/>
      <c r="BN313" s="131"/>
      <c r="BO313" s="132"/>
      <c r="BP313" s="131"/>
      <c r="BQ313" s="132"/>
      <c r="BR313" s="131"/>
      <c r="BS313" s="65"/>
      <c r="BT313" s="131"/>
      <c r="BU313" s="132"/>
      <c r="BV313" s="131"/>
      <c r="BW313" s="65"/>
      <c r="BX313" s="131"/>
      <c r="BY313" s="65"/>
      <c r="BZ313" s="131"/>
      <c r="CA313" s="65"/>
      <c r="CB313" s="156">
        <f t="shared" si="85"/>
        <v>0</v>
      </c>
      <c r="CC313" s="128" t="e">
        <f t="shared" si="86"/>
        <v>#DIV/0!</v>
      </c>
      <c r="CF313" s="122"/>
      <c r="CG313" s="122"/>
    </row>
    <row r="314" spans="1:88" ht="44.25" customHeight="1">
      <c r="A314" s="976"/>
      <c r="B314" s="689"/>
      <c r="C314" s="1044" t="s">
        <v>258</v>
      </c>
      <c r="D314" s="670" t="s">
        <v>221</v>
      </c>
      <c r="E314" s="670"/>
      <c r="F314" s="671">
        <f>+'[1]UE409 (2)'!F328</f>
        <v>14649</v>
      </c>
      <c r="G314" s="671">
        <f>+'[1]UE409 (2)'!G328</f>
        <v>14649</v>
      </c>
      <c r="H314" s="671">
        <f>+'[1]UE409 (2)'!H328</f>
        <v>14649</v>
      </c>
      <c r="I314" s="671">
        <f>+'[1]UE409 (2)'!I328</f>
        <v>14649</v>
      </c>
      <c r="J314" s="727">
        <v>591</v>
      </c>
      <c r="K314" s="671">
        <v>118</v>
      </c>
      <c r="L314" s="671">
        <v>3176</v>
      </c>
      <c r="M314" s="671">
        <v>1290</v>
      </c>
      <c r="N314" s="671">
        <f t="shared" ref="N314:U314" si="89">+N315</f>
        <v>0</v>
      </c>
      <c r="O314" s="671">
        <f t="shared" si="89"/>
        <v>0</v>
      </c>
      <c r="P314" s="671">
        <f t="shared" si="89"/>
        <v>0</v>
      </c>
      <c r="Q314" s="671">
        <f t="shared" si="89"/>
        <v>0</v>
      </c>
      <c r="R314" s="671">
        <f t="shared" si="89"/>
        <v>0</v>
      </c>
      <c r="S314" s="671">
        <f t="shared" si="89"/>
        <v>0</v>
      </c>
      <c r="T314" s="671">
        <f t="shared" si="89"/>
        <v>0</v>
      </c>
      <c r="U314" s="671">
        <f t="shared" si="89"/>
        <v>0</v>
      </c>
      <c r="V314" s="77">
        <f t="shared" si="83"/>
        <v>5175</v>
      </c>
      <c r="W314" s="128">
        <f t="shared" si="84"/>
        <v>35.326643456891254</v>
      </c>
      <c r="Z314" s="224"/>
      <c r="AA314" s="224"/>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BA314" s="77">
        <f>+BC314+BD314+BF314+BH314+BJ314+BL314+BN314+BP314+BR314+BT314+BV314+BX314+BZ314</f>
        <v>268439</v>
      </c>
      <c r="BB314" s="130">
        <f>+BE314+BG314+BI314+BK314+BM314+BO314+BQ314+BS314+BU314+BW314+BY314+CA314</f>
        <v>45180.86</v>
      </c>
      <c r="BC314" s="129">
        <v>14000</v>
      </c>
      <c r="BD314" s="155">
        <v>0</v>
      </c>
      <c r="BE314" s="132">
        <v>0</v>
      </c>
      <c r="BF314" s="131">
        <v>252615</v>
      </c>
      <c r="BG314" s="132">
        <v>22528.560000000001</v>
      </c>
      <c r="BH314" s="131">
        <v>1824</v>
      </c>
      <c r="BI314" s="132">
        <v>22652.3</v>
      </c>
      <c r="BJ314" s="131"/>
      <c r="BK314" s="65"/>
      <c r="BL314" s="131"/>
      <c r="BM314" s="132"/>
      <c r="BN314" s="131"/>
      <c r="BO314" s="132"/>
      <c r="BP314" s="131"/>
      <c r="BQ314" s="132"/>
      <c r="BR314" s="131"/>
      <c r="BS314" s="65"/>
      <c r="BT314" s="131"/>
      <c r="BU314" s="132"/>
      <c r="BV314" s="131"/>
      <c r="BW314" s="65"/>
      <c r="BX314" s="131"/>
      <c r="BY314" s="65"/>
      <c r="BZ314" s="131"/>
      <c r="CA314" s="65"/>
      <c r="CB314" s="156">
        <f t="shared" si="85"/>
        <v>45180.86</v>
      </c>
      <c r="CC314" s="128">
        <f t="shared" si="86"/>
        <v>16.830959733868774</v>
      </c>
      <c r="CF314" s="133">
        <f>+CI314-BA314</f>
        <v>0</v>
      </c>
      <c r="CG314" s="133">
        <f>+CJ314-BB314</f>
        <v>0</v>
      </c>
      <c r="CH314" s="160"/>
      <c r="CI314" s="133">
        <v>268439</v>
      </c>
      <c r="CJ314" s="133">
        <v>45180.86</v>
      </c>
    </row>
    <row r="315" spans="1:88" ht="46.5" customHeight="1">
      <c r="A315" s="976"/>
      <c r="B315" s="690"/>
      <c r="C315" s="1044"/>
      <c r="D315" s="11" t="s">
        <v>138</v>
      </c>
      <c r="E315" s="9" t="s">
        <v>33</v>
      </c>
      <c r="F315" s="671">
        <f>+'[1]UE409 (2)'!F329</f>
        <v>14649</v>
      </c>
      <c r="G315" s="671">
        <f>+'[1]UE409 (2)'!G329</f>
        <v>14649</v>
      </c>
      <c r="H315" s="671">
        <f>+'[1]UE409 (2)'!H329</f>
        <v>14649</v>
      </c>
      <c r="I315" s="671">
        <f>+'[1]UE409 (2)'!I329</f>
        <v>14649</v>
      </c>
      <c r="J315" s="634">
        <v>591</v>
      </c>
      <c r="K315" s="80">
        <v>118</v>
      </c>
      <c r="L315" s="80">
        <v>3176</v>
      </c>
      <c r="M315" s="80">
        <v>1290</v>
      </c>
      <c r="N315" s="80"/>
      <c r="O315" s="80"/>
      <c r="P315" s="80"/>
      <c r="Q315" s="80"/>
      <c r="R315" s="80"/>
      <c r="S315" s="635"/>
      <c r="T315" s="80"/>
      <c r="U315" s="80"/>
      <c r="V315" s="77">
        <f t="shared" si="83"/>
        <v>5175</v>
      </c>
      <c r="W315" s="128">
        <f t="shared" si="84"/>
        <v>35.326643456891254</v>
      </c>
      <c r="Z315" s="736" t="s">
        <v>839</v>
      </c>
      <c r="AA315" s="736" t="s">
        <v>840</v>
      </c>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BA315" s="129"/>
      <c r="BB315" s="130"/>
      <c r="BC315" s="129"/>
      <c r="BD315" s="155"/>
      <c r="BE315" s="132"/>
      <c r="BF315" s="131"/>
      <c r="BG315" s="132"/>
      <c r="BH315" s="131"/>
      <c r="BI315" s="132"/>
      <c r="BJ315" s="131"/>
      <c r="BK315" s="65"/>
      <c r="BL315" s="131"/>
      <c r="BM315" s="132"/>
      <c r="BN315" s="131"/>
      <c r="BO315" s="132"/>
      <c r="BP315" s="131"/>
      <c r="BQ315" s="132"/>
      <c r="BR315" s="131"/>
      <c r="BS315" s="65"/>
      <c r="BT315" s="131"/>
      <c r="BU315" s="132"/>
      <c r="BV315" s="131"/>
      <c r="BW315" s="65"/>
      <c r="BX315" s="131"/>
      <c r="BY315" s="65"/>
      <c r="BZ315" s="131"/>
      <c r="CA315" s="65"/>
      <c r="CB315" s="156">
        <f t="shared" si="85"/>
        <v>0</v>
      </c>
      <c r="CC315" s="128" t="e">
        <f t="shared" si="86"/>
        <v>#DIV/0!</v>
      </c>
      <c r="CF315" s="122"/>
      <c r="CG315" s="122"/>
    </row>
    <row r="316" spans="1:88" ht="35.25" customHeight="1">
      <c r="A316" s="976"/>
      <c r="B316" s="1046" t="s">
        <v>254</v>
      </c>
      <c r="C316" s="1044" t="s">
        <v>255</v>
      </c>
      <c r="D316" s="670" t="s">
        <v>221</v>
      </c>
      <c r="E316" s="670"/>
      <c r="F316" s="671">
        <f>+'[1]UE409 (2)'!F330</f>
        <v>24125</v>
      </c>
      <c r="G316" s="671">
        <f>+'[1]UE409 (2)'!G330</f>
        <v>24125</v>
      </c>
      <c r="H316" s="671">
        <f>+'[1]UE409 (2)'!H330</f>
        <v>24125</v>
      </c>
      <c r="I316" s="671">
        <f>+'[1]UE409 (2)'!I330</f>
        <v>24125</v>
      </c>
      <c r="J316" s="727">
        <v>860</v>
      </c>
      <c r="K316" s="671">
        <v>519</v>
      </c>
      <c r="L316" s="671">
        <v>1304</v>
      </c>
      <c r="M316" s="671">
        <v>7082</v>
      </c>
      <c r="N316" s="671">
        <f t="shared" ref="N316:U316" si="90">+N317</f>
        <v>0</v>
      </c>
      <c r="O316" s="671">
        <f t="shared" si="90"/>
        <v>0</v>
      </c>
      <c r="P316" s="671">
        <f t="shared" si="90"/>
        <v>0</v>
      </c>
      <c r="Q316" s="671">
        <f t="shared" si="90"/>
        <v>0</v>
      </c>
      <c r="R316" s="671">
        <f t="shared" si="90"/>
        <v>0</v>
      </c>
      <c r="S316" s="671">
        <f t="shared" si="90"/>
        <v>0</v>
      </c>
      <c r="T316" s="671">
        <f t="shared" si="90"/>
        <v>0</v>
      </c>
      <c r="U316" s="671">
        <f t="shared" si="90"/>
        <v>0</v>
      </c>
      <c r="V316" s="77">
        <f t="shared" si="83"/>
        <v>9765</v>
      </c>
      <c r="W316" s="128">
        <f t="shared" si="84"/>
        <v>40.476683937823829</v>
      </c>
      <c r="Z316" s="224"/>
      <c r="AA316" s="224"/>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BA316" s="77">
        <f>+BC316+BD316+BF316+BH316+BJ316+BL316+BN316+BP316+BR316+BT316+BV316+BX316+BZ316</f>
        <v>2000</v>
      </c>
      <c r="BB316" s="130">
        <f>+BE316+BG316+BI316+BK316+BM316+BO316+BQ316+BS316+BU316+BW316+BY316+CA316</f>
        <v>0</v>
      </c>
      <c r="BC316" s="129">
        <v>2000</v>
      </c>
      <c r="BD316" s="155">
        <v>0</v>
      </c>
      <c r="BE316" s="132">
        <v>0</v>
      </c>
      <c r="BF316" s="131">
        <v>0</v>
      </c>
      <c r="BG316" s="132">
        <v>0</v>
      </c>
      <c r="BH316" s="131">
        <v>0</v>
      </c>
      <c r="BI316" s="132">
        <v>0</v>
      </c>
      <c r="BJ316" s="131"/>
      <c r="BK316" s="65"/>
      <c r="BL316" s="131"/>
      <c r="BM316" s="132"/>
      <c r="BN316" s="131"/>
      <c r="BO316" s="132"/>
      <c r="BP316" s="131"/>
      <c r="BQ316" s="132"/>
      <c r="BR316" s="131"/>
      <c r="BS316" s="65"/>
      <c r="BT316" s="131"/>
      <c r="BU316" s="132"/>
      <c r="BV316" s="131"/>
      <c r="BW316" s="65"/>
      <c r="BX316" s="131"/>
      <c r="BY316" s="65"/>
      <c r="BZ316" s="131"/>
      <c r="CA316" s="65"/>
      <c r="CB316" s="156">
        <f t="shared" si="85"/>
        <v>0</v>
      </c>
      <c r="CC316" s="128">
        <f t="shared" si="86"/>
        <v>0</v>
      </c>
      <c r="CF316" s="133">
        <f>+CI316-BA316</f>
        <v>0</v>
      </c>
      <c r="CG316" s="133">
        <f>+CJ316-BB316</f>
        <v>0</v>
      </c>
      <c r="CH316" s="160"/>
      <c r="CI316" s="133">
        <v>2000</v>
      </c>
      <c r="CJ316" s="133">
        <v>0</v>
      </c>
    </row>
    <row r="317" spans="1:88" ht="44.25" customHeight="1">
      <c r="A317" s="976"/>
      <c r="B317" s="1046"/>
      <c r="C317" s="1044"/>
      <c r="D317" s="11" t="s">
        <v>136</v>
      </c>
      <c r="E317" s="9" t="s">
        <v>256</v>
      </c>
      <c r="F317" s="671">
        <f>+'[1]UE409 (2)'!F331</f>
        <v>24125</v>
      </c>
      <c r="G317" s="671">
        <f>+'[1]UE409 (2)'!G331</f>
        <v>24125</v>
      </c>
      <c r="H317" s="671">
        <f>+'[1]UE409 (2)'!H331</f>
        <v>24125</v>
      </c>
      <c r="I317" s="671">
        <f>+'[1]UE409 (2)'!I331</f>
        <v>24125</v>
      </c>
      <c r="J317" s="634">
        <v>860</v>
      </c>
      <c r="K317" s="91">
        <v>519</v>
      </c>
      <c r="L317" s="91">
        <v>1304</v>
      </c>
      <c r="M317" s="91">
        <v>7082</v>
      </c>
      <c r="N317" s="91"/>
      <c r="O317" s="91"/>
      <c r="P317" s="91"/>
      <c r="Q317" s="91"/>
      <c r="R317" s="91"/>
      <c r="S317" s="634"/>
      <c r="T317" s="91"/>
      <c r="U317" s="91"/>
      <c r="V317" s="77">
        <f t="shared" si="83"/>
        <v>9765</v>
      </c>
      <c r="W317" s="128">
        <f t="shared" si="84"/>
        <v>40.476683937823829</v>
      </c>
      <c r="Z317" s="224"/>
      <c r="AA317" s="224"/>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BA317" s="129"/>
      <c r="BB317" s="130"/>
      <c r="BC317" s="129"/>
      <c r="BD317" s="155"/>
      <c r="BE317" s="132"/>
      <c r="BF317" s="131"/>
      <c r="BG317" s="132"/>
      <c r="BH317" s="131"/>
      <c r="BI317" s="132"/>
      <c r="BJ317" s="131"/>
      <c r="BK317" s="65"/>
      <c r="BL317" s="131"/>
      <c r="BM317" s="132"/>
      <c r="BN317" s="131"/>
      <c r="BO317" s="132"/>
      <c r="BP317" s="131"/>
      <c r="BQ317" s="132"/>
      <c r="BR317" s="131"/>
      <c r="BS317" s="65"/>
      <c r="BT317" s="131"/>
      <c r="BU317" s="132"/>
      <c r="BV317" s="131"/>
      <c r="BW317" s="65"/>
      <c r="BX317" s="131"/>
      <c r="BY317" s="65"/>
      <c r="BZ317" s="131"/>
      <c r="CA317" s="65"/>
      <c r="CB317" s="156">
        <f t="shared" si="85"/>
        <v>0</v>
      </c>
      <c r="CC317" s="128" t="e">
        <f t="shared" si="86"/>
        <v>#DIV/0!</v>
      </c>
      <c r="CF317" s="122"/>
      <c r="CG317" s="122"/>
    </row>
    <row r="318" spans="1:88" ht="52.5" customHeight="1">
      <c r="A318" s="976"/>
      <c r="B318" s="1046" t="s">
        <v>259</v>
      </c>
      <c r="C318" s="1044" t="s">
        <v>300</v>
      </c>
      <c r="D318" s="670" t="s">
        <v>221</v>
      </c>
      <c r="E318" s="670"/>
      <c r="F318" s="671">
        <f>+'[1]UE409 (2)'!F332</f>
        <v>52373</v>
      </c>
      <c r="G318" s="671">
        <f>+'[1]UE409 (2)'!G332</f>
        <v>52373</v>
      </c>
      <c r="H318" s="671">
        <f>+'[1]UE409 (2)'!H332</f>
        <v>52373</v>
      </c>
      <c r="I318" s="671">
        <f>+'[1]UE409 (2)'!I332</f>
        <v>52373</v>
      </c>
      <c r="J318" s="729">
        <v>2238</v>
      </c>
      <c r="K318" s="671">
        <v>4046</v>
      </c>
      <c r="L318" s="671">
        <v>4863</v>
      </c>
      <c r="M318" s="671">
        <v>5710</v>
      </c>
      <c r="N318" s="671">
        <f t="shared" ref="N318:U318" si="91">+N319</f>
        <v>0</v>
      </c>
      <c r="O318" s="671">
        <f t="shared" si="91"/>
        <v>0</v>
      </c>
      <c r="P318" s="671">
        <f t="shared" si="91"/>
        <v>0</v>
      </c>
      <c r="Q318" s="671">
        <f t="shared" si="91"/>
        <v>0</v>
      </c>
      <c r="R318" s="671">
        <f t="shared" si="91"/>
        <v>0</v>
      </c>
      <c r="S318" s="671">
        <f t="shared" si="91"/>
        <v>0</v>
      </c>
      <c r="T318" s="671">
        <f t="shared" si="91"/>
        <v>0</v>
      </c>
      <c r="U318" s="671">
        <f t="shared" si="91"/>
        <v>0</v>
      </c>
      <c r="V318" s="77">
        <f t="shared" si="83"/>
        <v>16857</v>
      </c>
      <c r="W318" s="128">
        <f t="shared" si="84"/>
        <v>32.186431940121821</v>
      </c>
      <c r="Z318" s="224"/>
      <c r="AA318" s="224"/>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BA318" s="77">
        <f>+BC318+BD318+BF318+BH318+BJ318+BL318+BN318+BP318+BR318+BT318+BV318+BX318+BZ318</f>
        <v>1996836</v>
      </c>
      <c r="BB318" s="130">
        <f>+BE318+BG318+BI318+BK318+BM318+BO318+BQ318+BS318+BU318+BW318+BY318+CA318</f>
        <v>553765.63</v>
      </c>
      <c r="BC318" s="129">
        <v>1981623</v>
      </c>
      <c r="BD318" s="155">
        <v>3128</v>
      </c>
      <c r="BE318" s="132">
        <v>192864.18</v>
      </c>
      <c r="BF318" s="131">
        <v>12085</v>
      </c>
      <c r="BG318" s="132">
        <v>195486.58000000002</v>
      </c>
      <c r="BH318" s="131">
        <v>0</v>
      </c>
      <c r="BI318" s="132">
        <v>165414.87</v>
      </c>
      <c r="BJ318" s="131"/>
      <c r="BK318" s="65"/>
      <c r="BL318" s="131"/>
      <c r="BM318" s="132"/>
      <c r="BN318" s="131"/>
      <c r="BO318" s="132"/>
      <c r="BP318" s="131"/>
      <c r="BQ318" s="132"/>
      <c r="BR318" s="131"/>
      <c r="BS318" s="65"/>
      <c r="BT318" s="131"/>
      <c r="BU318" s="132"/>
      <c r="BV318" s="131"/>
      <c r="BW318" s="65"/>
      <c r="BX318" s="131"/>
      <c r="BY318" s="65"/>
      <c r="BZ318" s="131"/>
      <c r="CA318" s="65"/>
      <c r="CB318" s="156">
        <f t="shared" si="85"/>
        <v>553765.63</v>
      </c>
      <c r="CC318" s="128">
        <f t="shared" si="86"/>
        <v>27.732153767259803</v>
      </c>
      <c r="CF318" s="133">
        <f>+CI318-BA318</f>
        <v>0</v>
      </c>
      <c r="CG318" s="133">
        <f>+CJ318-BB318</f>
        <v>0</v>
      </c>
      <c r="CH318" s="160"/>
      <c r="CI318" s="133">
        <v>1996836</v>
      </c>
      <c r="CJ318" s="133">
        <v>553765.63</v>
      </c>
    </row>
    <row r="319" spans="1:88" ht="43.5" customHeight="1">
      <c r="A319" s="976"/>
      <c r="B319" s="1046"/>
      <c r="C319" s="1044"/>
      <c r="D319" s="11" t="s">
        <v>418</v>
      </c>
      <c r="E319" s="9" t="s">
        <v>50</v>
      </c>
      <c r="F319" s="671">
        <f>+'[1]UE409 (2)'!F333</f>
        <v>52373</v>
      </c>
      <c r="G319" s="671">
        <f>+'[1]UE409 (2)'!G333</f>
        <v>52373</v>
      </c>
      <c r="H319" s="671">
        <f>+'[1]UE409 (2)'!H333</f>
        <v>52373</v>
      </c>
      <c r="I319" s="671">
        <f>+'[1]UE409 (2)'!I333</f>
        <v>52373</v>
      </c>
      <c r="J319" s="635">
        <v>2238</v>
      </c>
      <c r="K319" s="80">
        <v>4046</v>
      </c>
      <c r="L319" s="80">
        <v>4863</v>
      </c>
      <c r="M319" s="80">
        <v>5710</v>
      </c>
      <c r="N319" s="80"/>
      <c r="O319" s="80"/>
      <c r="P319" s="80"/>
      <c r="Q319" s="80"/>
      <c r="R319" s="80"/>
      <c r="S319" s="634"/>
      <c r="T319" s="80"/>
      <c r="U319" s="80"/>
      <c r="V319" s="77">
        <f t="shared" si="83"/>
        <v>16857</v>
      </c>
      <c r="W319" s="128">
        <f t="shared" si="84"/>
        <v>32.186431940121821</v>
      </c>
      <c r="Z319" s="224" t="s">
        <v>841</v>
      </c>
      <c r="AA319" s="224" t="s">
        <v>842</v>
      </c>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BA319" s="129"/>
      <c r="BB319" s="130"/>
      <c r="BC319" s="129"/>
      <c r="BD319" s="155"/>
      <c r="BE319" s="132"/>
      <c r="BF319" s="131"/>
      <c r="BG319" s="132"/>
      <c r="BH319" s="131"/>
      <c r="BI319" s="132"/>
      <c r="BJ319" s="131"/>
      <c r="BK319" s="65"/>
      <c r="BL319" s="131"/>
      <c r="BM319" s="132"/>
      <c r="BN319" s="131"/>
      <c r="BO319" s="132"/>
      <c r="BP319" s="131"/>
      <c r="BQ319" s="132"/>
      <c r="BR319" s="131"/>
      <c r="BS319" s="65"/>
      <c r="BT319" s="131"/>
      <c r="BU319" s="132"/>
      <c r="BV319" s="131"/>
      <c r="BW319" s="65"/>
      <c r="BX319" s="131"/>
      <c r="BY319" s="65"/>
      <c r="BZ319" s="131"/>
      <c r="CA319" s="65"/>
      <c r="CB319" s="156">
        <f t="shared" si="85"/>
        <v>0</v>
      </c>
      <c r="CC319" s="128" t="e">
        <f t="shared" si="86"/>
        <v>#DIV/0!</v>
      </c>
      <c r="CF319" s="122"/>
      <c r="CG319" s="122"/>
    </row>
    <row r="320" spans="1:88" ht="43.5" customHeight="1">
      <c r="A320" s="976"/>
      <c r="B320" s="1039" t="s">
        <v>260</v>
      </c>
      <c r="C320" s="984" t="s">
        <v>714</v>
      </c>
      <c r="D320" s="985"/>
      <c r="E320" s="986"/>
      <c r="F320" s="698">
        <f>+'[1]UE409 (2)'!F334</f>
        <v>20913</v>
      </c>
      <c r="G320" s="698">
        <f>+'[1]UE409 (2)'!G334</f>
        <v>20913</v>
      </c>
      <c r="H320" s="698">
        <f>+'[1]UE409 (2)'!H334</f>
        <v>20913</v>
      </c>
      <c r="I320" s="698">
        <f>+'[1]UE409 (2)'!I334</f>
        <v>20913</v>
      </c>
      <c r="J320" s="721">
        <v>1979</v>
      </c>
      <c r="K320" s="698">
        <v>1686</v>
      </c>
      <c r="L320" s="698">
        <v>1479</v>
      </c>
      <c r="M320" s="698">
        <v>1708</v>
      </c>
      <c r="N320" s="698">
        <f t="shared" ref="N320:U320" si="92">+N323+N321</f>
        <v>0</v>
      </c>
      <c r="O320" s="698">
        <f t="shared" si="92"/>
        <v>0</v>
      </c>
      <c r="P320" s="698">
        <f t="shared" si="92"/>
        <v>0</v>
      </c>
      <c r="Q320" s="698">
        <f t="shared" si="92"/>
        <v>0</v>
      </c>
      <c r="R320" s="698">
        <f t="shared" si="92"/>
        <v>0</v>
      </c>
      <c r="S320" s="698">
        <f t="shared" si="92"/>
        <v>0</v>
      </c>
      <c r="T320" s="698">
        <f t="shared" si="92"/>
        <v>0</v>
      </c>
      <c r="U320" s="698">
        <f t="shared" si="92"/>
        <v>0</v>
      </c>
      <c r="V320" s="77">
        <f t="shared" si="83"/>
        <v>6852</v>
      </c>
      <c r="W320" s="128">
        <f t="shared" si="84"/>
        <v>32.764309281308279</v>
      </c>
      <c r="Z320" s="224"/>
      <c r="AA320" s="224"/>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BA320" s="129"/>
      <c r="BB320" s="130"/>
      <c r="BC320" s="129"/>
      <c r="BD320" s="155"/>
      <c r="BE320" s="132"/>
      <c r="BF320" s="131"/>
      <c r="BG320" s="132"/>
      <c r="BH320" s="131"/>
      <c r="BI320" s="132"/>
      <c r="BJ320" s="131"/>
      <c r="BK320" s="65"/>
      <c r="BL320" s="131"/>
      <c r="BM320" s="132"/>
      <c r="BN320" s="131"/>
      <c r="BO320" s="132"/>
      <c r="BP320" s="131"/>
      <c r="BQ320" s="132"/>
      <c r="BR320" s="131"/>
      <c r="BS320" s="65"/>
      <c r="BT320" s="131"/>
      <c r="BU320" s="132"/>
      <c r="BV320" s="131"/>
      <c r="BW320" s="65"/>
      <c r="BX320" s="131"/>
      <c r="BY320" s="65"/>
      <c r="BZ320" s="131"/>
      <c r="CA320" s="65"/>
      <c r="CB320" s="156">
        <f t="shared" si="85"/>
        <v>0</v>
      </c>
      <c r="CC320" s="128" t="e">
        <f t="shared" si="86"/>
        <v>#DIV/0!</v>
      </c>
      <c r="CF320" s="122"/>
      <c r="CG320" s="122"/>
    </row>
    <row r="321" spans="1:88" ht="50.25" customHeight="1">
      <c r="A321" s="976"/>
      <c r="B321" s="1040"/>
      <c r="C321" s="1044" t="s">
        <v>261</v>
      </c>
      <c r="D321" s="670" t="s">
        <v>221</v>
      </c>
      <c r="E321" s="670"/>
      <c r="F321" s="671">
        <f>+'[1]UE409 (2)'!F335</f>
        <v>17613</v>
      </c>
      <c r="G321" s="671">
        <f>+'[1]UE409 (2)'!G335</f>
        <v>17613</v>
      </c>
      <c r="H321" s="671">
        <f>+'[1]UE409 (2)'!H335</f>
        <v>17613</v>
      </c>
      <c r="I321" s="671">
        <f>+'[1]UE409 (2)'!I335</f>
        <v>17613</v>
      </c>
      <c r="J321" s="729">
        <v>1644</v>
      </c>
      <c r="K321" s="671">
        <v>1502</v>
      </c>
      <c r="L321" s="671">
        <v>1394</v>
      </c>
      <c r="M321" s="671">
        <v>1625</v>
      </c>
      <c r="N321" s="671">
        <f t="shared" ref="N321:U321" si="93">+N322</f>
        <v>0</v>
      </c>
      <c r="O321" s="671">
        <f t="shared" si="93"/>
        <v>0</v>
      </c>
      <c r="P321" s="671">
        <f t="shared" si="93"/>
        <v>0</v>
      </c>
      <c r="Q321" s="671">
        <f t="shared" si="93"/>
        <v>0</v>
      </c>
      <c r="R321" s="671">
        <f t="shared" si="93"/>
        <v>0</v>
      </c>
      <c r="S321" s="671">
        <f t="shared" si="93"/>
        <v>0</v>
      </c>
      <c r="T321" s="671">
        <f t="shared" si="93"/>
        <v>0</v>
      </c>
      <c r="U321" s="671">
        <f t="shared" si="93"/>
        <v>0</v>
      </c>
      <c r="V321" s="77">
        <f t="shared" si="83"/>
        <v>6165</v>
      </c>
      <c r="W321" s="128">
        <f t="shared" si="84"/>
        <v>35.00255493101686</v>
      </c>
      <c r="Z321" s="224"/>
      <c r="AA321" s="224"/>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BA321" s="77">
        <f>+BC321+BD321+BF321+BH321+BJ321+BL321+BN321+BP321+BR321+BT321+BV321+BX321+BZ321</f>
        <v>812487</v>
      </c>
      <c r="BB321" s="130">
        <f>+BE321+BG321+BI321+BK321+BM321+BO321+BQ321+BS321+BU321+BW321+BY321+CA321</f>
        <v>54876.94</v>
      </c>
      <c r="BC321" s="129">
        <v>810264</v>
      </c>
      <c r="BD321" s="155">
        <v>1388</v>
      </c>
      <c r="BE321" s="132">
        <v>24860.95</v>
      </c>
      <c r="BF321" s="131">
        <v>835</v>
      </c>
      <c r="BG321" s="132">
        <v>16061.749999999996</v>
      </c>
      <c r="BH321" s="131">
        <v>0</v>
      </c>
      <c r="BI321" s="132">
        <v>13954.240000000005</v>
      </c>
      <c r="BJ321" s="131"/>
      <c r="BK321" s="65"/>
      <c r="BL321" s="131"/>
      <c r="BM321" s="132"/>
      <c r="BN321" s="131"/>
      <c r="BO321" s="132"/>
      <c r="BP321" s="131"/>
      <c r="BQ321" s="132"/>
      <c r="BR321" s="131"/>
      <c r="BS321" s="65"/>
      <c r="BT321" s="131"/>
      <c r="BU321" s="132"/>
      <c r="BV321" s="131"/>
      <c r="BW321" s="65"/>
      <c r="BX321" s="131"/>
      <c r="BY321" s="65"/>
      <c r="BZ321" s="131"/>
      <c r="CA321" s="65"/>
      <c r="CB321" s="156">
        <f t="shared" si="85"/>
        <v>54876.94</v>
      </c>
      <c r="CC321" s="128">
        <f t="shared" si="86"/>
        <v>6.7541929901647659</v>
      </c>
      <c r="CF321" s="133">
        <f>+CI321-BA321</f>
        <v>0</v>
      </c>
      <c r="CG321" s="133">
        <f>+CJ321-BB321</f>
        <v>0</v>
      </c>
      <c r="CH321" s="160"/>
      <c r="CI321" s="133">
        <v>812487</v>
      </c>
      <c r="CJ321" s="133">
        <v>54876.94</v>
      </c>
    </row>
    <row r="322" spans="1:88" ht="37.5" customHeight="1">
      <c r="A322" s="976"/>
      <c r="B322" s="1040"/>
      <c r="C322" s="1044"/>
      <c r="D322" s="11" t="s">
        <v>139</v>
      </c>
      <c r="E322" s="9" t="s">
        <v>33</v>
      </c>
      <c r="F322" s="671">
        <f>+'[1]UE409 (2)'!F336</f>
        <v>17613</v>
      </c>
      <c r="G322" s="671">
        <f>+'[1]UE409 (2)'!G336</f>
        <v>17613</v>
      </c>
      <c r="H322" s="671">
        <f>+'[1]UE409 (2)'!H336</f>
        <v>17613</v>
      </c>
      <c r="I322" s="671">
        <f>+'[1]UE409 (2)'!I336</f>
        <v>17613</v>
      </c>
      <c r="J322" s="635">
        <v>1644</v>
      </c>
      <c r="K322" s="80">
        <v>1502</v>
      </c>
      <c r="L322" s="80">
        <v>1394</v>
      </c>
      <c r="M322" s="80">
        <v>1625</v>
      </c>
      <c r="N322" s="80"/>
      <c r="O322" s="80"/>
      <c r="P322" s="80"/>
      <c r="Q322" s="80"/>
      <c r="R322" s="80"/>
      <c r="S322" s="635"/>
      <c r="T322" s="80"/>
      <c r="U322" s="80"/>
      <c r="V322" s="77">
        <f t="shared" si="83"/>
        <v>6165</v>
      </c>
      <c r="W322" s="128">
        <f t="shared" si="84"/>
        <v>35.00255493101686</v>
      </c>
      <c r="Z322" s="224"/>
      <c r="AA322" s="224"/>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BA322" s="129"/>
      <c r="BB322" s="130"/>
      <c r="BC322" s="129"/>
      <c r="BD322" s="155"/>
      <c r="BE322" s="132"/>
      <c r="BF322" s="131"/>
      <c r="BG322" s="132"/>
      <c r="BH322" s="131"/>
      <c r="BI322" s="132"/>
      <c r="BJ322" s="131"/>
      <c r="BK322" s="65"/>
      <c r="BL322" s="131"/>
      <c r="BM322" s="132"/>
      <c r="BN322" s="131"/>
      <c r="BO322" s="132"/>
      <c r="BP322" s="131"/>
      <c r="BQ322" s="132"/>
      <c r="BR322" s="131"/>
      <c r="BS322" s="65"/>
      <c r="BT322" s="131"/>
      <c r="BU322" s="132"/>
      <c r="BV322" s="131"/>
      <c r="BW322" s="65"/>
      <c r="BX322" s="131"/>
      <c r="BY322" s="65"/>
      <c r="BZ322" s="131"/>
      <c r="CA322" s="65"/>
      <c r="CB322" s="156">
        <f t="shared" si="85"/>
        <v>0</v>
      </c>
      <c r="CC322" s="128" t="e">
        <f t="shared" si="86"/>
        <v>#DIV/0!</v>
      </c>
      <c r="CD322" s="145"/>
      <c r="CF322" s="122"/>
      <c r="CG322" s="122"/>
    </row>
    <row r="323" spans="1:88" ht="47.25" customHeight="1">
      <c r="A323" s="976"/>
      <c r="B323" s="1040"/>
      <c r="C323" s="1044" t="s">
        <v>262</v>
      </c>
      <c r="D323" s="670" t="s">
        <v>221</v>
      </c>
      <c r="E323" s="670"/>
      <c r="F323" s="671">
        <f>+'[1]UE409 (2)'!F337</f>
        <v>3300</v>
      </c>
      <c r="G323" s="671">
        <f>+'[1]UE409 (2)'!G337</f>
        <v>3300</v>
      </c>
      <c r="H323" s="671">
        <f>+'[1]UE409 (2)'!H337</f>
        <v>3300</v>
      </c>
      <c r="I323" s="671">
        <f>+'[1]UE409 (2)'!I337</f>
        <v>3300</v>
      </c>
      <c r="J323" s="727">
        <v>335</v>
      </c>
      <c r="K323" s="671">
        <v>184</v>
      </c>
      <c r="L323" s="671">
        <v>85</v>
      </c>
      <c r="M323" s="671">
        <v>83</v>
      </c>
      <c r="N323" s="671">
        <f t="shared" ref="N323:U323" si="94">+N324</f>
        <v>0</v>
      </c>
      <c r="O323" s="671">
        <f t="shared" si="94"/>
        <v>0</v>
      </c>
      <c r="P323" s="671">
        <f t="shared" si="94"/>
        <v>0</v>
      </c>
      <c r="Q323" s="671">
        <f t="shared" si="94"/>
        <v>0</v>
      </c>
      <c r="R323" s="671">
        <f t="shared" si="94"/>
        <v>0</v>
      </c>
      <c r="S323" s="671">
        <f t="shared" si="94"/>
        <v>0</v>
      </c>
      <c r="T323" s="671">
        <f t="shared" si="94"/>
        <v>0</v>
      </c>
      <c r="U323" s="671">
        <f t="shared" si="94"/>
        <v>0</v>
      </c>
      <c r="V323" s="77">
        <f t="shared" si="83"/>
        <v>687</v>
      </c>
      <c r="W323" s="128">
        <f t="shared" si="84"/>
        <v>20.81818181818182</v>
      </c>
      <c r="Z323" s="224"/>
      <c r="AA323" s="224"/>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BA323" s="77">
        <f>+BC323+BD323+BF323+BH323+BJ323+BL323+BN323+BP323+BR323+BT323+BV323+BX323+BZ323</f>
        <v>5000</v>
      </c>
      <c r="BB323" s="130">
        <f>+BE323+BG323+BI323+BK323+BM323+BO323+BQ323+BS323+BU323+BW323+BY323+CA323</f>
        <v>0</v>
      </c>
      <c r="BC323" s="129">
        <v>5000</v>
      </c>
      <c r="BD323" s="155">
        <v>0</v>
      </c>
      <c r="BE323" s="132">
        <v>0</v>
      </c>
      <c r="BF323" s="131">
        <v>0</v>
      </c>
      <c r="BG323" s="132">
        <v>0</v>
      </c>
      <c r="BH323" s="131">
        <v>0</v>
      </c>
      <c r="BI323" s="132">
        <v>0</v>
      </c>
      <c r="BJ323" s="131"/>
      <c r="BK323" s="65"/>
      <c r="BL323" s="131"/>
      <c r="BM323" s="132"/>
      <c r="BN323" s="131"/>
      <c r="BO323" s="132"/>
      <c r="BP323" s="131"/>
      <c r="BQ323" s="132"/>
      <c r="BR323" s="131"/>
      <c r="BS323" s="65"/>
      <c r="BT323" s="131"/>
      <c r="BU323" s="132"/>
      <c r="BV323" s="131"/>
      <c r="BW323" s="65"/>
      <c r="BX323" s="131"/>
      <c r="BY323" s="65"/>
      <c r="BZ323" s="131"/>
      <c r="CA323" s="65"/>
      <c r="CB323" s="156">
        <f t="shared" si="85"/>
        <v>0</v>
      </c>
      <c r="CC323" s="128">
        <f t="shared" si="86"/>
        <v>0</v>
      </c>
      <c r="CF323" s="133">
        <f>+CI323-BA323</f>
        <v>0</v>
      </c>
      <c r="CG323" s="133">
        <f>+CJ323-BB323</f>
        <v>0</v>
      </c>
      <c r="CH323" s="160"/>
      <c r="CI323" s="133">
        <v>5000</v>
      </c>
      <c r="CJ323" s="133">
        <v>0</v>
      </c>
    </row>
    <row r="324" spans="1:88" ht="38.25" customHeight="1">
      <c r="A324" s="976"/>
      <c r="B324" s="1055"/>
      <c r="C324" s="1044"/>
      <c r="D324" s="38" t="s">
        <v>739</v>
      </c>
      <c r="E324" s="9" t="s">
        <v>33</v>
      </c>
      <c r="F324" s="671">
        <f>+'[1]UE409 (2)'!F338</f>
        <v>3300</v>
      </c>
      <c r="G324" s="671">
        <f>+'[1]UE409 (2)'!G338</f>
        <v>3300</v>
      </c>
      <c r="H324" s="671">
        <f>+'[1]UE409 (2)'!H338</f>
        <v>3300</v>
      </c>
      <c r="I324" s="671">
        <f>+'[1]UE409 (2)'!I338</f>
        <v>3300</v>
      </c>
      <c r="J324" s="634">
        <v>335</v>
      </c>
      <c r="K324" s="80">
        <v>184</v>
      </c>
      <c r="L324" s="80">
        <v>85</v>
      </c>
      <c r="M324" s="80">
        <v>83</v>
      </c>
      <c r="N324" s="80"/>
      <c r="O324" s="80"/>
      <c r="P324" s="80"/>
      <c r="Q324" s="80"/>
      <c r="R324" s="80"/>
      <c r="S324" s="634"/>
      <c r="T324" s="80"/>
      <c r="U324" s="80"/>
      <c r="V324" s="77">
        <f t="shared" si="83"/>
        <v>687</v>
      </c>
      <c r="W324" s="128">
        <f t="shared" si="84"/>
        <v>20.81818181818182</v>
      </c>
      <c r="Z324" s="224"/>
      <c r="AA324" s="224"/>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BA324" s="129"/>
      <c r="BB324" s="130"/>
      <c r="BC324" s="129"/>
      <c r="BD324" s="155"/>
      <c r="BE324" s="132"/>
      <c r="BF324" s="131"/>
      <c r="BG324" s="132"/>
      <c r="BH324" s="131"/>
      <c r="BI324" s="132"/>
      <c r="BJ324" s="131"/>
      <c r="BK324" s="65"/>
      <c r="BL324" s="131"/>
      <c r="BM324" s="132"/>
      <c r="BN324" s="131"/>
      <c r="BO324" s="132"/>
      <c r="BP324" s="131"/>
      <c r="BQ324" s="132"/>
      <c r="BR324" s="131"/>
      <c r="BS324" s="65"/>
      <c r="BT324" s="131"/>
      <c r="BU324" s="132"/>
      <c r="BV324" s="131"/>
      <c r="BW324" s="65"/>
      <c r="BX324" s="131"/>
      <c r="BY324" s="65"/>
      <c r="BZ324" s="131"/>
      <c r="CA324" s="65"/>
      <c r="CB324" s="156">
        <f t="shared" si="85"/>
        <v>0</v>
      </c>
      <c r="CC324" s="128" t="e">
        <f t="shared" si="86"/>
        <v>#DIV/0!</v>
      </c>
      <c r="CF324" s="122"/>
      <c r="CG324" s="122"/>
    </row>
    <row r="325" spans="1:88" ht="38.25" customHeight="1">
      <c r="A325" s="976"/>
      <c r="B325" s="1039" t="s">
        <v>263</v>
      </c>
      <c r="C325" s="984" t="s">
        <v>714</v>
      </c>
      <c r="D325" s="985"/>
      <c r="E325" s="986"/>
      <c r="F325" s="698">
        <f>+'[1]UE409 (2)'!F339</f>
        <v>12739</v>
      </c>
      <c r="G325" s="698">
        <f>+'[1]UE409 (2)'!G339</f>
        <v>12739</v>
      </c>
      <c r="H325" s="698">
        <f>+'[1]UE409 (2)'!H339</f>
        <v>12739</v>
      </c>
      <c r="I325" s="698">
        <f>+'[1]UE409 (2)'!I339</f>
        <v>12739</v>
      </c>
      <c r="J325" s="723">
        <v>568</v>
      </c>
      <c r="K325" s="698">
        <v>982</v>
      </c>
      <c r="L325" s="698">
        <v>1073</v>
      </c>
      <c r="M325" s="698">
        <v>1609</v>
      </c>
      <c r="N325" s="698">
        <f t="shared" ref="N325:U325" si="95">+N326+N328</f>
        <v>0</v>
      </c>
      <c r="O325" s="698">
        <f t="shared" si="95"/>
        <v>0</v>
      </c>
      <c r="P325" s="698">
        <f t="shared" si="95"/>
        <v>0</v>
      </c>
      <c r="Q325" s="698">
        <f t="shared" si="95"/>
        <v>0</v>
      </c>
      <c r="R325" s="698">
        <f t="shared" si="95"/>
        <v>0</v>
      </c>
      <c r="S325" s="698">
        <f t="shared" si="95"/>
        <v>0</v>
      </c>
      <c r="T325" s="698">
        <f t="shared" si="95"/>
        <v>0</v>
      </c>
      <c r="U325" s="698">
        <f t="shared" si="95"/>
        <v>0</v>
      </c>
      <c r="V325" s="77">
        <f t="shared" si="83"/>
        <v>4232</v>
      </c>
      <c r="W325" s="128">
        <f t="shared" si="84"/>
        <v>33.22081796059345</v>
      </c>
      <c r="Z325" s="224"/>
      <c r="AA325" s="224"/>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BA325" s="129"/>
      <c r="BB325" s="130"/>
      <c r="BC325" s="129"/>
      <c r="BD325" s="155"/>
      <c r="BE325" s="132"/>
      <c r="BF325" s="131"/>
      <c r="BG325" s="132"/>
      <c r="BH325" s="131"/>
      <c r="BI325" s="132"/>
      <c r="BJ325" s="131"/>
      <c r="BK325" s="65"/>
      <c r="BL325" s="131"/>
      <c r="BM325" s="132"/>
      <c r="BN325" s="131"/>
      <c r="BO325" s="132"/>
      <c r="BP325" s="131"/>
      <c r="BQ325" s="132"/>
      <c r="BR325" s="131"/>
      <c r="BS325" s="65"/>
      <c r="BT325" s="131"/>
      <c r="BU325" s="132"/>
      <c r="BV325" s="131"/>
      <c r="BW325" s="65"/>
      <c r="BX325" s="131"/>
      <c r="BY325" s="65"/>
      <c r="BZ325" s="131"/>
      <c r="CA325" s="65"/>
      <c r="CB325" s="156">
        <f t="shared" si="85"/>
        <v>0</v>
      </c>
      <c r="CC325" s="128" t="e">
        <f t="shared" si="86"/>
        <v>#DIV/0!</v>
      </c>
      <c r="CD325" s="145"/>
      <c r="CF325" s="122"/>
      <c r="CG325" s="122"/>
    </row>
    <row r="326" spans="1:88" ht="46.5" customHeight="1">
      <c r="A326" s="976"/>
      <c r="B326" s="1040"/>
      <c r="C326" s="1044" t="s">
        <v>398</v>
      </c>
      <c r="D326" s="670" t="s">
        <v>221</v>
      </c>
      <c r="E326" s="670"/>
      <c r="F326" s="671">
        <f>+'[1]UE409 (2)'!F340</f>
        <v>7642</v>
      </c>
      <c r="G326" s="671">
        <f>+'[1]UE409 (2)'!G340</f>
        <v>7642</v>
      </c>
      <c r="H326" s="671">
        <f>+'[1]UE409 (2)'!H340</f>
        <v>7642</v>
      </c>
      <c r="I326" s="671">
        <f>+'[1]UE409 (2)'!I340</f>
        <v>7642</v>
      </c>
      <c r="J326" s="727">
        <v>343</v>
      </c>
      <c r="K326" s="671">
        <v>573</v>
      </c>
      <c r="L326" s="671">
        <v>600</v>
      </c>
      <c r="M326" s="671">
        <v>999</v>
      </c>
      <c r="N326" s="671">
        <f t="shared" ref="N326:U326" si="96">+N327</f>
        <v>0</v>
      </c>
      <c r="O326" s="671">
        <f t="shared" si="96"/>
        <v>0</v>
      </c>
      <c r="P326" s="671">
        <f t="shared" si="96"/>
        <v>0</v>
      </c>
      <c r="Q326" s="671">
        <f t="shared" si="96"/>
        <v>0</v>
      </c>
      <c r="R326" s="671">
        <f t="shared" si="96"/>
        <v>0</v>
      </c>
      <c r="S326" s="671">
        <f t="shared" si="96"/>
        <v>0</v>
      </c>
      <c r="T326" s="671">
        <f t="shared" si="96"/>
        <v>0</v>
      </c>
      <c r="U326" s="671">
        <f t="shared" si="96"/>
        <v>0</v>
      </c>
      <c r="V326" s="77">
        <f t="shared" si="83"/>
        <v>2515</v>
      </c>
      <c r="W326" s="128">
        <f t="shared" si="84"/>
        <v>32.910232923318503</v>
      </c>
      <c r="Z326" s="224"/>
      <c r="AA326" s="224"/>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BA326" s="77">
        <f>+BC326+BD326+BF326+BH326+BJ326+BL326+BN326+BP326+BR326+BT326+BV326+BX326+BZ326</f>
        <v>965208</v>
      </c>
      <c r="BB326" s="130">
        <f>+BE326+BG326+BI326+BK326+BM326+BO326+BQ326+BS326+BU326+BW326+BY326+CA326</f>
        <v>172420.08999999997</v>
      </c>
      <c r="BC326" s="129">
        <v>19983</v>
      </c>
      <c r="BD326" s="155">
        <v>0</v>
      </c>
      <c r="BE326" s="132">
        <v>0</v>
      </c>
      <c r="BF326" s="131">
        <v>938077</v>
      </c>
      <c r="BG326" s="132">
        <v>85850.79</v>
      </c>
      <c r="BH326" s="131">
        <v>7148</v>
      </c>
      <c r="BI326" s="132">
        <v>86569.299999999974</v>
      </c>
      <c r="BJ326" s="131"/>
      <c r="BK326" s="65"/>
      <c r="BL326" s="131"/>
      <c r="BM326" s="132"/>
      <c r="BN326" s="131"/>
      <c r="BO326" s="132"/>
      <c r="BP326" s="131"/>
      <c r="BQ326" s="132"/>
      <c r="BR326" s="131"/>
      <c r="BS326" s="65"/>
      <c r="BT326" s="131"/>
      <c r="BU326" s="132"/>
      <c r="BV326" s="131"/>
      <c r="BW326" s="65"/>
      <c r="BX326" s="131"/>
      <c r="BY326" s="65"/>
      <c r="BZ326" s="131"/>
      <c r="CA326" s="65"/>
      <c r="CB326" s="156">
        <f t="shared" si="85"/>
        <v>172420.08999999997</v>
      </c>
      <c r="CC326" s="128">
        <f t="shared" si="86"/>
        <v>17.863516464844881</v>
      </c>
      <c r="CF326" s="133">
        <f>+CI326-BA326</f>
        <v>0</v>
      </c>
      <c r="CG326" s="133">
        <f>+CJ326-BB326</f>
        <v>0</v>
      </c>
      <c r="CH326" s="160"/>
      <c r="CI326" s="133">
        <v>965208</v>
      </c>
      <c r="CJ326" s="133">
        <v>172420.08999999997</v>
      </c>
    </row>
    <row r="327" spans="1:88" ht="36" customHeight="1">
      <c r="A327" s="976"/>
      <c r="B327" s="1040"/>
      <c r="C327" s="1044"/>
      <c r="D327" s="11" t="s">
        <v>264</v>
      </c>
      <c r="E327" s="9" t="s">
        <v>33</v>
      </c>
      <c r="F327" s="671">
        <f>+'[1]UE409 (2)'!F341</f>
        <v>7642</v>
      </c>
      <c r="G327" s="671">
        <f>+'[1]UE409 (2)'!G341</f>
        <v>7642</v>
      </c>
      <c r="H327" s="671">
        <f>+'[1]UE409 (2)'!H341</f>
        <v>7642</v>
      </c>
      <c r="I327" s="671">
        <f>+'[1]UE409 (2)'!I341</f>
        <v>7642</v>
      </c>
      <c r="J327" s="634">
        <v>343</v>
      </c>
      <c r="K327" s="80">
        <v>573</v>
      </c>
      <c r="L327" s="80">
        <v>600</v>
      </c>
      <c r="M327" s="80">
        <v>999</v>
      </c>
      <c r="N327" s="80"/>
      <c r="O327" s="80"/>
      <c r="P327" s="80"/>
      <c r="Q327" s="80"/>
      <c r="R327" s="80"/>
      <c r="S327" s="634"/>
      <c r="T327" s="80"/>
      <c r="U327" s="80"/>
      <c r="V327" s="77">
        <f t="shared" si="83"/>
        <v>2515</v>
      </c>
      <c r="W327" s="128">
        <f t="shared" si="84"/>
        <v>32.910232923318503</v>
      </c>
      <c r="Z327" s="224" t="s">
        <v>843</v>
      </c>
      <c r="AA327" s="224" t="s">
        <v>844</v>
      </c>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BA327" s="129"/>
      <c r="BB327" s="130"/>
      <c r="BC327" s="129"/>
      <c r="BD327" s="155"/>
      <c r="BE327" s="132"/>
      <c r="BF327" s="131"/>
      <c r="BG327" s="132"/>
      <c r="BH327" s="131"/>
      <c r="BI327" s="132"/>
      <c r="BJ327" s="131"/>
      <c r="BK327" s="65"/>
      <c r="BL327" s="131"/>
      <c r="BM327" s="132"/>
      <c r="BN327" s="131"/>
      <c r="BO327" s="132"/>
      <c r="BP327" s="131"/>
      <c r="BQ327" s="132"/>
      <c r="BR327" s="131"/>
      <c r="BS327" s="65"/>
      <c r="BT327" s="131"/>
      <c r="BU327" s="132"/>
      <c r="BV327" s="131"/>
      <c r="BW327" s="65"/>
      <c r="BX327" s="131"/>
      <c r="BY327" s="65"/>
      <c r="BZ327" s="131"/>
      <c r="CA327" s="65"/>
      <c r="CB327" s="156">
        <f t="shared" si="85"/>
        <v>0</v>
      </c>
      <c r="CC327" s="128" t="e">
        <f t="shared" si="86"/>
        <v>#DIV/0!</v>
      </c>
      <c r="CF327" s="122"/>
      <c r="CG327" s="122"/>
    </row>
    <row r="328" spans="1:88" ht="45" customHeight="1">
      <c r="A328" s="976"/>
      <c r="B328" s="1040"/>
      <c r="C328" s="1044" t="s">
        <v>265</v>
      </c>
      <c r="D328" s="670" t="s">
        <v>221</v>
      </c>
      <c r="E328" s="670"/>
      <c r="F328" s="671">
        <f>+'[1]UE409 (2)'!F342</f>
        <v>5097</v>
      </c>
      <c r="G328" s="671">
        <f>+'[1]UE409 (2)'!G342</f>
        <v>5097</v>
      </c>
      <c r="H328" s="671">
        <f>+'[1]UE409 (2)'!H342</f>
        <v>5097</v>
      </c>
      <c r="I328" s="671">
        <f>+'[1]UE409 (2)'!I342</f>
        <v>5097</v>
      </c>
      <c r="J328" s="727">
        <v>225</v>
      </c>
      <c r="K328" s="671">
        <v>409</v>
      </c>
      <c r="L328" s="671">
        <v>473</v>
      </c>
      <c r="M328" s="671">
        <v>610</v>
      </c>
      <c r="N328" s="671">
        <f t="shared" ref="N328:U328" si="97">+N329</f>
        <v>0</v>
      </c>
      <c r="O328" s="671">
        <f t="shared" si="97"/>
        <v>0</v>
      </c>
      <c r="P328" s="671">
        <f t="shared" si="97"/>
        <v>0</v>
      </c>
      <c r="Q328" s="671">
        <f t="shared" si="97"/>
        <v>0</v>
      </c>
      <c r="R328" s="671">
        <f t="shared" si="97"/>
        <v>0</v>
      </c>
      <c r="S328" s="671">
        <f t="shared" si="97"/>
        <v>0</v>
      </c>
      <c r="T328" s="671">
        <f t="shared" si="97"/>
        <v>0</v>
      </c>
      <c r="U328" s="671">
        <f t="shared" si="97"/>
        <v>0</v>
      </c>
      <c r="V328" s="77">
        <f t="shared" si="83"/>
        <v>1717</v>
      </c>
      <c r="W328" s="128">
        <f t="shared" si="84"/>
        <v>33.686482244457522</v>
      </c>
      <c r="Z328" s="224"/>
      <c r="AA328" s="224"/>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BA328" s="77">
        <f>+BC328+BD328+BF328+BH328+BJ328+BL328+BN328+BP328+BR328+BT328+BV328+BX328+BZ328</f>
        <v>1360595</v>
      </c>
      <c r="BB328" s="130">
        <f>+BE328+BG328+BI328+BK328+BM328+BO328+BQ328+BS328+BU328+BW328+BY328+CA328</f>
        <v>237010.46000000002</v>
      </c>
      <c r="BC328" s="129">
        <v>3500</v>
      </c>
      <c r="BD328" s="155">
        <v>0</v>
      </c>
      <c r="BE328" s="132">
        <v>0</v>
      </c>
      <c r="BF328" s="131">
        <v>1347013</v>
      </c>
      <c r="BG328" s="132">
        <v>121146.48</v>
      </c>
      <c r="BH328" s="131">
        <v>10082</v>
      </c>
      <c r="BI328" s="132">
        <v>115863.98000000003</v>
      </c>
      <c r="BJ328" s="131"/>
      <c r="BK328" s="65"/>
      <c r="BL328" s="131"/>
      <c r="BM328" s="132"/>
      <c r="BN328" s="131"/>
      <c r="BO328" s="132"/>
      <c r="BP328" s="131"/>
      <c r="BQ328" s="132"/>
      <c r="BR328" s="131"/>
      <c r="BS328" s="65"/>
      <c r="BT328" s="131"/>
      <c r="BU328" s="132"/>
      <c r="BV328" s="131"/>
      <c r="BW328" s="65"/>
      <c r="BX328" s="131"/>
      <c r="BY328" s="65"/>
      <c r="BZ328" s="131"/>
      <c r="CA328" s="65"/>
      <c r="CB328" s="156">
        <f t="shared" si="85"/>
        <v>237010.46000000002</v>
      </c>
      <c r="CC328" s="128">
        <f t="shared" si="86"/>
        <v>17.419618622734909</v>
      </c>
      <c r="CF328" s="133">
        <f>+CI328-BA328</f>
        <v>0</v>
      </c>
      <c r="CG328" s="133">
        <f>+CJ328-BB328</f>
        <v>0</v>
      </c>
      <c r="CH328" s="160"/>
      <c r="CI328" s="133">
        <v>1360595</v>
      </c>
      <c r="CJ328" s="133">
        <v>237010.46000000002</v>
      </c>
    </row>
    <row r="329" spans="1:88" ht="42" customHeight="1">
      <c r="A329" s="976"/>
      <c r="B329" s="1055"/>
      <c r="C329" s="1044"/>
      <c r="D329" s="11" t="s">
        <v>140</v>
      </c>
      <c r="E329" s="9" t="s">
        <v>33</v>
      </c>
      <c r="F329" s="671">
        <f>+'[1]UE409 (2)'!F343</f>
        <v>5097</v>
      </c>
      <c r="G329" s="671">
        <f>+'[1]UE409 (2)'!G343</f>
        <v>5097</v>
      </c>
      <c r="H329" s="671">
        <f>+'[1]UE409 (2)'!H343</f>
        <v>5097</v>
      </c>
      <c r="I329" s="671">
        <f>+'[1]UE409 (2)'!I343</f>
        <v>5097</v>
      </c>
      <c r="J329" s="634">
        <v>225</v>
      </c>
      <c r="K329" s="91">
        <v>409</v>
      </c>
      <c r="L329" s="91">
        <v>473</v>
      </c>
      <c r="M329" s="91">
        <v>610</v>
      </c>
      <c r="N329" s="91"/>
      <c r="O329" s="91"/>
      <c r="P329" s="91"/>
      <c r="Q329" s="91"/>
      <c r="R329" s="91"/>
      <c r="S329" s="634"/>
      <c r="T329" s="91"/>
      <c r="U329" s="91"/>
      <c r="V329" s="77">
        <f t="shared" si="83"/>
        <v>1717</v>
      </c>
      <c r="W329" s="128">
        <f t="shared" si="84"/>
        <v>33.686482244457522</v>
      </c>
      <c r="Z329" s="224" t="s">
        <v>843</v>
      </c>
      <c r="AA329" s="224" t="s">
        <v>842</v>
      </c>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BA329" s="129"/>
      <c r="BB329" s="130"/>
      <c r="BC329" s="129"/>
      <c r="BD329" s="155"/>
      <c r="BE329" s="132"/>
      <c r="BF329" s="131"/>
      <c r="BG329" s="132"/>
      <c r="BH329" s="131"/>
      <c r="BI329" s="132"/>
      <c r="BJ329" s="131"/>
      <c r="BK329" s="65"/>
      <c r="BL329" s="131"/>
      <c r="BM329" s="132"/>
      <c r="BN329" s="131"/>
      <c r="BO329" s="132"/>
      <c r="BP329" s="131"/>
      <c r="BQ329" s="132"/>
      <c r="BR329" s="131"/>
      <c r="BS329" s="65"/>
      <c r="BT329" s="131"/>
      <c r="BU329" s="132"/>
      <c r="BV329" s="131"/>
      <c r="BW329" s="65"/>
      <c r="BX329" s="131"/>
      <c r="BY329" s="65"/>
      <c r="BZ329" s="131"/>
      <c r="CA329" s="65"/>
      <c r="CB329" s="156">
        <f t="shared" si="85"/>
        <v>0</v>
      </c>
      <c r="CC329" s="128" t="e">
        <f t="shared" si="86"/>
        <v>#DIV/0!</v>
      </c>
      <c r="CF329" s="122"/>
      <c r="CG329" s="122"/>
    </row>
    <row r="330" spans="1:88" ht="50.25" customHeight="1">
      <c r="A330" s="976"/>
      <c r="B330" s="1046" t="s">
        <v>266</v>
      </c>
      <c r="C330" s="1044" t="s">
        <v>267</v>
      </c>
      <c r="D330" s="670" t="s">
        <v>221</v>
      </c>
      <c r="E330" s="670"/>
      <c r="F330" s="671">
        <f>+'[1]UE409 (2)'!F344</f>
        <v>113</v>
      </c>
      <c r="G330" s="671">
        <f>+'[1]UE409 (2)'!G344</f>
        <v>113</v>
      </c>
      <c r="H330" s="671">
        <f>+'[1]UE409 (2)'!H344</f>
        <v>113</v>
      </c>
      <c r="I330" s="671">
        <f>+'[1]UE409 (2)'!I344</f>
        <v>113</v>
      </c>
      <c r="J330" s="727">
        <v>0</v>
      </c>
      <c r="K330" s="671">
        <v>10</v>
      </c>
      <c r="L330" s="671">
        <v>6</v>
      </c>
      <c r="M330" s="671">
        <v>8</v>
      </c>
      <c r="N330" s="671">
        <f t="shared" ref="N330:U330" si="98">+N331</f>
        <v>0</v>
      </c>
      <c r="O330" s="671">
        <f t="shared" si="98"/>
        <v>0</v>
      </c>
      <c r="P330" s="671">
        <f t="shared" si="98"/>
        <v>0</v>
      </c>
      <c r="Q330" s="671">
        <f t="shared" si="98"/>
        <v>0</v>
      </c>
      <c r="R330" s="671">
        <f t="shared" si="98"/>
        <v>0</v>
      </c>
      <c r="S330" s="671">
        <f t="shared" si="98"/>
        <v>0</v>
      </c>
      <c r="T330" s="671">
        <f t="shared" si="98"/>
        <v>0</v>
      </c>
      <c r="U330" s="671">
        <f t="shared" si="98"/>
        <v>0</v>
      </c>
      <c r="V330" s="77">
        <f t="shared" si="83"/>
        <v>24</v>
      </c>
      <c r="W330" s="128">
        <f t="shared" si="84"/>
        <v>21.238938053097346</v>
      </c>
      <c r="Z330" s="224"/>
      <c r="AA330" s="224"/>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BA330" s="77">
        <f>+BC330+BD330+BF330+BH330+BJ330+BL330+BN330+BP330+BR330+BT330+BV330+BX330+BZ330</f>
        <v>5000</v>
      </c>
      <c r="BB330" s="130">
        <f>+BE330+BG330+BI330+BK330+BM330+BO330+BQ330+BS330+BU330+BW330+BY330+CA330</f>
        <v>0</v>
      </c>
      <c r="BC330" s="129">
        <v>5000</v>
      </c>
      <c r="BD330" s="155">
        <v>0</v>
      </c>
      <c r="BE330" s="132">
        <v>0</v>
      </c>
      <c r="BF330" s="131">
        <v>0</v>
      </c>
      <c r="BG330" s="132">
        <v>0</v>
      </c>
      <c r="BH330" s="131">
        <v>0</v>
      </c>
      <c r="BI330" s="132">
        <v>0</v>
      </c>
      <c r="BJ330" s="131"/>
      <c r="BK330" s="65"/>
      <c r="BL330" s="131"/>
      <c r="BM330" s="132"/>
      <c r="BN330" s="131"/>
      <c r="BO330" s="132"/>
      <c r="BP330" s="131"/>
      <c r="BQ330" s="132"/>
      <c r="BR330" s="131"/>
      <c r="BS330" s="65"/>
      <c r="BT330" s="131"/>
      <c r="BU330" s="132"/>
      <c r="BV330" s="131"/>
      <c r="BW330" s="65"/>
      <c r="BX330" s="131"/>
      <c r="BY330" s="65"/>
      <c r="BZ330" s="131"/>
      <c r="CA330" s="65"/>
      <c r="CB330" s="156">
        <f t="shared" si="85"/>
        <v>0</v>
      </c>
      <c r="CC330" s="128">
        <f t="shared" si="86"/>
        <v>0</v>
      </c>
      <c r="CF330" s="133">
        <f>+CI330-BA330</f>
        <v>0</v>
      </c>
      <c r="CG330" s="133">
        <f>+CJ330-BB330</f>
        <v>0</v>
      </c>
      <c r="CH330" s="160"/>
      <c r="CI330" s="133">
        <v>5000</v>
      </c>
      <c r="CJ330" s="133">
        <v>0</v>
      </c>
    </row>
    <row r="331" spans="1:88" ht="44.25" customHeight="1">
      <c r="A331" s="976"/>
      <c r="B331" s="1046"/>
      <c r="C331" s="1044"/>
      <c r="D331" s="11" t="s">
        <v>740</v>
      </c>
      <c r="E331" s="9" t="s">
        <v>60</v>
      </c>
      <c r="F331" s="671">
        <f>+'[1]UE409 (2)'!F345</f>
        <v>113</v>
      </c>
      <c r="G331" s="671">
        <f>+'[1]UE409 (2)'!G345</f>
        <v>113</v>
      </c>
      <c r="H331" s="671">
        <f>+'[1]UE409 (2)'!H345</f>
        <v>113</v>
      </c>
      <c r="I331" s="671">
        <f>+'[1]UE409 (2)'!I345</f>
        <v>113</v>
      </c>
      <c r="J331" s="634">
        <v>0</v>
      </c>
      <c r="K331" s="91">
        <v>10</v>
      </c>
      <c r="L331" s="91">
        <v>6</v>
      </c>
      <c r="M331" s="91">
        <v>8</v>
      </c>
      <c r="N331" s="91"/>
      <c r="O331" s="91"/>
      <c r="P331" s="91"/>
      <c r="Q331" s="91"/>
      <c r="R331" s="91"/>
      <c r="S331" s="634"/>
      <c r="T331" s="91"/>
      <c r="U331" s="91"/>
      <c r="V331" s="77">
        <f t="shared" si="83"/>
        <v>24</v>
      </c>
      <c r="W331" s="128">
        <f t="shared" si="84"/>
        <v>21.238938053097346</v>
      </c>
      <c r="Z331" s="224" t="s">
        <v>845</v>
      </c>
      <c r="AA331" s="224" t="s">
        <v>846</v>
      </c>
      <c r="AB331" s="694"/>
      <c r="AC331" s="694"/>
      <c r="AD331" s="694"/>
      <c r="AE331" s="694"/>
      <c r="AF331" s="223"/>
      <c r="AG331" s="223"/>
      <c r="AH331" s="223"/>
      <c r="AI331" s="223"/>
      <c r="AJ331" s="223"/>
      <c r="AK331" s="223"/>
      <c r="AL331" s="223"/>
      <c r="AM331" s="223"/>
      <c r="AN331" s="223"/>
      <c r="AO331" s="226"/>
      <c r="AP331" s="226"/>
      <c r="AQ331" s="226"/>
      <c r="AR331" s="223"/>
      <c r="AS331" s="223"/>
      <c r="AT331" s="223"/>
      <c r="AU331" s="223"/>
      <c r="AV331" s="223"/>
      <c r="AW331" s="223"/>
      <c r="BA331" s="129"/>
      <c r="BB331" s="130"/>
      <c r="BC331" s="129"/>
      <c r="BD331" s="155"/>
      <c r="BE331" s="132"/>
      <c r="BF331" s="131"/>
      <c r="BG331" s="132"/>
      <c r="BH331" s="131"/>
      <c r="BI331" s="132"/>
      <c r="BJ331" s="131"/>
      <c r="BK331" s="65"/>
      <c r="BL331" s="131"/>
      <c r="BM331" s="132"/>
      <c r="BN331" s="131"/>
      <c r="BO331" s="132"/>
      <c r="BP331" s="131"/>
      <c r="BQ331" s="132"/>
      <c r="BR331" s="131"/>
      <c r="BS331" s="65"/>
      <c r="BT331" s="131"/>
      <c r="BU331" s="132"/>
      <c r="BV331" s="131"/>
      <c r="BW331" s="65"/>
      <c r="BX331" s="131"/>
      <c r="BY331" s="65"/>
      <c r="BZ331" s="131"/>
      <c r="CA331" s="65"/>
      <c r="CB331" s="156">
        <f t="shared" si="85"/>
        <v>0</v>
      </c>
      <c r="CC331" s="128" t="e">
        <f t="shared" si="86"/>
        <v>#DIV/0!</v>
      </c>
      <c r="CD331" s="145"/>
      <c r="CF331" s="122"/>
      <c r="CG331" s="122"/>
    </row>
    <row r="332" spans="1:88" ht="48" customHeight="1">
      <c r="A332" s="976"/>
      <c r="B332" s="1034" t="s">
        <v>268</v>
      </c>
      <c r="C332" s="1045" t="s">
        <v>269</v>
      </c>
      <c r="D332" s="670" t="s">
        <v>221</v>
      </c>
      <c r="E332" s="670"/>
      <c r="F332" s="671">
        <f>+'[1]UE409 (2)'!F346</f>
        <v>382</v>
      </c>
      <c r="G332" s="671">
        <f>+'[1]UE409 (2)'!G346</f>
        <v>382</v>
      </c>
      <c r="H332" s="671">
        <f>+'[1]UE409 (2)'!H346</f>
        <v>382</v>
      </c>
      <c r="I332" s="671">
        <f>+'[1]UE409 (2)'!I346</f>
        <v>382</v>
      </c>
      <c r="J332" s="727">
        <v>37</v>
      </c>
      <c r="K332" s="671">
        <v>20</v>
      </c>
      <c r="L332" s="671">
        <v>52</v>
      </c>
      <c r="M332" s="671">
        <v>25</v>
      </c>
      <c r="N332" s="671">
        <f t="shared" ref="N332:U332" si="99">+N333</f>
        <v>0</v>
      </c>
      <c r="O332" s="671">
        <f t="shared" si="99"/>
        <v>0</v>
      </c>
      <c r="P332" s="671">
        <f t="shared" si="99"/>
        <v>0</v>
      </c>
      <c r="Q332" s="671">
        <f t="shared" si="99"/>
        <v>0</v>
      </c>
      <c r="R332" s="671">
        <f t="shared" si="99"/>
        <v>0</v>
      </c>
      <c r="S332" s="671">
        <f t="shared" si="99"/>
        <v>0</v>
      </c>
      <c r="T332" s="671">
        <f t="shared" si="99"/>
        <v>0</v>
      </c>
      <c r="U332" s="671">
        <f t="shared" si="99"/>
        <v>0</v>
      </c>
      <c r="V332" s="77">
        <f t="shared" si="83"/>
        <v>134</v>
      </c>
      <c r="W332" s="128">
        <f t="shared" si="84"/>
        <v>35.078534031413611</v>
      </c>
      <c r="Z332" s="224"/>
      <c r="AA332" s="224"/>
      <c r="AB332" s="223"/>
      <c r="AC332" s="223"/>
      <c r="AD332" s="223"/>
      <c r="AE332" s="223"/>
      <c r="AF332" s="223"/>
      <c r="AG332" s="223"/>
      <c r="AH332" s="223"/>
      <c r="AI332" s="223"/>
      <c r="AJ332" s="223"/>
      <c r="AK332" s="223"/>
      <c r="AL332" s="223"/>
      <c r="AM332" s="223"/>
      <c r="AN332" s="223"/>
      <c r="AO332" s="226"/>
      <c r="AP332" s="226"/>
      <c r="AQ332" s="223"/>
      <c r="AR332" s="223"/>
      <c r="AS332" s="223"/>
      <c r="AT332" s="223"/>
      <c r="AU332" s="223"/>
      <c r="AV332" s="223"/>
      <c r="AW332" s="223"/>
      <c r="AY332" s="135" t="s">
        <v>18</v>
      </c>
      <c r="AZ332" s="136">
        <f>SUM(BA309:BA332)</f>
        <v>9820442</v>
      </c>
      <c r="BA332" s="77">
        <f>+BC332+BD332+BF332+BH332+BJ332+BL332+BN332+BP332+BR332+BT332+BV332+BX332+BZ332</f>
        <v>263616</v>
      </c>
      <c r="BB332" s="130">
        <f>+BE332+BG332+BI332+BK332+BM332+BO332+BQ332+BS332+BU332+BW332+BY332+CA332</f>
        <v>58628.63</v>
      </c>
      <c r="BC332" s="129">
        <v>81532</v>
      </c>
      <c r="BD332" s="155">
        <v>3462</v>
      </c>
      <c r="BE332" s="132">
        <v>7081.1</v>
      </c>
      <c r="BF332" s="131">
        <v>177628</v>
      </c>
      <c r="BG332" s="132">
        <v>25893.780000000006</v>
      </c>
      <c r="BH332" s="131">
        <v>994</v>
      </c>
      <c r="BI332" s="132">
        <v>25653.749999999993</v>
      </c>
      <c r="BJ332" s="131"/>
      <c r="BK332" s="65"/>
      <c r="BL332" s="131"/>
      <c r="BM332" s="132"/>
      <c r="BN332" s="131"/>
      <c r="BO332" s="132"/>
      <c r="BP332" s="131"/>
      <c r="BQ332" s="132"/>
      <c r="BR332" s="131"/>
      <c r="BS332" s="65"/>
      <c r="BT332" s="131"/>
      <c r="BU332" s="132"/>
      <c r="BV332" s="131"/>
      <c r="BW332" s="65"/>
      <c r="BX332" s="131"/>
      <c r="BY332" s="65"/>
      <c r="BZ332" s="131"/>
      <c r="CA332" s="65"/>
      <c r="CB332" s="156">
        <f t="shared" si="85"/>
        <v>58628.63</v>
      </c>
      <c r="CC332" s="128">
        <f t="shared" si="86"/>
        <v>22.240163722991017</v>
      </c>
      <c r="CF332" s="133">
        <f>+CI332-BA332</f>
        <v>0</v>
      </c>
      <c r="CG332" s="133">
        <f>+CJ332-BB332</f>
        <v>0</v>
      </c>
      <c r="CH332" s="160"/>
      <c r="CI332" s="133">
        <v>263616</v>
      </c>
      <c r="CJ332" s="133">
        <v>58628.63</v>
      </c>
    </row>
    <row r="333" spans="1:88" ht="32.25" customHeight="1">
      <c r="A333" s="976"/>
      <c r="B333" s="1034"/>
      <c r="C333" s="1045"/>
      <c r="D333" s="11" t="s">
        <v>419</v>
      </c>
      <c r="E333" s="9" t="s">
        <v>60</v>
      </c>
      <c r="F333" s="671">
        <f>+'[1]UE409 (2)'!F347</f>
        <v>382</v>
      </c>
      <c r="G333" s="671">
        <f>+'[1]UE409 (2)'!G347</f>
        <v>382</v>
      </c>
      <c r="H333" s="671">
        <f>+'[1]UE409 (2)'!H347</f>
        <v>382</v>
      </c>
      <c r="I333" s="671">
        <f>+'[1]UE409 (2)'!I347</f>
        <v>382</v>
      </c>
      <c r="J333" s="634">
        <v>37</v>
      </c>
      <c r="K333" s="91">
        <v>20</v>
      </c>
      <c r="L333" s="91">
        <v>52</v>
      </c>
      <c r="M333" s="91">
        <v>25</v>
      </c>
      <c r="N333" s="91"/>
      <c r="O333" s="91"/>
      <c r="P333" s="91"/>
      <c r="Q333" s="91"/>
      <c r="R333" s="91"/>
      <c r="S333" s="634"/>
      <c r="T333" s="91"/>
      <c r="U333" s="91"/>
      <c r="V333" s="77">
        <f t="shared" si="83"/>
        <v>134</v>
      </c>
      <c r="W333" s="128">
        <f t="shared" si="84"/>
        <v>35.078534031413611</v>
      </c>
      <c r="Z333" s="224"/>
      <c r="AA333" s="224"/>
      <c r="AB333" s="694"/>
      <c r="AC333" s="694"/>
      <c r="AD333" s="694"/>
      <c r="AE333" s="694"/>
      <c r="AF333" s="223"/>
      <c r="AG333" s="223"/>
      <c r="AH333" s="223"/>
      <c r="AI333" s="223"/>
      <c r="AJ333" s="223"/>
      <c r="AK333" s="223"/>
      <c r="AL333" s="223"/>
      <c r="AM333" s="223"/>
      <c r="AN333" s="223"/>
      <c r="AO333" s="223"/>
      <c r="AP333" s="223"/>
      <c r="AQ333" s="223"/>
      <c r="AR333" s="223"/>
      <c r="AS333" s="223"/>
      <c r="AT333" s="223"/>
      <c r="AU333" s="223"/>
      <c r="AV333" s="223"/>
      <c r="AW333" s="223"/>
      <c r="AY333" s="135" t="s">
        <v>573</v>
      </c>
      <c r="AZ333" s="136">
        <f>SUM(BB309:BB332)</f>
        <v>2186404.5299999998</v>
      </c>
      <c r="BA333" s="129"/>
      <c r="BB333" s="130"/>
      <c r="BC333" s="129"/>
      <c r="BD333" s="155"/>
      <c r="BE333" s="65"/>
      <c r="BF333" s="131"/>
      <c r="BG333" s="132"/>
      <c r="BH333" s="131"/>
      <c r="BI333" s="132"/>
      <c r="BJ333" s="131"/>
      <c r="BK333" s="65"/>
      <c r="BL333" s="131"/>
      <c r="BM333" s="132"/>
      <c r="BN333" s="131"/>
      <c r="BO333" s="132"/>
      <c r="BP333" s="131"/>
      <c r="BQ333" s="132"/>
      <c r="BR333" s="131"/>
      <c r="BS333" s="65"/>
      <c r="BT333" s="131"/>
      <c r="BU333" s="132"/>
      <c r="BV333" s="131"/>
      <c r="BW333" s="65"/>
      <c r="BX333" s="131"/>
      <c r="BY333" s="65"/>
      <c r="BZ333" s="131"/>
      <c r="CA333" s="65"/>
      <c r="CB333" s="156">
        <f t="shared" si="85"/>
        <v>0</v>
      </c>
      <c r="CC333" s="128" t="e">
        <f t="shared" si="86"/>
        <v>#DIV/0!</v>
      </c>
      <c r="CF333" s="122"/>
      <c r="CG333" s="122"/>
    </row>
    <row r="334" spans="1:88" ht="35.25" customHeight="1">
      <c r="A334" s="1007" t="s">
        <v>506</v>
      </c>
      <c r="B334" s="1008"/>
      <c r="C334" s="1008"/>
      <c r="D334" s="1008"/>
      <c r="E334" s="1008"/>
      <c r="F334" s="1009"/>
      <c r="G334" s="107"/>
      <c r="H334" s="108"/>
      <c r="I334" s="108"/>
      <c r="J334" s="109"/>
      <c r="K334" s="109"/>
      <c r="L334" s="109"/>
      <c r="M334" s="109"/>
      <c r="N334" s="109"/>
      <c r="O334" s="109"/>
      <c r="P334" s="109"/>
      <c r="Q334" s="109"/>
      <c r="R334" s="109"/>
      <c r="S334" s="109"/>
      <c r="T334" s="109"/>
      <c r="U334" s="109"/>
      <c r="Z334" s="227"/>
      <c r="AA334" s="227"/>
      <c r="AB334" s="227"/>
      <c r="AC334" s="227"/>
      <c r="AD334" s="227"/>
      <c r="AE334" s="227"/>
      <c r="AF334" s="227"/>
      <c r="AG334" s="227"/>
      <c r="AH334" s="227"/>
      <c r="AI334" s="227"/>
      <c r="AJ334" s="227"/>
      <c r="AK334" s="227"/>
      <c r="AL334" s="227"/>
      <c r="AM334" s="227"/>
      <c r="AN334" s="227"/>
      <c r="AO334" s="227"/>
      <c r="AP334" s="227"/>
      <c r="AQ334" s="227"/>
      <c r="AR334" s="227"/>
      <c r="AS334" s="227"/>
      <c r="AT334" s="227"/>
      <c r="AU334" s="227"/>
      <c r="AV334" s="227"/>
      <c r="AW334" s="227"/>
      <c r="BA334" s="180"/>
      <c r="BB334" s="181"/>
      <c r="BC334" s="182"/>
      <c r="BD334" s="181"/>
      <c r="BE334" s="180"/>
      <c r="BF334" s="180"/>
      <c r="BG334" s="180"/>
      <c r="BH334" s="180"/>
      <c r="BI334" s="180"/>
      <c r="BJ334" s="180"/>
      <c r="BK334" s="180"/>
      <c r="BL334" s="180"/>
      <c r="BM334" s="180"/>
      <c r="BN334" s="180"/>
      <c r="BO334" s="181"/>
      <c r="BP334" s="180"/>
      <c r="BQ334" s="181"/>
      <c r="BR334" s="180"/>
      <c r="BS334" s="180"/>
      <c r="BT334" s="180"/>
      <c r="BU334" s="181"/>
      <c r="BV334" s="180"/>
      <c r="BW334" s="180"/>
      <c r="BX334" s="180"/>
      <c r="BY334" s="180"/>
      <c r="BZ334" s="180"/>
      <c r="CA334" s="180"/>
      <c r="CB334" s="180"/>
      <c r="CC334" s="180"/>
      <c r="CD334" s="145"/>
      <c r="CF334" s="122"/>
      <c r="CG334" s="122"/>
    </row>
    <row r="335" spans="1:88" ht="35.25" customHeight="1">
      <c r="A335" s="52"/>
      <c r="B335" s="52"/>
      <c r="C335" s="52"/>
      <c r="D335" s="52"/>
      <c r="E335" s="52"/>
      <c r="F335" s="93"/>
      <c r="G335" s="105"/>
      <c r="H335" s="105"/>
      <c r="I335" s="105"/>
      <c r="J335" s="105"/>
      <c r="K335" s="105"/>
      <c r="L335" s="105"/>
      <c r="M335" s="105"/>
      <c r="N335" s="105"/>
      <c r="O335" s="105"/>
      <c r="P335" s="105"/>
      <c r="Q335" s="105"/>
      <c r="R335" s="105"/>
      <c r="S335" s="105"/>
      <c r="T335" s="105"/>
      <c r="U335" s="105"/>
      <c r="Z335" s="227"/>
      <c r="AA335" s="227"/>
      <c r="AB335" s="212"/>
      <c r="AC335" s="212"/>
      <c r="AD335" s="212"/>
      <c r="AE335" s="212"/>
      <c r="AF335" s="212"/>
      <c r="AG335" s="212"/>
      <c r="AH335" s="212"/>
      <c r="AI335" s="212"/>
      <c r="AJ335" s="212"/>
      <c r="AK335" s="212"/>
      <c r="AL335" s="212"/>
      <c r="AM335" s="212"/>
      <c r="AN335" s="212"/>
      <c r="AO335" s="212"/>
      <c r="AP335" s="212"/>
      <c r="AQ335" s="212"/>
      <c r="AR335" s="212"/>
      <c r="AS335" s="212"/>
      <c r="AT335" s="212"/>
      <c r="AU335" s="212"/>
      <c r="AV335" s="212"/>
      <c r="AW335" s="212"/>
      <c r="BA335" s="70"/>
      <c r="BB335" s="164"/>
      <c r="BC335" s="43"/>
      <c r="BD335" s="164"/>
      <c r="BE335" s="70"/>
      <c r="BF335" s="70"/>
      <c r="BG335" s="70"/>
      <c r="BH335" s="70"/>
      <c r="BI335" s="70"/>
      <c r="BJ335" s="70"/>
      <c r="BK335" s="70"/>
      <c r="BL335" s="70"/>
      <c r="BM335" s="70"/>
      <c r="BN335" s="70"/>
      <c r="BO335" s="164"/>
      <c r="BP335" s="70"/>
      <c r="BQ335" s="164"/>
      <c r="BR335" s="70"/>
      <c r="BS335" s="70"/>
      <c r="BT335" s="70"/>
      <c r="BU335" s="164"/>
      <c r="BV335" s="70"/>
      <c r="BW335" s="70"/>
      <c r="BX335" s="70"/>
      <c r="BY335" s="70"/>
      <c r="BZ335" s="70"/>
      <c r="CA335" s="70"/>
      <c r="CB335" s="70"/>
      <c r="CC335" s="70"/>
      <c r="CF335" s="122"/>
      <c r="CG335" s="122"/>
    </row>
    <row r="336" spans="1:88" ht="35.25" customHeight="1">
      <c r="A336" s="52"/>
      <c r="B336" s="52"/>
      <c r="C336" s="52"/>
      <c r="D336" s="52"/>
      <c r="E336" s="52"/>
      <c r="F336" s="93"/>
      <c r="G336" s="105"/>
      <c r="H336" s="105"/>
      <c r="I336" s="105"/>
      <c r="J336" s="105"/>
      <c r="K336" s="105"/>
      <c r="L336" s="105"/>
      <c r="M336" s="105"/>
      <c r="N336" s="105"/>
      <c r="O336" s="105"/>
      <c r="P336" s="105"/>
      <c r="Q336" s="105"/>
      <c r="R336" s="105"/>
      <c r="S336" s="105"/>
      <c r="T336" s="105"/>
      <c r="U336" s="105"/>
      <c r="Z336" s="227"/>
      <c r="AA336" s="227"/>
      <c r="AB336" s="212"/>
      <c r="AC336" s="212"/>
      <c r="AD336" s="212"/>
      <c r="AE336" s="212"/>
      <c r="AF336" s="212"/>
      <c r="AG336" s="212"/>
      <c r="AH336" s="212"/>
      <c r="AI336" s="212"/>
      <c r="AJ336" s="212"/>
      <c r="AK336" s="212"/>
      <c r="AL336" s="212"/>
      <c r="AM336" s="212"/>
      <c r="AN336" s="212"/>
      <c r="AO336" s="212"/>
      <c r="AP336" s="212"/>
      <c r="AQ336" s="212"/>
      <c r="AR336" s="212"/>
      <c r="AS336" s="212"/>
      <c r="AT336" s="212"/>
      <c r="AU336" s="212"/>
      <c r="AV336" s="212"/>
      <c r="AW336" s="212"/>
      <c r="BA336" s="70"/>
      <c r="BB336" s="164"/>
      <c r="BC336" s="43"/>
      <c r="BD336" s="164"/>
      <c r="BE336" s="70"/>
      <c r="BF336" s="70"/>
      <c r="BG336" s="70"/>
      <c r="BH336" s="70"/>
      <c r="BI336" s="70"/>
      <c r="BJ336" s="70"/>
      <c r="BK336" s="70"/>
      <c r="BL336" s="70"/>
      <c r="BM336" s="70"/>
      <c r="BN336" s="70"/>
      <c r="BO336" s="164"/>
      <c r="BP336" s="70"/>
      <c r="BQ336" s="164"/>
      <c r="BR336" s="70"/>
      <c r="BS336" s="70"/>
      <c r="BT336" s="70"/>
      <c r="BU336" s="164"/>
      <c r="BV336" s="70"/>
      <c r="BW336" s="70"/>
      <c r="BX336" s="70"/>
      <c r="BY336" s="70"/>
      <c r="BZ336" s="70"/>
      <c r="CA336" s="70"/>
      <c r="CB336" s="70"/>
      <c r="CC336" s="70"/>
      <c r="CF336" s="122"/>
      <c r="CG336" s="122"/>
    </row>
    <row r="337" spans="1:88" ht="35.25" customHeight="1">
      <c r="A337" s="52"/>
      <c r="B337" s="52"/>
      <c r="C337" s="52"/>
      <c r="D337" s="52"/>
      <c r="E337" s="52"/>
      <c r="F337" s="93"/>
      <c r="G337" s="105"/>
      <c r="H337" s="105"/>
      <c r="I337" s="105"/>
      <c r="J337" s="105"/>
      <c r="K337" s="105"/>
      <c r="L337" s="105"/>
      <c r="M337" s="105"/>
      <c r="N337" s="105"/>
      <c r="O337" s="105"/>
      <c r="P337" s="105"/>
      <c r="Q337" s="105"/>
      <c r="R337" s="105"/>
      <c r="S337" s="105"/>
      <c r="T337" s="105"/>
      <c r="U337" s="105"/>
      <c r="Z337" s="227"/>
      <c r="AA337" s="227"/>
      <c r="AB337" s="227"/>
      <c r="AC337" s="227"/>
      <c r="AD337" s="227"/>
      <c r="AE337" s="227"/>
      <c r="AF337" s="227"/>
      <c r="AG337" s="227"/>
      <c r="AH337" s="227"/>
      <c r="AI337" s="227"/>
      <c r="AJ337" s="227"/>
      <c r="AK337" s="227"/>
      <c r="AL337" s="227"/>
      <c r="AM337" s="227"/>
      <c r="AN337" s="227"/>
      <c r="AO337" s="227"/>
      <c r="AP337" s="227"/>
      <c r="AQ337" s="227"/>
      <c r="AR337" s="227"/>
      <c r="AS337" s="227"/>
      <c r="AT337" s="227"/>
      <c r="AU337" s="227"/>
      <c r="AV337" s="227"/>
      <c r="AW337" s="227"/>
      <c r="BA337" s="70"/>
      <c r="BB337" s="164"/>
      <c r="BC337" s="43"/>
      <c r="BD337" s="164"/>
      <c r="BE337" s="70"/>
      <c r="BF337" s="70"/>
      <c r="BG337" s="70"/>
      <c r="BH337" s="70"/>
      <c r="BI337" s="70"/>
      <c r="BJ337" s="70"/>
      <c r="BK337" s="70"/>
      <c r="BL337" s="70"/>
      <c r="BM337" s="70"/>
      <c r="BN337" s="70"/>
      <c r="BO337" s="164"/>
      <c r="BP337" s="70"/>
      <c r="BQ337" s="164"/>
      <c r="BR337" s="70"/>
      <c r="BS337" s="70"/>
      <c r="BT337" s="70"/>
      <c r="BU337" s="164"/>
      <c r="BV337" s="70"/>
      <c r="BW337" s="70"/>
      <c r="BX337" s="70"/>
      <c r="BY337" s="70"/>
      <c r="BZ337" s="70"/>
      <c r="CA337" s="70"/>
      <c r="CB337" s="70"/>
      <c r="CC337" s="70"/>
      <c r="CF337" s="122"/>
      <c r="CG337" s="122"/>
    </row>
    <row r="338" spans="1:88" ht="35.25" customHeight="1">
      <c r="A338" s="16" t="s">
        <v>9</v>
      </c>
      <c r="B338" s="1000" t="s">
        <v>10</v>
      </c>
      <c r="C338" s="1000"/>
      <c r="D338" s="1000"/>
      <c r="E338" s="1000"/>
      <c r="F338" s="1000"/>
      <c r="G338" s="1000"/>
      <c r="H338" s="1000"/>
      <c r="I338" s="99"/>
      <c r="J338" s="100"/>
      <c r="K338" s="100"/>
      <c r="L338" s="100"/>
      <c r="M338" s="100"/>
      <c r="N338" s="100"/>
      <c r="O338" s="100"/>
      <c r="P338" s="100"/>
      <c r="Q338" s="100"/>
      <c r="R338" s="100"/>
      <c r="S338" s="100"/>
      <c r="T338" s="100"/>
      <c r="U338" s="100"/>
      <c r="Z338" s="227"/>
      <c r="AA338" s="227"/>
      <c r="AB338" s="212"/>
      <c r="AC338" s="212"/>
      <c r="AD338" s="212"/>
      <c r="AE338" s="212"/>
      <c r="AF338" s="212"/>
      <c r="AG338" s="212"/>
      <c r="AH338" s="212"/>
      <c r="AI338" s="212"/>
      <c r="AJ338" s="212"/>
      <c r="AK338" s="212"/>
      <c r="AL338" s="212"/>
      <c r="AM338" s="212"/>
      <c r="AN338" s="212"/>
      <c r="AO338" s="212"/>
      <c r="AP338" s="212"/>
      <c r="AQ338" s="212"/>
      <c r="AR338" s="212"/>
      <c r="AS338" s="212"/>
      <c r="AT338" s="212"/>
      <c r="AU338" s="212"/>
      <c r="AV338" s="212"/>
      <c r="AW338" s="212"/>
      <c r="BA338" s="70"/>
      <c r="BB338" s="164"/>
      <c r="BC338" s="43"/>
      <c r="BD338" s="164"/>
      <c r="BE338" s="70"/>
      <c r="BF338" s="70"/>
      <c r="BG338" s="70"/>
      <c r="BH338" s="70"/>
      <c r="BI338" s="70"/>
      <c r="BJ338" s="70"/>
      <c r="BK338" s="70"/>
      <c r="BL338" s="70"/>
      <c r="BM338" s="70"/>
      <c r="BN338" s="70"/>
      <c r="BO338" s="164"/>
      <c r="BP338" s="70"/>
      <c r="BQ338" s="164"/>
      <c r="BR338" s="70"/>
      <c r="BS338" s="70"/>
      <c r="BT338" s="70"/>
      <c r="BU338" s="164"/>
      <c r="BV338" s="70"/>
      <c r="BW338" s="70"/>
      <c r="BX338" s="70"/>
      <c r="BY338" s="70"/>
      <c r="BZ338" s="70"/>
      <c r="CA338" s="70"/>
      <c r="CB338" s="70"/>
      <c r="CC338" s="70"/>
      <c r="CF338" s="122"/>
      <c r="CG338" s="122"/>
    </row>
    <row r="339" spans="1:88" ht="35.25" customHeight="1">
      <c r="A339" s="14"/>
      <c r="B339" s="669" t="s">
        <v>96</v>
      </c>
      <c r="C339" s="1000" t="s">
        <v>97</v>
      </c>
      <c r="D339" s="1000"/>
      <c r="E339" s="1000"/>
      <c r="F339" s="1000"/>
      <c r="G339" s="1000"/>
      <c r="H339" s="1000"/>
      <c r="I339" s="99"/>
      <c r="J339" s="100"/>
      <c r="K339" s="100"/>
      <c r="L339" s="100"/>
      <c r="M339" s="100"/>
      <c r="N339" s="100"/>
      <c r="O339" s="100"/>
      <c r="P339" s="100"/>
      <c r="Q339" s="100"/>
      <c r="R339" s="100"/>
      <c r="S339" s="100"/>
      <c r="T339" s="100"/>
      <c r="U339" s="100"/>
      <c r="Z339" s="227"/>
      <c r="AA339" s="227"/>
      <c r="AB339" s="227"/>
      <c r="AC339" s="227"/>
      <c r="AD339" s="227"/>
      <c r="AE339" s="227"/>
      <c r="AF339" s="227"/>
      <c r="AG339" s="227"/>
      <c r="AH339" s="227"/>
      <c r="AI339" s="227"/>
      <c r="AJ339" s="227"/>
      <c r="AK339" s="227"/>
      <c r="AL339" s="227"/>
      <c r="AM339" s="227"/>
      <c r="AN339" s="227"/>
      <c r="AO339" s="227"/>
      <c r="AP339" s="227"/>
      <c r="AQ339" s="227"/>
      <c r="AR339" s="227"/>
      <c r="AS339" s="227"/>
      <c r="AT339" s="227"/>
      <c r="AU339" s="227"/>
      <c r="AV339" s="227"/>
      <c r="AW339" s="227"/>
      <c r="BA339" s="70"/>
      <c r="BB339" s="164"/>
      <c r="BC339" s="43"/>
      <c r="BD339" s="164"/>
      <c r="BE339" s="70"/>
      <c r="BF339" s="70"/>
      <c r="BG339" s="70"/>
      <c r="BH339" s="70"/>
      <c r="BI339" s="70"/>
      <c r="BJ339" s="70"/>
      <c r="BK339" s="70"/>
      <c r="BL339" s="70"/>
      <c r="BM339" s="70"/>
      <c r="BN339" s="70"/>
      <c r="BO339" s="164"/>
      <c r="BP339" s="70"/>
      <c r="BQ339" s="164"/>
      <c r="BR339" s="70"/>
      <c r="BS339" s="70"/>
      <c r="BT339" s="70"/>
      <c r="BU339" s="164"/>
      <c r="BV339" s="70"/>
      <c r="BW339" s="70"/>
      <c r="BX339" s="70"/>
      <c r="BY339" s="70"/>
      <c r="BZ339" s="70"/>
      <c r="CA339" s="70"/>
      <c r="CB339" s="70"/>
      <c r="CC339" s="70"/>
      <c r="CF339" s="122"/>
      <c r="CG339" s="122"/>
    </row>
    <row r="340" spans="1:88" ht="35.25" customHeight="1">
      <c r="A340" s="975" t="s">
        <v>13</v>
      </c>
      <c r="B340" s="981" t="s">
        <v>14</v>
      </c>
      <c r="C340" s="981" t="s">
        <v>15</v>
      </c>
      <c r="D340" s="997" t="s">
        <v>16</v>
      </c>
      <c r="E340" s="1001" t="s">
        <v>17</v>
      </c>
      <c r="F340" s="1011" t="s">
        <v>709</v>
      </c>
      <c r="G340" s="994" t="s">
        <v>214</v>
      </c>
      <c r="H340" s="1005"/>
      <c r="I340" s="1005"/>
      <c r="J340" s="996" t="s">
        <v>710</v>
      </c>
      <c r="K340" s="996"/>
      <c r="L340" s="996"/>
      <c r="M340" s="996"/>
      <c r="N340" s="996"/>
      <c r="O340" s="996"/>
      <c r="P340" s="996"/>
      <c r="Q340" s="996"/>
      <c r="R340" s="996"/>
      <c r="S340" s="996"/>
      <c r="T340" s="996"/>
      <c r="U340" s="996"/>
      <c r="V340" s="1238" t="s">
        <v>712</v>
      </c>
      <c r="W340" s="1241" t="s">
        <v>577</v>
      </c>
      <c r="Z340" s="1022" t="s">
        <v>518</v>
      </c>
      <c r="AA340" s="1023"/>
      <c r="AB340" s="1022" t="s">
        <v>519</v>
      </c>
      <c r="AC340" s="1023"/>
      <c r="AD340" s="1022" t="s">
        <v>520</v>
      </c>
      <c r="AE340" s="1023"/>
      <c r="AF340" s="1022" t="s">
        <v>521</v>
      </c>
      <c r="AG340" s="1023"/>
      <c r="AH340" s="1022" t="s">
        <v>522</v>
      </c>
      <c r="AI340" s="1023"/>
      <c r="AJ340" s="1022" t="s">
        <v>523</v>
      </c>
      <c r="AK340" s="1023"/>
      <c r="AL340" s="1022" t="s">
        <v>524</v>
      </c>
      <c r="AM340" s="1023"/>
      <c r="AN340" s="1022" t="s">
        <v>525</v>
      </c>
      <c r="AO340" s="1023"/>
      <c r="AP340" s="1022" t="s">
        <v>526</v>
      </c>
      <c r="AQ340" s="1023"/>
      <c r="AR340" s="1022" t="s">
        <v>527</v>
      </c>
      <c r="AS340" s="1023"/>
      <c r="AT340" s="1022" t="s">
        <v>528</v>
      </c>
      <c r="AU340" s="1023"/>
      <c r="AV340" s="1022" t="s">
        <v>529</v>
      </c>
      <c r="AW340" s="1023"/>
      <c r="BA340" s="70"/>
      <c r="BB340" s="164"/>
      <c r="BC340" s="43"/>
      <c r="BD340" s="164"/>
      <c r="BE340" s="70"/>
      <c r="BF340" s="70"/>
      <c r="BG340" s="70"/>
      <c r="BH340" s="70"/>
      <c r="BI340" s="70"/>
      <c r="BJ340" s="70"/>
      <c r="BK340" s="70"/>
      <c r="BL340" s="70"/>
      <c r="BM340" s="70"/>
      <c r="BN340" s="70"/>
      <c r="BO340" s="164"/>
      <c r="BP340" s="70"/>
      <c r="BQ340" s="164"/>
      <c r="BR340" s="70"/>
      <c r="BS340" s="70"/>
      <c r="BT340" s="70"/>
      <c r="BU340" s="164"/>
      <c r="BV340" s="70"/>
      <c r="BW340" s="70"/>
      <c r="BX340" s="70"/>
      <c r="BY340" s="70"/>
      <c r="BZ340" s="70"/>
      <c r="CA340" s="70"/>
      <c r="CB340" s="70"/>
      <c r="CC340" s="70"/>
      <c r="CF340" s="122"/>
      <c r="CG340" s="122"/>
    </row>
    <row r="341" spans="1:88" ht="35.25" customHeight="1">
      <c r="A341" s="976"/>
      <c r="B341" s="982"/>
      <c r="C341" s="982"/>
      <c r="D341" s="998"/>
      <c r="E341" s="1002"/>
      <c r="F341" s="1012"/>
      <c r="G341" s="993" t="s">
        <v>713</v>
      </c>
      <c r="H341" s="993"/>
      <c r="I341" s="994"/>
      <c r="J341" s="996" t="s">
        <v>711</v>
      </c>
      <c r="K341" s="996"/>
      <c r="L341" s="996"/>
      <c r="M341" s="996"/>
      <c r="N341" s="996"/>
      <c r="O341" s="996"/>
      <c r="P341" s="996"/>
      <c r="Q341" s="996"/>
      <c r="R341" s="996"/>
      <c r="S341" s="996"/>
      <c r="T341" s="996"/>
      <c r="U341" s="996"/>
      <c r="V341" s="1239"/>
      <c r="W341" s="1242"/>
      <c r="Z341" s="980" t="s">
        <v>578</v>
      </c>
      <c r="AA341" s="980" t="s">
        <v>579</v>
      </c>
      <c r="AB341" s="980" t="s">
        <v>580</v>
      </c>
      <c r="AC341" s="980" t="s">
        <v>581</v>
      </c>
      <c r="AD341" s="980" t="s">
        <v>582</v>
      </c>
      <c r="AE341" s="980" t="s">
        <v>583</v>
      </c>
      <c r="AF341" s="980" t="s">
        <v>584</v>
      </c>
      <c r="AG341" s="980" t="s">
        <v>585</v>
      </c>
      <c r="AH341" s="980" t="s">
        <v>586</v>
      </c>
      <c r="AI341" s="980" t="s">
        <v>587</v>
      </c>
      <c r="AJ341" s="980" t="s">
        <v>588</v>
      </c>
      <c r="AK341" s="980" t="s">
        <v>589</v>
      </c>
      <c r="AL341" s="980" t="s">
        <v>590</v>
      </c>
      <c r="AM341" s="980" t="s">
        <v>591</v>
      </c>
      <c r="AN341" s="980" t="s">
        <v>592</v>
      </c>
      <c r="AO341" s="980" t="s">
        <v>593</v>
      </c>
      <c r="AP341" s="980" t="s">
        <v>594</v>
      </c>
      <c r="AQ341" s="980" t="s">
        <v>595</v>
      </c>
      <c r="AR341" s="980" t="s">
        <v>596</v>
      </c>
      <c r="AS341" s="980" t="s">
        <v>597</v>
      </c>
      <c r="AT341" s="980" t="s">
        <v>598</v>
      </c>
      <c r="AU341" s="980" t="s">
        <v>599</v>
      </c>
      <c r="AV341" s="980" t="s">
        <v>600</v>
      </c>
      <c r="AW341" s="980" t="s">
        <v>601</v>
      </c>
      <c r="BA341" s="70"/>
      <c r="BB341" s="164"/>
      <c r="BC341" s="43"/>
      <c r="BD341" s="164"/>
      <c r="BE341" s="70"/>
      <c r="BF341" s="70"/>
      <c r="BG341" s="70"/>
      <c r="BH341" s="70"/>
      <c r="BI341" s="70"/>
      <c r="BJ341" s="70"/>
      <c r="BK341" s="70"/>
      <c r="BL341" s="70"/>
      <c r="BM341" s="70"/>
      <c r="BN341" s="70"/>
      <c r="BO341" s="164"/>
      <c r="BP341" s="70"/>
      <c r="BQ341" s="164"/>
      <c r="BR341" s="70"/>
      <c r="BS341" s="70"/>
      <c r="BT341" s="70"/>
      <c r="BU341" s="164"/>
      <c r="BV341" s="70"/>
      <c r="BW341" s="70"/>
      <c r="BX341" s="70"/>
      <c r="BY341" s="70"/>
      <c r="BZ341" s="70"/>
      <c r="CA341" s="70"/>
      <c r="CB341" s="70"/>
      <c r="CC341" s="70"/>
      <c r="CF341" s="122"/>
      <c r="CG341" s="122"/>
    </row>
    <row r="342" spans="1:88" ht="35.25" customHeight="1">
      <c r="A342" s="976"/>
      <c r="B342" s="982"/>
      <c r="C342" s="982"/>
      <c r="D342" s="998"/>
      <c r="E342" s="1002"/>
      <c r="F342" s="1012"/>
      <c r="G342" s="978">
        <v>2024</v>
      </c>
      <c r="H342" s="978">
        <v>2025</v>
      </c>
      <c r="I342" s="978">
        <v>2026</v>
      </c>
      <c r="J342" s="660"/>
      <c r="K342" s="660"/>
      <c r="L342" s="660"/>
      <c r="M342" s="660"/>
      <c r="N342" s="660"/>
      <c r="O342" s="660"/>
      <c r="P342" s="660"/>
      <c r="Q342" s="660"/>
      <c r="R342" s="660"/>
      <c r="S342" s="660"/>
      <c r="T342" s="660"/>
      <c r="U342" s="660"/>
      <c r="V342" s="1239"/>
      <c r="W342" s="1242"/>
      <c r="Z342" s="980"/>
      <c r="AA342" s="980"/>
      <c r="AB342" s="980"/>
      <c r="AC342" s="980"/>
      <c r="AD342" s="980"/>
      <c r="AE342" s="980"/>
      <c r="AF342" s="980"/>
      <c r="AG342" s="980"/>
      <c r="AH342" s="980"/>
      <c r="AI342" s="980"/>
      <c r="AJ342" s="980"/>
      <c r="AK342" s="980"/>
      <c r="AL342" s="980"/>
      <c r="AM342" s="980"/>
      <c r="AN342" s="980"/>
      <c r="AO342" s="980"/>
      <c r="AP342" s="980"/>
      <c r="AQ342" s="980"/>
      <c r="AR342" s="980"/>
      <c r="AS342" s="980"/>
      <c r="AT342" s="980"/>
      <c r="AU342" s="980"/>
      <c r="AV342" s="980"/>
      <c r="AW342" s="980"/>
      <c r="BA342" s="70"/>
      <c r="BB342" s="164"/>
      <c r="BC342" s="43"/>
      <c r="BD342" s="164"/>
      <c r="BE342" s="70"/>
      <c r="BF342" s="70"/>
      <c r="BG342" s="70"/>
      <c r="BH342" s="70"/>
      <c r="BI342" s="70"/>
      <c r="BJ342" s="70"/>
      <c r="BK342" s="70"/>
      <c r="BL342" s="70"/>
      <c r="BM342" s="70"/>
      <c r="BN342" s="70"/>
      <c r="BO342" s="164"/>
      <c r="BP342" s="70"/>
      <c r="BQ342" s="164"/>
      <c r="BR342" s="70"/>
      <c r="BS342" s="70"/>
      <c r="BT342" s="70"/>
      <c r="BU342" s="164"/>
      <c r="BV342" s="70"/>
      <c r="BW342" s="70"/>
      <c r="BX342" s="70"/>
      <c r="BY342" s="70"/>
      <c r="BZ342" s="70"/>
      <c r="CA342" s="70"/>
      <c r="CB342" s="70"/>
      <c r="CC342" s="70"/>
      <c r="CF342" s="122"/>
      <c r="CG342" s="122"/>
    </row>
    <row r="343" spans="1:88" ht="35.25" customHeight="1">
      <c r="A343" s="977"/>
      <c r="B343" s="983"/>
      <c r="C343" s="983"/>
      <c r="D343" s="999"/>
      <c r="E343" s="1003"/>
      <c r="F343" s="1013"/>
      <c r="G343" s="979"/>
      <c r="H343" s="979"/>
      <c r="I343" s="979"/>
      <c r="J343" s="661" t="s">
        <v>399</v>
      </c>
      <c r="K343" s="661" t="s">
        <v>400</v>
      </c>
      <c r="L343" s="661" t="s">
        <v>401</v>
      </c>
      <c r="M343" s="661" t="s">
        <v>402</v>
      </c>
      <c r="N343" s="661" t="s">
        <v>403</v>
      </c>
      <c r="O343" s="661" t="s">
        <v>404</v>
      </c>
      <c r="P343" s="661" t="s">
        <v>405</v>
      </c>
      <c r="Q343" s="661" t="s">
        <v>406</v>
      </c>
      <c r="R343" s="661" t="s">
        <v>407</v>
      </c>
      <c r="S343" s="661" t="s">
        <v>408</v>
      </c>
      <c r="T343" s="661" t="s">
        <v>409</v>
      </c>
      <c r="U343" s="661" t="s">
        <v>410</v>
      </c>
      <c r="V343" s="1240"/>
      <c r="W343" s="1243"/>
      <c r="Z343" s="980"/>
      <c r="AA343" s="980"/>
      <c r="AB343" s="980"/>
      <c r="AC343" s="980"/>
      <c r="AD343" s="980"/>
      <c r="AE343" s="980"/>
      <c r="AF343" s="980"/>
      <c r="AG343" s="980"/>
      <c r="AH343" s="980"/>
      <c r="AI343" s="980"/>
      <c r="AJ343" s="980"/>
      <c r="AK343" s="980"/>
      <c r="AL343" s="980"/>
      <c r="AM343" s="980"/>
      <c r="AN343" s="980"/>
      <c r="AO343" s="980"/>
      <c r="AP343" s="980"/>
      <c r="AQ343" s="980"/>
      <c r="AR343" s="980"/>
      <c r="AS343" s="980"/>
      <c r="AT343" s="980"/>
      <c r="AU343" s="980"/>
      <c r="AV343" s="980"/>
      <c r="AW343" s="980"/>
      <c r="BA343" s="70"/>
      <c r="BB343" s="164"/>
      <c r="BC343" s="43"/>
      <c r="BD343" s="164"/>
      <c r="BE343" s="70"/>
      <c r="BF343" s="70"/>
      <c r="BG343" s="70"/>
      <c r="BH343" s="70"/>
      <c r="BI343" s="70"/>
      <c r="BJ343" s="70"/>
      <c r="BK343" s="70"/>
      <c r="BL343" s="70"/>
      <c r="BM343" s="70"/>
      <c r="BN343" s="70"/>
      <c r="BO343" s="164"/>
      <c r="BP343" s="70"/>
      <c r="BQ343" s="164"/>
      <c r="BR343" s="70"/>
      <c r="BS343" s="70"/>
      <c r="BT343" s="70"/>
      <c r="BU343" s="164"/>
      <c r="BV343" s="70"/>
      <c r="BW343" s="70"/>
      <c r="BX343" s="70"/>
      <c r="BY343" s="70"/>
      <c r="BZ343" s="70"/>
      <c r="CA343" s="70"/>
      <c r="CB343" s="70"/>
      <c r="CC343" s="70"/>
      <c r="CF343" s="122"/>
      <c r="CG343" s="122"/>
    </row>
    <row r="344" spans="1:88" ht="35.25" customHeight="1">
      <c r="A344" s="975" t="s">
        <v>515</v>
      </c>
      <c r="B344" s="981" t="s">
        <v>301</v>
      </c>
      <c r="C344" s="984" t="s">
        <v>714</v>
      </c>
      <c r="D344" s="985"/>
      <c r="E344" s="986"/>
      <c r="F344" s="698">
        <f>+'[1]UE409 (2)'!F358</f>
        <v>2860</v>
      </c>
      <c r="G344" s="698">
        <f>+'[1]UE409 (2)'!G358</f>
        <v>2860</v>
      </c>
      <c r="H344" s="698">
        <f>+'[1]UE409 (2)'!H358</f>
        <v>2860</v>
      </c>
      <c r="I344" s="698">
        <f>+'[1]UE409 (2)'!I358</f>
        <v>2860</v>
      </c>
      <c r="J344" s="719">
        <v>71</v>
      </c>
      <c r="K344" s="739">
        <v>71</v>
      </c>
      <c r="L344" s="697">
        <v>149</v>
      </c>
      <c r="M344" s="697">
        <v>112</v>
      </c>
      <c r="N344" s="697">
        <f t="shared" ref="N344:U344" si="100">+N345+N347</f>
        <v>0</v>
      </c>
      <c r="O344" s="697">
        <f t="shared" si="100"/>
        <v>0</v>
      </c>
      <c r="P344" s="697">
        <f t="shared" si="100"/>
        <v>0</v>
      </c>
      <c r="Q344" s="697">
        <f t="shared" si="100"/>
        <v>0</v>
      </c>
      <c r="R344" s="697">
        <f t="shared" si="100"/>
        <v>0</v>
      </c>
      <c r="S344" s="697">
        <f t="shared" si="100"/>
        <v>0</v>
      </c>
      <c r="T344" s="697">
        <f t="shared" si="100"/>
        <v>0</v>
      </c>
      <c r="U344" s="697">
        <f t="shared" si="100"/>
        <v>0</v>
      </c>
      <c r="V344" s="77">
        <f>SUM(J344:U344)</f>
        <v>403</v>
      </c>
      <c r="W344" s="128">
        <f>+V344/F344*100</f>
        <v>14.09090909090909</v>
      </c>
      <c r="Z344" s="652"/>
      <c r="AA344" s="652"/>
      <c r="AB344" s="652"/>
      <c r="AC344" s="652"/>
      <c r="AD344" s="652"/>
      <c r="AE344" s="652"/>
      <c r="AF344" s="652"/>
      <c r="AG344" s="652"/>
      <c r="AH344" s="652"/>
      <c r="AI344" s="652"/>
      <c r="AJ344" s="652"/>
      <c r="AK344" s="652"/>
      <c r="AL344" s="652"/>
      <c r="AM344" s="652"/>
      <c r="AN344" s="652"/>
      <c r="AO344" s="652"/>
      <c r="AP344" s="652"/>
      <c r="AQ344" s="652"/>
      <c r="AR344" s="652"/>
      <c r="AS344" s="652"/>
      <c r="AT344" s="652"/>
      <c r="AU344" s="652"/>
      <c r="AV344" s="652"/>
      <c r="AW344" s="652"/>
      <c r="BA344" s="129">
        <f>+BC344+BD344+BF344+BH344+BJ344+BL344+BN344+BP344+BR344+BT344+BV344+BX344+BZ344</f>
        <v>0</v>
      </c>
      <c r="BB344" s="130">
        <f>+BE344+BG344+BI344+BK344+BM344+BO344+BQ344+BS344+BU344+BW344+BY344+CA344</f>
        <v>0</v>
      </c>
      <c r="BC344" s="129">
        <v>0</v>
      </c>
      <c r="BD344" s="155">
        <v>0</v>
      </c>
      <c r="BE344" s="132">
        <v>0</v>
      </c>
      <c r="BF344" s="131">
        <v>0</v>
      </c>
      <c r="BG344" s="132">
        <v>0</v>
      </c>
      <c r="BH344" s="131">
        <v>0</v>
      </c>
      <c r="BI344" s="65">
        <v>0</v>
      </c>
      <c r="BJ344" s="131"/>
      <c r="BK344" s="132"/>
      <c r="BL344" s="131"/>
      <c r="BM344" s="65"/>
      <c r="BN344" s="131"/>
      <c r="BO344" s="132"/>
      <c r="BP344" s="131"/>
      <c r="BQ344" s="132"/>
      <c r="BR344" s="131"/>
      <c r="BS344" s="65"/>
      <c r="BT344" s="131"/>
      <c r="BU344" s="132"/>
      <c r="BV344" s="131"/>
      <c r="BW344" s="65"/>
      <c r="BX344" s="131"/>
      <c r="BY344" s="65"/>
      <c r="BZ344" s="131"/>
      <c r="CA344" s="65"/>
      <c r="CB344" s="156">
        <f>+BE344+BG344+BI344+BK344+BM344+BO344+BQ344+BS344+BU344+BW344+BY344+CA344</f>
        <v>0</v>
      </c>
      <c r="CC344" s="128" t="e">
        <f>+CB344/BA344*100</f>
        <v>#DIV/0!</v>
      </c>
      <c r="CF344" s="133">
        <f>+CI344-BA344</f>
        <v>0</v>
      </c>
      <c r="CG344" s="133">
        <f>+CJ344-BB344</f>
        <v>0</v>
      </c>
      <c r="CH344" s="160"/>
      <c r="CI344" s="133"/>
      <c r="CJ344" s="133"/>
    </row>
    <row r="345" spans="1:88" ht="40.5" customHeight="1">
      <c r="A345" s="976"/>
      <c r="B345" s="982"/>
      <c r="C345" s="1014" t="s">
        <v>141</v>
      </c>
      <c r="D345" s="677" t="s">
        <v>221</v>
      </c>
      <c r="E345" s="678"/>
      <c r="F345" s="671">
        <f>+'[1]UE409 (2)'!F359</f>
        <v>50</v>
      </c>
      <c r="G345" s="671">
        <f>+'[1]UE409 (2)'!G359</f>
        <v>50</v>
      </c>
      <c r="H345" s="671">
        <f>+'[1]UE409 (2)'!H359</f>
        <v>50</v>
      </c>
      <c r="I345" s="671">
        <f>+'[1]UE409 (2)'!I359</f>
        <v>50</v>
      </c>
      <c r="J345" s="727">
        <v>0</v>
      </c>
      <c r="K345" s="739">
        <v>0</v>
      </c>
      <c r="L345" s="671">
        <v>0</v>
      </c>
      <c r="M345" s="671">
        <v>0</v>
      </c>
      <c r="N345" s="671">
        <f t="shared" ref="N345:U345" si="101">+N346</f>
        <v>0</v>
      </c>
      <c r="O345" s="671">
        <f t="shared" si="101"/>
        <v>0</v>
      </c>
      <c r="P345" s="671">
        <f t="shared" si="101"/>
        <v>0</v>
      </c>
      <c r="Q345" s="671">
        <f t="shared" si="101"/>
        <v>0</v>
      </c>
      <c r="R345" s="671">
        <f t="shared" si="101"/>
        <v>0</v>
      </c>
      <c r="S345" s="671">
        <f t="shared" si="101"/>
        <v>0</v>
      </c>
      <c r="T345" s="671">
        <f t="shared" si="101"/>
        <v>0</v>
      </c>
      <c r="U345" s="671">
        <f t="shared" si="101"/>
        <v>0</v>
      </c>
      <c r="V345" s="77">
        <f t="shared" ref="V345:V354" si="102">SUM(J345:U345)</f>
        <v>0</v>
      </c>
      <c r="W345" s="128">
        <f t="shared" ref="W345:W354" si="103">+V345/F345*100</f>
        <v>0</v>
      </c>
      <c r="Z345" s="224"/>
      <c r="AA345" s="224"/>
      <c r="AB345" s="694"/>
      <c r="AC345" s="694"/>
      <c r="AD345" s="694"/>
      <c r="AE345" s="694"/>
      <c r="AF345" s="694"/>
      <c r="AG345" s="694"/>
      <c r="AH345" s="694"/>
      <c r="AI345" s="694"/>
      <c r="AJ345" s="694"/>
      <c r="AK345" s="694"/>
      <c r="AL345" s="694"/>
      <c r="AM345" s="694"/>
      <c r="AN345" s="694"/>
      <c r="AO345" s="694"/>
      <c r="AP345" s="694"/>
      <c r="AQ345" s="694"/>
      <c r="AR345" s="694"/>
      <c r="AS345" s="694"/>
      <c r="AT345" s="694"/>
      <c r="AU345" s="694"/>
      <c r="AV345" s="694"/>
      <c r="AW345" s="694"/>
      <c r="BA345" s="129">
        <f>+BC345+BD345+BF345+BH345+BJ345+BL345+BN345+BP345+BR345+BT345+BV345+BX345+BZ345</f>
        <v>0</v>
      </c>
      <c r="BB345" s="130">
        <f>+BE345+BG345+BI345+BK345+BM345+BO345+BQ345+BS345+BU345+BW345+BY345+CA345</f>
        <v>0</v>
      </c>
      <c r="BC345" s="129">
        <v>0</v>
      </c>
      <c r="BD345" s="155">
        <v>0</v>
      </c>
      <c r="BE345" s="132">
        <v>0</v>
      </c>
      <c r="BF345" s="131">
        <v>0</v>
      </c>
      <c r="BG345" s="132">
        <v>0</v>
      </c>
      <c r="BH345" s="131">
        <v>0</v>
      </c>
      <c r="BI345" s="65">
        <v>0</v>
      </c>
      <c r="BJ345" s="131"/>
      <c r="BK345" s="132"/>
      <c r="BL345" s="131"/>
      <c r="BM345" s="65"/>
      <c r="BN345" s="131"/>
      <c r="BO345" s="132"/>
      <c r="BP345" s="131"/>
      <c r="BQ345" s="132"/>
      <c r="BR345" s="131"/>
      <c r="BS345" s="65"/>
      <c r="BT345" s="131"/>
      <c r="BU345" s="132"/>
      <c r="BV345" s="131"/>
      <c r="BW345" s="65"/>
      <c r="BX345" s="131"/>
      <c r="BY345" s="65"/>
      <c r="BZ345" s="131"/>
      <c r="CA345" s="65"/>
      <c r="CB345" s="156">
        <f>+BE345+BG345+BI345+BK345+BM345+BO345+BQ345+BS345+BU345+BW345+BY345+CA345</f>
        <v>0</v>
      </c>
      <c r="CC345" s="128" t="e">
        <f>+CB345/BA345*100</f>
        <v>#DIV/0!</v>
      </c>
      <c r="CF345" s="133">
        <f>+CI345-BA345</f>
        <v>0</v>
      </c>
      <c r="CG345" s="133">
        <f>+CJ345-BB345</f>
        <v>0</v>
      </c>
      <c r="CH345" s="160"/>
      <c r="CI345" s="133"/>
      <c r="CJ345" s="133"/>
    </row>
    <row r="346" spans="1:88" ht="55.5" customHeight="1">
      <c r="A346" s="976"/>
      <c r="B346" s="982"/>
      <c r="C346" s="1015"/>
      <c r="D346" s="34" t="s">
        <v>876</v>
      </c>
      <c r="E346" s="18" t="s">
        <v>129</v>
      </c>
      <c r="F346" s="671">
        <f>+'[1]UE409 (2)'!F360</f>
        <v>50</v>
      </c>
      <c r="G346" s="671">
        <f>+'[1]UE409 (2)'!G360</f>
        <v>50</v>
      </c>
      <c r="H346" s="671">
        <f>+'[1]UE409 (2)'!H360</f>
        <v>50</v>
      </c>
      <c r="I346" s="671">
        <f>+'[1]UE409 (2)'!I360</f>
        <v>50</v>
      </c>
      <c r="J346" s="634">
        <v>0</v>
      </c>
      <c r="K346" s="739">
        <v>0</v>
      </c>
      <c r="L346" s="91">
        <v>0</v>
      </c>
      <c r="M346" s="91">
        <v>0</v>
      </c>
      <c r="N346" s="91"/>
      <c r="O346" s="91"/>
      <c r="P346" s="91"/>
      <c r="Q346" s="91"/>
      <c r="R346" s="91"/>
      <c r="S346" s="634"/>
      <c r="T346" s="91"/>
      <c r="U346" s="91"/>
      <c r="V346" s="77">
        <f t="shared" si="102"/>
        <v>0</v>
      </c>
      <c r="W346" s="128">
        <f t="shared" si="103"/>
        <v>0</v>
      </c>
      <c r="Z346" s="224" t="s">
        <v>847</v>
      </c>
      <c r="AA346" s="224" t="s">
        <v>848</v>
      </c>
      <c r="AB346" s="694"/>
      <c r="AC346" s="694"/>
      <c r="AD346" s="223" t="s">
        <v>1015</v>
      </c>
      <c r="AE346" s="223"/>
      <c r="AF346" s="223" t="s">
        <v>1015</v>
      </c>
      <c r="AG346" s="223"/>
      <c r="AH346" s="694"/>
      <c r="AI346" s="694"/>
      <c r="AJ346" s="694"/>
      <c r="AK346" s="694"/>
      <c r="AL346" s="223"/>
      <c r="AM346" s="223"/>
      <c r="AN346" s="223"/>
      <c r="AO346" s="694"/>
      <c r="AP346" s="694"/>
      <c r="AQ346" s="694"/>
      <c r="AR346" s="694"/>
      <c r="AS346" s="694"/>
      <c r="AT346" s="694"/>
      <c r="AU346" s="694"/>
      <c r="AV346" s="694"/>
      <c r="AW346" s="694"/>
      <c r="BA346" s="129"/>
      <c r="BB346" s="130"/>
      <c r="BC346" s="129"/>
      <c r="BD346" s="155"/>
      <c r="BE346" s="132"/>
      <c r="BF346" s="131"/>
      <c r="BG346" s="132"/>
      <c r="BH346" s="131"/>
      <c r="BI346" s="65"/>
      <c r="BJ346" s="131"/>
      <c r="BK346" s="132"/>
      <c r="BL346" s="131"/>
      <c r="BM346" s="65"/>
      <c r="BN346" s="131"/>
      <c r="BO346" s="132"/>
      <c r="BP346" s="131"/>
      <c r="BQ346" s="132"/>
      <c r="BR346" s="131"/>
      <c r="BS346" s="65"/>
      <c r="BT346" s="131"/>
      <c r="BU346" s="132"/>
      <c r="BV346" s="131"/>
      <c r="BW346" s="65"/>
      <c r="BX346" s="131"/>
      <c r="BY346" s="65"/>
      <c r="BZ346" s="131"/>
      <c r="CA346" s="65"/>
      <c r="CB346" s="156">
        <f t="shared" ref="CB346:CB354" si="104">+BE346+BG346+BI346+BK346+BM346+BO346+BQ346+BS346+BU346+BW346+BY346+CA346</f>
        <v>0</v>
      </c>
      <c r="CC346" s="128" t="e">
        <f t="shared" ref="CC346:CC354" si="105">+CB346/BA346*100</f>
        <v>#DIV/0!</v>
      </c>
      <c r="CF346" s="122"/>
      <c r="CG346" s="122"/>
    </row>
    <row r="347" spans="1:88" ht="55.5" customHeight="1">
      <c r="A347" s="976"/>
      <c r="B347" s="982"/>
      <c r="C347" s="1235" t="s">
        <v>422</v>
      </c>
      <c r="D347" s="677" t="s">
        <v>221</v>
      </c>
      <c r="E347" s="678"/>
      <c r="F347" s="671">
        <f>+'[1]UE409 (2)'!F361</f>
        <v>2810</v>
      </c>
      <c r="G347" s="671">
        <f>+'[1]UE409 (2)'!G361</f>
        <v>2810</v>
      </c>
      <c r="H347" s="671">
        <f>+'[1]UE409 (2)'!H361</f>
        <v>2810</v>
      </c>
      <c r="I347" s="671">
        <f>+'[1]UE409 (2)'!I361</f>
        <v>2810</v>
      </c>
      <c r="J347" s="727">
        <v>71</v>
      </c>
      <c r="K347" s="739">
        <v>71</v>
      </c>
      <c r="L347" s="767">
        <v>149</v>
      </c>
      <c r="M347" s="767">
        <v>112</v>
      </c>
      <c r="N347" s="767">
        <f t="shared" ref="N347:U347" si="106">SUM(N348:N352)</f>
        <v>0</v>
      </c>
      <c r="O347" s="767">
        <f t="shared" si="106"/>
        <v>0</v>
      </c>
      <c r="P347" s="767">
        <f t="shared" si="106"/>
        <v>0</v>
      </c>
      <c r="Q347" s="767">
        <f t="shared" si="106"/>
        <v>0</v>
      </c>
      <c r="R347" s="767">
        <f t="shared" si="106"/>
        <v>0</v>
      </c>
      <c r="S347" s="767">
        <f t="shared" si="106"/>
        <v>0</v>
      </c>
      <c r="T347" s="767">
        <f t="shared" si="106"/>
        <v>0</v>
      </c>
      <c r="U347" s="767">
        <f t="shared" si="106"/>
        <v>0</v>
      </c>
      <c r="V347" s="77">
        <f t="shared" si="102"/>
        <v>403</v>
      </c>
      <c r="W347" s="128">
        <f t="shared" si="103"/>
        <v>14.341637010676155</v>
      </c>
      <c r="Z347" s="224"/>
      <c r="AA347" s="224"/>
      <c r="AB347" s="694"/>
      <c r="AC347" s="694"/>
      <c r="AD347" s="223"/>
      <c r="AE347" s="223"/>
      <c r="AF347" s="694"/>
      <c r="AG347" s="694"/>
      <c r="AH347" s="233"/>
      <c r="AI347" s="233"/>
      <c r="AJ347" s="694"/>
      <c r="AK347" s="694"/>
      <c r="AL347" s="694"/>
      <c r="AM347" s="694"/>
      <c r="AN347" s="694"/>
      <c r="AO347" s="694"/>
      <c r="AP347" s="694"/>
      <c r="AQ347" s="694"/>
      <c r="AR347" s="694"/>
      <c r="AS347" s="694"/>
      <c r="AT347" s="694"/>
      <c r="AU347" s="694"/>
      <c r="AV347" s="694"/>
      <c r="AW347" s="694"/>
      <c r="BA347" s="129">
        <f>+BC347+BD347+BF347+BH347+BJ347+BL347+BN347+BP347+BR347+BT347+BV347+BX347+BZ347</f>
        <v>139300</v>
      </c>
      <c r="BB347" s="130">
        <f>+BE347+BG347+BI347+BK347+BM347+BO347+BQ347+BS347+BU347+BW347+BY347+CA347</f>
        <v>4393.33</v>
      </c>
      <c r="BC347" s="129">
        <v>0</v>
      </c>
      <c r="BD347" s="155">
        <v>0</v>
      </c>
      <c r="BE347" s="132">
        <v>0</v>
      </c>
      <c r="BF347" s="131">
        <v>0</v>
      </c>
      <c r="BG347" s="132">
        <v>0</v>
      </c>
      <c r="BH347" s="131">
        <v>139300</v>
      </c>
      <c r="BI347" s="65">
        <v>4393.33</v>
      </c>
      <c r="BJ347" s="131"/>
      <c r="BK347" s="132"/>
      <c r="BL347" s="131"/>
      <c r="BM347" s="65"/>
      <c r="BN347" s="131"/>
      <c r="BO347" s="132"/>
      <c r="BP347" s="131"/>
      <c r="BQ347" s="132"/>
      <c r="BR347" s="131"/>
      <c r="BS347" s="65"/>
      <c r="BT347" s="131"/>
      <c r="BU347" s="132"/>
      <c r="BV347" s="131"/>
      <c r="BW347" s="65"/>
      <c r="BX347" s="131"/>
      <c r="BY347" s="65"/>
      <c r="BZ347" s="131"/>
      <c r="CA347" s="65"/>
      <c r="CB347" s="156">
        <f t="shared" si="104"/>
        <v>4393.33</v>
      </c>
      <c r="CC347" s="128">
        <f t="shared" si="105"/>
        <v>3.153862167982771</v>
      </c>
      <c r="CD347" s="145"/>
      <c r="CF347" s="133">
        <f>+CI347-BA347</f>
        <v>0</v>
      </c>
      <c r="CG347" s="133">
        <f>+CJ347-BB347</f>
        <v>0</v>
      </c>
      <c r="CH347" s="160"/>
      <c r="CI347" s="133">
        <v>139300</v>
      </c>
      <c r="CJ347" s="133">
        <v>4393.33</v>
      </c>
    </row>
    <row r="348" spans="1:88" ht="33.75" customHeight="1">
      <c r="A348" s="976"/>
      <c r="B348" s="982"/>
      <c r="C348" s="1236"/>
      <c r="D348" s="691" t="s">
        <v>741</v>
      </c>
      <c r="E348" s="655" t="s">
        <v>423</v>
      </c>
      <c r="F348" s="671">
        <f>+'[1]UE409 (2)'!F362</f>
        <v>800</v>
      </c>
      <c r="G348" s="671">
        <f>+'[1]UE409 (2)'!G362</f>
        <v>800</v>
      </c>
      <c r="H348" s="671">
        <f>+'[1]UE409 (2)'!H362</f>
        <v>800</v>
      </c>
      <c r="I348" s="671">
        <f>+'[1]UE409 (2)'!I362</f>
        <v>800</v>
      </c>
      <c r="J348" s="634">
        <v>0</v>
      </c>
      <c r="K348" s="739">
        <v>40</v>
      </c>
      <c r="L348" s="80">
        <v>50</v>
      </c>
      <c r="M348" s="80">
        <v>35</v>
      </c>
      <c r="N348" s="80"/>
      <c r="O348" s="80"/>
      <c r="P348" s="80"/>
      <c r="Q348" s="80"/>
      <c r="R348" s="80"/>
      <c r="S348" s="634"/>
      <c r="T348" s="80"/>
      <c r="U348" s="80"/>
      <c r="V348" s="77">
        <f t="shared" si="102"/>
        <v>125</v>
      </c>
      <c r="W348" s="128">
        <f t="shared" si="103"/>
        <v>15.625</v>
      </c>
      <c r="Y348" s="29"/>
      <c r="Z348" s="224"/>
      <c r="AA348" s="224"/>
      <c r="AB348" s="694"/>
      <c r="AC348" s="694"/>
      <c r="AD348" s="223"/>
      <c r="AE348" s="223"/>
      <c r="AF348" s="694"/>
      <c r="AG348" s="694"/>
      <c r="AH348" s="233"/>
      <c r="AI348" s="233"/>
      <c r="AJ348" s="694"/>
      <c r="AK348" s="694"/>
      <c r="AL348" s="694"/>
      <c r="AM348" s="694"/>
      <c r="AN348" s="694"/>
      <c r="AO348" s="694"/>
      <c r="AP348" s="694"/>
      <c r="AQ348" s="694"/>
      <c r="AR348" s="694"/>
      <c r="AS348" s="694"/>
      <c r="AT348" s="694"/>
      <c r="AU348" s="694"/>
      <c r="AV348" s="694"/>
      <c r="AW348" s="694"/>
      <c r="AX348" s="29"/>
      <c r="BA348" s="129"/>
      <c r="BB348" s="130"/>
      <c r="BC348" s="129"/>
      <c r="BD348" s="155"/>
      <c r="BE348" s="132"/>
      <c r="BF348" s="131"/>
      <c r="BG348" s="132"/>
      <c r="BH348" s="131"/>
      <c r="BI348" s="65"/>
      <c r="BJ348" s="131"/>
      <c r="BK348" s="132"/>
      <c r="BL348" s="131"/>
      <c r="BM348" s="65"/>
      <c r="BN348" s="131"/>
      <c r="BO348" s="132"/>
      <c r="BP348" s="131"/>
      <c r="BQ348" s="132"/>
      <c r="BR348" s="131"/>
      <c r="BS348" s="65"/>
      <c r="BT348" s="131"/>
      <c r="BU348" s="132"/>
      <c r="BV348" s="131"/>
      <c r="BW348" s="65"/>
      <c r="BX348" s="131"/>
      <c r="BY348" s="65"/>
      <c r="BZ348" s="131"/>
      <c r="CA348" s="65"/>
      <c r="CB348" s="156">
        <f t="shared" si="104"/>
        <v>0</v>
      </c>
      <c r="CC348" s="128" t="e">
        <f t="shared" si="105"/>
        <v>#DIV/0!</v>
      </c>
      <c r="CF348" s="122"/>
      <c r="CG348" s="122"/>
    </row>
    <row r="349" spans="1:88" ht="33.75" customHeight="1">
      <c r="A349" s="976"/>
      <c r="B349" s="982"/>
      <c r="C349" s="1236"/>
      <c r="D349" s="692" t="s">
        <v>742</v>
      </c>
      <c r="E349" s="655" t="s">
        <v>423</v>
      </c>
      <c r="F349" s="671">
        <f>+'[1]UE409 (2)'!F363</f>
        <v>500</v>
      </c>
      <c r="G349" s="671">
        <f>+'[1]UE409 (2)'!G363</f>
        <v>500</v>
      </c>
      <c r="H349" s="671">
        <f>+'[1]UE409 (2)'!H363</f>
        <v>500</v>
      </c>
      <c r="I349" s="671">
        <f>+'[1]UE409 (2)'!I363</f>
        <v>500</v>
      </c>
      <c r="J349" s="634">
        <v>44</v>
      </c>
      <c r="K349" s="739">
        <v>35</v>
      </c>
      <c r="L349" s="80">
        <v>38</v>
      </c>
      <c r="M349" s="80">
        <v>24</v>
      </c>
      <c r="N349" s="80"/>
      <c r="O349" s="80"/>
      <c r="P349" s="80"/>
      <c r="Q349" s="80"/>
      <c r="R349" s="80"/>
      <c r="S349" s="634"/>
      <c r="T349" s="80"/>
      <c r="U349" s="80"/>
      <c r="V349" s="77">
        <f t="shared" si="102"/>
        <v>141</v>
      </c>
      <c r="W349" s="128">
        <f t="shared" si="103"/>
        <v>28.199999999999996</v>
      </c>
      <c r="Y349" s="29"/>
      <c r="Z349" s="224"/>
      <c r="AA349" s="224"/>
      <c r="AB349" s="694"/>
      <c r="AC349" s="694"/>
      <c r="AD349" s="223"/>
      <c r="AE349" s="223"/>
      <c r="AF349" s="694"/>
      <c r="AG349" s="694"/>
      <c r="AH349" s="233"/>
      <c r="AI349" s="233"/>
      <c r="AJ349" s="694"/>
      <c r="AK349" s="694"/>
      <c r="AL349" s="694"/>
      <c r="AM349" s="694"/>
      <c r="AN349" s="694"/>
      <c r="AO349" s="694"/>
      <c r="AP349" s="694"/>
      <c r="AQ349" s="694"/>
      <c r="AR349" s="694"/>
      <c r="AS349" s="694"/>
      <c r="AT349" s="694"/>
      <c r="AU349" s="694"/>
      <c r="AV349" s="694"/>
      <c r="AW349" s="694"/>
      <c r="AX349" s="29"/>
      <c r="BA349" s="129"/>
      <c r="BB349" s="130"/>
      <c r="BC349" s="129"/>
      <c r="BD349" s="155"/>
      <c r="BE349" s="132"/>
      <c r="BF349" s="131"/>
      <c r="BG349" s="132"/>
      <c r="BH349" s="131"/>
      <c r="BI349" s="65"/>
      <c r="BJ349" s="131"/>
      <c r="BK349" s="132"/>
      <c r="BL349" s="131"/>
      <c r="BM349" s="65"/>
      <c r="BN349" s="131"/>
      <c r="BO349" s="132"/>
      <c r="BP349" s="131"/>
      <c r="BQ349" s="132"/>
      <c r="BR349" s="131"/>
      <c r="BS349" s="65"/>
      <c r="BT349" s="131"/>
      <c r="BU349" s="132"/>
      <c r="BV349" s="131"/>
      <c r="BW349" s="65"/>
      <c r="BX349" s="131"/>
      <c r="BY349" s="65"/>
      <c r="BZ349" s="131"/>
      <c r="CA349" s="65"/>
      <c r="CB349" s="156">
        <f t="shared" si="104"/>
        <v>0</v>
      </c>
      <c r="CC349" s="128" t="e">
        <f t="shared" si="105"/>
        <v>#DIV/0!</v>
      </c>
      <c r="CF349" s="122"/>
      <c r="CG349" s="122"/>
    </row>
    <row r="350" spans="1:88" ht="33.75" customHeight="1">
      <c r="A350" s="976"/>
      <c r="B350" s="982"/>
      <c r="C350" s="1236"/>
      <c r="D350" s="692" t="s">
        <v>743</v>
      </c>
      <c r="E350" s="655" t="s">
        <v>423</v>
      </c>
      <c r="F350" s="671">
        <f>+'[1]UE409 (2)'!F364</f>
        <v>600</v>
      </c>
      <c r="G350" s="671">
        <f>+'[1]UE409 (2)'!G364</f>
        <v>600</v>
      </c>
      <c r="H350" s="671">
        <f>+'[1]UE409 (2)'!H364</f>
        <v>600</v>
      </c>
      <c r="I350" s="671">
        <f>+'[1]UE409 (2)'!I364</f>
        <v>600</v>
      </c>
      <c r="J350" s="634">
        <v>17</v>
      </c>
      <c r="K350" s="739">
        <v>28</v>
      </c>
      <c r="L350" s="80">
        <v>25</v>
      </c>
      <c r="M350" s="80">
        <v>28</v>
      </c>
      <c r="N350" s="80"/>
      <c r="O350" s="80"/>
      <c r="P350" s="80"/>
      <c r="Q350" s="80"/>
      <c r="R350" s="80"/>
      <c r="S350" s="634"/>
      <c r="T350" s="80"/>
      <c r="U350" s="80"/>
      <c r="V350" s="77">
        <f t="shared" si="102"/>
        <v>98</v>
      </c>
      <c r="W350" s="128">
        <f t="shared" si="103"/>
        <v>16.333333333333332</v>
      </c>
      <c r="Y350" s="29"/>
      <c r="Z350" s="224" t="s">
        <v>849</v>
      </c>
      <c r="AA350" s="224" t="s">
        <v>850</v>
      </c>
      <c r="AB350" s="694"/>
      <c r="AC350" s="694"/>
      <c r="AD350" s="223" t="s">
        <v>850</v>
      </c>
      <c r="AE350" s="223"/>
      <c r="AF350" s="694" t="s">
        <v>850</v>
      </c>
      <c r="AG350" s="694"/>
      <c r="AH350" s="233"/>
      <c r="AI350" s="233"/>
      <c r="AJ350" s="694"/>
      <c r="AK350" s="694"/>
      <c r="AL350" s="694"/>
      <c r="AM350" s="694"/>
      <c r="AN350" s="694"/>
      <c r="AO350" s="694"/>
      <c r="AP350" s="694"/>
      <c r="AQ350" s="694"/>
      <c r="AR350" s="694"/>
      <c r="AS350" s="694"/>
      <c r="AT350" s="694"/>
      <c r="AU350" s="694"/>
      <c r="AV350" s="694"/>
      <c r="AW350" s="694"/>
      <c r="AX350" s="29"/>
      <c r="BA350" s="129"/>
      <c r="BB350" s="130"/>
      <c r="BC350" s="129"/>
      <c r="BD350" s="155"/>
      <c r="BE350" s="132"/>
      <c r="BF350" s="131"/>
      <c r="BG350" s="132"/>
      <c r="BH350" s="131"/>
      <c r="BI350" s="65"/>
      <c r="BJ350" s="131"/>
      <c r="BK350" s="132"/>
      <c r="BL350" s="131"/>
      <c r="BM350" s="65"/>
      <c r="BN350" s="131"/>
      <c r="BO350" s="132"/>
      <c r="BP350" s="131"/>
      <c r="BQ350" s="132"/>
      <c r="BR350" s="131"/>
      <c r="BS350" s="65"/>
      <c r="BT350" s="131"/>
      <c r="BU350" s="132"/>
      <c r="BV350" s="131"/>
      <c r="BW350" s="65"/>
      <c r="BX350" s="131"/>
      <c r="BY350" s="65"/>
      <c r="BZ350" s="131"/>
      <c r="CA350" s="65"/>
      <c r="CB350" s="156">
        <f t="shared" si="104"/>
        <v>0</v>
      </c>
      <c r="CC350" s="128" t="e">
        <f t="shared" si="105"/>
        <v>#DIV/0!</v>
      </c>
      <c r="CF350" s="122"/>
      <c r="CG350" s="122"/>
    </row>
    <row r="351" spans="1:88" ht="33.75" customHeight="1">
      <c r="A351" s="976"/>
      <c r="B351" s="982"/>
      <c r="C351" s="1236"/>
      <c r="D351" s="692" t="s">
        <v>744</v>
      </c>
      <c r="E351" s="655" t="s">
        <v>423</v>
      </c>
      <c r="F351" s="671">
        <f>+'[1]UE409 (2)'!F365</f>
        <v>10</v>
      </c>
      <c r="G351" s="671">
        <f>+'[1]UE409 (2)'!G365</f>
        <v>10</v>
      </c>
      <c r="H351" s="671">
        <f>+'[1]UE409 (2)'!H365</f>
        <v>10</v>
      </c>
      <c r="I351" s="671">
        <f>+'[1]UE409 (2)'!I365</f>
        <v>10</v>
      </c>
      <c r="J351" s="634">
        <v>0</v>
      </c>
      <c r="K351" s="739">
        <v>2</v>
      </c>
      <c r="L351" s="80">
        <v>1</v>
      </c>
      <c r="M351" s="80">
        <v>0</v>
      </c>
      <c r="N351" s="80"/>
      <c r="O351" s="80"/>
      <c r="P351" s="80"/>
      <c r="Q351" s="80"/>
      <c r="R351" s="80"/>
      <c r="S351" s="634"/>
      <c r="T351" s="80"/>
      <c r="U351" s="80"/>
      <c r="V351" s="77">
        <f t="shared" si="102"/>
        <v>3</v>
      </c>
      <c r="W351" s="128">
        <f t="shared" si="103"/>
        <v>30</v>
      </c>
      <c r="Y351" s="29"/>
      <c r="Z351" s="224"/>
      <c r="AA351" s="224"/>
      <c r="AB351" s="694"/>
      <c r="AC351" s="694"/>
      <c r="AD351" s="223"/>
      <c r="AE351" s="223"/>
      <c r="AF351" s="694"/>
      <c r="AG351" s="694"/>
      <c r="AH351" s="233"/>
      <c r="AI351" s="233"/>
      <c r="AJ351" s="694"/>
      <c r="AK351" s="694"/>
      <c r="AL351" s="694"/>
      <c r="AM351" s="694"/>
      <c r="AN351" s="694"/>
      <c r="AO351" s="694"/>
      <c r="AP351" s="694"/>
      <c r="AQ351" s="694"/>
      <c r="AR351" s="694"/>
      <c r="AS351" s="694"/>
      <c r="AT351" s="694"/>
      <c r="AU351" s="694"/>
      <c r="AV351" s="694"/>
      <c r="AW351" s="694"/>
      <c r="AX351" s="29"/>
      <c r="BA351" s="129"/>
      <c r="BB351" s="130"/>
      <c r="BC351" s="129"/>
      <c r="BD351" s="155"/>
      <c r="BE351" s="132"/>
      <c r="BF351" s="131"/>
      <c r="BG351" s="132"/>
      <c r="BH351" s="131"/>
      <c r="BI351" s="65"/>
      <c r="BJ351" s="131"/>
      <c r="BK351" s="132"/>
      <c r="BL351" s="131"/>
      <c r="BM351" s="65"/>
      <c r="BN351" s="131"/>
      <c r="BO351" s="132"/>
      <c r="BP351" s="131"/>
      <c r="BQ351" s="132"/>
      <c r="BR351" s="131"/>
      <c r="BS351" s="65"/>
      <c r="BT351" s="131"/>
      <c r="BU351" s="132"/>
      <c r="BV351" s="131"/>
      <c r="BW351" s="65"/>
      <c r="BX351" s="131"/>
      <c r="BY351" s="65"/>
      <c r="BZ351" s="131"/>
      <c r="CA351" s="65"/>
      <c r="CB351" s="156">
        <f t="shared" si="104"/>
        <v>0</v>
      </c>
      <c r="CC351" s="128" t="e">
        <f t="shared" si="105"/>
        <v>#DIV/0!</v>
      </c>
      <c r="CF351" s="122"/>
      <c r="CG351" s="122"/>
    </row>
    <row r="352" spans="1:88" ht="33.75" customHeight="1">
      <c r="A352" s="976"/>
      <c r="B352" s="983"/>
      <c r="C352" s="1237"/>
      <c r="D352" s="692" t="s">
        <v>745</v>
      </c>
      <c r="E352" s="18" t="s">
        <v>423</v>
      </c>
      <c r="F352" s="671">
        <f>+'[1]UE409 (2)'!F366</f>
        <v>900</v>
      </c>
      <c r="G352" s="671">
        <f>+'[1]UE409 (2)'!G366</f>
        <v>900</v>
      </c>
      <c r="H352" s="671">
        <f>+'[1]UE409 (2)'!H366</f>
        <v>900</v>
      </c>
      <c r="I352" s="671">
        <f>+'[1]UE409 (2)'!I366</f>
        <v>900</v>
      </c>
      <c r="J352" s="634">
        <v>10</v>
      </c>
      <c r="K352" s="739">
        <v>30</v>
      </c>
      <c r="L352" s="80">
        <v>35</v>
      </c>
      <c r="M352" s="80">
        <v>25</v>
      </c>
      <c r="N352" s="80"/>
      <c r="O352" s="80"/>
      <c r="P352" s="80"/>
      <c r="Q352" s="80"/>
      <c r="R352" s="80"/>
      <c r="S352" s="634"/>
      <c r="T352" s="80"/>
      <c r="U352" s="80"/>
      <c r="V352" s="77">
        <f t="shared" si="102"/>
        <v>100</v>
      </c>
      <c r="W352" s="128">
        <f t="shared" si="103"/>
        <v>11.111111111111111</v>
      </c>
      <c r="Z352" s="224" t="s">
        <v>849</v>
      </c>
      <c r="AA352" s="224" t="s">
        <v>850</v>
      </c>
      <c r="AB352" s="223"/>
      <c r="AC352" s="223"/>
      <c r="AD352" s="223" t="s">
        <v>850</v>
      </c>
      <c r="AE352" s="223"/>
      <c r="AF352" s="223" t="s">
        <v>850</v>
      </c>
      <c r="AG352" s="223"/>
      <c r="AH352" s="223"/>
      <c r="AI352" s="223"/>
      <c r="AJ352" s="223"/>
      <c r="AK352" s="223"/>
      <c r="AL352" s="223"/>
      <c r="AM352" s="223"/>
      <c r="AN352" s="223"/>
      <c r="AO352" s="223"/>
      <c r="AP352" s="223"/>
      <c r="AQ352" s="223"/>
      <c r="AR352" s="223"/>
      <c r="AS352" s="223"/>
      <c r="AT352" s="223"/>
      <c r="AU352" s="223"/>
      <c r="AV352" s="223"/>
      <c r="AW352" s="223"/>
      <c r="BA352" s="129"/>
      <c r="BB352" s="130"/>
      <c r="BC352" s="129"/>
      <c r="BD352" s="155"/>
      <c r="BE352" s="132"/>
      <c r="BF352" s="131"/>
      <c r="BG352" s="132"/>
      <c r="BH352" s="131"/>
      <c r="BI352" s="65"/>
      <c r="BJ352" s="131"/>
      <c r="BK352" s="132"/>
      <c r="BL352" s="131"/>
      <c r="BM352" s="65"/>
      <c r="BN352" s="131"/>
      <c r="BO352" s="132"/>
      <c r="BP352" s="131"/>
      <c r="BQ352" s="132"/>
      <c r="BR352" s="131"/>
      <c r="BS352" s="65"/>
      <c r="BT352" s="131"/>
      <c r="BU352" s="132"/>
      <c r="BV352" s="131"/>
      <c r="BW352" s="65"/>
      <c r="BX352" s="131"/>
      <c r="BY352" s="65"/>
      <c r="BZ352" s="131"/>
      <c r="CA352" s="65"/>
      <c r="CB352" s="156">
        <f t="shared" si="104"/>
        <v>0</v>
      </c>
      <c r="CC352" s="128" t="e">
        <f t="shared" si="105"/>
        <v>#DIV/0!</v>
      </c>
      <c r="CF352" s="122"/>
      <c r="CG352" s="122"/>
    </row>
    <row r="353" spans="1:88" ht="57" customHeight="1">
      <c r="A353" s="976"/>
      <c r="B353" s="1043" t="s">
        <v>302</v>
      </c>
      <c r="C353" s="1014" t="s">
        <v>142</v>
      </c>
      <c r="D353" s="677" t="s">
        <v>221</v>
      </c>
      <c r="E353" s="678"/>
      <c r="F353" s="671">
        <f>+'[1]UE409 (2)'!F367</f>
        <v>2000</v>
      </c>
      <c r="G353" s="671">
        <f>+'[1]UE409 (2)'!G367</f>
        <v>2000</v>
      </c>
      <c r="H353" s="671">
        <f>+'[1]UE409 (2)'!H367</f>
        <v>2000</v>
      </c>
      <c r="I353" s="671">
        <f>+'[1]UE409 (2)'!I367</f>
        <v>2000</v>
      </c>
      <c r="J353" s="727">
        <v>150</v>
      </c>
      <c r="K353" s="739">
        <v>150</v>
      </c>
      <c r="L353" s="671">
        <v>150</v>
      </c>
      <c r="M353" s="671">
        <v>150</v>
      </c>
      <c r="N353" s="671">
        <f t="shared" ref="N353:U353" si="107">+N354</f>
        <v>0</v>
      </c>
      <c r="O353" s="671">
        <f t="shared" si="107"/>
        <v>0</v>
      </c>
      <c r="P353" s="671">
        <f t="shared" si="107"/>
        <v>0</v>
      </c>
      <c r="Q353" s="671">
        <f t="shared" si="107"/>
        <v>0</v>
      </c>
      <c r="R353" s="671">
        <f t="shared" si="107"/>
        <v>0</v>
      </c>
      <c r="S353" s="671">
        <f t="shared" si="107"/>
        <v>0</v>
      </c>
      <c r="T353" s="671">
        <f t="shared" si="107"/>
        <v>0</v>
      </c>
      <c r="U353" s="671">
        <f t="shared" si="107"/>
        <v>0</v>
      </c>
      <c r="V353" s="77">
        <f t="shared" si="102"/>
        <v>600</v>
      </c>
      <c r="W353" s="128">
        <f t="shared" si="103"/>
        <v>30</v>
      </c>
      <c r="Z353" s="224"/>
      <c r="AA353" s="224"/>
      <c r="AB353" s="694"/>
      <c r="AC353" s="694"/>
      <c r="AD353" s="223"/>
      <c r="AE353" s="223"/>
      <c r="AF353" s="694"/>
      <c r="AG353" s="694"/>
      <c r="AH353" s="694"/>
      <c r="AI353" s="694"/>
      <c r="AJ353" s="694"/>
      <c r="AK353" s="694"/>
      <c r="AL353" s="694"/>
      <c r="AM353" s="694"/>
      <c r="AN353" s="694"/>
      <c r="AO353" s="694"/>
      <c r="AP353" s="694"/>
      <c r="AQ353" s="694"/>
      <c r="AR353" s="694"/>
      <c r="AS353" s="694"/>
      <c r="AT353" s="694"/>
      <c r="AU353" s="694"/>
      <c r="AV353" s="694"/>
      <c r="AW353" s="694"/>
      <c r="AY353" s="135" t="s">
        <v>18</v>
      </c>
      <c r="AZ353" s="136">
        <f>SUM(BA345:BA353)</f>
        <v>487281</v>
      </c>
      <c r="BA353" s="77">
        <f>+BC353+BD353+BF353+BH353+BJ353+BL353+BN353+BP353+BR353+BT353+BV353+BX353+BZ353</f>
        <v>347981</v>
      </c>
      <c r="BB353" s="130">
        <f>+BE353+BG353+BI353+BK353+BM353+BO353+BQ353+BS353+BU353+BW353+BY353+CA353</f>
        <v>62059.8</v>
      </c>
      <c r="BC353" s="129">
        <v>1500</v>
      </c>
      <c r="BD353" s="155">
        <v>0</v>
      </c>
      <c r="BE353" s="132">
        <v>0</v>
      </c>
      <c r="BF353" s="131">
        <v>343904</v>
      </c>
      <c r="BG353" s="132">
        <v>30936.62</v>
      </c>
      <c r="BH353" s="131">
        <v>2577</v>
      </c>
      <c r="BI353" s="65">
        <v>31123.180000000004</v>
      </c>
      <c r="BJ353" s="131"/>
      <c r="BK353" s="132"/>
      <c r="BL353" s="131"/>
      <c r="BM353" s="132"/>
      <c r="BN353" s="131"/>
      <c r="BO353" s="132"/>
      <c r="BP353" s="131"/>
      <c r="BQ353" s="132"/>
      <c r="BR353" s="131"/>
      <c r="BS353" s="65"/>
      <c r="BT353" s="131"/>
      <c r="BU353" s="132"/>
      <c r="BV353" s="131"/>
      <c r="BW353" s="65"/>
      <c r="BX353" s="131"/>
      <c r="BY353" s="65"/>
      <c r="BZ353" s="131"/>
      <c r="CA353" s="65"/>
      <c r="CB353" s="156">
        <f t="shared" si="104"/>
        <v>62059.8</v>
      </c>
      <c r="CC353" s="128">
        <f t="shared" si="105"/>
        <v>17.834249571097274</v>
      </c>
      <c r="CF353" s="133">
        <f>+CI353-BA353</f>
        <v>0</v>
      </c>
      <c r="CG353" s="133">
        <f>+CJ353-BB353</f>
        <v>0</v>
      </c>
      <c r="CH353" s="160"/>
      <c r="CI353" s="133">
        <v>347981</v>
      </c>
      <c r="CJ353" s="133">
        <v>62059.8</v>
      </c>
    </row>
    <row r="354" spans="1:88" ht="40.5" customHeight="1">
      <c r="A354" s="977"/>
      <c r="B354" s="1043"/>
      <c r="C354" s="1015"/>
      <c r="D354" s="11" t="s">
        <v>483</v>
      </c>
      <c r="E354" s="9" t="s">
        <v>60</v>
      </c>
      <c r="F354" s="671">
        <f>+'[1]UE409 (2)'!F368</f>
        <v>2000</v>
      </c>
      <c r="G354" s="671">
        <f>+'[1]UE409 (2)'!G368</f>
        <v>2000</v>
      </c>
      <c r="H354" s="671">
        <f>+'[1]UE409 (2)'!H368</f>
        <v>2000</v>
      </c>
      <c r="I354" s="671">
        <f>+'[1]UE409 (2)'!I368</f>
        <v>2000</v>
      </c>
      <c r="J354" s="634">
        <v>150</v>
      </c>
      <c r="K354" s="739">
        <v>200</v>
      </c>
      <c r="L354" s="80">
        <v>150</v>
      </c>
      <c r="M354" s="80">
        <v>150</v>
      </c>
      <c r="N354" s="80"/>
      <c r="O354" s="80"/>
      <c r="P354" s="80"/>
      <c r="Q354" s="80"/>
      <c r="R354" s="80"/>
      <c r="S354" s="634"/>
      <c r="T354" s="80"/>
      <c r="U354" s="80"/>
      <c r="V354" s="77">
        <f t="shared" si="102"/>
        <v>650</v>
      </c>
      <c r="W354" s="128">
        <f t="shared" si="103"/>
        <v>32.5</v>
      </c>
      <c r="Z354" s="224" t="s">
        <v>851</v>
      </c>
      <c r="AA354" s="224" t="s">
        <v>852</v>
      </c>
      <c r="AB354" s="694"/>
      <c r="AC354" s="694"/>
      <c r="AD354" s="223" t="s">
        <v>1016</v>
      </c>
      <c r="AE354" s="223"/>
      <c r="AF354" s="223" t="s">
        <v>1016</v>
      </c>
      <c r="AG354" s="223"/>
      <c r="AH354" s="694"/>
      <c r="AI354" s="694"/>
      <c r="AJ354" s="694"/>
      <c r="AK354" s="694"/>
      <c r="AL354" s="223"/>
      <c r="AM354" s="223"/>
      <c r="AN354" s="223"/>
      <c r="AO354" s="223"/>
      <c r="AP354" s="694"/>
      <c r="AQ354" s="694"/>
      <c r="AR354" s="694"/>
      <c r="AS354" s="694"/>
      <c r="AT354" s="694"/>
      <c r="AU354" s="694"/>
      <c r="AV354" s="694"/>
      <c r="AW354" s="694"/>
      <c r="AY354" s="135" t="s">
        <v>573</v>
      </c>
      <c r="AZ354" s="136">
        <f>SUM(BB345:BB353)</f>
        <v>66453.13</v>
      </c>
      <c r="BA354" s="129"/>
      <c r="BB354" s="130"/>
      <c r="BC354" s="129"/>
      <c r="BD354" s="155"/>
      <c r="BE354" s="65"/>
      <c r="BF354" s="131"/>
      <c r="BG354" s="132"/>
      <c r="BH354" s="131"/>
      <c r="BI354" s="65"/>
      <c r="BJ354" s="131"/>
      <c r="BK354" s="132"/>
      <c r="BL354" s="131"/>
      <c r="BM354" s="132"/>
      <c r="BN354" s="131"/>
      <c r="BO354" s="132"/>
      <c r="BP354" s="131"/>
      <c r="BQ354" s="132"/>
      <c r="BR354" s="131"/>
      <c r="BS354" s="65"/>
      <c r="BT354" s="131"/>
      <c r="BU354" s="132"/>
      <c r="BV354" s="131"/>
      <c r="BW354" s="65"/>
      <c r="BX354" s="131"/>
      <c r="BY354" s="65"/>
      <c r="BZ354" s="131"/>
      <c r="CA354" s="65"/>
      <c r="CB354" s="156">
        <f t="shared" si="104"/>
        <v>0</v>
      </c>
      <c r="CC354" s="128" t="e">
        <f t="shared" si="105"/>
        <v>#DIV/0!</v>
      </c>
      <c r="CF354" s="122"/>
      <c r="CG354" s="122"/>
    </row>
    <row r="355" spans="1:88" ht="37.5" customHeight="1">
      <c r="A355" s="1008" t="s">
        <v>514</v>
      </c>
      <c r="B355" s="1008"/>
      <c r="C355" s="1008"/>
      <c r="D355" s="1008"/>
      <c r="E355" s="1008"/>
      <c r="F355" s="1009"/>
      <c r="G355" s="107"/>
      <c r="H355" s="108"/>
      <c r="I355" s="108"/>
      <c r="J355" s="109"/>
      <c r="K355" s="109"/>
      <c r="L355" s="109"/>
      <c r="M355" s="109"/>
      <c r="N355" s="109"/>
      <c r="O355" s="109"/>
      <c r="P355" s="109"/>
      <c r="Q355" s="109"/>
      <c r="R355" s="109"/>
      <c r="S355" s="109"/>
      <c r="T355" s="109"/>
      <c r="U355" s="109"/>
      <c r="V355" s="70"/>
      <c r="W355" s="70"/>
      <c r="Z355" s="227"/>
      <c r="AA355" s="227"/>
      <c r="AB355" s="212"/>
      <c r="AC355" s="212"/>
      <c r="AD355" s="212"/>
      <c r="AE355" s="212"/>
      <c r="AF355" s="212"/>
      <c r="AG355" s="212"/>
      <c r="AH355" s="212"/>
      <c r="AI355" s="212"/>
      <c r="AJ355" s="212"/>
      <c r="AK355" s="212"/>
      <c r="AL355" s="212"/>
      <c r="AM355" s="212"/>
      <c r="AN355" s="212"/>
      <c r="AO355" s="212"/>
      <c r="AP355" s="212"/>
      <c r="AQ355" s="212"/>
      <c r="AR355" s="212"/>
      <c r="AS355" s="212"/>
      <c r="AT355" s="212"/>
      <c r="AU355" s="212"/>
      <c r="AV355" s="212"/>
      <c r="AW355" s="212"/>
      <c r="AY355" s="123"/>
      <c r="AZ355" s="191"/>
      <c r="BD355" s="405"/>
      <c r="BQ355" s="405"/>
      <c r="BU355" s="405"/>
      <c r="CF355" s="122"/>
      <c r="CG355" s="122"/>
    </row>
    <row r="356" spans="1:88" ht="37.5" customHeight="1">
      <c r="A356" s="43"/>
      <c r="B356" s="43"/>
      <c r="C356" s="43"/>
      <c r="D356" s="43"/>
      <c r="E356" s="43"/>
      <c r="F356" s="93"/>
      <c r="G356" s="104"/>
      <c r="H356" s="104"/>
      <c r="I356" s="104"/>
      <c r="J356" s="105"/>
      <c r="K356" s="105"/>
      <c r="L356" s="105"/>
      <c r="M356" s="105"/>
      <c r="N356" s="105"/>
      <c r="O356" s="105"/>
      <c r="P356" s="105"/>
      <c r="Q356" s="105"/>
      <c r="R356" s="105"/>
      <c r="S356" s="105"/>
      <c r="T356" s="105"/>
      <c r="U356" s="105"/>
      <c r="V356" s="70"/>
      <c r="W356" s="70"/>
      <c r="Z356" s="227"/>
      <c r="AA356" s="227"/>
      <c r="AB356" s="212"/>
      <c r="AC356" s="212"/>
      <c r="AD356" s="212"/>
      <c r="AE356" s="212"/>
      <c r="AF356" s="212"/>
      <c r="AG356" s="212"/>
      <c r="AH356" s="212"/>
      <c r="AI356" s="212"/>
      <c r="AJ356" s="212"/>
      <c r="AK356" s="212"/>
      <c r="AL356" s="212"/>
      <c r="AM356" s="212"/>
      <c r="AN356" s="212"/>
      <c r="AO356" s="212"/>
      <c r="AP356" s="212"/>
      <c r="AQ356" s="212"/>
      <c r="AR356" s="212"/>
      <c r="AS356" s="212"/>
      <c r="AT356" s="212"/>
      <c r="AU356" s="212"/>
      <c r="AV356" s="212"/>
      <c r="AW356" s="212"/>
      <c r="AY356" s="123"/>
      <c r="AZ356" s="191"/>
      <c r="BD356" s="405"/>
      <c r="BQ356" s="405"/>
      <c r="BU356" s="405"/>
      <c r="CF356" s="122"/>
      <c r="CG356" s="122"/>
    </row>
    <row r="357" spans="1:88" ht="37.5" customHeight="1">
      <c r="A357" s="43"/>
      <c r="B357" s="43"/>
      <c r="C357" s="43"/>
      <c r="D357" s="43"/>
      <c r="E357" s="43"/>
      <c r="F357" s="93"/>
      <c r="G357" s="104"/>
      <c r="H357" s="104"/>
      <c r="I357" s="104"/>
      <c r="J357" s="105"/>
      <c r="K357" s="105"/>
      <c r="L357" s="105"/>
      <c r="M357" s="105"/>
      <c r="N357" s="105"/>
      <c r="O357" s="105"/>
      <c r="P357" s="105"/>
      <c r="Q357" s="105"/>
      <c r="R357" s="105"/>
      <c r="S357" s="105"/>
      <c r="T357" s="105"/>
      <c r="U357" s="105"/>
      <c r="V357" s="70"/>
      <c r="W357" s="70"/>
      <c r="Z357" s="227"/>
      <c r="AA357" s="227"/>
      <c r="AB357" s="212"/>
      <c r="AC357" s="212"/>
      <c r="AD357" s="212"/>
      <c r="AE357" s="212"/>
      <c r="AF357" s="212"/>
      <c r="AG357" s="212"/>
      <c r="AH357" s="212"/>
      <c r="AI357" s="212"/>
      <c r="AJ357" s="212"/>
      <c r="AK357" s="212"/>
      <c r="AL357" s="212"/>
      <c r="AM357" s="212"/>
      <c r="AN357" s="212"/>
      <c r="AO357" s="212"/>
      <c r="AP357" s="212"/>
      <c r="AQ357" s="212"/>
      <c r="AR357" s="212"/>
      <c r="AS357" s="212"/>
      <c r="AT357" s="212"/>
      <c r="AU357" s="212"/>
      <c r="AV357" s="212"/>
      <c r="AW357" s="212"/>
      <c r="AY357" s="123"/>
      <c r="AZ357" s="191"/>
      <c r="BD357" s="405"/>
      <c r="BQ357" s="405"/>
      <c r="BU357" s="405"/>
      <c r="CF357" s="122"/>
      <c r="CG357" s="122"/>
    </row>
    <row r="358" spans="1:88" ht="37.5" customHeight="1">
      <c r="A358" s="43"/>
      <c r="B358" s="43"/>
      <c r="C358" s="43"/>
      <c r="D358" s="43"/>
      <c r="E358" s="43"/>
      <c r="F358" s="93"/>
      <c r="G358" s="104"/>
      <c r="H358" s="104"/>
      <c r="I358" s="104"/>
      <c r="J358" s="105"/>
      <c r="K358" s="105"/>
      <c r="L358" s="105"/>
      <c r="M358" s="105"/>
      <c r="N358" s="105"/>
      <c r="O358" s="105"/>
      <c r="P358" s="105"/>
      <c r="Q358" s="105"/>
      <c r="R358" s="105"/>
      <c r="S358" s="105"/>
      <c r="T358" s="105"/>
      <c r="U358" s="105"/>
      <c r="V358" s="70"/>
      <c r="W358" s="70"/>
      <c r="Z358" s="227"/>
      <c r="AA358" s="227"/>
      <c r="AB358" s="212"/>
      <c r="AC358" s="212"/>
      <c r="AD358" s="212"/>
      <c r="AE358" s="212"/>
      <c r="AF358" s="212"/>
      <c r="AG358" s="212"/>
      <c r="AH358" s="212"/>
      <c r="AI358" s="212"/>
      <c r="AJ358" s="212"/>
      <c r="AK358" s="212"/>
      <c r="AL358" s="212"/>
      <c r="AM358" s="212"/>
      <c r="AN358" s="212"/>
      <c r="AO358" s="212"/>
      <c r="AP358" s="212"/>
      <c r="AQ358" s="212"/>
      <c r="AR358" s="212"/>
      <c r="AS358" s="212"/>
      <c r="AT358" s="212"/>
      <c r="AU358" s="212"/>
      <c r="AV358" s="212"/>
      <c r="AW358" s="212"/>
      <c r="AY358" s="123"/>
      <c r="AZ358" s="191"/>
      <c r="BD358" s="405"/>
      <c r="BQ358" s="405"/>
      <c r="BU358" s="405"/>
      <c r="CF358" s="122"/>
      <c r="CG358" s="122"/>
    </row>
    <row r="359" spans="1:88" ht="37.5" customHeight="1">
      <c r="A359" s="43"/>
      <c r="B359" s="43"/>
      <c r="C359" s="43"/>
      <c r="D359" s="43"/>
      <c r="E359" s="43"/>
      <c r="F359" s="93"/>
      <c r="G359" s="104"/>
      <c r="H359" s="104"/>
      <c r="I359" s="104"/>
      <c r="J359" s="105"/>
      <c r="K359" s="105"/>
      <c r="L359" s="105"/>
      <c r="M359" s="105"/>
      <c r="N359" s="105"/>
      <c r="O359" s="105"/>
      <c r="P359" s="105"/>
      <c r="Q359" s="105"/>
      <c r="R359" s="105"/>
      <c r="S359" s="105"/>
      <c r="T359" s="105"/>
      <c r="U359" s="105"/>
      <c r="V359" s="70"/>
      <c r="W359" s="70"/>
      <c r="Z359" s="227"/>
      <c r="AA359" s="227"/>
      <c r="AB359" s="212"/>
      <c r="AC359" s="212"/>
      <c r="AD359" s="212"/>
      <c r="AE359" s="212"/>
      <c r="AF359" s="212"/>
      <c r="AG359" s="212"/>
      <c r="AH359" s="240"/>
      <c r="AI359" s="240"/>
      <c r="AJ359" s="212"/>
      <c r="AK359" s="212"/>
      <c r="AL359" s="212"/>
      <c r="AM359" s="212"/>
      <c r="AN359" s="212"/>
      <c r="AO359" s="212"/>
      <c r="AP359" s="212"/>
      <c r="AQ359" s="212"/>
      <c r="AR359" s="212"/>
      <c r="AS359" s="212"/>
      <c r="AT359" s="212"/>
      <c r="AU359" s="212"/>
      <c r="AV359" s="212"/>
      <c r="AW359" s="212"/>
      <c r="AY359" s="123"/>
      <c r="AZ359" s="191"/>
      <c r="BD359" s="405"/>
      <c r="BQ359" s="405"/>
      <c r="BU359" s="405"/>
      <c r="CF359" s="122"/>
      <c r="CG359" s="122"/>
    </row>
    <row r="360" spans="1:88" ht="37.5" customHeight="1">
      <c r="A360" s="16" t="s">
        <v>9</v>
      </c>
      <c r="B360" s="1000" t="s">
        <v>10</v>
      </c>
      <c r="C360" s="1000"/>
      <c r="D360" s="1000"/>
      <c r="E360" s="1000"/>
      <c r="F360" s="1000"/>
      <c r="G360" s="1000"/>
      <c r="H360" s="1000"/>
      <c r="I360" s="99"/>
      <c r="J360" s="100"/>
      <c r="K360" s="100"/>
      <c r="L360" s="100"/>
      <c r="M360" s="100"/>
      <c r="N360" s="100"/>
      <c r="O360" s="100"/>
      <c r="P360" s="100"/>
      <c r="Q360" s="100"/>
      <c r="R360" s="100"/>
      <c r="S360" s="100"/>
      <c r="T360" s="100"/>
      <c r="U360" s="100"/>
      <c r="V360" s="70"/>
      <c r="W360" s="70"/>
      <c r="Z360" s="227"/>
      <c r="AA360" s="227"/>
      <c r="AB360" s="212"/>
      <c r="AC360" s="212"/>
      <c r="AD360" s="212"/>
      <c r="AE360" s="212"/>
      <c r="AF360" s="212"/>
      <c r="AG360" s="212"/>
      <c r="AH360" s="240"/>
      <c r="AI360" s="240"/>
      <c r="AJ360" s="212"/>
      <c r="AK360" s="212"/>
      <c r="AL360" s="212"/>
      <c r="AM360" s="212"/>
      <c r="AN360" s="212"/>
      <c r="AO360" s="212"/>
      <c r="AP360" s="212"/>
      <c r="AQ360" s="212"/>
      <c r="AR360" s="212"/>
      <c r="AS360" s="212"/>
      <c r="AT360" s="212"/>
      <c r="AU360" s="212"/>
      <c r="AV360" s="212"/>
      <c r="AW360" s="212"/>
      <c r="AY360" s="123"/>
      <c r="AZ360" s="191"/>
      <c r="BD360" s="405"/>
      <c r="BQ360" s="405"/>
      <c r="BU360" s="405"/>
      <c r="CF360" s="122"/>
      <c r="CG360" s="122"/>
    </row>
    <row r="361" spans="1:88" ht="37.5" customHeight="1">
      <c r="A361" s="14"/>
      <c r="B361" s="669" t="s">
        <v>96</v>
      </c>
      <c r="C361" s="1000" t="s">
        <v>97</v>
      </c>
      <c r="D361" s="1000"/>
      <c r="E361" s="1000"/>
      <c r="F361" s="1000"/>
      <c r="G361" s="1000"/>
      <c r="H361" s="1000"/>
      <c r="I361" s="99"/>
      <c r="J361" s="100"/>
      <c r="K361" s="100"/>
      <c r="L361" s="100"/>
      <c r="M361" s="100"/>
      <c r="N361" s="100"/>
      <c r="O361" s="100"/>
      <c r="P361" s="100"/>
      <c r="Q361" s="100"/>
      <c r="R361" s="100"/>
      <c r="S361" s="100"/>
      <c r="T361" s="100"/>
      <c r="U361" s="100"/>
      <c r="V361" s="70"/>
      <c r="W361" s="70"/>
      <c r="Z361" s="232"/>
      <c r="AA361" s="232"/>
      <c r="AB361" s="237"/>
      <c r="AC361" s="237"/>
      <c r="AD361" s="237"/>
      <c r="AE361" s="237"/>
      <c r="AF361" s="237"/>
      <c r="AG361" s="237"/>
      <c r="AH361" s="266"/>
      <c r="AI361" s="266"/>
      <c r="AJ361" s="237"/>
      <c r="AK361" s="237"/>
      <c r="AL361" s="237"/>
      <c r="AM361" s="237"/>
      <c r="AN361" s="237"/>
      <c r="AO361" s="237"/>
      <c r="AP361" s="237"/>
      <c r="AQ361" s="237"/>
      <c r="AR361" s="237"/>
      <c r="AS361" s="237"/>
      <c r="AT361" s="237"/>
      <c r="AU361" s="237"/>
      <c r="AV361" s="237"/>
      <c r="AW361" s="237"/>
      <c r="AY361" s="123"/>
      <c r="AZ361" s="191"/>
      <c r="BD361" s="405"/>
      <c r="BQ361" s="405"/>
      <c r="BU361" s="405"/>
      <c r="CF361" s="122"/>
      <c r="CG361" s="122"/>
    </row>
    <row r="362" spans="1:88" ht="37.5" customHeight="1">
      <c r="A362" s="975" t="s">
        <v>13</v>
      </c>
      <c r="B362" s="981" t="s">
        <v>14</v>
      </c>
      <c r="C362" s="981" t="s">
        <v>15</v>
      </c>
      <c r="D362" s="997" t="s">
        <v>16</v>
      </c>
      <c r="E362" s="1001" t="s">
        <v>17</v>
      </c>
      <c r="F362" s="1011" t="s">
        <v>709</v>
      </c>
      <c r="G362" s="994" t="s">
        <v>214</v>
      </c>
      <c r="H362" s="1005"/>
      <c r="I362" s="1005"/>
      <c r="J362" s="996" t="s">
        <v>710</v>
      </c>
      <c r="K362" s="996"/>
      <c r="L362" s="996"/>
      <c r="M362" s="996"/>
      <c r="N362" s="996"/>
      <c r="O362" s="996"/>
      <c r="P362" s="996"/>
      <c r="Q362" s="996"/>
      <c r="R362" s="996"/>
      <c r="S362" s="996"/>
      <c r="T362" s="996"/>
      <c r="U362" s="996"/>
      <c r="V362" s="1238" t="s">
        <v>712</v>
      </c>
      <c r="W362" s="1241" t="s">
        <v>577</v>
      </c>
      <c r="Z362" s="991" t="s">
        <v>518</v>
      </c>
      <c r="AA362" s="992"/>
      <c r="AB362" s="991" t="s">
        <v>519</v>
      </c>
      <c r="AC362" s="992"/>
      <c r="AD362" s="991" t="s">
        <v>520</v>
      </c>
      <c r="AE362" s="992"/>
      <c r="AF362" s="991" t="s">
        <v>521</v>
      </c>
      <c r="AG362" s="992"/>
      <c r="AH362" s="991" t="s">
        <v>522</v>
      </c>
      <c r="AI362" s="992"/>
      <c r="AJ362" s="991" t="s">
        <v>523</v>
      </c>
      <c r="AK362" s="992"/>
      <c r="AL362" s="991" t="s">
        <v>524</v>
      </c>
      <c r="AM362" s="992"/>
      <c r="AN362" s="991" t="s">
        <v>525</v>
      </c>
      <c r="AO362" s="992"/>
      <c r="AP362" s="991" t="s">
        <v>526</v>
      </c>
      <c r="AQ362" s="992"/>
      <c r="AR362" s="991" t="s">
        <v>527</v>
      </c>
      <c r="AS362" s="992"/>
      <c r="AT362" s="991" t="s">
        <v>528</v>
      </c>
      <c r="AU362" s="992"/>
      <c r="AV362" s="991" t="s">
        <v>529</v>
      </c>
      <c r="AW362" s="992"/>
      <c r="AY362" s="123"/>
      <c r="AZ362" s="191"/>
      <c r="BD362" s="405"/>
      <c r="BQ362" s="405"/>
      <c r="BU362" s="405"/>
      <c r="CF362" s="122"/>
      <c r="CG362" s="122"/>
    </row>
    <row r="363" spans="1:88" ht="37.5" customHeight="1">
      <c r="A363" s="976"/>
      <c r="B363" s="982"/>
      <c r="C363" s="982"/>
      <c r="D363" s="998"/>
      <c r="E363" s="1002"/>
      <c r="F363" s="1012"/>
      <c r="G363" s="993" t="s">
        <v>713</v>
      </c>
      <c r="H363" s="993"/>
      <c r="I363" s="994"/>
      <c r="J363" s="996" t="s">
        <v>711</v>
      </c>
      <c r="K363" s="996"/>
      <c r="L363" s="996"/>
      <c r="M363" s="996"/>
      <c r="N363" s="996"/>
      <c r="O363" s="996"/>
      <c r="P363" s="996"/>
      <c r="Q363" s="996"/>
      <c r="R363" s="996"/>
      <c r="S363" s="996"/>
      <c r="T363" s="996"/>
      <c r="U363" s="996"/>
      <c r="V363" s="1239"/>
      <c r="W363" s="1242"/>
      <c r="Z363" s="980" t="s">
        <v>578</v>
      </c>
      <c r="AA363" s="980" t="s">
        <v>579</v>
      </c>
      <c r="AB363" s="980" t="s">
        <v>580</v>
      </c>
      <c r="AC363" s="980" t="s">
        <v>581</v>
      </c>
      <c r="AD363" s="980" t="s">
        <v>582</v>
      </c>
      <c r="AE363" s="980" t="s">
        <v>583</v>
      </c>
      <c r="AF363" s="980" t="s">
        <v>584</v>
      </c>
      <c r="AG363" s="980" t="s">
        <v>585</v>
      </c>
      <c r="AH363" s="980" t="s">
        <v>586</v>
      </c>
      <c r="AI363" s="980" t="s">
        <v>587</v>
      </c>
      <c r="AJ363" s="980" t="s">
        <v>588</v>
      </c>
      <c r="AK363" s="980" t="s">
        <v>589</v>
      </c>
      <c r="AL363" s="980" t="s">
        <v>590</v>
      </c>
      <c r="AM363" s="980" t="s">
        <v>591</v>
      </c>
      <c r="AN363" s="980" t="s">
        <v>592</v>
      </c>
      <c r="AO363" s="980" t="s">
        <v>593</v>
      </c>
      <c r="AP363" s="980" t="s">
        <v>594</v>
      </c>
      <c r="AQ363" s="980" t="s">
        <v>595</v>
      </c>
      <c r="AR363" s="980" t="s">
        <v>596</v>
      </c>
      <c r="AS363" s="980" t="s">
        <v>597</v>
      </c>
      <c r="AT363" s="980" t="s">
        <v>598</v>
      </c>
      <c r="AU363" s="980" t="s">
        <v>599</v>
      </c>
      <c r="AV363" s="980" t="s">
        <v>600</v>
      </c>
      <c r="AW363" s="980" t="s">
        <v>601</v>
      </c>
      <c r="AY363" s="123"/>
      <c r="AZ363" s="191"/>
      <c r="BD363" s="405"/>
      <c r="BQ363" s="405"/>
      <c r="BU363" s="405"/>
      <c r="CF363" s="122"/>
      <c r="CG363" s="122"/>
    </row>
    <row r="364" spans="1:88" ht="37.5" customHeight="1">
      <c r="A364" s="976"/>
      <c r="B364" s="982"/>
      <c r="C364" s="982"/>
      <c r="D364" s="998"/>
      <c r="E364" s="1002"/>
      <c r="F364" s="1012"/>
      <c r="G364" s="978">
        <v>2024</v>
      </c>
      <c r="H364" s="978">
        <v>2025</v>
      </c>
      <c r="I364" s="978">
        <v>2026</v>
      </c>
      <c r="J364" s="660"/>
      <c r="K364" s="660"/>
      <c r="L364" s="660"/>
      <c r="M364" s="660"/>
      <c r="N364" s="660"/>
      <c r="O364" s="660"/>
      <c r="P364" s="660"/>
      <c r="Q364" s="660"/>
      <c r="R364" s="660"/>
      <c r="S364" s="660"/>
      <c r="T364" s="660"/>
      <c r="U364" s="660"/>
      <c r="V364" s="1239"/>
      <c r="W364" s="1242"/>
      <c r="Z364" s="980"/>
      <c r="AA364" s="980"/>
      <c r="AB364" s="980"/>
      <c r="AC364" s="980"/>
      <c r="AD364" s="980"/>
      <c r="AE364" s="980"/>
      <c r="AF364" s="980"/>
      <c r="AG364" s="980"/>
      <c r="AH364" s="980"/>
      <c r="AI364" s="980"/>
      <c r="AJ364" s="980"/>
      <c r="AK364" s="980"/>
      <c r="AL364" s="980"/>
      <c r="AM364" s="980"/>
      <c r="AN364" s="980"/>
      <c r="AO364" s="980"/>
      <c r="AP364" s="980"/>
      <c r="AQ364" s="980"/>
      <c r="AR364" s="980"/>
      <c r="AS364" s="980"/>
      <c r="AT364" s="980"/>
      <c r="AU364" s="980"/>
      <c r="AV364" s="980"/>
      <c r="AW364" s="980"/>
      <c r="BA364" s="70"/>
      <c r="BB364" s="164"/>
      <c r="BC364" s="43"/>
      <c r="BD364" s="164"/>
      <c r="BE364" s="70"/>
      <c r="BF364" s="70"/>
      <c r="BG364" s="164"/>
      <c r="BH364" s="70"/>
      <c r="BI364" s="70"/>
      <c r="BJ364" s="70"/>
      <c r="BK364" s="70"/>
      <c r="BL364" s="70"/>
      <c r="BM364" s="70"/>
      <c r="BN364" s="70"/>
      <c r="BO364" s="70"/>
      <c r="BP364" s="70"/>
      <c r="BQ364" s="164"/>
      <c r="BR364" s="70"/>
      <c r="BS364" s="70"/>
      <c r="BT364" s="70"/>
      <c r="BU364" s="164"/>
      <c r="BV364" s="70"/>
      <c r="BW364" s="70"/>
      <c r="BX364" s="70"/>
      <c r="BY364" s="70"/>
      <c r="BZ364" s="70"/>
      <c r="CA364" s="70"/>
      <c r="CB364" s="70"/>
      <c r="CC364" s="70"/>
      <c r="CF364" s="122"/>
      <c r="CG364" s="122"/>
    </row>
    <row r="365" spans="1:88" ht="37.5" customHeight="1">
      <c r="A365" s="977"/>
      <c r="B365" s="983"/>
      <c r="C365" s="983"/>
      <c r="D365" s="999"/>
      <c r="E365" s="1003"/>
      <c r="F365" s="1013"/>
      <c r="G365" s="979"/>
      <c r="H365" s="979"/>
      <c r="I365" s="979"/>
      <c r="J365" s="661" t="s">
        <v>399</v>
      </c>
      <c r="K365" s="661" t="s">
        <v>400</v>
      </c>
      <c r="L365" s="661" t="s">
        <v>401</v>
      </c>
      <c r="M365" s="661" t="s">
        <v>402</v>
      </c>
      <c r="N365" s="661" t="s">
        <v>403</v>
      </c>
      <c r="O365" s="661" t="s">
        <v>404</v>
      </c>
      <c r="P365" s="661" t="s">
        <v>405</v>
      </c>
      <c r="Q365" s="661" t="s">
        <v>406</v>
      </c>
      <c r="R365" s="661" t="s">
        <v>407</v>
      </c>
      <c r="S365" s="661" t="s">
        <v>408</v>
      </c>
      <c r="T365" s="661" t="s">
        <v>409</v>
      </c>
      <c r="U365" s="661" t="s">
        <v>410</v>
      </c>
      <c r="V365" s="1240"/>
      <c r="W365" s="1243"/>
      <c r="Z365" s="980"/>
      <c r="AA365" s="980"/>
      <c r="AB365" s="980"/>
      <c r="AC365" s="980"/>
      <c r="AD365" s="980"/>
      <c r="AE365" s="980"/>
      <c r="AF365" s="980"/>
      <c r="AG365" s="980"/>
      <c r="AH365" s="980"/>
      <c r="AI365" s="980"/>
      <c r="AJ365" s="980"/>
      <c r="AK365" s="980"/>
      <c r="AL365" s="980"/>
      <c r="AM365" s="980"/>
      <c r="AN365" s="980"/>
      <c r="AO365" s="980"/>
      <c r="AP365" s="980"/>
      <c r="AQ365" s="980"/>
      <c r="AR365" s="980"/>
      <c r="AS365" s="980"/>
      <c r="AT365" s="980"/>
      <c r="AU365" s="980"/>
      <c r="AV365" s="980"/>
      <c r="AW365" s="980"/>
      <c r="BA365" s="70"/>
      <c r="BB365" s="164"/>
      <c r="BC365" s="43"/>
      <c r="BD365" s="164"/>
      <c r="BE365" s="70"/>
      <c r="BF365" s="70"/>
      <c r="BG365" s="164"/>
      <c r="BH365" s="70"/>
      <c r="BI365" s="70"/>
      <c r="BJ365" s="70"/>
      <c r="BK365" s="70"/>
      <c r="BL365" s="70"/>
      <c r="BM365" s="70"/>
      <c r="BN365" s="70"/>
      <c r="BO365" s="70"/>
      <c r="BP365" s="70"/>
      <c r="BQ365" s="164"/>
      <c r="BR365" s="70"/>
      <c r="BS365" s="70"/>
      <c r="BT365" s="70"/>
      <c r="BU365" s="164"/>
      <c r="BV365" s="70"/>
      <c r="BW365" s="70"/>
      <c r="BX365" s="70"/>
      <c r="BY365" s="70"/>
      <c r="BZ365" s="70"/>
      <c r="CA365" s="70"/>
      <c r="CB365" s="70"/>
      <c r="CC365" s="70"/>
      <c r="CF365" s="157"/>
      <c r="CG365" s="157"/>
    </row>
    <row r="366" spans="1:88" ht="37.5" customHeight="1">
      <c r="A366" s="945" t="s">
        <v>516</v>
      </c>
      <c r="B366" s="1231" t="s">
        <v>240</v>
      </c>
      <c r="C366" s="984" t="s">
        <v>714</v>
      </c>
      <c r="D366" s="985"/>
      <c r="E366" s="986"/>
      <c r="F366" s="698">
        <f>+'[1]UE409 (2)'!F380</f>
        <v>320</v>
      </c>
      <c r="G366" s="698">
        <f>+'[1]UE409 (2)'!G380</f>
        <v>320</v>
      </c>
      <c r="H366" s="698">
        <f>+'[1]UE409 (2)'!H380</f>
        <v>320</v>
      </c>
      <c r="I366" s="698">
        <f>+'[1]UE409 (2)'!I380</f>
        <v>320</v>
      </c>
      <c r="J366" s="723">
        <v>0</v>
      </c>
      <c r="K366" s="698">
        <v>9</v>
      </c>
      <c r="L366" s="698">
        <v>9</v>
      </c>
      <c r="M366" s="698">
        <v>26</v>
      </c>
      <c r="N366" s="698">
        <f t="shared" ref="N366:U366" si="108">+N367+N369</f>
        <v>0</v>
      </c>
      <c r="O366" s="698">
        <f t="shared" si="108"/>
        <v>0</v>
      </c>
      <c r="P366" s="698">
        <f t="shared" si="108"/>
        <v>0</v>
      </c>
      <c r="Q366" s="698">
        <f t="shared" si="108"/>
        <v>0</v>
      </c>
      <c r="R366" s="698">
        <f t="shared" si="108"/>
        <v>0</v>
      </c>
      <c r="S366" s="698">
        <f t="shared" si="108"/>
        <v>0</v>
      </c>
      <c r="T366" s="698">
        <f t="shared" si="108"/>
        <v>0</v>
      </c>
      <c r="U366" s="698">
        <f t="shared" si="108"/>
        <v>0</v>
      </c>
      <c r="V366" s="77">
        <f>SUM(J366:U366)</f>
        <v>44</v>
      </c>
      <c r="W366" s="128">
        <f>+V366/F366*100</f>
        <v>13.750000000000002</v>
      </c>
      <c r="Z366" s="640"/>
      <c r="AA366" s="640"/>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BA366" s="129"/>
      <c r="BB366" s="130"/>
      <c r="BC366" s="183"/>
      <c r="BD366" s="155"/>
      <c r="BE366" s="187"/>
      <c r="BF366" s="131"/>
      <c r="BG366" s="184"/>
      <c r="BH366" s="131"/>
      <c r="BI366" s="187"/>
      <c r="BJ366" s="131"/>
      <c r="BK366" s="187"/>
      <c r="BL366" s="131"/>
      <c r="BM366" s="187"/>
      <c r="BN366" s="131"/>
      <c r="BO366" s="187"/>
      <c r="BP366" s="131"/>
      <c r="BQ366" s="184"/>
      <c r="BR366" s="131"/>
      <c r="BS366" s="187"/>
      <c r="BT366" s="131"/>
      <c r="BU366" s="184"/>
      <c r="BV366" s="131"/>
      <c r="BW366" s="187"/>
      <c r="BX366" s="131"/>
      <c r="BY366" s="187"/>
      <c r="BZ366" s="131"/>
      <c r="CA366" s="65"/>
      <c r="CB366" s="156"/>
      <c r="CC366" s="128"/>
    </row>
    <row r="367" spans="1:88" ht="36.75" customHeight="1">
      <c r="A367" s="945"/>
      <c r="B367" s="1232"/>
      <c r="C367" s="989" t="s">
        <v>303</v>
      </c>
      <c r="D367" s="677" t="s">
        <v>221</v>
      </c>
      <c r="E367" s="678"/>
      <c r="F367" s="671">
        <f>+'[1]UE409 (2)'!F381</f>
        <v>6</v>
      </c>
      <c r="G367" s="671">
        <f>+'[1]UE409 (2)'!G381</f>
        <v>6</v>
      </c>
      <c r="H367" s="671">
        <f>+'[1]UE409 (2)'!H381</f>
        <v>6</v>
      </c>
      <c r="I367" s="671">
        <f>+'[1]UE409 (2)'!I381</f>
        <v>6</v>
      </c>
      <c r="J367" s="727">
        <v>0</v>
      </c>
      <c r="K367" s="671">
        <v>0</v>
      </c>
      <c r="L367" s="671">
        <v>1</v>
      </c>
      <c r="M367" s="671">
        <v>1</v>
      </c>
      <c r="N367" s="671">
        <f t="shared" ref="N367:U367" si="109">+N368</f>
        <v>0</v>
      </c>
      <c r="O367" s="671">
        <f t="shared" si="109"/>
        <v>0</v>
      </c>
      <c r="P367" s="671">
        <f t="shared" si="109"/>
        <v>0</v>
      </c>
      <c r="Q367" s="671">
        <f t="shared" si="109"/>
        <v>0</v>
      </c>
      <c r="R367" s="671">
        <f t="shared" si="109"/>
        <v>0</v>
      </c>
      <c r="S367" s="671">
        <f t="shared" si="109"/>
        <v>0</v>
      </c>
      <c r="T367" s="671">
        <f t="shared" si="109"/>
        <v>0</v>
      </c>
      <c r="U367" s="671">
        <f t="shared" si="109"/>
        <v>0</v>
      </c>
      <c r="V367" s="77">
        <f t="shared" ref="V367:V396" si="110">SUM(J367:U367)</f>
        <v>2</v>
      </c>
      <c r="W367" s="128">
        <f t="shared" ref="W367:W396" si="111">+V367/F367*100</f>
        <v>33.333333333333329</v>
      </c>
      <c r="X367" s="93"/>
      <c r="Y367" s="93"/>
      <c r="Z367" s="640"/>
      <c r="AA367" s="640"/>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93"/>
      <c r="BA367" s="750">
        <f>+BC367+BD367+BF367+BH367+BJ367+BL367+BN367+BP367+BR367+BT367+BV367+BX367+BZ367</f>
        <v>88800</v>
      </c>
      <c r="BB367" s="130">
        <f>+BE367+BG367+BI367+BK367+BM367+BO367+BQ367+BS367+BU367+BW367+BY367+CA367</f>
        <v>7933.33</v>
      </c>
      <c r="BC367" s="752">
        <f>48000+40800</f>
        <v>88800</v>
      </c>
      <c r="BD367" s="155">
        <v>0</v>
      </c>
      <c r="BE367" s="184">
        <v>0</v>
      </c>
      <c r="BF367" s="131">
        <v>0</v>
      </c>
      <c r="BG367" s="184">
        <v>4533.33</v>
      </c>
      <c r="BH367" s="131">
        <v>0</v>
      </c>
      <c r="BI367" s="185">
        <v>3400</v>
      </c>
      <c r="BJ367" s="131"/>
      <c r="BK367" s="184"/>
      <c r="BL367" s="131"/>
      <c r="BM367" s="187"/>
      <c r="BN367" s="131"/>
      <c r="BO367" s="185"/>
      <c r="BP367" s="131"/>
      <c r="BQ367" s="185"/>
      <c r="BR367" s="131"/>
      <c r="BS367" s="186"/>
      <c r="BT367" s="131"/>
      <c r="BU367" s="185"/>
      <c r="BV367" s="131"/>
      <c r="BW367" s="186"/>
      <c r="BX367" s="131"/>
      <c r="BY367" s="186"/>
      <c r="BZ367" s="131"/>
      <c r="CA367" s="65"/>
      <c r="CB367" s="156">
        <f>+BE367+BG367+BI367+BK367+BM367+BO367+BQ367+BS367+BU367+BW367+BY367+CA367</f>
        <v>7933.33</v>
      </c>
      <c r="CC367" s="128">
        <f>+CB367/BA367*100</f>
        <v>8.9339301801801803</v>
      </c>
      <c r="CF367" s="133">
        <f>+CI367-BA367</f>
        <v>0</v>
      </c>
      <c r="CG367" s="133">
        <f>+CJ367-BB367</f>
        <v>0</v>
      </c>
      <c r="CH367" s="160"/>
      <c r="CI367" s="133">
        <v>88800</v>
      </c>
      <c r="CJ367" s="133">
        <v>7933.33</v>
      </c>
    </row>
    <row r="368" spans="1:88" ht="51" customHeight="1">
      <c r="A368" s="945"/>
      <c r="B368" s="1232"/>
      <c r="C368" s="990"/>
      <c r="D368" s="252" t="s">
        <v>555</v>
      </c>
      <c r="E368" s="9" t="s">
        <v>46</v>
      </c>
      <c r="F368" s="671">
        <f>+'[1]UE409 (2)'!F382</f>
        <v>6</v>
      </c>
      <c r="G368" s="671">
        <f>+'[1]UE409 (2)'!G382</f>
        <v>6</v>
      </c>
      <c r="H368" s="671">
        <f>+'[1]UE409 (2)'!H382</f>
        <v>6</v>
      </c>
      <c r="I368" s="671">
        <f>+'[1]UE409 (2)'!I382</f>
        <v>6</v>
      </c>
      <c r="J368" s="634">
        <v>0</v>
      </c>
      <c r="K368" s="91">
        <v>0</v>
      </c>
      <c r="L368" s="91">
        <v>1</v>
      </c>
      <c r="M368" s="91">
        <v>1</v>
      </c>
      <c r="N368" s="91"/>
      <c r="O368" s="91"/>
      <c r="P368" s="91"/>
      <c r="Q368" s="91"/>
      <c r="R368" s="91"/>
      <c r="S368" s="634"/>
      <c r="T368" s="91"/>
      <c r="U368" s="91"/>
      <c r="V368" s="77">
        <f t="shared" si="110"/>
        <v>2</v>
      </c>
      <c r="W368" s="128">
        <f t="shared" si="111"/>
        <v>33.333333333333329</v>
      </c>
      <c r="Z368" s="640" t="s">
        <v>853</v>
      </c>
      <c r="AA368" s="640" t="s">
        <v>854</v>
      </c>
      <c r="AB368" s="226"/>
      <c r="AC368" s="226"/>
      <c r="AD368" s="226" t="s">
        <v>1017</v>
      </c>
      <c r="AE368" s="226" t="s">
        <v>1018</v>
      </c>
      <c r="AF368" s="226"/>
      <c r="AG368" s="226"/>
      <c r="AH368" s="226"/>
      <c r="AI368" s="226"/>
      <c r="AJ368" s="226"/>
      <c r="AK368" s="226"/>
      <c r="AL368" s="226"/>
      <c r="AM368" s="226"/>
      <c r="AN368" s="226"/>
      <c r="AO368" s="226"/>
      <c r="AP368" s="226"/>
      <c r="AQ368" s="226"/>
      <c r="AR368" s="226"/>
      <c r="AS368" s="226"/>
      <c r="AT368" s="226"/>
      <c r="AU368" s="226"/>
      <c r="AV368" s="226"/>
      <c r="AW368" s="226"/>
      <c r="BA368" s="129"/>
      <c r="BB368" s="130"/>
      <c r="BC368" s="183"/>
      <c r="BD368" s="155"/>
      <c r="BE368" s="184"/>
      <c r="BF368" s="131"/>
      <c r="BG368" s="184"/>
      <c r="BH368" s="131"/>
      <c r="BI368" s="185"/>
      <c r="BJ368" s="131"/>
      <c r="BK368" s="184"/>
      <c r="BL368" s="131"/>
      <c r="BM368" s="187"/>
      <c r="BN368" s="131"/>
      <c r="BO368" s="185"/>
      <c r="BP368" s="131"/>
      <c r="BQ368" s="185"/>
      <c r="BR368" s="131"/>
      <c r="BS368" s="186"/>
      <c r="BT368" s="131"/>
      <c r="BU368" s="185"/>
      <c r="BV368" s="131"/>
      <c r="BW368" s="186"/>
      <c r="BX368" s="131"/>
      <c r="BY368" s="186"/>
      <c r="BZ368" s="131"/>
      <c r="CA368" s="65"/>
      <c r="CB368" s="156">
        <f t="shared" ref="CB368:CB396" si="112">+BE368+BG368+BI368+BK368+BM368+BO368+BQ368+BS368+BU368+BW368+BY368+CA368</f>
        <v>0</v>
      </c>
      <c r="CC368" s="128" t="e">
        <f t="shared" ref="CC368:CC396" si="113">+CB368/BA368*100</f>
        <v>#DIV/0!</v>
      </c>
      <c r="CF368" s="122"/>
      <c r="CG368" s="122"/>
    </row>
    <row r="369" spans="1:88" ht="38.25" customHeight="1">
      <c r="A369" s="945"/>
      <c r="B369" s="1232"/>
      <c r="C369" s="989" t="s">
        <v>304</v>
      </c>
      <c r="D369" s="677" t="s">
        <v>221</v>
      </c>
      <c r="E369" s="678"/>
      <c r="F369" s="671">
        <f>+'[1]UE409 (2)'!F383</f>
        <v>314</v>
      </c>
      <c r="G369" s="671">
        <f>+'[1]UE409 (2)'!G383</f>
        <v>314</v>
      </c>
      <c r="H369" s="671">
        <f>+'[1]UE409 (2)'!H383</f>
        <v>314</v>
      </c>
      <c r="I369" s="671">
        <f>+'[1]UE409 (2)'!I383</f>
        <v>314</v>
      </c>
      <c r="J369" s="727">
        <v>0</v>
      </c>
      <c r="K369" s="671">
        <v>9</v>
      </c>
      <c r="L369" s="671">
        <v>8</v>
      </c>
      <c r="M369" s="671">
        <v>25</v>
      </c>
      <c r="N369" s="671">
        <f t="shared" ref="N369:U369" si="114">+N370</f>
        <v>0</v>
      </c>
      <c r="O369" s="671">
        <f t="shared" si="114"/>
        <v>0</v>
      </c>
      <c r="P369" s="671">
        <f t="shared" si="114"/>
        <v>0</v>
      </c>
      <c r="Q369" s="671">
        <f t="shared" si="114"/>
        <v>0</v>
      </c>
      <c r="R369" s="671">
        <f t="shared" si="114"/>
        <v>0</v>
      </c>
      <c r="S369" s="671">
        <f t="shared" si="114"/>
        <v>0</v>
      </c>
      <c r="T369" s="671">
        <f t="shared" si="114"/>
        <v>0</v>
      </c>
      <c r="U369" s="671">
        <f t="shared" si="114"/>
        <v>0</v>
      </c>
      <c r="V369" s="77">
        <f t="shared" si="110"/>
        <v>42</v>
      </c>
      <c r="W369" s="128">
        <f t="shared" si="111"/>
        <v>13.375796178343949</v>
      </c>
      <c r="Z369" s="640"/>
      <c r="AA369" s="640"/>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BA369" s="77">
        <f>+BC369+BD369+BF369+BH369+BJ369+BL369+BN369+BP369+BR369+BT369+BV369+BX369+BZ369</f>
        <v>6000</v>
      </c>
      <c r="BB369" s="130">
        <f>+BE369+BG369+BI369+BK369+BM369+BO369+BQ369+BS369+BU369+BW369+BY369+CA369</f>
        <v>0</v>
      </c>
      <c r="BC369" s="183">
        <v>6000</v>
      </c>
      <c r="BD369" s="155">
        <v>0</v>
      </c>
      <c r="BE369" s="184">
        <v>0</v>
      </c>
      <c r="BF369" s="131">
        <v>0</v>
      </c>
      <c r="BG369" s="184">
        <v>0</v>
      </c>
      <c r="BH369" s="131">
        <v>0</v>
      </c>
      <c r="BI369" s="185">
        <v>0</v>
      </c>
      <c r="BJ369" s="131"/>
      <c r="BK369" s="184"/>
      <c r="BL369" s="131"/>
      <c r="BM369" s="184"/>
      <c r="BN369" s="131"/>
      <c r="BO369" s="185"/>
      <c r="BP369" s="131"/>
      <c r="BQ369" s="185"/>
      <c r="BR369" s="131"/>
      <c r="BS369" s="186"/>
      <c r="BT369" s="131"/>
      <c r="BU369" s="185"/>
      <c r="BV369" s="131"/>
      <c r="BW369" s="186"/>
      <c r="BX369" s="131"/>
      <c r="BY369" s="186"/>
      <c r="BZ369" s="131"/>
      <c r="CA369" s="65"/>
      <c r="CB369" s="156">
        <f t="shared" si="112"/>
        <v>0</v>
      </c>
      <c r="CC369" s="128">
        <f t="shared" si="113"/>
        <v>0</v>
      </c>
      <c r="CF369" s="133">
        <f>+CI369-BA369</f>
        <v>0</v>
      </c>
      <c r="CG369" s="133">
        <f>+CJ369-BB369</f>
        <v>0</v>
      </c>
      <c r="CH369" s="160"/>
      <c r="CI369" s="133">
        <v>6000</v>
      </c>
      <c r="CJ369" s="133">
        <v>0</v>
      </c>
    </row>
    <row r="370" spans="1:88" ht="48.75" customHeight="1">
      <c r="A370" s="945"/>
      <c r="B370" s="1233"/>
      <c r="C370" s="990"/>
      <c r="D370" s="19" t="s">
        <v>305</v>
      </c>
      <c r="E370" s="9" t="s">
        <v>145</v>
      </c>
      <c r="F370" s="671">
        <f>+'[1]UE409 (2)'!F384</f>
        <v>314</v>
      </c>
      <c r="G370" s="671">
        <f>+'[1]UE409 (2)'!G384</f>
        <v>314</v>
      </c>
      <c r="H370" s="671">
        <f>+'[1]UE409 (2)'!H384</f>
        <v>314</v>
      </c>
      <c r="I370" s="671">
        <f>+'[1]UE409 (2)'!I384</f>
        <v>314</v>
      </c>
      <c r="J370" s="634">
        <v>0</v>
      </c>
      <c r="K370" s="80">
        <v>9</v>
      </c>
      <c r="L370" s="80">
        <v>8</v>
      </c>
      <c r="M370" s="80">
        <v>25</v>
      </c>
      <c r="N370" s="80"/>
      <c r="O370" s="80"/>
      <c r="P370" s="80"/>
      <c r="Q370" s="80"/>
      <c r="R370" s="80"/>
      <c r="S370" s="634"/>
      <c r="T370" s="80"/>
      <c r="U370" s="80"/>
      <c r="V370" s="77">
        <f t="shared" si="110"/>
        <v>42</v>
      </c>
      <c r="W370" s="128">
        <f t="shared" si="111"/>
        <v>13.375796178343949</v>
      </c>
      <c r="Z370" s="640" t="s">
        <v>855</v>
      </c>
      <c r="AA370" s="640" t="s">
        <v>856</v>
      </c>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BA370" s="129"/>
      <c r="BB370" s="130"/>
      <c r="BC370" s="183"/>
      <c r="BD370" s="155"/>
      <c r="BE370" s="184"/>
      <c r="BF370" s="131"/>
      <c r="BG370" s="184"/>
      <c r="BH370" s="131"/>
      <c r="BI370" s="185"/>
      <c r="BJ370" s="131"/>
      <c r="BK370" s="184"/>
      <c r="BL370" s="131"/>
      <c r="BM370" s="184"/>
      <c r="BN370" s="131"/>
      <c r="BO370" s="185"/>
      <c r="BP370" s="131"/>
      <c r="BQ370" s="185"/>
      <c r="BR370" s="131"/>
      <c r="BS370" s="186"/>
      <c r="BT370" s="131"/>
      <c r="BU370" s="185"/>
      <c r="BV370" s="131"/>
      <c r="BW370" s="186"/>
      <c r="BX370" s="131"/>
      <c r="BY370" s="186"/>
      <c r="BZ370" s="131"/>
      <c r="CA370" s="65"/>
      <c r="CB370" s="156">
        <f t="shared" si="112"/>
        <v>0</v>
      </c>
      <c r="CC370" s="128" t="e">
        <f t="shared" si="113"/>
        <v>#DIV/0!</v>
      </c>
      <c r="CF370" s="122"/>
      <c r="CG370" s="122"/>
    </row>
    <row r="371" spans="1:88" ht="48.75" customHeight="1">
      <c r="A371" s="945"/>
      <c r="B371" s="975" t="s">
        <v>306</v>
      </c>
      <c r="C371" s="984" t="s">
        <v>714</v>
      </c>
      <c r="D371" s="985"/>
      <c r="E371" s="986"/>
      <c r="F371" s="698">
        <f>+'[1]UE409 (2)'!F385</f>
        <v>167769</v>
      </c>
      <c r="G371" s="698">
        <f>+'[1]UE409 (2)'!G385</f>
        <v>167769</v>
      </c>
      <c r="H371" s="698">
        <f>+'[1]UE409 (2)'!H385</f>
        <v>167769</v>
      </c>
      <c r="I371" s="698">
        <f>+'[1]UE409 (2)'!I385</f>
        <v>167769</v>
      </c>
      <c r="J371" s="740">
        <v>17665</v>
      </c>
      <c r="K371" s="700">
        <v>16308</v>
      </c>
      <c r="L371" s="700">
        <v>17717</v>
      </c>
      <c r="M371" s="700">
        <v>6280</v>
      </c>
      <c r="N371" s="700">
        <f t="shared" ref="N371:U371" si="115">+N372+N374</f>
        <v>0</v>
      </c>
      <c r="O371" s="700">
        <f t="shared" si="115"/>
        <v>0</v>
      </c>
      <c r="P371" s="700">
        <f t="shared" si="115"/>
        <v>0</v>
      </c>
      <c r="Q371" s="700">
        <f t="shared" si="115"/>
        <v>0</v>
      </c>
      <c r="R371" s="700">
        <f t="shared" si="115"/>
        <v>0</v>
      </c>
      <c r="S371" s="700">
        <f t="shared" si="115"/>
        <v>0</v>
      </c>
      <c r="T371" s="700">
        <f t="shared" si="115"/>
        <v>0</v>
      </c>
      <c r="U371" s="700">
        <f t="shared" si="115"/>
        <v>0</v>
      </c>
      <c r="V371" s="77">
        <f t="shared" si="110"/>
        <v>57970</v>
      </c>
      <c r="W371" s="128">
        <f t="shared" si="111"/>
        <v>34.553463393117916</v>
      </c>
      <c r="Z371" s="640"/>
      <c r="AA371" s="640"/>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BA371" s="129"/>
      <c r="BB371" s="130"/>
      <c r="BC371" s="183"/>
      <c r="BD371" s="155"/>
      <c r="BE371" s="184"/>
      <c r="BF371" s="131"/>
      <c r="BG371" s="184"/>
      <c r="BH371" s="131"/>
      <c r="BI371" s="185"/>
      <c r="BJ371" s="131"/>
      <c r="BK371" s="184"/>
      <c r="BL371" s="131"/>
      <c r="BM371" s="184"/>
      <c r="BN371" s="131"/>
      <c r="BO371" s="185"/>
      <c r="BP371" s="131"/>
      <c r="BQ371" s="185"/>
      <c r="BR371" s="131"/>
      <c r="BS371" s="186"/>
      <c r="BT371" s="131"/>
      <c r="BU371" s="185"/>
      <c r="BV371" s="131"/>
      <c r="BW371" s="186"/>
      <c r="BX371" s="131"/>
      <c r="BY371" s="186"/>
      <c r="BZ371" s="131"/>
      <c r="CA371" s="65"/>
      <c r="CB371" s="156">
        <f t="shared" si="112"/>
        <v>0</v>
      </c>
      <c r="CC371" s="128" t="e">
        <f t="shared" si="113"/>
        <v>#DIV/0!</v>
      </c>
      <c r="CF371" s="122"/>
      <c r="CG371" s="122"/>
    </row>
    <row r="372" spans="1:88" ht="42" customHeight="1">
      <c r="A372" s="945"/>
      <c r="B372" s="976"/>
      <c r="C372" s="944" t="s">
        <v>307</v>
      </c>
      <c r="D372" s="677" t="s">
        <v>221</v>
      </c>
      <c r="E372" s="678"/>
      <c r="F372" s="671">
        <f>+'[1]UE409 (2)'!F386</f>
        <v>107393</v>
      </c>
      <c r="G372" s="671">
        <f>+'[1]UE409 (2)'!G386</f>
        <v>107393</v>
      </c>
      <c r="H372" s="671">
        <f>+'[1]UE409 (2)'!H386</f>
        <v>107393</v>
      </c>
      <c r="I372" s="671">
        <f>+'[1]UE409 (2)'!I386</f>
        <v>107393</v>
      </c>
      <c r="J372" s="729">
        <v>14051</v>
      </c>
      <c r="K372" s="671">
        <v>12292</v>
      </c>
      <c r="L372" s="671">
        <v>12220</v>
      </c>
      <c r="M372" s="671">
        <v>4760</v>
      </c>
      <c r="N372" s="671">
        <f t="shared" ref="N372:U372" si="116">+N373</f>
        <v>0</v>
      </c>
      <c r="O372" s="671">
        <f t="shared" si="116"/>
        <v>0</v>
      </c>
      <c r="P372" s="671">
        <f t="shared" si="116"/>
        <v>0</v>
      </c>
      <c r="Q372" s="671">
        <f t="shared" si="116"/>
        <v>0</v>
      </c>
      <c r="R372" s="671">
        <f t="shared" si="116"/>
        <v>0</v>
      </c>
      <c r="S372" s="671">
        <f t="shared" si="116"/>
        <v>0</v>
      </c>
      <c r="T372" s="671">
        <f t="shared" si="116"/>
        <v>0</v>
      </c>
      <c r="U372" s="671">
        <f t="shared" si="116"/>
        <v>0</v>
      </c>
      <c r="V372" s="77">
        <f t="shared" si="110"/>
        <v>43323</v>
      </c>
      <c r="W372" s="128">
        <f t="shared" si="111"/>
        <v>40.340618103600796</v>
      </c>
      <c r="Z372" s="640"/>
      <c r="AA372" s="640"/>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BA372" s="77">
        <f>+BC372+BD372+BF372+BH372+BJ372+BL372+BN372+BP372+BR372+BT372+BV372+BX372+BZ372</f>
        <v>98390</v>
      </c>
      <c r="BB372" s="130">
        <f>+BE372+BG372+BI372+BK372+BM372+BO372+BQ372+BS372+BU372+BW372+BY372+CA372</f>
        <v>16728.43</v>
      </c>
      <c r="BC372" s="183">
        <v>26135</v>
      </c>
      <c r="BD372" s="155">
        <v>0</v>
      </c>
      <c r="BE372" s="184">
        <v>1179.3000000000002</v>
      </c>
      <c r="BF372" s="131">
        <v>72255</v>
      </c>
      <c r="BG372" s="184">
        <v>7800.88</v>
      </c>
      <c r="BH372" s="131">
        <v>0</v>
      </c>
      <c r="BI372" s="185">
        <v>7748.25</v>
      </c>
      <c r="BJ372" s="131"/>
      <c r="BK372" s="184"/>
      <c r="BL372" s="131"/>
      <c r="BM372" s="184"/>
      <c r="BN372" s="131"/>
      <c r="BO372" s="185"/>
      <c r="BP372" s="131"/>
      <c r="BQ372" s="185"/>
      <c r="BR372" s="131"/>
      <c r="BS372" s="186"/>
      <c r="BT372" s="131"/>
      <c r="BU372" s="185"/>
      <c r="BV372" s="131"/>
      <c r="BW372" s="186"/>
      <c r="BX372" s="131"/>
      <c r="BY372" s="186"/>
      <c r="BZ372" s="131"/>
      <c r="CA372" s="65"/>
      <c r="CB372" s="156">
        <f t="shared" si="112"/>
        <v>16728.43</v>
      </c>
      <c r="CC372" s="128">
        <f t="shared" si="113"/>
        <v>17.002164854151843</v>
      </c>
      <c r="CF372" s="133">
        <f>+CI372-BA372</f>
        <v>0</v>
      </c>
      <c r="CG372" s="133">
        <f>+CJ372-BB372</f>
        <v>0</v>
      </c>
      <c r="CH372" s="160"/>
      <c r="CI372" s="133">
        <v>98390</v>
      </c>
      <c r="CJ372" s="133">
        <v>16728.43</v>
      </c>
    </row>
    <row r="373" spans="1:88" ht="42" customHeight="1">
      <c r="A373" s="945"/>
      <c r="B373" s="976"/>
      <c r="C373" s="944"/>
      <c r="D373" s="19" t="s">
        <v>485</v>
      </c>
      <c r="E373" s="9" t="s">
        <v>33</v>
      </c>
      <c r="F373" s="671">
        <f>+'[1]UE409 (2)'!F387</f>
        <v>107393</v>
      </c>
      <c r="G373" s="671">
        <f>+'[1]UE409 (2)'!G387</f>
        <v>107393</v>
      </c>
      <c r="H373" s="671">
        <f>+'[1]UE409 (2)'!H387</f>
        <v>107393</v>
      </c>
      <c r="I373" s="671">
        <f>+'[1]UE409 (2)'!I387</f>
        <v>107393</v>
      </c>
      <c r="J373" s="635">
        <v>14051</v>
      </c>
      <c r="K373" s="80">
        <v>12292</v>
      </c>
      <c r="L373" s="80">
        <v>12220</v>
      </c>
      <c r="M373" s="80">
        <v>4760</v>
      </c>
      <c r="N373" s="80"/>
      <c r="O373" s="80"/>
      <c r="P373" s="80"/>
      <c r="Q373" s="80"/>
      <c r="R373" s="80"/>
      <c r="S373" s="635"/>
      <c r="T373" s="80"/>
      <c r="U373" s="80"/>
      <c r="V373" s="77">
        <f t="shared" si="110"/>
        <v>43323</v>
      </c>
      <c r="W373" s="128">
        <f t="shared" si="111"/>
        <v>40.340618103600796</v>
      </c>
      <c r="Z373" s="640"/>
      <c r="AA373" s="640"/>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BA373" s="129"/>
      <c r="BB373" s="130"/>
      <c r="BC373" s="183"/>
      <c r="BD373" s="155"/>
      <c r="BE373" s="184"/>
      <c r="BF373" s="131"/>
      <c r="BG373" s="184"/>
      <c r="BH373" s="131"/>
      <c r="BI373" s="185"/>
      <c r="BJ373" s="131"/>
      <c r="BK373" s="184"/>
      <c r="BL373" s="131"/>
      <c r="BM373" s="184"/>
      <c r="BN373" s="131"/>
      <c r="BO373" s="185"/>
      <c r="BP373" s="131"/>
      <c r="BQ373" s="185"/>
      <c r="BR373" s="131"/>
      <c r="BS373" s="186"/>
      <c r="BT373" s="131"/>
      <c r="BU373" s="185"/>
      <c r="BV373" s="131"/>
      <c r="BW373" s="186"/>
      <c r="BX373" s="131"/>
      <c r="BY373" s="186"/>
      <c r="BZ373" s="131"/>
      <c r="CA373" s="65"/>
      <c r="CB373" s="156">
        <f t="shared" si="112"/>
        <v>0</v>
      </c>
      <c r="CC373" s="128" t="e">
        <f t="shared" si="113"/>
        <v>#DIV/0!</v>
      </c>
      <c r="CF373" s="122"/>
      <c r="CG373" s="122"/>
    </row>
    <row r="374" spans="1:88" ht="42" customHeight="1">
      <c r="A374" s="945"/>
      <c r="B374" s="976"/>
      <c r="C374" s="981" t="s">
        <v>308</v>
      </c>
      <c r="D374" s="677" t="s">
        <v>221</v>
      </c>
      <c r="E374" s="678"/>
      <c r="F374" s="671">
        <f>+'[1]UE409 (2)'!F388</f>
        <v>60376</v>
      </c>
      <c r="G374" s="671">
        <f>+'[1]UE409 (2)'!G388</f>
        <v>60376</v>
      </c>
      <c r="H374" s="671">
        <f>+'[1]UE409 (2)'!H388</f>
        <v>60376</v>
      </c>
      <c r="I374" s="671">
        <f>+'[1]UE409 (2)'!I388</f>
        <v>60376</v>
      </c>
      <c r="J374" s="729">
        <v>3614</v>
      </c>
      <c r="K374" s="671">
        <v>4016</v>
      </c>
      <c r="L374" s="671">
        <v>5497</v>
      </c>
      <c r="M374" s="671">
        <v>1520</v>
      </c>
      <c r="N374" s="671">
        <f t="shared" ref="N374:U374" si="117">+N375</f>
        <v>0</v>
      </c>
      <c r="O374" s="671">
        <f t="shared" si="117"/>
        <v>0</v>
      </c>
      <c r="P374" s="671">
        <f t="shared" si="117"/>
        <v>0</v>
      </c>
      <c r="Q374" s="671">
        <f t="shared" si="117"/>
        <v>0</v>
      </c>
      <c r="R374" s="671">
        <f t="shared" si="117"/>
        <v>0</v>
      </c>
      <c r="S374" s="671">
        <f t="shared" si="117"/>
        <v>0</v>
      </c>
      <c r="T374" s="671">
        <f t="shared" si="117"/>
        <v>0</v>
      </c>
      <c r="U374" s="671">
        <f t="shared" si="117"/>
        <v>0</v>
      </c>
      <c r="V374" s="77">
        <f t="shared" si="110"/>
        <v>14647</v>
      </c>
      <c r="W374" s="128">
        <f t="shared" si="111"/>
        <v>24.259639591890817</v>
      </c>
      <c r="Z374" s="640"/>
      <c r="AA374" s="640"/>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BA374" s="77">
        <f>+BC374+BD374+BF374+BH374+BJ374+BL374+BN374+BP374+BR374+BT374+BV374+BX374+BZ374</f>
        <v>24000</v>
      </c>
      <c r="BB374" s="130">
        <f>+BE374+BG374+BI374+BK374+BM374+BO374+BQ374+BS374+BU374+BW374+BY374+CA374</f>
        <v>0</v>
      </c>
      <c r="BC374" s="183">
        <v>24000</v>
      </c>
      <c r="BD374" s="155">
        <v>0</v>
      </c>
      <c r="BE374" s="184">
        <v>0</v>
      </c>
      <c r="BF374" s="131">
        <v>0</v>
      </c>
      <c r="BG374" s="184">
        <v>0</v>
      </c>
      <c r="BH374" s="131">
        <v>0</v>
      </c>
      <c r="BI374" s="185">
        <v>0</v>
      </c>
      <c r="BJ374" s="131"/>
      <c r="BK374" s="184"/>
      <c r="BL374" s="131"/>
      <c r="BM374" s="184"/>
      <c r="BN374" s="131"/>
      <c r="BO374" s="185"/>
      <c r="BP374" s="131"/>
      <c r="BQ374" s="185"/>
      <c r="BR374" s="131"/>
      <c r="BS374" s="186"/>
      <c r="BT374" s="131"/>
      <c r="BU374" s="185"/>
      <c r="BV374" s="131"/>
      <c r="BW374" s="186"/>
      <c r="BX374" s="131"/>
      <c r="BY374" s="186"/>
      <c r="BZ374" s="131"/>
      <c r="CA374" s="65"/>
      <c r="CB374" s="156">
        <f t="shared" si="112"/>
        <v>0</v>
      </c>
      <c r="CC374" s="128">
        <f t="shared" si="113"/>
        <v>0</v>
      </c>
      <c r="CF374" s="133">
        <f>+CI374-BA374</f>
        <v>0</v>
      </c>
      <c r="CG374" s="133">
        <f>+CJ374-BB374</f>
        <v>0</v>
      </c>
      <c r="CH374" s="160"/>
      <c r="CI374" s="133">
        <v>24000</v>
      </c>
      <c r="CJ374" s="133">
        <v>0</v>
      </c>
    </row>
    <row r="375" spans="1:88" ht="107.25" customHeight="1">
      <c r="A375" s="945"/>
      <c r="B375" s="977"/>
      <c r="C375" s="983"/>
      <c r="D375" s="22" t="s">
        <v>432</v>
      </c>
      <c r="E375" s="9" t="s">
        <v>33</v>
      </c>
      <c r="F375" s="671">
        <f>+'[1]UE409 (2)'!F389</f>
        <v>60376</v>
      </c>
      <c r="G375" s="671">
        <f>+'[1]UE409 (2)'!G389</f>
        <v>60376</v>
      </c>
      <c r="H375" s="671">
        <f>+'[1]UE409 (2)'!H389</f>
        <v>60376</v>
      </c>
      <c r="I375" s="671">
        <f>+'[1]UE409 (2)'!I389</f>
        <v>60376</v>
      </c>
      <c r="J375" s="635">
        <v>3614</v>
      </c>
      <c r="K375" s="80">
        <v>4016</v>
      </c>
      <c r="L375" s="80">
        <v>5497</v>
      </c>
      <c r="M375" s="80">
        <v>1520</v>
      </c>
      <c r="N375" s="80"/>
      <c r="O375" s="80"/>
      <c r="P375" s="80"/>
      <c r="Q375" s="80"/>
      <c r="R375" s="80"/>
      <c r="S375" s="635"/>
      <c r="T375" s="80"/>
      <c r="U375" s="80"/>
      <c r="V375" s="77">
        <f t="shared" si="110"/>
        <v>14647</v>
      </c>
      <c r="W375" s="128">
        <f t="shared" si="111"/>
        <v>24.259639591890817</v>
      </c>
      <c r="Z375" s="640" t="s">
        <v>857</v>
      </c>
      <c r="AA375" s="640" t="s">
        <v>858</v>
      </c>
      <c r="AB375" s="226"/>
      <c r="AC375" s="226"/>
      <c r="AD375" s="226" t="s">
        <v>1019</v>
      </c>
      <c r="AE375" s="226"/>
      <c r="AF375" s="226"/>
      <c r="AG375" s="226"/>
      <c r="AH375" s="226"/>
      <c r="AI375" s="226"/>
      <c r="AJ375" s="226"/>
      <c r="AK375" s="226"/>
      <c r="AL375" s="226"/>
      <c r="AM375" s="226"/>
      <c r="AN375" s="226"/>
      <c r="AO375" s="226"/>
      <c r="AP375" s="226"/>
      <c r="AQ375" s="226"/>
      <c r="AR375" s="226"/>
      <c r="AS375" s="226"/>
      <c r="AT375" s="226"/>
      <c r="AU375" s="226"/>
      <c r="AV375" s="226"/>
      <c r="AW375" s="226"/>
      <c r="BA375" s="129"/>
      <c r="BB375" s="130"/>
      <c r="BC375" s="183"/>
      <c r="BD375" s="155"/>
      <c r="BE375" s="184"/>
      <c r="BF375" s="131"/>
      <c r="BG375" s="184"/>
      <c r="BH375" s="131"/>
      <c r="BI375" s="185"/>
      <c r="BJ375" s="131"/>
      <c r="BK375" s="184"/>
      <c r="BL375" s="131"/>
      <c r="BM375" s="184"/>
      <c r="BN375" s="131"/>
      <c r="BO375" s="185"/>
      <c r="BP375" s="131"/>
      <c r="BQ375" s="185"/>
      <c r="BR375" s="131"/>
      <c r="BS375" s="186"/>
      <c r="BT375" s="131"/>
      <c r="BU375" s="185"/>
      <c r="BV375" s="131"/>
      <c r="BW375" s="186"/>
      <c r="BX375" s="131"/>
      <c r="BY375" s="186"/>
      <c r="BZ375" s="131"/>
      <c r="CA375" s="65"/>
      <c r="CB375" s="156">
        <f t="shared" si="112"/>
        <v>0</v>
      </c>
      <c r="CC375" s="128" t="e">
        <f t="shared" si="113"/>
        <v>#DIV/0!</v>
      </c>
      <c r="CF375" s="122"/>
      <c r="CG375" s="122"/>
    </row>
    <row r="376" spans="1:88" ht="49.5" customHeight="1">
      <c r="A376" s="945"/>
      <c r="B376" s="975" t="s">
        <v>309</v>
      </c>
      <c r="C376" s="984" t="s">
        <v>714</v>
      </c>
      <c r="D376" s="985"/>
      <c r="E376" s="986"/>
      <c r="F376" s="698">
        <f>+'[1]UE409 (2)'!F390</f>
        <v>8726</v>
      </c>
      <c r="G376" s="698">
        <f>+'[1]UE409 (2)'!G390</f>
        <v>8726</v>
      </c>
      <c r="H376" s="698">
        <f>+'[1]UE409 (2)'!H390</f>
        <v>8726</v>
      </c>
      <c r="I376" s="698">
        <f>+'[1]UE409 (2)'!I390</f>
        <v>8726</v>
      </c>
      <c r="J376" s="741">
        <v>690</v>
      </c>
      <c r="K376" s="700">
        <v>782</v>
      </c>
      <c r="L376" s="700">
        <v>899</v>
      </c>
      <c r="M376" s="700">
        <v>220</v>
      </c>
      <c r="N376" s="700">
        <f t="shared" ref="N376:U376" si="118">+N377+N379</f>
        <v>0</v>
      </c>
      <c r="O376" s="700">
        <f t="shared" si="118"/>
        <v>0</v>
      </c>
      <c r="P376" s="700">
        <f t="shared" si="118"/>
        <v>0</v>
      </c>
      <c r="Q376" s="700">
        <f t="shared" si="118"/>
        <v>0</v>
      </c>
      <c r="R376" s="700">
        <f t="shared" si="118"/>
        <v>0</v>
      </c>
      <c r="S376" s="700">
        <f t="shared" si="118"/>
        <v>0</v>
      </c>
      <c r="T376" s="700">
        <f t="shared" si="118"/>
        <v>0</v>
      </c>
      <c r="U376" s="700">
        <f t="shared" si="118"/>
        <v>0</v>
      </c>
      <c r="V376" s="77">
        <f t="shared" si="110"/>
        <v>2591</v>
      </c>
      <c r="W376" s="128">
        <f t="shared" si="111"/>
        <v>29.692871877148754</v>
      </c>
      <c r="Z376" s="640"/>
      <c r="AA376" s="640"/>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BA376" s="129"/>
      <c r="BB376" s="130"/>
      <c r="BC376" s="183"/>
      <c r="BD376" s="155"/>
      <c r="BE376" s="184"/>
      <c r="BF376" s="131"/>
      <c r="BG376" s="184"/>
      <c r="BH376" s="131"/>
      <c r="BI376" s="185"/>
      <c r="BJ376" s="131"/>
      <c r="BK376" s="184"/>
      <c r="BL376" s="131"/>
      <c r="BM376" s="184"/>
      <c r="BN376" s="131"/>
      <c r="BO376" s="185"/>
      <c r="BP376" s="131"/>
      <c r="BQ376" s="185"/>
      <c r="BR376" s="131"/>
      <c r="BS376" s="186"/>
      <c r="BT376" s="131"/>
      <c r="BU376" s="185"/>
      <c r="BV376" s="131"/>
      <c r="BW376" s="186"/>
      <c r="BX376" s="131"/>
      <c r="BY376" s="186"/>
      <c r="BZ376" s="131"/>
      <c r="CA376" s="65"/>
      <c r="CB376" s="156">
        <f t="shared" si="112"/>
        <v>0</v>
      </c>
      <c r="CC376" s="128" t="e">
        <f t="shared" si="113"/>
        <v>#DIV/0!</v>
      </c>
      <c r="CF376" s="122"/>
      <c r="CG376" s="122"/>
    </row>
    <row r="377" spans="1:88" ht="42" customHeight="1">
      <c r="A377" s="945"/>
      <c r="B377" s="976"/>
      <c r="C377" s="944" t="s">
        <v>310</v>
      </c>
      <c r="D377" s="677" t="s">
        <v>221</v>
      </c>
      <c r="E377" s="678"/>
      <c r="F377" s="671">
        <f>+'[1]UE409 (2)'!F391</f>
        <v>5270</v>
      </c>
      <c r="G377" s="671">
        <f>+'[1]UE409 (2)'!G391</f>
        <v>5270</v>
      </c>
      <c r="H377" s="671">
        <f>+'[1]UE409 (2)'!H391</f>
        <v>5270</v>
      </c>
      <c r="I377" s="671">
        <f>+'[1]UE409 (2)'!I391</f>
        <v>5270</v>
      </c>
      <c r="J377" s="727">
        <v>340</v>
      </c>
      <c r="K377" s="671">
        <v>282</v>
      </c>
      <c r="L377" s="671">
        <v>245</v>
      </c>
      <c r="M377" s="671">
        <v>50</v>
      </c>
      <c r="N377" s="671">
        <f t="shared" ref="N377:U377" si="119">+N378</f>
        <v>0</v>
      </c>
      <c r="O377" s="671">
        <f t="shared" si="119"/>
        <v>0</v>
      </c>
      <c r="P377" s="671">
        <f t="shared" si="119"/>
        <v>0</v>
      </c>
      <c r="Q377" s="671">
        <f t="shared" si="119"/>
        <v>0</v>
      </c>
      <c r="R377" s="671">
        <f t="shared" si="119"/>
        <v>0</v>
      </c>
      <c r="S377" s="671">
        <f t="shared" si="119"/>
        <v>0</v>
      </c>
      <c r="T377" s="671">
        <f t="shared" si="119"/>
        <v>0</v>
      </c>
      <c r="U377" s="671">
        <f t="shared" si="119"/>
        <v>0</v>
      </c>
      <c r="V377" s="77">
        <f t="shared" si="110"/>
        <v>917</v>
      </c>
      <c r="W377" s="128">
        <f t="shared" si="111"/>
        <v>17.400379506641368</v>
      </c>
      <c r="Z377" s="640"/>
      <c r="AA377" s="640"/>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BA377" s="750">
        <f>+BC377+BD377+BF377+BH377+BJ377+BL377+BN377+BP377+BR377+BT377+BV377+BX377+BZ377</f>
        <v>562421</v>
      </c>
      <c r="BB377" s="130">
        <f>+BE377+BG377+BI377+BK377+BM377+BO377+BQ377+BS377+BU377+BW377+BY377+CA377</f>
        <v>77853.64</v>
      </c>
      <c r="BC377" s="183">
        <v>418420</v>
      </c>
      <c r="BD377" s="748">
        <v>16000</v>
      </c>
      <c r="BE377" s="184">
        <v>17003.03</v>
      </c>
      <c r="BF377" s="131">
        <v>128001</v>
      </c>
      <c r="BG377" s="184">
        <v>30460.270000000004</v>
      </c>
      <c r="BH377" s="131">
        <v>0</v>
      </c>
      <c r="BI377" s="185">
        <v>30390.339999999997</v>
      </c>
      <c r="BJ377" s="131"/>
      <c r="BK377" s="184"/>
      <c r="BL377" s="131"/>
      <c r="BM377" s="184"/>
      <c r="BN377" s="131"/>
      <c r="BO377" s="185"/>
      <c r="BP377" s="131"/>
      <c r="BQ377" s="185"/>
      <c r="BR377" s="131"/>
      <c r="BS377" s="186"/>
      <c r="BT377" s="131"/>
      <c r="BU377" s="185"/>
      <c r="BV377" s="131"/>
      <c r="BW377" s="186"/>
      <c r="BX377" s="131"/>
      <c r="BY377" s="186"/>
      <c r="BZ377" s="131"/>
      <c r="CA377" s="65"/>
      <c r="CB377" s="156">
        <f t="shared" si="112"/>
        <v>77853.64</v>
      </c>
      <c r="CC377" s="128">
        <f t="shared" si="113"/>
        <v>13.84259122614554</v>
      </c>
      <c r="CF377" s="133">
        <f>+CI377-BA377</f>
        <v>0</v>
      </c>
      <c r="CG377" s="133">
        <f>+CJ377-BB377</f>
        <v>0</v>
      </c>
      <c r="CH377" s="160"/>
      <c r="CI377" s="133">
        <v>562421</v>
      </c>
      <c r="CJ377" s="133">
        <v>77853.64</v>
      </c>
    </row>
    <row r="378" spans="1:88" ht="42" customHeight="1">
      <c r="A378" s="945"/>
      <c r="B378" s="976"/>
      <c r="C378" s="944"/>
      <c r="D378" s="19" t="s">
        <v>311</v>
      </c>
      <c r="E378" s="9" t="s">
        <v>101</v>
      </c>
      <c r="F378" s="671">
        <f>+'[1]UE409 (2)'!F392</f>
        <v>5270</v>
      </c>
      <c r="G378" s="671">
        <f>+'[1]UE409 (2)'!G392</f>
        <v>5270</v>
      </c>
      <c r="H378" s="671">
        <f>+'[1]UE409 (2)'!H392</f>
        <v>5270</v>
      </c>
      <c r="I378" s="671">
        <f>+'[1]UE409 (2)'!I392</f>
        <v>5270</v>
      </c>
      <c r="J378" s="634">
        <v>340</v>
      </c>
      <c r="K378" s="80">
        <v>282</v>
      </c>
      <c r="L378" s="80">
        <v>245</v>
      </c>
      <c r="M378" s="80">
        <v>50</v>
      </c>
      <c r="N378" s="80"/>
      <c r="O378" s="80"/>
      <c r="P378" s="80"/>
      <c r="Q378" s="80"/>
      <c r="R378" s="80"/>
      <c r="S378" s="634"/>
      <c r="T378" s="80"/>
      <c r="U378" s="80"/>
      <c r="V378" s="77">
        <f t="shared" si="110"/>
        <v>917</v>
      </c>
      <c r="W378" s="128">
        <f t="shared" si="111"/>
        <v>17.400379506641368</v>
      </c>
      <c r="Z378" s="640"/>
      <c r="AA378" s="640"/>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BA378" s="129"/>
      <c r="BB378" s="130"/>
      <c r="BC378" s="183"/>
      <c r="BD378" s="155"/>
      <c r="BE378" s="184"/>
      <c r="BF378" s="131"/>
      <c r="BG378" s="184"/>
      <c r="BH378" s="131"/>
      <c r="BI378" s="185"/>
      <c r="BJ378" s="131"/>
      <c r="BK378" s="184"/>
      <c r="BL378" s="131"/>
      <c r="BM378" s="184"/>
      <c r="BN378" s="131"/>
      <c r="BO378" s="185"/>
      <c r="BP378" s="131"/>
      <c r="BQ378" s="185"/>
      <c r="BR378" s="131"/>
      <c r="BS378" s="186"/>
      <c r="BT378" s="131"/>
      <c r="BU378" s="185"/>
      <c r="BV378" s="131"/>
      <c r="BW378" s="186"/>
      <c r="BX378" s="131"/>
      <c r="BY378" s="186"/>
      <c r="BZ378" s="131"/>
      <c r="CA378" s="65"/>
      <c r="CB378" s="156">
        <f t="shared" si="112"/>
        <v>0</v>
      </c>
      <c r="CC378" s="128" t="e">
        <f t="shared" si="113"/>
        <v>#DIV/0!</v>
      </c>
      <c r="CF378" s="122"/>
      <c r="CG378" s="122"/>
    </row>
    <row r="379" spans="1:88" ht="42" customHeight="1">
      <c r="A379" s="945"/>
      <c r="B379" s="976"/>
      <c r="C379" s="981" t="s">
        <v>312</v>
      </c>
      <c r="D379" s="677" t="s">
        <v>221</v>
      </c>
      <c r="E379" s="678"/>
      <c r="F379" s="671">
        <f>+'[1]UE409 (2)'!F393</f>
        <v>3456</v>
      </c>
      <c r="G379" s="671">
        <f>+'[1]UE409 (2)'!G393</f>
        <v>3456</v>
      </c>
      <c r="H379" s="671">
        <f>+'[1]UE409 (2)'!H393</f>
        <v>3456</v>
      </c>
      <c r="I379" s="671">
        <f>+'[1]UE409 (2)'!I393</f>
        <v>3456</v>
      </c>
      <c r="J379" s="727">
        <v>350</v>
      </c>
      <c r="K379" s="671">
        <v>500</v>
      </c>
      <c r="L379" s="671">
        <v>654</v>
      </c>
      <c r="M379" s="671">
        <v>170</v>
      </c>
      <c r="N379" s="671">
        <f t="shared" ref="N379:U379" si="120">+N380</f>
        <v>0</v>
      </c>
      <c r="O379" s="671">
        <f t="shared" si="120"/>
        <v>0</v>
      </c>
      <c r="P379" s="671">
        <f t="shared" si="120"/>
        <v>0</v>
      </c>
      <c r="Q379" s="671">
        <f t="shared" si="120"/>
        <v>0</v>
      </c>
      <c r="R379" s="671">
        <f t="shared" si="120"/>
        <v>0</v>
      </c>
      <c r="S379" s="671">
        <f t="shared" si="120"/>
        <v>0</v>
      </c>
      <c r="T379" s="671">
        <f t="shared" si="120"/>
        <v>0</v>
      </c>
      <c r="U379" s="671">
        <f t="shared" si="120"/>
        <v>0</v>
      </c>
      <c r="V379" s="77">
        <f t="shared" si="110"/>
        <v>1674</v>
      </c>
      <c r="W379" s="128">
        <f t="shared" si="111"/>
        <v>48.4375</v>
      </c>
      <c r="Z379" s="640"/>
      <c r="AA379" s="640"/>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BA379" s="77">
        <f>+BC379+BD379+BF379+BH379+BJ379+BL379+BN379+BP379+BR379+BT379+BV379+BX379+BZ379</f>
        <v>381161</v>
      </c>
      <c r="BB379" s="130">
        <f>+BE379+BG379+BI379+BK379+BM379+BO379+BQ379+BS379+BU379+BW379+BY379+CA379</f>
        <v>122749.68</v>
      </c>
      <c r="BC379" s="183">
        <v>296601</v>
      </c>
      <c r="BD379" s="155">
        <v>0</v>
      </c>
      <c r="BE379" s="184">
        <v>44605.45</v>
      </c>
      <c r="BF379" s="131">
        <v>84560</v>
      </c>
      <c r="BG379" s="184">
        <v>58492.66</v>
      </c>
      <c r="BH379" s="131">
        <v>0</v>
      </c>
      <c r="BI379" s="185">
        <v>19651.569999999992</v>
      </c>
      <c r="BJ379" s="131"/>
      <c r="BK379" s="184"/>
      <c r="BL379" s="131"/>
      <c r="BM379" s="184"/>
      <c r="BN379" s="131"/>
      <c r="BO379" s="185"/>
      <c r="BP379" s="131"/>
      <c r="BQ379" s="185"/>
      <c r="BR379" s="131"/>
      <c r="BS379" s="186"/>
      <c r="BT379" s="131"/>
      <c r="BU379" s="185"/>
      <c r="BV379" s="131"/>
      <c r="BW379" s="186"/>
      <c r="BX379" s="131"/>
      <c r="BY379" s="186"/>
      <c r="BZ379" s="131"/>
      <c r="CA379" s="65"/>
      <c r="CB379" s="156">
        <f t="shared" si="112"/>
        <v>122749.68</v>
      </c>
      <c r="CC379" s="128">
        <f t="shared" si="113"/>
        <v>32.204155199508868</v>
      </c>
      <c r="CF379" s="133">
        <f>+CI379-BA379</f>
        <v>0</v>
      </c>
      <c r="CG379" s="133">
        <f>+CJ379-BB379</f>
        <v>0</v>
      </c>
      <c r="CH379" s="160"/>
      <c r="CI379" s="133">
        <v>381161</v>
      </c>
      <c r="CJ379" s="133">
        <v>122749.68</v>
      </c>
    </row>
    <row r="380" spans="1:88" ht="99.75" customHeight="1">
      <c r="A380" s="945"/>
      <c r="B380" s="977"/>
      <c r="C380" s="983"/>
      <c r="D380" s="22" t="s">
        <v>433</v>
      </c>
      <c r="E380" s="9" t="s">
        <v>101</v>
      </c>
      <c r="F380" s="671">
        <f>+'[1]UE409 (2)'!F394</f>
        <v>3456</v>
      </c>
      <c r="G380" s="671">
        <f>+'[1]UE409 (2)'!G394</f>
        <v>3456</v>
      </c>
      <c r="H380" s="671">
        <f>+'[1]UE409 (2)'!H394</f>
        <v>3456</v>
      </c>
      <c r="I380" s="671">
        <f>+'[1]UE409 (2)'!I394</f>
        <v>3456</v>
      </c>
      <c r="J380" s="634">
        <v>350</v>
      </c>
      <c r="K380" s="91">
        <v>500</v>
      </c>
      <c r="L380" s="91">
        <v>654</v>
      </c>
      <c r="M380" s="91">
        <v>170</v>
      </c>
      <c r="N380" s="91"/>
      <c r="O380" s="91"/>
      <c r="P380" s="91"/>
      <c r="Q380" s="91"/>
      <c r="R380" s="91"/>
      <c r="S380" s="634"/>
      <c r="T380" s="91"/>
      <c r="U380" s="91"/>
      <c r="V380" s="77">
        <f t="shared" si="110"/>
        <v>1674</v>
      </c>
      <c r="W380" s="128">
        <f t="shared" si="111"/>
        <v>48.4375</v>
      </c>
      <c r="Z380" s="640"/>
      <c r="AA380" s="640"/>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BA380" s="129"/>
      <c r="BB380" s="130"/>
      <c r="BC380" s="183"/>
      <c r="BD380" s="155"/>
      <c r="BE380" s="184"/>
      <c r="BF380" s="131"/>
      <c r="BG380" s="184"/>
      <c r="BH380" s="131"/>
      <c r="BI380" s="185"/>
      <c r="BJ380" s="131"/>
      <c r="BK380" s="184"/>
      <c r="BL380" s="131"/>
      <c r="BM380" s="184"/>
      <c r="BN380" s="131"/>
      <c r="BO380" s="185"/>
      <c r="BP380" s="131"/>
      <c r="BQ380" s="185"/>
      <c r="BR380" s="131"/>
      <c r="BS380" s="186"/>
      <c r="BT380" s="131"/>
      <c r="BU380" s="185"/>
      <c r="BV380" s="131"/>
      <c r="BW380" s="186"/>
      <c r="BX380" s="131"/>
      <c r="BY380" s="186"/>
      <c r="BZ380" s="131"/>
      <c r="CA380" s="65"/>
      <c r="CB380" s="156">
        <f t="shared" si="112"/>
        <v>0</v>
      </c>
      <c r="CC380" s="128" t="e">
        <f t="shared" si="113"/>
        <v>#DIV/0!</v>
      </c>
      <c r="CF380" s="122"/>
      <c r="CG380" s="122"/>
    </row>
    <row r="381" spans="1:88" ht="50.25" customHeight="1">
      <c r="A381" s="945"/>
      <c r="B381" s="981" t="s">
        <v>313</v>
      </c>
      <c r="C381" s="997" t="s">
        <v>314</v>
      </c>
      <c r="D381" s="677" t="s">
        <v>221</v>
      </c>
      <c r="E381" s="678"/>
      <c r="F381" s="671">
        <f>+'[1]UE409 (2)'!F395</f>
        <v>18459</v>
      </c>
      <c r="G381" s="671">
        <f>+'[1]UE409 (2)'!G395</f>
        <v>18459</v>
      </c>
      <c r="H381" s="671">
        <f>+'[1]UE409 (2)'!H395</f>
        <v>18459</v>
      </c>
      <c r="I381" s="671">
        <f>+'[1]UE409 (2)'!I395</f>
        <v>18459</v>
      </c>
      <c r="J381" s="729">
        <v>1433</v>
      </c>
      <c r="K381" s="671">
        <v>1704</v>
      </c>
      <c r="L381" s="671">
        <v>1567</v>
      </c>
      <c r="M381" s="671">
        <v>563</v>
      </c>
      <c r="N381" s="671">
        <f t="shared" ref="N381:U381" si="121">SUM(N382:N384)</f>
        <v>0</v>
      </c>
      <c r="O381" s="671">
        <f t="shared" si="121"/>
        <v>0</v>
      </c>
      <c r="P381" s="671">
        <f t="shared" si="121"/>
        <v>0</v>
      </c>
      <c r="Q381" s="671">
        <f t="shared" si="121"/>
        <v>0</v>
      </c>
      <c r="R381" s="671">
        <f t="shared" si="121"/>
        <v>0</v>
      </c>
      <c r="S381" s="671">
        <f t="shared" si="121"/>
        <v>0</v>
      </c>
      <c r="T381" s="671">
        <f t="shared" si="121"/>
        <v>0</v>
      </c>
      <c r="U381" s="671">
        <f t="shared" si="121"/>
        <v>0</v>
      </c>
      <c r="V381" s="77">
        <f t="shared" si="110"/>
        <v>5267</v>
      </c>
      <c r="W381" s="128">
        <f t="shared" si="111"/>
        <v>28.53350669050328</v>
      </c>
      <c r="Z381" s="640"/>
      <c r="AA381" s="640"/>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BA381" s="77">
        <f>+BC381+BD381+BF381+BH381+BJ381+BL381+BN381+BP381+BR381+BT381+BV381+BX381+BZ381</f>
        <v>2020583</v>
      </c>
      <c r="BB381" s="130">
        <f>+BE381+BG381+BI381+BK381+BM381+BO381+BQ381+BS381+BU381+BW381+BY381+CA381</f>
        <v>513303.4</v>
      </c>
      <c r="BC381" s="183">
        <v>1627862</v>
      </c>
      <c r="BD381" s="155">
        <v>24223</v>
      </c>
      <c r="BE381" s="184">
        <v>164300.71</v>
      </c>
      <c r="BF381" s="131">
        <v>368498</v>
      </c>
      <c r="BG381" s="184">
        <v>165261.47999999995</v>
      </c>
      <c r="BH381" s="131">
        <v>0</v>
      </c>
      <c r="BI381" s="185">
        <v>183741.21000000008</v>
      </c>
      <c r="BJ381" s="131"/>
      <c r="BK381" s="184"/>
      <c r="BL381" s="131"/>
      <c r="BM381" s="184"/>
      <c r="BN381" s="131"/>
      <c r="BO381" s="185"/>
      <c r="BP381" s="131"/>
      <c r="BQ381" s="185"/>
      <c r="BR381" s="131"/>
      <c r="BS381" s="186"/>
      <c r="BT381" s="131"/>
      <c r="BU381" s="185"/>
      <c r="BV381" s="131"/>
      <c r="BW381" s="186"/>
      <c r="BX381" s="131"/>
      <c r="BY381" s="186"/>
      <c r="BZ381" s="131"/>
      <c r="CA381" s="65"/>
      <c r="CB381" s="156">
        <f t="shared" si="112"/>
        <v>513303.4</v>
      </c>
      <c r="CC381" s="128">
        <f t="shared" si="113"/>
        <v>25.403727538042236</v>
      </c>
      <c r="CF381" s="133">
        <f>+CI381-BA381</f>
        <v>0</v>
      </c>
      <c r="CG381" s="133">
        <f>+CJ381-BB381</f>
        <v>0</v>
      </c>
      <c r="CH381" s="160"/>
      <c r="CI381" s="133">
        <v>2020583</v>
      </c>
      <c r="CJ381" s="133">
        <v>513303.4</v>
      </c>
    </row>
    <row r="382" spans="1:88" ht="60" customHeight="1">
      <c r="A382" s="945"/>
      <c r="B382" s="982"/>
      <c r="C382" s="998"/>
      <c r="D382" s="666" t="s">
        <v>871</v>
      </c>
      <c r="E382" s="9" t="s">
        <v>101</v>
      </c>
      <c r="F382" s="671">
        <f>+'[1]UE409 (2)'!F396</f>
        <v>8179</v>
      </c>
      <c r="G382" s="671">
        <f>+'[1]UE409 (2)'!G396</f>
        <v>8179</v>
      </c>
      <c r="H382" s="671">
        <f>+'[1]UE409 (2)'!H396</f>
        <v>8179</v>
      </c>
      <c r="I382" s="671">
        <f>+'[1]UE409 (2)'!I396</f>
        <v>8179</v>
      </c>
      <c r="J382" s="634">
        <v>873</v>
      </c>
      <c r="K382" s="91">
        <v>727</v>
      </c>
      <c r="L382" s="91">
        <v>679</v>
      </c>
      <c r="M382" s="91">
        <v>229</v>
      </c>
      <c r="N382" s="91"/>
      <c r="O382" s="91"/>
      <c r="P382" s="91"/>
      <c r="Q382" s="91"/>
      <c r="R382" s="91"/>
      <c r="S382" s="634"/>
      <c r="T382" s="91"/>
      <c r="U382" s="91"/>
      <c r="V382" s="77">
        <f t="shared" si="110"/>
        <v>2508</v>
      </c>
      <c r="W382" s="128">
        <f t="shared" si="111"/>
        <v>30.663895341728818</v>
      </c>
      <c r="Z382" s="640"/>
      <c r="AA382" s="640"/>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BA382" s="129"/>
      <c r="BB382" s="130"/>
      <c r="BC382" s="183"/>
      <c r="BD382" s="155"/>
      <c r="BE382" s="184"/>
      <c r="BF382" s="131"/>
      <c r="BG382" s="184"/>
      <c r="BH382" s="131"/>
      <c r="BI382" s="185"/>
      <c r="BJ382" s="131"/>
      <c r="BK382" s="184"/>
      <c r="BL382" s="131"/>
      <c r="BM382" s="184"/>
      <c r="BN382" s="131"/>
      <c r="BO382" s="185"/>
      <c r="BP382" s="131"/>
      <c r="BQ382" s="185"/>
      <c r="BR382" s="131"/>
      <c r="BS382" s="186"/>
      <c r="BT382" s="131"/>
      <c r="BU382" s="185"/>
      <c r="BV382" s="131"/>
      <c r="BW382" s="186"/>
      <c r="BX382" s="131"/>
      <c r="BY382" s="186"/>
      <c r="BZ382" s="131"/>
      <c r="CA382" s="65"/>
      <c r="CB382" s="156">
        <f t="shared" si="112"/>
        <v>0</v>
      </c>
      <c r="CC382" s="128" t="e">
        <f t="shared" si="113"/>
        <v>#DIV/0!</v>
      </c>
      <c r="CD382" s="209"/>
      <c r="CE382" s="145"/>
      <c r="CF382" s="122"/>
      <c r="CG382" s="122"/>
    </row>
    <row r="383" spans="1:88" ht="60" customHeight="1">
      <c r="A383" s="945"/>
      <c r="B383" s="982"/>
      <c r="C383" s="998"/>
      <c r="D383" s="38" t="s">
        <v>567</v>
      </c>
      <c r="E383" s="9" t="s">
        <v>101</v>
      </c>
      <c r="F383" s="671">
        <f>+'[1]UE409 (2)'!F397</f>
        <v>1154</v>
      </c>
      <c r="G383" s="671">
        <f>+'[1]UE409 (2)'!G397</f>
        <v>1154</v>
      </c>
      <c r="H383" s="671">
        <f>+'[1]UE409 (2)'!H397</f>
        <v>1154</v>
      </c>
      <c r="I383" s="671">
        <f>+'[1]UE409 (2)'!I397</f>
        <v>1154</v>
      </c>
      <c r="J383" s="647">
        <v>10</v>
      </c>
      <c r="K383" s="139">
        <v>4</v>
      </c>
      <c r="L383" s="139">
        <v>4</v>
      </c>
      <c r="M383" s="139">
        <v>0</v>
      </c>
      <c r="N383" s="139"/>
      <c r="O383" s="139"/>
      <c r="P383" s="139"/>
      <c r="Q383" s="139"/>
      <c r="R383" s="139"/>
      <c r="S383" s="647"/>
      <c r="T383" s="139"/>
      <c r="U383" s="139"/>
      <c r="V383" s="77">
        <f t="shared" si="110"/>
        <v>18</v>
      </c>
      <c r="W383" s="128">
        <f t="shared" si="111"/>
        <v>1.559792027729636</v>
      </c>
      <c r="Z383" s="640"/>
      <c r="AA383" s="640"/>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BA383" s="129"/>
      <c r="BB383" s="130"/>
      <c r="BC383" s="183"/>
      <c r="BD383" s="155"/>
      <c r="BE383" s="184"/>
      <c r="BF383" s="131"/>
      <c r="BG383" s="184"/>
      <c r="BH383" s="131"/>
      <c r="BI383" s="185"/>
      <c r="BJ383" s="131"/>
      <c r="BK383" s="184"/>
      <c r="BL383" s="131"/>
      <c r="BM383" s="184"/>
      <c r="BN383" s="131"/>
      <c r="BO383" s="185"/>
      <c r="BP383" s="131"/>
      <c r="BQ383" s="185"/>
      <c r="BR383" s="131"/>
      <c r="BS383" s="186"/>
      <c r="BT383" s="131"/>
      <c r="BU383" s="185"/>
      <c r="BV383" s="131"/>
      <c r="BW383" s="186"/>
      <c r="BX383" s="131"/>
      <c r="BY383" s="186"/>
      <c r="BZ383" s="131"/>
      <c r="CA383" s="65"/>
      <c r="CB383" s="156">
        <f t="shared" si="112"/>
        <v>0</v>
      </c>
      <c r="CC383" s="128" t="e">
        <f t="shared" si="113"/>
        <v>#DIV/0!</v>
      </c>
      <c r="CF383" s="122"/>
      <c r="CG383" s="122"/>
    </row>
    <row r="384" spans="1:88" ht="60" customHeight="1">
      <c r="A384" s="945"/>
      <c r="B384" s="983"/>
      <c r="C384" s="999"/>
      <c r="D384" s="38" t="s">
        <v>568</v>
      </c>
      <c r="E384" s="9" t="s">
        <v>101</v>
      </c>
      <c r="F384" s="671">
        <f>+'[1]UE409 (2)'!F398</f>
        <v>9126</v>
      </c>
      <c r="G384" s="671">
        <f>+'[1]UE409 (2)'!G398</f>
        <v>9126</v>
      </c>
      <c r="H384" s="671">
        <f>+'[1]UE409 (2)'!H398</f>
        <v>9126</v>
      </c>
      <c r="I384" s="671">
        <f>+'[1]UE409 (2)'!I398</f>
        <v>9126</v>
      </c>
      <c r="J384" s="647">
        <v>550</v>
      </c>
      <c r="K384" s="139">
        <v>973</v>
      </c>
      <c r="L384" s="139">
        <v>884</v>
      </c>
      <c r="M384" s="139">
        <v>334</v>
      </c>
      <c r="N384" s="139"/>
      <c r="O384" s="139"/>
      <c r="P384" s="139"/>
      <c r="Q384" s="139"/>
      <c r="R384" s="139"/>
      <c r="S384" s="647"/>
      <c r="T384" s="139"/>
      <c r="U384" s="139"/>
      <c r="V384" s="77">
        <f t="shared" si="110"/>
        <v>2741</v>
      </c>
      <c r="W384" s="128">
        <f t="shared" si="111"/>
        <v>30.035064650449268</v>
      </c>
      <c r="Z384" s="640"/>
      <c r="AA384" s="640"/>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BA384" s="129"/>
      <c r="BB384" s="130"/>
      <c r="BC384" s="183"/>
      <c r="BD384" s="155"/>
      <c r="BE384" s="184"/>
      <c r="BF384" s="131"/>
      <c r="BG384" s="184"/>
      <c r="BH384" s="131"/>
      <c r="BI384" s="185"/>
      <c r="BJ384" s="131"/>
      <c r="BK384" s="184"/>
      <c r="BL384" s="131"/>
      <c r="BM384" s="184"/>
      <c r="BN384" s="131"/>
      <c r="BO384" s="185"/>
      <c r="BP384" s="131"/>
      <c r="BQ384" s="185"/>
      <c r="BR384" s="131"/>
      <c r="BS384" s="186"/>
      <c r="BT384" s="131"/>
      <c r="BU384" s="185"/>
      <c r="BV384" s="131"/>
      <c r="BW384" s="186"/>
      <c r="BX384" s="131"/>
      <c r="BY384" s="186"/>
      <c r="BZ384" s="131"/>
      <c r="CA384" s="65"/>
      <c r="CB384" s="156">
        <f t="shared" si="112"/>
        <v>0</v>
      </c>
      <c r="CC384" s="128" t="e">
        <f t="shared" si="113"/>
        <v>#DIV/0!</v>
      </c>
      <c r="CF384" s="122"/>
      <c r="CG384" s="122"/>
    </row>
    <row r="385" spans="1:88" ht="60" customHeight="1">
      <c r="A385" s="945"/>
      <c r="B385" s="975" t="s">
        <v>318</v>
      </c>
      <c r="C385" s="984" t="s">
        <v>714</v>
      </c>
      <c r="D385" s="985"/>
      <c r="E385" s="986"/>
      <c r="F385" s="698">
        <f>+'[1]UE409 (2)'!F399</f>
        <v>2399</v>
      </c>
      <c r="G385" s="698">
        <f>+'[1]UE409 (2)'!G399</f>
        <v>2399</v>
      </c>
      <c r="H385" s="698">
        <f>+'[1]UE409 (2)'!H399</f>
        <v>2399</v>
      </c>
      <c r="I385" s="698">
        <f>+'[1]UE409 (2)'!I399</f>
        <v>2399</v>
      </c>
      <c r="J385" s="741">
        <v>200</v>
      </c>
      <c r="K385" s="700">
        <v>282</v>
      </c>
      <c r="L385" s="700">
        <v>133</v>
      </c>
      <c r="M385" s="700">
        <v>46</v>
      </c>
      <c r="N385" s="700">
        <f t="shared" ref="N385:U385" si="122">+N386+N390+N388</f>
        <v>0</v>
      </c>
      <c r="O385" s="700">
        <f t="shared" si="122"/>
        <v>0</v>
      </c>
      <c r="P385" s="700">
        <f t="shared" si="122"/>
        <v>0</v>
      </c>
      <c r="Q385" s="700">
        <f t="shared" si="122"/>
        <v>0</v>
      </c>
      <c r="R385" s="700">
        <f t="shared" si="122"/>
        <v>0</v>
      </c>
      <c r="S385" s="700">
        <f t="shared" si="122"/>
        <v>0</v>
      </c>
      <c r="T385" s="700">
        <f t="shared" si="122"/>
        <v>0</v>
      </c>
      <c r="U385" s="700">
        <f t="shared" si="122"/>
        <v>0</v>
      </c>
      <c r="V385" s="77">
        <f t="shared" si="110"/>
        <v>661</v>
      </c>
      <c r="W385" s="128">
        <f t="shared" si="111"/>
        <v>27.553147144643603</v>
      </c>
      <c r="Z385" s="640"/>
      <c r="AA385" s="640"/>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BA385" s="129"/>
      <c r="BB385" s="130"/>
      <c r="BC385" s="183"/>
      <c r="BD385" s="155"/>
      <c r="BE385" s="184"/>
      <c r="BF385" s="131"/>
      <c r="BG385" s="184"/>
      <c r="BH385" s="131"/>
      <c r="BI385" s="185"/>
      <c r="BJ385" s="131"/>
      <c r="BK385" s="184"/>
      <c r="BL385" s="131"/>
      <c r="BM385" s="184"/>
      <c r="BN385" s="131"/>
      <c r="BO385" s="185"/>
      <c r="BP385" s="131"/>
      <c r="BQ385" s="185"/>
      <c r="BR385" s="131"/>
      <c r="BS385" s="186"/>
      <c r="BT385" s="131"/>
      <c r="BU385" s="185"/>
      <c r="BV385" s="131"/>
      <c r="BW385" s="186"/>
      <c r="BX385" s="131"/>
      <c r="BY385" s="186"/>
      <c r="BZ385" s="131"/>
      <c r="CA385" s="65"/>
      <c r="CB385" s="156">
        <f t="shared" si="112"/>
        <v>0</v>
      </c>
      <c r="CC385" s="128" t="e">
        <f t="shared" si="113"/>
        <v>#DIV/0!</v>
      </c>
      <c r="CF385" s="122"/>
      <c r="CG385" s="122"/>
    </row>
    <row r="386" spans="1:88" ht="60" customHeight="1">
      <c r="A386" s="945"/>
      <c r="B386" s="976"/>
      <c r="C386" s="989" t="s">
        <v>319</v>
      </c>
      <c r="D386" s="677" t="s">
        <v>221</v>
      </c>
      <c r="E386" s="678"/>
      <c r="F386" s="671">
        <f>+'[1]UE409 (2)'!F400</f>
        <v>1274</v>
      </c>
      <c r="G386" s="671">
        <f>+'[1]UE409 (2)'!G400</f>
        <v>1274</v>
      </c>
      <c r="H386" s="671">
        <f>+'[1]UE409 (2)'!H400</f>
        <v>1274</v>
      </c>
      <c r="I386" s="671">
        <f>+'[1]UE409 (2)'!I400</f>
        <v>1274</v>
      </c>
      <c r="J386" s="727">
        <v>150</v>
      </c>
      <c r="K386" s="671">
        <v>232</v>
      </c>
      <c r="L386" s="671">
        <v>123</v>
      </c>
      <c r="M386" s="671">
        <v>37</v>
      </c>
      <c r="N386" s="671">
        <f t="shared" ref="N386:U386" si="123">+N387</f>
        <v>0</v>
      </c>
      <c r="O386" s="671">
        <f t="shared" si="123"/>
        <v>0</v>
      </c>
      <c r="P386" s="671">
        <f t="shared" si="123"/>
        <v>0</v>
      </c>
      <c r="Q386" s="671">
        <f t="shared" si="123"/>
        <v>0</v>
      </c>
      <c r="R386" s="671">
        <f t="shared" si="123"/>
        <v>0</v>
      </c>
      <c r="S386" s="671">
        <f t="shared" si="123"/>
        <v>0</v>
      </c>
      <c r="T386" s="671">
        <f t="shared" si="123"/>
        <v>0</v>
      </c>
      <c r="U386" s="671">
        <f t="shared" si="123"/>
        <v>0</v>
      </c>
      <c r="V386" s="77">
        <f t="shared" si="110"/>
        <v>542</v>
      </c>
      <c r="W386" s="128">
        <f t="shared" si="111"/>
        <v>42.543171114599687</v>
      </c>
      <c r="X386" s="93"/>
      <c r="Y386" s="93"/>
      <c r="Z386" s="640"/>
      <c r="AA386" s="640"/>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93"/>
      <c r="BA386" s="77">
        <f>+BC386+BD386+BF386+BH386+BJ386+BL386+BN386+BP386+BR386+BT386+BV386+BX386+BZ386</f>
        <v>1192989</v>
      </c>
      <c r="BB386" s="130">
        <f>+BE386+BG386+BI386+BK386+BM386+BO386+BQ386+BS386+BU386+BW386+BY386+CA386</f>
        <v>221372.78</v>
      </c>
      <c r="BC386" s="183">
        <v>941577</v>
      </c>
      <c r="BD386" s="155">
        <v>19365</v>
      </c>
      <c r="BE386" s="184">
        <v>33122.35</v>
      </c>
      <c r="BF386" s="131">
        <v>232047</v>
      </c>
      <c r="BG386" s="184">
        <v>78092.399999999994</v>
      </c>
      <c r="BH386" s="131">
        <v>0</v>
      </c>
      <c r="BI386" s="185">
        <v>110158.03</v>
      </c>
      <c r="BJ386" s="131"/>
      <c r="BK386" s="184"/>
      <c r="BL386" s="131"/>
      <c r="BM386" s="184"/>
      <c r="BN386" s="131"/>
      <c r="BO386" s="185"/>
      <c r="BP386" s="131"/>
      <c r="BQ386" s="185"/>
      <c r="BR386" s="131"/>
      <c r="BS386" s="186"/>
      <c r="BT386" s="131"/>
      <c r="BU386" s="185"/>
      <c r="BV386" s="131"/>
      <c r="BW386" s="186"/>
      <c r="BX386" s="131"/>
      <c r="BY386" s="186"/>
      <c r="BZ386" s="131"/>
      <c r="CA386" s="65"/>
      <c r="CB386" s="156">
        <f t="shared" si="112"/>
        <v>221372.78</v>
      </c>
      <c r="CC386" s="128">
        <f t="shared" si="113"/>
        <v>18.556145949375896</v>
      </c>
      <c r="CF386" s="133">
        <f>+CI386-BA386</f>
        <v>0</v>
      </c>
      <c r="CG386" s="133">
        <f>+CJ386-BB386</f>
        <v>0</v>
      </c>
      <c r="CH386" s="160"/>
      <c r="CI386" s="133">
        <v>1192989</v>
      </c>
      <c r="CJ386" s="133">
        <v>221372.78</v>
      </c>
    </row>
    <row r="387" spans="1:88" ht="60" customHeight="1">
      <c r="A387" s="945"/>
      <c r="B387" s="976"/>
      <c r="C387" s="990"/>
      <c r="D387" s="19" t="s">
        <v>320</v>
      </c>
      <c r="E387" s="9" t="s">
        <v>101</v>
      </c>
      <c r="F387" s="671">
        <f>+'[1]UE409 (2)'!F401</f>
        <v>1274</v>
      </c>
      <c r="G387" s="671">
        <f>+'[1]UE409 (2)'!G401</f>
        <v>1274</v>
      </c>
      <c r="H387" s="671">
        <f>+'[1]UE409 (2)'!H401</f>
        <v>1274</v>
      </c>
      <c r="I387" s="671">
        <f>+'[1]UE409 (2)'!I401</f>
        <v>1274</v>
      </c>
      <c r="J387" s="634">
        <v>150</v>
      </c>
      <c r="K387" s="91">
        <v>232</v>
      </c>
      <c r="L387" s="91">
        <v>123</v>
      </c>
      <c r="M387" s="91">
        <v>37</v>
      </c>
      <c r="N387" s="91"/>
      <c r="O387" s="91"/>
      <c r="P387" s="91"/>
      <c r="Q387" s="91"/>
      <c r="R387" s="91"/>
      <c r="S387" s="634"/>
      <c r="T387" s="91"/>
      <c r="U387" s="91"/>
      <c r="V387" s="77">
        <f t="shared" si="110"/>
        <v>542</v>
      </c>
      <c r="W387" s="128">
        <f t="shared" si="111"/>
        <v>42.543171114599687</v>
      </c>
      <c r="Z387" s="640"/>
      <c r="AA387" s="640"/>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BA387" s="129"/>
      <c r="BB387" s="130"/>
      <c r="BC387" s="183"/>
      <c r="BD387" s="155"/>
      <c r="BE387" s="184"/>
      <c r="BF387" s="131"/>
      <c r="BG387" s="184"/>
      <c r="BH387" s="131"/>
      <c r="BI387" s="185"/>
      <c r="BJ387" s="131"/>
      <c r="BK387" s="184"/>
      <c r="BL387" s="131"/>
      <c r="BM387" s="184"/>
      <c r="BN387" s="131"/>
      <c r="BO387" s="185"/>
      <c r="BP387" s="131"/>
      <c r="BQ387" s="185"/>
      <c r="BR387" s="131"/>
      <c r="BS387" s="186"/>
      <c r="BT387" s="131"/>
      <c r="BU387" s="185"/>
      <c r="BV387" s="131"/>
      <c r="BW387" s="186"/>
      <c r="BX387" s="131"/>
      <c r="BY387" s="186"/>
      <c r="BZ387" s="131"/>
      <c r="CA387" s="65"/>
      <c r="CB387" s="156">
        <f t="shared" si="112"/>
        <v>0</v>
      </c>
      <c r="CC387" s="128" t="e">
        <f t="shared" si="113"/>
        <v>#DIV/0!</v>
      </c>
      <c r="CD387" s="145"/>
      <c r="CF387" s="122"/>
      <c r="CG387" s="122"/>
    </row>
    <row r="388" spans="1:88" ht="60" customHeight="1">
      <c r="A388" s="945"/>
      <c r="B388" s="976"/>
      <c r="C388" s="1014" t="s">
        <v>602</v>
      </c>
      <c r="D388" s="677" t="s">
        <v>221</v>
      </c>
      <c r="E388" s="678"/>
      <c r="F388" s="671">
        <f>+'[1]UE409 (2)'!F402</f>
        <v>16</v>
      </c>
      <c r="G388" s="671">
        <f>+'[1]UE409 (2)'!G402</f>
        <v>16</v>
      </c>
      <c r="H388" s="671">
        <f>+'[1]UE409 (2)'!H402</f>
        <v>16</v>
      </c>
      <c r="I388" s="671">
        <f>+'[1]UE409 (2)'!I402</f>
        <v>16</v>
      </c>
      <c r="J388" s="727">
        <v>11</v>
      </c>
      <c r="K388" s="671">
        <v>0</v>
      </c>
      <c r="L388" s="671">
        <v>0</v>
      </c>
      <c r="M388" s="671">
        <v>0</v>
      </c>
      <c r="N388" s="671">
        <f t="shared" ref="N388:U388" si="124">+N389</f>
        <v>0</v>
      </c>
      <c r="O388" s="671">
        <f t="shared" si="124"/>
        <v>0</v>
      </c>
      <c r="P388" s="671">
        <f t="shared" si="124"/>
        <v>0</v>
      </c>
      <c r="Q388" s="671">
        <f t="shared" si="124"/>
        <v>0</v>
      </c>
      <c r="R388" s="671">
        <f t="shared" si="124"/>
        <v>0</v>
      </c>
      <c r="S388" s="671">
        <f t="shared" si="124"/>
        <v>0</v>
      </c>
      <c r="T388" s="671">
        <f t="shared" si="124"/>
        <v>0</v>
      </c>
      <c r="U388" s="671">
        <f t="shared" si="124"/>
        <v>0</v>
      </c>
      <c r="V388" s="77">
        <f t="shared" si="110"/>
        <v>11</v>
      </c>
      <c r="W388" s="128">
        <f t="shared" si="111"/>
        <v>68.75</v>
      </c>
      <c r="Z388" s="640"/>
      <c r="AA388" s="640"/>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BA388" s="77">
        <f>+BC388+BD388+BF388+BH388+BJ388+BL388+BN388+BP388+BR388+BT388+BV388+BX388+BZ388</f>
        <v>599700</v>
      </c>
      <c r="BB388" s="130">
        <f>+BE388+BG388+BI388+BK388+BM388+BO388+BQ388+BS388+BU388+BW388+BY388+CA388</f>
        <v>114543.34999999999</v>
      </c>
      <c r="BC388" s="183">
        <v>535999</v>
      </c>
      <c r="BD388" s="155">
        <v>0</v>
      </c>
      <c r="BE388" s="184">
        <v>70443.22</v>
      </c>
      <c r="BF388" s="131">
        <v>63701</v>
      </c>
      <c r="BG388" s="184">
        <v>26986.789999999994</v>
      </c>
      <c r="BH388" s="131">
        <v>0</v>
      </c>
      <c r="BI388" s="185">
        <v>17113.339999999997</v>
      </c>
      <c r="BJ388" s="131"/>
      <c r="BK388" s="184"/>
      <c r="BL388" s="131"/>
      <c r="BM388" s="184"/>
      <c r="BN388" s="131"/>
      <c r="BO388" s="185"/>
      <c r="BP388" s="131"/>
      <c r="BQ388" s="185"/>
      <c r="BR388" s="131"/>
      <c r="BS388" s="186"/>
      <c r="BT388" s="131"/>
      <c r="BU388" s="185"/>
      <c r="BV388" s="131"/>
      <c r="BW388" s="186"/>
      <c r="BX388" s="131"/>
      <c r="BY388" s="186"/>
      <c r="BZ388" s="131"/>
      <c r="CA388" s="65"/>
      <c r="CB388" s="156">
        <f>+BE388+BG388+BI388+BK388+BM388+BO388+BQ388+BS388+BU388+BW388+BY388+CA388</f>
        <v>114543.34999999999</v>
      </c>
      <c r="CC388" s="128">
        <f>+CB388/BA388*100</f>
        <v>19.100108387527097</v>
      </c>
      <c r="CD388" s="145"/>
      <c r="CF388" s="133">
        <f>+CI388-BA388</f>
        <v>0</v>
      </c>
      <c r="CG388" s="133">
        <f>+CJ388-BB388</f>
        <v>0</v>
      </c>
      <c r="CH388" s="160"/>
      <c r="CI388" s="133">
        <v>599700</v>
      </c>
      <c r="CJ388" s="133">
        <v>114543.34999999999</v>
      </c>
    </row>
    <row r="389" spans="1:88" ht="60" customHeight="1">
      <c r="A389" s="945"/>
      <c r="B389" s="976"/>
      <c r="C389" s="1015"/>
      <c r="D389" s="45" t="s">
        <v>877</v>
      </c>
      <c r="E389" s="9" t="s">
        <v>101</v>
      </c>
      <c r="F389" s="671">
        <f>+'[1]UE409 (2)'!F403</f>
        <v>16</v>
      </c>
      <c r="G389" s="671">
        <f>+'[1]UE409 (2)'!G403</f>
        <v>16</v>
      </c>
      <c r="H389" s="671">
        <f>+'[1]UE409 (2)'!H403</f>
        <v>16</v>
      </c>
      <c r="I389" s="671">
        <f>+'[1]UE409 (2)'!I403</f>
        <v>16</v>
      </c>
      <c r="J389" s="634">
        <v>11</v>
      </c>
      <c r="K389" s="91">
        <v>0</v>
      </c>
      <c r="L389" s="91">
        <v>0</v>
      </c>
      <c r="M389" s="91">
        <v>0</v>
      </c>
      <c r="N389" s="91"/>
      <c r="O389" s="91"/>
      <c r="P389" s="91"/>
      <c r="Q389" s="91"/>
      <c r="R389" s="91"/>
      <c r="S389" s="634"/>
      <c r="T389" s="91"/>
      <c r="U389" s="91"/>
      <c r="V389" s="77">
        <f t="shared" si="110"/>
        <v>11</v>
      </c>
      <c r="W389" s="128">
        <f t="shared" si="111"/>
        <v>68.75</v>
      </c>
      <c r="Z389" s="640" t="s">
        <v>859</v>
      </c>
      <c r="AA389" s="640" t="s">
        <v>860</v>
      </c>
      <c r="AB389" s="226"/>
      <c r="AC389" s="226"/>
      <c r="AD389" s="226" t="s">
        <v>1020</v>
      </c>
      <c r="AE389" s="226"/>
      <c r="AF389" s="226"/>
      <c r="AG389" s="226"/>
      <c r="AH389" s="226"/>
      <c r="AI389" s="226"/>
      <c r="AJ389" s="226"/>
      <c r="AK389" s="226"/>
      <c r="AL389" s="226"/>
      <c r="AM389" s="226"/>
      <c r="AN389" s="226"/>
      <c r="AO389" s="226"/>
      <c r="AP389" s="226"/>
      <c r="AQ389" s="226"/>
      <c r="AR389" s="226"/>
      <c r="AS389" s="226"/>
      <c r="AT389" s="226"/>
      <c r="AU389" s="226"/>
      <c r="AV389" s="226"/>
      <c r="AW389" s="226"/>
      <c r="BA389" s="129"/>
      <c r="BB389" s="130"/>
      <c r="BC389" s="183"/>
      <c r="BD389" s="155"/>
      <c r="BE389" s="184"/>
      <c r="BF389" s="131"/>
      <c r="BG389" s="184"/>
      <c r="BH389" s="131"/>
      <c r="BI389" s="185"/>
      <c r="BJ389" s="131"/>
      <c r="BK389" s="184"/>
      <c r="BL389" s="131"/>
      <c r="BM389" s="184"/>
      <c r="BN389" s="131"/>
      <c r="BO389" s="185"/>
      <c r="BP389" s="131"/>
      <c r="BQ389" s="185"/>
      <c r="BR389" s="131"/>
      <c r="BS389" s="186"/>
      <c r="BT389" s="131"/>
      <c r="BU389" s="185"/>
      <c r="BV389" s="131"/>
      <c r="BW389" s="186"/>
      <c r="BX389" s="131"/>
      <c r="BY389" s="186"/>
      <c r="BZ389" s="131"/>
      <c r="CA389" s="65"/>
      <c r="CB389" s="156">
        <f>+BE389+BG389+BI389+BK389+BM389+BO389+BQ389+BS389+BU389+BW389+BY389+CA389</f>
        <v>0</v>
      </c>
      <c r="CC389" s="128" t="e">
        <f>+CB389/BA389*100</f>
        <v>#DIV/0!</v>
      </c>
      <c r="CD389" s="145"/>
      <c r="CF389" s="122"/>
      <c r="CG389" s="122"/>
    </row>
    <row r="390" spans="1:88" ht="60" customHeight="1">
      <c r="A390" s="945"/>
      <c r="B390" s="976"/>
      <c r="C390" s="1014" t="s">
        <v>554</v>
      </c>
      <c r="D390" s="677" t="s">
        <v>221</v>
      </c>
      <c r="E390" s="678"/>
      <c r="F390" s="671">
        <f>+'[1]UE409 (2)'!F404</f>
        <v>1109</v>
      </c>
      <c r="G390" s="671">
        <f>+'[1]UE409 (2)'!G404</f>
        <v>1109</v>
      </c>
      <c r="H390" s="671">
        <f>+'[1]UE409 (2)'!H404</f>
        <v>1109</v>
      </c>
      <c r="I390" s="671">
        <f>+'[1]UE409 (2)'!I404</f>
        <v>1109</v>
      </c>
      <c r="J390" s="727">
        <v>39</v>
      </c>
      <c r="K390" s="671">
        <v>50</v>
      </c>
      <c r="L390" s="671">
        <v>10</v>
      </c>
      <c r="M390" s="671">
        <v>9</v>
      </c>
      <c r="N390" s="671">
        <f t="shared" ref="N390:U390" si="125">+N391</f>
        <v>0</v>
      </c>
      <c r="O390" s="671">
        <f t="shared" si="125"/>
        <v>0</v>
      </c>
      <c r="P390" s="671">
        <f t="shared" si="125"/>
        <v>0</v>
      </c>
      <c r="Q390" s="671">
        <f t="shared" si="125"/>
        <v>0</v>
      </c>
      <c r="R390" s="671">
        <f t="shared" si="125"/>
        <v>0</v>
      </c>
      <c r="S390" s="671">
        <f t="shared" si="125"/>
        <v>0</v>
      </c>
      <c r="T390" s="671">
        <f t="shared" si="125"/>
        <v>0</v>
      </c>
      <c r="U390" s="671">
        <f t="shared" si="125"/>
        <v>0</v>
      </c>
      <c r="V390" s="77">
        <f t="shared" si="110"/>
        <v>108</v>
      </c>
      <c r="W390" s="128">
        <f t="shared" si="111"/>
        <v>9.7385031559963942</v>
      </c>
      <c r="Z390" s="640"/>
      <c r="AA390" s="640"/>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BA390" s="750">
        <f>+BC390+BD390+BF390+BH390+BJ390+BL390+BN390+BP390+BR390+BT390+BV390+BX390+BZ390</f>
        <v>286110</v>
      </c>
      <c r="BB390" s="130">
        <f>+BE390+BG390+BI390+BK390+BM390+BO390+BQ390+BS390+BU390+BW390+BY390+CA390</f>
        <v>31505.23</v>
      </c>
      <c r="BC390" s="183">
        <v>50810</v>
      </c>
      <c r="BD390" s="748">
        <v>235300</v>
      </c>
      <c r="BE390" s="184">
        <v>0</v>
      </c>
      <c r="BF390" s="131">
        <v>0</v>
      </c>
      <c r="BG390" s="184">
        <v>6064.52</v>
      </c>
      <c r="BH390" s="131">
        <v>0</v>
      </c>
      <c r="BI390" s="185">
        <v>25440.71</v>
      </c>
      <c r="BJ390" s="131"/>
      <c r="BK390" s="184"/>
      <c r="BL390" s="131"/>
      <c r="BM390" s="184"/>
      <c r="BN390" s="131"/>
      <c r="BO390" s="185"/>
      <c r="BP390" s="131"/>
      <c r="BQ390" s="185"/>
      <c r="BR390" s="131"/>
      <c r="BS390" s="186"/>
      <c r="BT390" s="131"/>
      <c r="BU390" s="185"/>
      <c r="BV390" s="131"/>
      <c r="BW390" s="186"/>
      <c r="BX390" s="131"/>
      <c r="BY390" s="186"/>
      <c r="BZ390" s="131"/>
      <c r="CA390" s="65"/>
      <c r="CB390" s="156">
        <f t="shared" si="112"/>
        <v>31505.23</v>
      </c>
      <c r="CC390" s="128">
        <f t="shared" si="113"/>
        <v>11.011579462444514</v>
      </c>
      <c r="CF390" s="133">
        <f>+CI390-BA390</f>
        <v>0</v>
      </c>
      <c r="CG390" s="133">
        <f>+CJ390-BB390</f>
        <v>0</v>
      </c>
      <c r="CH390" s="160"/>
      <c r="CI390" s="133">
        <v>286110</v>
      </c>
      <c r="CJ390" s="133">
        <v>31505.23</v>
      </c>
    </row>
    <row r="391" spans="1:88" ht="60" customHeight="1">
      <c r="A391" s="945"/>
      <c r="B391" s="977"/>
      <c r="C391" s="1015"/>
      <c r="D391" s="38" t="s">
        <v>873</v>
      </c>
      <c r="E391" s="9" t="s">
        <v>60</v>
      </c>
      <c r="F391" s="671">
        <f>+'[1]UE409 (2)'!F405</f>
        <v>1109</v>
      </c>
      <c r="G391" s="671">
        <f>+'[1]UE409 (2)'!G405</f>
        <v>1109</v>
      </c>
      <c r="H391" s="671">
        <f>+'[1]UE409 (2)'!H405</f>
        <v>1109</v>
      </c>
      <c r="I391" s="671">
        <f>+'[1]UE409 (2)'!I405</f>
        <v>1109</v>
      </c>
      <c r="J391" s="634">
        <v>39</v>
      </c>
      <c r="K391" s="91">
        <v>50</v>
      </c>
      <c r="L391" s="91">
        <v>10</v>
      </c>
      <c r="M391" s="91">
        <v>9</v>
      </c>
      <c r="N391" s="91"/>
      <c r="O391" s="91"/>
      <c r="P391" s="91"/>
      <c r="Q391" s="91"/>
      <c r="R391" s="91"/>
      <c r="S391" s="634"/>
      <c r="T391" s="91"/>
      <c r="U391" s="91"/>
      <c r="V391" s="77">
        <f t="shared" si="110"/>
        <v>108</v>
      </c>
      <c r="W391" s="128">
        <f t="shared" si="111"/>
        <v>9.7385031559963942</v>
      </c>
      <c r="Z391" s="640" t="s">
        <v>861</v>
      </c>
      <c r="AA391" s="640" t="s">
        <v>862</v>
      </c>
      <c r="AB391" s="226"/>
      <c r="AC391" s="226"/>
      <c r="AD391" s="226" t="s">
        <v>1021</v>
      </c>
      <c r="AE391" s="226"/>
      <c r="AF391" s="226"/>
      <c r="AG391" s="226"/>
      <c r="AH391" s="226"/>
      <c r="AI391" s="226"/>
      <c r="AJ391" s="226"/>
      <c r="AK391" s="226"/>
      <c r="AL391" s="226"/>
      <c r="AM391" s="226"/>
      <c r="AN391" s="226"/>
      <c r="AO391" s="226"/>
      <c r="AP391" s="226"/>
      <c r="AQ391" s="226"/>
      <c r="AR391" s="226"/>
      <c r="AS391" s="226"/>
      <c r="AT391" s="226"/>
      <c r="AU391" s="226"/>
      <c r="AV391" s="226"/>
      <c r="AW391" s="226"/>
      <c r="BA391" s="129"/>
      <c r="BB391" s="130"/>
      <c r="BC391" s="183"/>
      <c r="BD391" s="155"/>
      <c r="BE391" s="184"/>
      <c r="BF391" s="131"/>
      <c r="BG391" s="184"/>
      <c r="BH391" s="131"/>
      <c r="BI391" s="185"/>
      <c r="BJ391" s="131"/>
      <c r="BK391" s="184"/>
      <c r="BL391" s="131"/>
      <c r="BM391" s="184"/>
      <c r="BN391" s="131"/>
      <c r="BO391" s="185"/>
      <c r="BP391" s="131"/>
      <c r="BQ391" s="185"/>
      <c r="BR391" s="131"/>
      <c r="BS391" s="186"/>
      <c r="BT391" s="131"/>
      <c r="BU391" s="185"/>
      <c r="BV391" s="131"/>
      <c r="BW391" s="186"/>
      <c r="BX391" s="131"/>
      <c r="BY391" s="186"/>
      <c r="BZ391" s="131"/>
      <c r="CA391" s="65"/>
      <c r="CB391" s="156">
        <f t="shared" si="112"/>
        <v>0</v>
      </c>
      <c r="CC391" s="128" t="e">
        <f t="shared" si="113"/>
        <v>#DIV/0!</v>
      </c>
      <c r="CF391" s="122"/>
      <c r="CG391" s="122"/>
    </row>
    <row r="392" spans="1:88" ht="60" customHeight="1">
      <c r="A392" s="945"/>
      <c r="B392" s="975" t="s">
        <v>315</v>
      </c>
      <c r="C392" s="984" t="s">
        <v>714</v>
      </c>
      <c r="D392" s="985"/>
      <c r="E392" s="986"/>
      <c r="F392" s="698">
        <f>+'[1]UE409 (2)'!F406</f>
        <v>3000</v>
      </c>
      <c r="G392" s="698">
        <f>+'[1]UE409 (2)'!G406</f>
        <v>3000</v>
      </c>
      <c r="H392" s="698">
        <f>+'[1]UE409 (2)'!H406</f>
        <v>3000</v>
      </c>
      <c r="I392" s="698">
        <f>+'[1]UE409 (2)'!I406</f>
        <v>3000</v>
      </c>
      <c r="J392" s="741">
        <v>84</v>
      </c>
      <c r="K392" s="700">
        <v>79</v>
      </c>
      <c r="L392" s="700">
        <v>90</v>
      </c>
      <c r="M392" s="700">
        <v>27</v>
      </c>
      <c r="N392" s="700">
        <f t="shared" ref="N392:U392" si="126">+N393+N395</f>
        <v>0</v>
      </c>
      <c r="O392" s="700">
        <f t="shared" si="126"/>
        <v>0</v>
      </c>
      <c r="P392" s="700">
        <f t="shared" si="126"/>
        <v>0</v>
      </c>
      <c r="Q392" s="700">
        <f t="shared" si="126"/>
        <v>0</v>
      </c>
      <c r="R392" s="700">
        <f t="shared" si="126"/>
        <v>0</v>
      </c>
      <c r="S392" s="700">
        <f t="shared" si="126"/>
        <v>0</v>
      </c>
      <c r="T392" s="700">
        <f t="shared" si="126"/>
        <v>0</v>
      </c>
      <c r="U392" s="700">
        <f t="shared" si="126"/>
        <v>0</v>
      </c>
      <c r="V392" s="77">
        <f t="shared" si="110"/>
        <v>280</v>
      </c>
      <c r="W392" s="128">
        <f t="shared" si="111"/>
        <v>9.3333333333333339</v>
      </c>
      <c r="Z392" s="640"/>
      <c r="AA392" s="640"/>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BA392" s="129"/>
      <c r="BB392" s="130"/>
      <c r="BC392" s="183"/>
      <c r="BD392" s="155"/>
      <c r="BE392" s="132"/>
      <c r="BF392" s="131"/>
      <c r="BG392" s="132"/>
      <c r="BH392" s="131"/>
      <c r="BI392" s="132"/>
      <c r="BJ392" s="131"/>
      <c r="BK392" s="184"/>
      <c r="BL392" s="131"/>
      <c r="BM392" s="184"/>
      <c r="BN392" s="131"/>
      <c r="BO392" s="132"/>
      <c r="BP392" s="131"/>
      <c r="BQ392" s="132"/>
      <c r="BR392" s="131"/>
      <c r="BS392" s="65"/>
      <c r="BT392" s="131"/>
      <c r="BU392" s="132"/>
      <c r="BV392" s="131"/>
      <c r="BW392" s="65"/>
      <c r="BX392" s="131"/>
      <c r="BY392" s="65"/>
      <c r="BZ392" s="131"/>
      <c r="CA392" s="65"/>
      <c r="CB392" s="156">
        <f t="shared" si="112"/>
        <v>0</v>
      </c>
      <c r="CC392" s="128" t="e">
        <f t="shared" si="113"/>
        <v>#DIV/0!</v>
      </c>
      <c r="CF392" s="122"/>
      <c r="CG392" s="122"/>
    </row>
    <row r="393" spans="1:88" ht="60" customHeight="1">
      <c r="A393" s="945"/>
      <c r="B393" s="976"/>
      <c r="C393" s="1014" t="s">
        <v>317</v>
      </c>
      <c r="D393" s="677" t="s">
        <v>221</v>
      </c>
      <c r="E393" s="678"/>
      <c r="F393" s="671">
        <f>+'[1]UE409 (2)'!F407</f>
        <v>1200</v>
      </c>
      <c r="G393" s="671">
        <f>+'[1]UE409 (2)'!G407</f>
        <v>1200</v>
      </c>
      <c r="H393" s="671">
        <f>+'[1]UE409 (2)'!H407</f>
        <v>1200</v>
      </c>
      <c r="I393" s="671">
        <f>+'[1]UE409 (2)'!I407</f>
        <v>1200</v>
      </c>
      <c r="J393" s="727">
        <v>0</v>
      </c>
      <c r="K393" s="671">
        <v>0</v>
      </c>
      <c r="L393" s="671">
        <v>39</v>
      </c>
      <c r="M393" s="671">
        <v>3</v>
      </c>
      <c r="N393" s="671">
        <f t="shared" ref="N393:U393" si="127">+N394</f>
        <v>0</v>
      </c>
      <c r="O393" s="671">
        <f t="shared" si="127"/>
        <v>0</v>
      </c>
      <c r="P393" s="671">
        <f t="shared" si="127"/>
        <v>0</v>
      </c>
      <c r="Q393" s="671">
        <f t="shared" si="127"/>
        <v>0</v>
      </c>
      <c r="R393" s="671">
        <f t="shared" si="127"/>
        <v>0</v>
      </c>
      <c r="S393" s="671">
        <f t="shared" si="127"/>
        <v>0</v>
      </c>
      <c r="T393" s="671">
        <f t="shared" si="127"/>
        <v>0</v>
      </c>
      <c r="U393" s="671">
        <f t="shared" si="127"/>
        <v>0</v>
      </c>
      <c r="V393" s="77">
        <f t="shared" si="110"/>
        <v>42</v>
      </c>
      <c r="W393" s="128">
        <f t="shared" si="111"/>
        <v>3.5000000000000004</v>
      </c>
      <c r="Z393" s="640"/>
      <c r="AA393" s="640"/>
      <c r="AB393" s="226"/>
      <c r="AC393" s="226"/>
      <c r="AD393" s="226"/>
      <c r="AE393" s="226"/>
      <c r="AF393" s="226"/>
      <c r="AG393" s="226"/>
      <c r="AH393" s="226"/>
      <c r="AI393" s="226"/>
      <c r="AJ393" s="226"/>
      <c r="AK393" s="226"/>
      <c r="AL393" s="226"/>
      <c r="AM393" s="226"/>
      <c r="AN393" s="226"/>
      <c r="AO393" s="226"/>
      <c r="AP393" s="226"/>
      <c r="AQ393" s="226"/>
      <c r="AR393" s="226"/>
      <c r="AS393" s="226"/>
      <c r="AT393" s="226"/>
      <c r="AU393" s="226"/>
      <c r="AV393" s="226"/>
      <c r="AW393" s="226"/>
      <c r="BA393" s="77">
        <f>+BC393+BD393+BF393+BH393+BJ393+BL393+BN393+BP393+BR393+BT393+BV393+BX393+BZ393</f>
        <v>129912</v>
      </c>
      <c r="BB393" s="130">
        <f>+BE393+BG393+BI393+BK393+BM393+BO393+BQ393+BS393+BU393+BW393+BY393+CA393</f>
        <v>38860.71</v>
      </c>
      <c r="BC393" s="183">
        <v>99776</v>
      </c>
      <c r="BD393" s="155">
        <v>0</v>
      </c>
      <c r="BE393" s="184">
        <v>19147.03</v>
      </c>
      <c r="BF393" s="131">
        <v>30136</v>
      </c>
      <c r="BG393" s="184">
        <v>9905.7099999999991</v>
      </c>
      <c r="BH393" s="131">
        <v>0</v>
      </c>
      <c r="BI393" s="185">
        <v>9807.9700000000012</v>
      </c>
      <c r="BJ393" s="131"/>
      <c r="BK393" s="184"/>
      <c r="BL393" s="131"/>
      <c r="BM393" s="184"/>
      <c r="BN393" s="131"/>
      <c r="BO393" s="185"/>
      <c r="BP393" s="131"/>
      <c r="BQ393" s="185"/>
      <c r="BR393" s="131"/>
      <c r="BS393" s="186"/>
      <c r="BT393" s="131"/>
      <c r="BU393" s="185"/>
      <c r="BV393" s="131"/>
      <c r="BW393" s="186"/>
      <c r="BX393" s="131"/>
      <c r="BY393" s="186"/>
      <c r="BZ393" s="131"/>
      <c r="CA393" s="65"/>
      <c r="CB393" s="156">
        <f t="shared" si="112"/>
        <v>38860.71</v>
      </c>
      <c r="CC393" s="128">
        <f t="shared" si="113"/>
        <v>29.913102715684463</v>
      </c>
      <c r="CF393" s="133">
        <f>+CI393-BA393</f>
        <v>0</v>
      </c>
      <c r="CG393" s="133">
        <f>+CJ393-BB393</f>
        <v>0</v>
      </c>
      <c r="CH393" s="160"/>
      <c r="CI393" s="133">
        <v>129912</v>
      </c>
      <c r="CJ393" s="133">
        <v>38860.71</v>
      </c>
    </row>
    <row r="394" spans="1:88" ht="60" customHeight="1">
      <c r="A394" s="945"/>
      <c r="B394" s="976"/>
      <c r="C394" s="1015"/>
      <c r="D394" s="38" t="s">
        <v>872</v>
      </c>
      <c r="E394" s="9" t="s">
        <v>60</v>
      </c>
      <c r="F394" s="671">
        <f>+'[1]UE409 (2)'!F408</f>
        <v>1200</v>
      </c>
      <c r="G394" s="671">
        <f>+'[1]UE409 (2)'!G408</f>
        <v>1200</v>
      </c>
      <c r="H394" s="671">
        <f>+'[1]UE409 (2)'!H408</f>
        <v>1200</v>
      </c>
      <c r="I394" s="671">
        <f>+'[1]UE409 (2)'!I408</f>
        <v>1200</v>
      </c>
      <c r="J394" s="634">
        <v>0</v>
      </c>
      <c r="K394" s="91">
        <v>0</v>
      </c>
      <c r="L394" s="91">
        <v>39</v>
      </c>
      <c r="M394" s="91">
        <v>3</v>
      </c>
      <c r="N394" s="91"/>
      <c r="O394" s="91"/>
      <c r="P394" s="91"/>
      <c r="Q394" s="91"/>
      <c r="R394" s="91"/>
      <c r="S394" s="634"/>
      <c r="T394" s="91"/>
      <c r="U394" s="91"/>
      <c r="V394" s="77">
        <f t="shared" si="110"/>
        <v>42</v>
      </c>
      <c r="W394" s="128">
        <f t="shared" si="111"/>
        <v>3.5000000000000004</v>
      </c>
      <c r="Z394" s="640" t="s">
        <v>863</v>
      </c>
      <c r="AA394" s="640" t="s">
        <v>864</v>
      </c>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BA394" s="129"/>
      <c r="BB394" s="130"/>
      <c r="BC394" s="183"/>
      <c r="BD394" s="155"/>
      <c r="BE394" s="184"/>
      <c r="BF394" s="131"/>
      <c r="BG394" s="184"/>
      <c r="BH394" s="131"/>
      <c r="BI394" s="185"/>
      <c r="BJ394" s="131"/>
      <c r="BK394" s="184"/>
      <c r="BL394" s="131"/>
      <c r="BM394" s="184"/>
      <c r="BN394" s="131"/>
      <c r="BO394" s="185"/>
      <c r="BP394" s="131"/>
      <c r="BQ394" s="185"/>
      <c r="BR394" s="131"/>
      <c r="BS394" s="186"/>
      <c r="BT394" s="131"/>
      <c r="BU394" s="185"/>
      <c r="BV394" s="131"/>
      <c r="BW394" s="186"/>
      <c r="BX394" s="131"/>
      <c r="BY394" s="186"/>
      <c r="BZ394" s="131"/>
      <c r="CA394" s="65"/>
      <c r="CB394" s="156">
        <f t="shared" si="112"/>
        <v>0</v>
      </c>
      <c r="CC394" s="128" t="e">
        <f t="shared" si="113"/>
        <v>#DIV/0!</v>
      </c>
      <c r="CF394" s="122"/>
      <c r="CG394" s="122"/>
    </row>
    <row r="395" spans="1:88" ht="45" customHeight="1">
      <c r="A395" s="945"/>
      <c r="B395" s="976"/>
      <c r="C395" s="989" t="s">
        <v>316</v>
      </c>
      <c r="D395" s="677" t="s">
        <v>221</v>
      </c>
      <c r="E395" s="678"/>
      <c r="F395" s="671">
        <f>+'[1]UE409 (2)'!F409</f>
        <v>1800</v>
      </c>
      <c r="G395" s="671">
        <f>+'[1]UE409 (2)'!G409</f>
        <v>1800</v>
      </c>
      <c r="H395" s="671">
        <f>+'[1]UE409 (2)'!H409</f>
        <v>1800</v>
      </c>
      <c r="I395" s="671">
        <f>+'[1]UE409 (2)'!I409</f>
        <v>1800</v>
      </c>
      <c r="J395" s="727">
        <v>84</v>
      </c>
      <c r="K395" s="671">
        <v>79</v>
      </c>
      <c r="L395" s="671">
        <v>51</v>
      </c>
      <c r="M395" s="671">
        <v>24</v>
      </c>
      <c r="N395" s="671">
        <f t="shared" ref="N395:U395" si="128">+N396</f>
        <v>0</v>
      </c>
      <c r="O395" s="671">
        <f t="shared" si="128"/>
        <v>0</v>
      </c>
      <c r="P395" s="671">
        <f t="shared" si="128"/>
        <v>0</v>
      </c>
      <c r="Q395" s="671">
        <f t="shared" si="128"/>
        <v>0</v>
      </c>
      <c r="R395" s="671">
        <f t="shared" si="128"/>
        <v>0</v>
      </c>
      <c r="S395" s="671">
        <f t="shared" si="128"/>
        <v>0</v>
      </c>
      <c r="T395" s="671">
        <f t="shared" si="128"/>
        <v>0</v>
      </c>
      <c r="U395" s="671">
        <f t="shared" si="128"/>
        <v>0</v>
      </c>
      <c r="V395" s="77">
        <f t="shared" si="110"/>
        <v>238</v>
      </c>
      <c r="W395" s="128">
        <f t="shared" si="111"/>
        <v>13.222222222222221</v>
      </c>
      <c r="Z395" s="640"/>
      <c r="AA395" s="640"/>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Y395" s="135" t="s">
        <v>18</v>
      </c>
      <c r="AZ395" s="136">
        <f>SUM(BA366:BA396)</f>
        <v>6799767</v>
      </c>
      <c r="BA395" s="77">
        <f>+BC395+BD395+BF395+BH395+BJ395+BL395+BN395+BP395+BR395+BT395+BV395+BX395+BZ395</f>
        <v>1409701</v>
      </c>
      <c r="BB395" s="130">
        <f>+BE395+BG395+BI395+BK395+BM395+BO395+BQ395+BS395+BU395+BW395+BY395+CA395</f>
        <v>109556.55</v>
      </c>
      <c r="BC395" s="183">
        <v>1095564</v>
      </c>
      <c r="BD395" s="155">
        <v>0</v>
      </c>
      <c r="BE395" s="184">
        <v>1671.24</v>
      </c>
      <c r="BF395" s="131">
        <v>314137</v>
      </c>
      <c r="BG395" s="184">
        <v>54171.090000000004</v>
      </c>
      <c r="BH395" s="131">
        <v>0</v>
      </c>
      <c r="BI395" s="185">
        <v>53714.22</v>
      </c>
      <c r="BJ395" s="131"/>
      <c r="BK395" s="184"/>
      <c r="BL395" s="131"/>
      <c r="BM395" s="184"/>
      <c r="BN395" s="131"/>
      <c r="BO395" s="185"/>
      <c r="BP395" s="131"/>
      <c r="BQ395" s="185"/>
      <c r="BR395" s="131"/>
      <c r="BS395" s="186"/>
      <c r="BT395" s="131"/>
      <c r="BU395" s="185"/>
      <c r="BV395" s="131"/>
      <c r="BW395" s="186"/>
      <c r="BX395" s="131"/>
      <c r="BY395" s="186"/>
      <c r="BZ395" s="131"/>
      <c r="CA395" s="65"/>
      <c r="CB395" s="156">
        <f t="shared" si="112"/>
        <v>109556.55</v>
      </c>
      <c r="CC395" s="128">
        <f t="shared" si="113"/>
        <v>7.771616108664178</v>
      </c>
      <c r="CF395" s="133">
        <f>+CI395-BA395</f>
        <v>0</v>
      </c>
      <c r="CG395" s="133">
        <f>+CJ395-BB395</f>
        <v>0</v>
      </c>
      <c r="CH395" s="160"/>
      <c r="CI395" s="133">
        <v>1409701</v>
      </c>
      <c r="CJ395" s="133">
        <v>109556.55</v>
      </c>
    </row>
    <row r="396" spans="1:88" ht="66.75" customHeight="1">
      <c r="A396" s="945"/>
      <c r="B396" s="976"/>
      <c r="C396" s="990"/>
      <c r="D396" s="34" t="s">
        <v>450</v>
      </c>
      <c r="E396" s="25" t="s">
        <v>101</v>
      </c>
      <c r="F396" s="671">
        <f>+'[1]UE409 (2)'!F410</f>
        <v>1800</v>
      </c>
      <c r="G396" s="671">
        <f>+'[1]UE409 (2)'!G410</f>
        <v>1800</v>
      </c>
      <c r="H396" s="671">
        <f>+'[1]UE409 (2)'!H410</f>
        <v>1800</v>
      </c>
      <c r="I396" s="671">
        <f>+'[1]UE409 (2)'!I410</f>
        <v>1800</v>
      </c>
      <c r="J396" s="634">
        <v>84</v>
      </c>
      <c r="K396" s="91">
        <v>79</v>
      </c>
      <c r="L396" s="91">
        <v>51</v>
      </c>
      <c r="M396" s="91">
        <v>24</v>
      </c>
      <c r="N396" s="91"/>
      <c r="O396" s="91"/>
      <c r="P396" s="91"/>
      <c r="Q396" s="91"/>
      <c r="R396" s="91"/>
      <c r="S396" s="634"/>
      <c r="T396" s="91"/>
      <c r="U396" s="91"/>
      <c r="V396" s="77">
        <f t="shared" si="110"/>
        <v>238</v>
      </c>
      <c r="W396" s="128">
        <f t="shared" si="111"/>
        <v>13.222222222222221</v>
      </c>
      <c r="Z396" s="640" t="s">
        <v>863</v>
      </c>
      <c r="AA396" s="640" t="s">
        <v>864</v>
      </c>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Y396" s="135" t="s">
        <v>573</v>
      </c>
      <c r="AZ396" s="136">
        <f>SUM(BB366:BB396)</f>
        <v>1254407.1000000001</v>
      </c>
      <c r="BA396" s="129"/>
      <c r="BB396" s="130"/>
      <c r="BC396" s="129"/>
      <c r="BD396" s="155"/>
      <c r="BE396" s="184"/>
      <c r="BF396" s="131"/>
      <c r="BG396" s="184"/>
      <c r="BH396" s="131"/>
      <c r="BI396" s="185"/>
      <c r="BJ396" s="131"/>
      <c r="BK396" s="184"/>
      <c r="BL396" s="131"/>
      <c r="BM396" s="184"/>
      <c r="BN396" s="131"/>
      <c r="BO396" s="186"/>
      <c r="BP396" s="131"/>
      <c r="BQ396" s="185"/>
      <c r="BR396" s="131"/>
      <c r="BS396" s="186"/>
      <c r="BT396" s="131"/>
      <c r="BU396" s="186"/>
      <c r="BV396" s="131"/>
      <c r="BW396" s="186"/>
      <c r="BX396" s="131"/>
      <c r="BY396" s="186"/>
      <c r="BZ396" s="131"/>
      <c r="CA396" s="65"/>
      <c r="CB396" s="156">
        <f t="shared" si="112"/>
        <v>0</v>
      </c>
      <c r="CC396" s="128" t="e">
        <f t="shared" si="113"/>
        <v>#DIV/0!</v>
      </c>
      <c r="CD396" s="145"/>
      <c r="CF396" s="122"/>
      <c r="CG396" s="122"/>
    </row>
    <row r="397" spans="1:88" ht="37.5" customHeight="1">
      <c r="A397" s="1007" t="s">
        <v>517</v>
      </c>
      <c r="B397" s="1008"/>
      <c r="C397" s="1008"/>
      <c r="D397" s="1008"/>
      <c r="E397" s="1008"/>
      <c r="F397" s="1009"/>
      <c r="G397" s="98"/>
      <c r="H397" s="98"/>
      <c r="I397" s="97"/>
      <c r="J397" s="98"/>
      <c r="K397" s="98"/>
      <c r="L397" s="98"/>
      <c r="M397" s="98"/>
      <c r="N397" s="98"/>
      <c r="O397" s="98"/>
      <c r="P397" s="98"/>
      <c r="Q397" s="98"/>
      <c r="R397" s="98"/>
      <c r="S397" s="98"/>
      <c r="T397" s="98"/>
      <c r="U397" s="98"/>
      <c r="Z397" s="70"/>
      <c r="AA397" s="70"/>
      <c r="AB397" s="70"/>
      <c r="AC397" s="70"/>
      <c r="AD397" s="70"/>
      <c r="AE397" s="70"/>
      <c r="AF397" s="70"/>
      <c r="AG397" s="70"/>
      <c r="AH397" s="70"/>
      <c r="AI397" s="70"/>
      <c r="AJ397" s="70"/>
      <c r="AK397" s="70"/>
      <c r="AL397" s="70"/>
      <c r="AM397" s="70"/>
      <c r="AN397" s="70"/>
      <c r="AO397" s="70"/>
      <c r="AP397" s="70"/>
      <c r="AQ397" s="70"/>
      <c r="AR397" s="70"/>
      <c r="AS397" s="70"/>
      <c r="AT397" s="212"/>
      <c r="AU397" s="212"/>
      <c r="AV397" s="212"/>
      <c r="AW397" s="212"/>
      <c r="BA397" s="70"/>
      <c r="BB397" s="164"/>
      <c r="BC397" s="70"/>
      <c r="BD397" s="70"/>
      <c r="BE397" s="164"/>
      <c r="BF397" s="70"/>
      <c r="BG397" s="164"/>
      <c r="BH397" s="70"/>
      <c r="BI397" s="164"/>
      <c r="BJ397" s="70"/>
      <c r="BK397" s="164"/>
      <c r="BL397" s="70"/>
      <c r="BM397" s="164"/>
      <c r="BN397" s="70"/>
      <c r="BO397" s="70"/>
      <c r="BP397" s="70"/>
      <c r="BQ397" s="70"/>
      <c r="BR397" s="70"/>
      <c r="BS397" s="70"/>
      <c r="BT397" s="70"/>
      <c r="BU397" s="70"/>
      <c r="BV397" s="70"/>
      <c r="BW397" s="70"/>
      <c r="BX397" s="70"/>
      <c r="BY397" s="70"/>
      <c r="BZ397" s="70"/>
      <c r="CA397" s="70"/>
      <c r="CB397" s="164"/>
      <c r="CC397" s="164"/>
      <c r="CF397" s="122"/>
      <c r="CG397" s="122"/>
    </row>
    <row r="398" spans="1:88" ht="17.25" customHeight="1">
      <c r="A398" s="14"/>
      <c r="B398" s="10"/>
      <c r="C398" s="14"/>
      <c r="D398" s="14"/>
      <c r="E398" s="15"/>
      <c r="F398" s="96"/>
      <c r="G398" s="97"/>
      <c r="H398" s="97"/>
      <c r="I398" s="97"/>
      <c r="J398" s="98"/>
      <c r="K398" s="98"/>
      <c r="L398" s="98"/>
      <c r="M398" s="98"/>
      <c r="N398" s="98"/>
      <c r="O398" s="98"/>
      <c r="P398" s="98"/>
      <c r="Q398" s="98"/>
      <c r="R398" s="98"/>
      <c r="S398" s="98"/>
      <c r="T398" s="98"/>
      <c r="U398" s="98"/>
      <c r="Z398" s="70"/>
      <c r="AA398" s="70"/>
      <c r="AB398" s="70"/>
      <c r="AC398" s="70"/>
      <c r="AD398" s="70"/>
      <c r="AE398" s="70"/>
      <c r="AF398" s="70"/>
      <c r="AG398" s="70"/>
      <c r="AH398" s="70"/>
      <c r="AI398" s="70"/>
      <c r="AJ398" s="70"/>
      <c r="AK398" s="70"/>
      <c r="AL398" s="70"/>
      <c r="AM398" s="70"/>
      <c r="AN398" s="70"/>
      <c r="AO398" s="70"/>
      <c r="AP398" s="70"/>
      <c r="AQ398" s="70"/>
      <c r="AR398" s="70"/>
      <c r="AS398" s="70"/>
      <c r="AT398" s="227"/>
      <c r="AU398" s="227"/>
      <c r="AV398" s="227"/>
      <c r="AW398" s="227"/>
      <c r="BA398" s="70"/>
      <c r="BB398" s="164"/>
      <c r="BC398" s="70"/>
      <c r="BD398" s="70"/>
      <c r="BE398" s="164"/>
      <c r="BF398" s="70"/>
      <c r="BG398" s="164"/>
      <c r="BH398" s="70"/>
      <c r="BI398" s="164"/>
      <c r="BJ398" s="70"/>
      <c r="BK398" s="164"/>
      <c r="BL398" s="70"/>
      <c r="BM398" s="164"/>
      <c r="BN398" s="70"/>
      <c r="BO398" s="70"/>
      <c r="BP398" s="70"/>
      <c r="BQ398" s="70"/>
      <c r="BR398" s="70"/>
      <c r="BS398" s="70"/>
      <c r="BT398" s="70"/>
      <c r="BU398" s="70"/>
      <c r="BV398" s="70"/>
      <c r="BW398" s="70"/>
      <c r="BX398" s="70"/>
      <c r="BY398" s="70"/>
      <c r="BZ398" s="70"/>
      <c r="CA398" s="70"/>
      <c r="CB398" s="164"/>
      <c r="CC398" s="164"/>
      <c r="CF398" s="122"/>
      <c r="CG398" s="122"/>
    </row>
    <row r="399" spans="1:88" ht="23.25">
      <c r="A399" s="14"/>
      <c r="B399" s="10"/>
      <c r="C399" s="14"/>
      <c r="D399" s="14"/>
      <c r="E399" s="15"/>
      <c r="F399" s="96"/>
      <c r="G399" s="97"/>
      <c r="H399" s="97"/>
      <c r="I399" s="97"/>
      <c r="J399" s="98"/>
      <c r="K399" s="98"/>
      <c r="L399" s="98"/>
      <c r="M399" s="98"/>
      <c r="N399" s="98"/>
      <c r="O399" s="98"/>
      <c r="P399" s="98"/>
      <c r="Q399" s="98"/>
      <c r="R399" s="98"/>
      <c r="S399" s="98"/>
      <c r="T399" s="98"/>
      <c r="U399" s="98"/>
      <c r="Z399" s="995"/>
      <c r="AA399" s="995"/>
      <c r="AB399" s="995"/>
      <c r="AC399" s="995"/>
      <c r="AD399" s="995"/>
      <c r="AE399" s="995"/>
      <c r="AF399" s="995"/>
      <c r="AG399" s="995"/>
      <c r="AH399" s="995"/>
      <c r="AI399" s="995"/>
      <c r="AJ399" s="995"/>
      <c r="AK399" s="995"/>
      <c r="AL399" s="995"/>
      <c r="AM399" s="995"/>
      <c r="AN399" s="995"/>
      <c r="AO399" s="995"/>
      <c r="AP399" s="995"/>
      <c r="AQ399" s="995"/>
      <c r="AR399" s="995"/>
      <c r="AS399" s="995"/>
      <c r="AT399" s="995"/>
      <c r="AU399" s="995"/>
      <c r="AV399" s="995"/>
      <c r="AW399" s="995"/>
      <c r="BA399" s="70"/>
      <c r="BB399" s="164"/>
      <c r="BC399" s="70"/>
      <c r="BD399" s="70"/>
      <c r="BE399" s="70"/>
      <c r="BF399" s="70"/>
      <c r="BG399" s="164"/>
      <c r="BH399" s="70"/>
      <c r="BI399" s="164"/>
      <c r="BJ399" s="70"/>
      <c r="BK399" s="70"/>
      <c r="BL399" s="70"/>
      <c r="BM399" s="164"/>
      <c r="BN399" s="70"/>
      <c r="BO399" s="70"/>
      <c r="BP399" s="70"/>
      <c r="BQ399" s="70"/>
      <c r="BR399" s="70"/>
      <c r="BS399" s="70"/>
      <c r="BT399" s="70"/>
      <c r="BU399" s="70"/>
      <c r="BV399" s="70"/>
      <c r="BW399" s="70"/>
      <c r="BX399" s="70"/>
      <c r="BY399" s="70"/>
      <c r="BZ399" s="70"/>
      <c r="CA399" s="70"/>
      <c r="CB399" s="164"/>
      <c r="CC399" s="164"/>
      <c r="CF399" s="122"/>
      <c r="CG399" s="122"/>
    </row>
    <row r="400" spans="1:88" ht="23.25">
      <c r="A400" s="14"/>
      <c r="B400" s="10"/>
      <c r="C400" s="14"/>
      <c r="D400" s="14"/>
      <c r="E400" s="15"/>
      <c r="F400" s="96"/>
      <c r="G400" s="97"/>
      <c r="H400" s="97"/>
      <c r="I400" s="97"/>
      <c r="J400" s="98"/>
      <c r="K400" s="98"/>
      <c r="L400" s="98"/>
      <c r="M400" s="98"/>
      <c r="N400" s="98"/>
      <c r="O400" s="98"/>
      <c r="P400" s="98"/>
      <c r="Q400" s="98"/>
      <c r="R400" s="98"/>
      <c r="S400" s="98"/>
      <c r="T400" s="98"/>
      <c r="U400" s="98"/>
      <c r="Z400" s="987"/>
      <c r="AA400" s="987"/>
      <c r="AB400" s="987"/>
      <c r="AC400" s="987"/>
      <c r="AD400" s="987"/>
      <c r="AE400" s="987"/>
      <c r="AF400" s="987"/>
      <c r="AG400" s="987"/>
      <c r="AH400" s="987"/>
      <c r="AI400" s="987"/>
      <c r="AJ400" s="987"/>
      <c r="AK400" s="987"/>
      <c r="AL400" s="987"/>
      <c r="AM400" s="987"/>
      <c r="AN400" s="987"/>
      <c r="AO400" s="987"/>
      <c r="AP400" s="987"/>
      <c r="AQ400" s="987"/>
      <c r="AR400" s="987"/>
      <c r="AS400" s="987"/>
      <c r="AT400" s="987"/>
      <c r="AU400" s="987"/>
      <c r="AV400" s="987"/>
      <c r="AW400" s="987"/>
      <c r="AY400" s="125"/>
      <c r="AZ400" s="125"/>
      <c r="CD400" s="125"/>
      <c r="CE400" s="125"/>
      <c r="CF400" s="122"/>
      <c r="CG400" s="122"/>
    </row>
    <row r="401" spans="1:89">
      <c r="A401" s="21" t="s">
        <v>8</v>
      </c>
      <c r="B401" s="1229" t="s">
        <v>179</v>
      </c>
      <c r="C401" s="1229"/>
      <c r="D401" s="1229"/>
      <c r="E401" s="15"/>
      <c r="F401" s="96"/>
      <c r="G401" s="97"/>
      <c r="H401" s="97"/>
      <c r="I401" s="97"/>
      <c r="J401" s="98"/>
      <c r="K401" s="98"/>
      <c r="L401" s="98"/>
      <c r="M401" s="98"/>
      <c r="N401" s="98"/>
      <c r="O401" s="98"/>
      <c r="P401" s="98"/>
      <c r="Q401" s="98"/>
      <c r="R401" s="98"/>
      <c r="S401" s="98"/>
      <c r="T401" s="98"/>
      <c r="U401" s="98"/>
      <c r="Z401" s="987"/>
      <c r="AA401" s="987"/>
      <c r="AB401" s="987"/>
      <c r="AC401" s="987"/>
      <c r="AD401" s="987"/>
      <c r="AE401" s="987"/>
      <c r="AF401" s="987"/>
      <c r="AG401" s="987"/>
      <c r="AH401" s="987"/>
      <c r="AI401" s="987"/>
      <c r="AJ401" s="987"/>
      <c r="AK401" s="987"/>
      <c r="AL401" s="987"/>
      <c r="AM401" s="987"/>
      <c r="AN401" s="987"/>
      <c r="AO401" s="987"/>
      <c r="AP401" s="987"/>
      <c r="AQ401" s="987"/>
      <c r="AR401" s="987"/>
      <c r="AS401" s="987"/>
      <c r="AT401" s="987"/>
      <c r="AU401" s="987"/>
      <c r="AV401" s="987"/>
      <c r="AW401" s="987"/>
      <c r="CF401" s="122"/>
      <c r="CG401" s="122"/>
    </row>
    <row r="402" spans="1:89">
      <c r="A402" s="16" t="s">
        <v>180</v>
      </c>
      <c r="B402" s="1000" t="s">
        <v>181</v>
      </c>
      <c r="C402" s="1000"/>
      <c r="D402" s="1000"/>
      <c r="E402" s="1000"/>
      <c r="F402" s="1000"/>
      <c r="G402" s="1000"/>
      <c r="H402" s="1000"/>
      <c r="I402" s="99"/>
      <c r="J402" s="100"/>
      <c r="K402" s="100"/>
      <c r="L402" s="100"/>
      <c r="M402" s="100"/>
      <c r="N402" s="100"/>
      <c r="O402" s="100"/>
      <c r="P402" s="100"/>
      <c r="Q402" s="100"/>
      <c r="R402" s="100"/>
      <c r="S402" s="100"/>
      <c r="T402" s="100"/>
      <c r="U402" s="100"/>
      <c r="Z402" s="987"/>
      <c r="AA402" s="987"/>
      <c r="AB402" s="987"/>
      <c r="AC402" s="987"/>
      <c r="AD402" s="987"/>
      <c r="AE402" s="987"/>
      <c r="AF402" s="987"/>
      <c r="AG402" s="987"/>
      <c r="AH402" s="987"/>
      <c r="AI402" s="987"/>
      <c r="AJ402" s="987"/>
      <c r="AK402" s="987"/>
      <c r="AL402" s="987"/>
      <c r="AM402" s="987"/>
      <c r="AN402" s="987"/>
      <c r="AO402" s="987"/>
      <c r="AP402" s="987"/>
      <c r="AQ402" s="987"/>
      <c r="AR402" s="987"/>
      <c r="AS402" s="987"/>
      <c r="AT402" s="987"/>
      <c r="AU402" s="987"/>
      <c r="AV402" s="987"/>
      <c r="AW402" s="987"/>
      <c r="CF402" s="122"/>
      <c r="CG402" s="122"/>
    </row>
    <row r="403" spans="1:89" ht="25.5" customHeight="1">
      <c r="A403" s="14"/>
      <c r="B403" s="669" t="s">
        <v>182</v>
      </c>
      <c r="C403" s="1000" t="s">
        <v>183</v>
      </c>
      <c r="D403" s="1000"/>
      <c r="E403" s="1000"/>
      <c r="F403" s="1000"/>
      <c r="G403" s="1000"/>
      <c r="H403" s="1000"/>
      <c r="I403" s="99"/>
      <c r="J403" s="100"/>
      <c r="K403" s="100"/>
      <c r="L403" s="100"/>
      <c r="M403" s="100"/>
      <c r="N403" s="100"/>
      <c r="O403" s="100"/>
      <c r="P403" s="100"/>
      <c r="Q403" s="100"/>
      <c r="R403" s="100"/>
      <c r="S403" s="100"/>
      <c r="T403" s="100"/>
      <c r="U403" s="100"/>
      <c r="Z403" s="237"/>
      <c r="AA403" s="237"/>
      <c r="AB403" s="237"/>
      <c r="AC403" s="237"/>
      <c r="AD403" s="232"/>
      <c r="AE403" s="232"/>
      <c r="AF403" s="232"/>
      <c r="AG403" s="232"/>
      <c r="AH403" s="232"/>
      <c r="AI403" s="232"/>
      <c r="AJ403" s="232"/>
      <c r="AK403" s="232"/>
      <c r="AL403" s="232"/>
      <c r="AM403" s="232"/>
      <c r="AN403" s="232"/>
      <c r="AO403" s="232"/>
      <c r="AP403" s="232"/>
      <c r="AQ403" s="232"/>
      <c r="AR403" s="232"/>
      <c r="AS403" s="232"/>
      <c r="AT403" s="232"/>
      <c r="AU403" s="232"/>
      <c r="AV403" s="232"/>
      <c r="AW403" s="232"/>
      <c r="CD403" s="145"/>
      <c r="CF403" s="122"/>
      <c r="CG403" s="122"/>
    </row>
    <row r="404" spans="1:89" ht="21.75" customHeight="1">
      <c r="A404" s="975" t="s">
        <v>13</v>
      </c>
      <c r="B404" s="981" t="s">
        <v>14</v>
      </c>
      <c r="C404" s="981" t="s">
        <v>15</v>
      </c>
      <c r="D404" s="997" t="s">
        <v>16</v>
      </c>
      <c r="E404" s="1001" t="s">
        <v>17</v>
      </c>
      <c r="F404" s="1011" t="s">
        <v>709</v>
      </c>
      <c r="G404" s="994" t="s">
        <v>214</v>
      </c>
      <c r="H404" s="1005"/>
      <c r="I404" s="1005"/>
      <c r="J404" s="996" t="s">
        <v>710</v>
      </c>
      <c r="K404" s="996"/>
      <c r="L404" s="996"/>
      <c r="M404" s="996"/>
      <c r="N404" s="996"/>
      <c r="O404" s="996"/>
      <c r="P404" s="996"/>
      <c r="Q404" s="996"/>
      <c r="R404" s="996"/>
      <c r="S404" s="996"/>
      <c r="T404" s="996"/>
      <c r="U404" s="996"/>
      <c r="V404" s="1238" t="s">
        <v>712</v>
      </c>
      <c r="W404" s="1241" t="s">
        <v>577</v>
      </c>
      <c r="Z404" s="991" t="s">
        <v>518</v>
      </c>
      <c r="AA404" s="992"/>
      <c r="AB404" s="991" t="s">
        <v>519</v>
      </c>
      <c r="AC404" s="992"/>
      <c r="AD404" s="991" t="s">
        <v>520</v>
      </c>
      <c r="AE404" s="992"/>
      <c r="AF404" s="991" t="s">
        <v>521</v>
      </c>
      <c r="AG404" s="992"/>
      <c r="AH404" s="991" t="s">
        <v>522</v>
      </c>
      <c r="AI404" s="992"/>
      <c r="AJ404" s="991" t="s">
        <v>523</v>
      </c>
      <c r="AK404" s="992"/>
      <c r="AL404" s="991" t="s">
        <v>524</v>
      </c>
      <c r="AM404" s="992"/>
      <c r="AN404" s="991" t="s">
        <v>525</v>
      </c>
      <c r="AO404" s="992"/>
      <c r="AP404" s="991" t="s">
        <v>526</v>
      </c>
      <c r="AQ404" s="992"/>
      <c r="AR404" s="991" t="s">
        <v>527</v>
      </c>
      <c r="AS404" s="992"/>
      <c r="AT404" s="991" t="s">
        <v>528</v>
      </c>
      <c r="AU404" s="992"/>
      <c r="AV404" s="991" t="s">
        <v>529</v>
      </c>
      <c r="AW404" s="992"/>
      <c r="BA404" s="1074" t="s">
        <v>763</v>
      </c>
      <c r="BB404" s="119"/>
      <c r="BC404" s="1074" t="s">
        <v>763</v>
      </c>
      <c r="BD404" s="1108" t="s">
        <v>530</v>
      </c>
      <c r="BE404" s="1112"/>
      <c r="BF404" s="1112"/>
      <c r="BG404" s="1112"/>
      <c r="BH404" s="1112"/>
      <c r="BI404" s="1112"/>
      <c r="BJ404" s="1112"/>
      <c r="BK404" s="1112"/>
      <c r="BL404" s="1112"/>
      <c r="BM404" s="1112"/>
      <c r="BN404" s="1112"/>
      <c r="BO404" s="1112"/>
      <c r="BP404" s="1112"/>
      <c r="BQ404" s="1112"/>
      <c r="BR404" s="1112"/>
      <c r="BS404" s="1112"/>
      <c r="BT404" s="1112"/>
      <c r="BU404" s="1112"/>
      <c r="BV404" s="1112"/>
      <c r="BW404" s="1112"/>
      <c r="BX404" s="1112"/>
      <c r="BY404" s="1112"/>
      <c r="BZ404" s="1109"/>
      <c r="CA404" s="120"/>
      <c r="CB404" s="121"/>
      <c r="CC404" s="121"/>
      <c r="CF404" s="122"/>
      <c r="CG404" s="122"/>
    </row>
    <row r="405" spans="1:89" ht="27.75" customHeight="1">
      <c r="A405" s="976"/>
      <c r="B405" s="982"/>
      <c r="C405" s="982"/>
      <c r="D405" s="998"/>
      <c r="E405" s="1002"/>
      <c r="F405" s="1012"/>
      <c r="G405" s="993" t="s">
        <v>713</v>
      </c>
      <c r="H405" s="993"/>
      <c r="I405" s="994"/>
      <c r="J405" s="996" t="s">
        <v>711</v>
      </c>
      <c r="K405" s="996"/>
      <c r="L405" s="996"/>
      <c r="M405" s="996"/>
      <c r="N405" s="996"/>
      <c r="O405" s="996"/>
      <c r="P405" s="996"/>
      <c r="Q405" s="996"/>
      <c r="R405" s="996"/>
      <c r="S405" s="996"/>
      <c r="T405" s="996"/>
      <c r="U405" s="996"/>
      <c r="V405" s="1239"/>
      <c r="W405" s="1242"/>
      <c r="Z405" s="980" t="s">
        <v>578</v>
      </c>
      <c r="AA405" s="980" t="s">
        <v>579</v>
      </c>
      <c r="AB405" s="980" t="s">
        <v>580</v>
      </c>
      <c r="AC405" s="980" t="s">
        <v>581</v>
      </c>
      <c r="AD405" s="980" t="s">
        <v>582</v>
      </c>
      <c r="AE405" s="980" t="s">
        <v>583</v>
      </c>
      <c r="AF405" s="980" t="s">
        <v>584</v>
      </c>
      <c r="AG405" s="980" t="s">
        <v>585</v>
      </c>
      <c r="AH405" s="980" t="s">
        <v>586</v>
      </c>
      <c r="AI405" s="980" t="s">
        <v>587</v>
      </c>
      <c r="AJ405" s="980" t="s">
        <v>588</v>
      </c>
      <c r="AK405" s="980" t="s">
        <v>589</v>
      </c>
      <c r="AL405" s="980" t="s">
        <v>590</v>
      </c>
      <c r="AM405" s="980" t="s">
        <v>591</v>
      </c>
      <c r="AN405" s="980" t="s">
        <v>592</v>
      </c>
      <c r="AO405" s="980" t="s">
        <v>593</v>
      </c>
      <c r="AP405" s="980" t="s">
        <v>594</v>
      </c>
      <c r="AQ405" s="980" t="s">
        <v>595</v>
      </c>
      <c r="AR405" s="980" t="s">
        <v>596</v>
      </c>
      <c r="AS405" s="980" t="s">
        <v>597</v>
      </c>
      <c r="AT405" s="980" t="s">
        <v>598</v>
      </c>
      <c r="AU405" s="980" t="s">
        <v>599</v>
      </c>
      <c r="AV405" s="980" t="s">
        <v>600</v>
      </c>
      <c r="AW405" s="980" t="s">
        <v>601</v>
      </c>
      <c r="BA405" s="1075"/>
      <c r="BB405" s="124"/>
      <c r="BC405" s="1075"/>
      <c r="BD405" s="1108" t="s">
        <v>518</v>
      </c>
      <c r="BE405" s="1109"/>
      <c r="BF405" s="1108" t="s">
        <v>519</v>
      </c>
      <c r="BG405" s="1109"/>
      <c r="BH405" s="1108" t="s">
        <v>520</v>
      </c>
      <c r="BI405" s="1109"/>
      <c r="BJ405" s="1108" t="s">
        <v>521</v>
      </c>
      <c r="BK405" s="1109"/>
      <c r="BL405" s="1108" t="s">
        <v>522</v>
      </c>
      <c r="BM405" s="1109"/>
      <c r="BN405" s="1108" t="s">
        <v>523</v>
      </c>
      <c r="BO405" s="1109"/>
      <c r="BP405" s="1108" t="s">
        <v>524</v>
      </c>
      <c r="BQ405" s="1109"/>
      <c r="BR405" s="1108" t="s">
        <v>525</v>
      </c>
      <c r="BS405" s="1109"/>
      <c r="BT405" s="1108" t="s">
        <v>526</v>
      </c>
      <c r="BU405" s="1109"/>
      <c r="BV405" s="1108" t="s">
        <v>527</v>
      </c>
      <c r="BW405" s="1109"/>
      <c r="BX405" s="1108" t="s">
        <v>528</v>
      </c>
      <c r="BY405" s="1109"/>
      <c r="BZ405" s="1108" t="s">
        <v>529</v>
      </c>
      <c r="CA405" s="1109"/>
      <c r="CB405" s="1105" t="s">
        <v>764</v>
      </c>
      <c r="CC405" s="1106" t="s">
        <v>765</v>
      </c>
      <c r="CF405" s="122"/>
      <c r="CG405" s="122"/>
    </row>
    <row r="406" spans="1:89" ht="27" customHeight="1">
      <c r="A406" s="976"/>
      <c r="B406" s="982"/>
      <c r="C406" s="982"/>
      <c r="D406" s="998"/>
      <c r="E406" s="1002"/>
      <c r="F406" s="1012"/>
      <c r="G406" s="978">
        <v>2024</v>
      </c>
      <c r="H406" s="978">
        <v>2025</v>
      </c>
      <c r="I406" s="978">
        <v>2026</v>
      </c>
      <c r="J406" s="660"/>
      <c r="K406" s="660"/>
      <c r="L406" s="660"/>
      <c r="M406" s="660"/>
      <c r="N406" s="660"/>
      <c r="O406" s="660"/>
      <c r="P406" s="660"/>
      <c r="Q406" s="660"/>
      <c r="R406" s="660"/>
      <c r="S406" s="660"/>
      <c r="T406" s="660"/>
      <c r="U406" s="660"/>
      <c r="V406" s="1239"/>
      <c r="W406" s="1242"/>
      <c r="Z406" s="980"/>
      <c r="AA406" s="980"/>
      <c r="AB406" s="980"/>
      <c r="AC406" s="980"/>
      <c r="AD406" s="980"/>
      <c r="AE406" s="980"/>
      <c r="AF406" s="980"/>
      <c r="AG406" s="980"/>
      <c r="AH406" s="980"/>
      <c r="AI406" s="980"/>
      <c r="AJ406" s="980"/>
      <c r="AK406" s="980"/>
      <c r="AL406" s="980"/>
      <c r="AM406" s="980"/>
      <c r="AN406" s="980"/>
      <c r="AO406" s="980"/>
      <c r="AP406" s="980"/>
      <c r="AQ406" s="980"/>
      <c r="AR406" s="980"/>
      <c r="AS406" s="980"/>
      <c r="AT406" s="980"/>
      <c r="AU406" s="980"/>
      <c r="AV406" s="980"/>
      <c r="AW406" s="980"/>
      <c r="BA406" s="1075"/>
      <c r="BB406" s="124"/>
      <c r="BC406" s="1075"/>
      <c r="BD406" s="1110" t="s">
        <v>531</v>
      </c>
      <c r="BE406" s="1110" t="s">
        <v>532</v>
      </c>
      <c r="BF406" s="1110" t="s">
        <v>531</v>
      </c>
      <c r="BG406" s="1110" t="s">
        <v>532</v>
      </c>
      <c r="BH406" s="1110" t="s">
        <v>531</v>
      </c>
      <c r="BI406" s="1110" t="s">
        <v>532</v>
      </c>
      <c r="BJ406" s="1110" t="s">
        <v>531</v>
      </c>
      <c r="BK406" s="1110" t="s">
        <v>532</v>
      </c>
      <c r="BL406" s="1110" t="s">
        <v>531</v>
      </c>
      <c r="BM406" s="1110" t="s">
        <v>532</v>
      </c>
      <c r="BN406" s="1107" t="s">
        <v>531</v>
      </c>
      <c r="BO406" s="1110" t="s">
        <v>532</v>
      </c>
      <c r="BP406" s="1107" t="s">
        <v>531</v>
      </c>
      <c r="BQ406" s="1110" t="s">
        <v>532</v>
      </c>
      <c r="BR406" s="1107" t="s">
        <v>531</v>
      </c>
      <c r="BS406" s="1110" t="s">
        <v>532</v>
      </c>
      <c r="BT406" s="1107" t="s">
        <v>531</v>
      </c>
      <c r="BU406" s="1110" t="s">
        <v>532</v>
      </c>
      <c r="BV406" s="1107" t="s">
        <v>531</v>
      </c>
      <c r="BW406" s="1110" t="s">
        <v>532</v>
      </c>
      <c r="BX406" s="1107" t="s">
        <v>531</v>
      </c>
      <c r="BY406" s="1110" t="s">
        <v>532</v>
      </c>
      <c r="BZ406" s="1107" t="s">
        <v>531</v>
      </c>
      <c r="CA406" s="1110" t="s">
        <v>532</v>
      </c>
      <c r="CB406" s="1105"/>
      <c r="CC406" s="1106"/>
      <c r="CF406" s="122"/>
      <c r="CG406" s="122"/>
    </row>
    <row r="407" spans="1:89" ht="51" customHeight="1">
      <c r="A407" s="977"/>
      <c r="B407" s="983"/>
      <c r="C407" s="983"/>
      <c r="D407" s="999"/>
      <c r="E407" s="1003"/>
      <c r="F407" s="1013"/>
      <c r="G407" s="979"/>
      <c r="H407" s="979"/>
      <c r="I407" s="979"/>
      <c r="J407" s="661" t="s">
        <v>399</v>
      </c>
      <c r="K407" s="661" t="s">
        <v>400</v>
      </c>
      <c r="L407" s="661" t="s">
        <v>401</v>
      </c>
      <c r="M407" s="661" t="s">
        <v>402</v>
      </c>
      <c r="N407" s="661" t="s">
        <v>403</v>
      </c>
      <c r="O407" s="661" t="s">
        <v>404</v>
      </c>
      <c r="P407" s="661" t="s">
        <v>405</v>
      </c>
      <c r="Q407" s="661" t="s">
        <v>406</v>
      </c>
      <c r="R407" s="661" t="s">
        <v>407</v>
      </c>
      <c r="S407" s="661" t="s">
        <v>408</v>
      </c>
      <c r="T407" s="661" t="s">
        <v>409</v>
      </c>
      <c r="U407" s="661" t="s">
        <v>410</v>
      </c>
      <c r="V407" s="1240"/>
      <c r="W407" s="1243"/>
      <c r="Z407" s="980"/>
      <c r="AA407" s="980"/>
      <c r="AB407" s="980"/>
      <c r="AC407" s="980"/>
      <c r="AD407" s="980"/>
      <c r="AE407" s="980"/>
      <c r="AF407" s="980"/>
      <c r="AG407" s="980"/>
      <c r="AH407" s="980"/>
      <c r="AI407" s="980"/>
      <c r="AJ407" s="980"/>
      <c r="AK407" s="980"/>
      <c r="AL407" s="980"/>
      <c r="AM407" s="980"/>
      <c r="AN407" s="980"/>
      <c r="AO407" s="980"/>
      <c r="AP407" s="980"/>
      <c r="AQ407" s="980"/>
      <c r="AR407" s="980"/>
      <c r="AS407" s="980"/>
      <c r="AT407" s="980"/>
      <c r="AU407" s="980"/>
      <c r="AV407" s="980"/>
      <c r="AW407" s="980"/>
      <c r="BA407" s="1076"/>
      <c r="BB407" s="127"/>
      <c r="BC407" s="1076"/>
      <c r="BD407" s="1111"/>
      <c r="BE407" s="1111"/>
      <c r="BF407" s="1111"/>
      <c r="BG407" s="1111"/>
      <c r="BH407" s="1111"/>
      <c r="BI407" s="1111"/>
      <c r="BJ407" s="1111"/>
      <c r="BK407" s="1111"/>
      <c r="BL407" s="1111"/>
      <c r="BM407" s="1111"/>
      <c r="BN407" s="1107"/>
      <c r="BO407" s="1111"/>
      <c r="BP407" s="1107"/>
      <c r="BQ407" s="1111"/>
      <c r="BR407" s="1107"/>
      <c r="BS407" s="1111"/>
      <c r="BT407" s="1107"/>
      <c r="BU407" s="1111"/>
      <c r="BV407" s="1107"/>
      <c r="BW407" s="1111"/>
      <c r="BX407" s="1107"/>
      <c r="BY407" s="1111"/>
      <c r="BZ407" s="1107"/>
      <c r="CA407" s="1111"/>
      <c r="CB407" s="1105"/>
      <c r="CC407" s="1106"/>
      <c r="CF407" s="122"/>
      <c r="CG407" s="122"/>
    </row>
    <row r="408" spans="1:89" ht="51" customHeight="1">
      <c r="A408" s="975" t="s">
        <v>510</v>
      </c>
      <c r="B408" s="981" t="s">
        <v>240</v>
      </c>
      <c r="C408" s="984" t="s">
        <v>714</v>
      </c>
      <c r="D408" s="985"/>
      <c r="E408" s="986"/>
      <c r="F408" s="698">
        <f>+'[1]UE409 (2)'!F422</f>
        <v>24</v>
      </c>
      <c r="G408" s="698">
        <f>+'[1]UE409 (2)'!G422</f>
        <v>24</v>
      </c>
      <c r="H408" s="698">
        <f>+'[1]UE409 (2)'!H422</f>
        <v>24</v>
      </c>
      <c r="I408" s="698">
        <f>+'[1]UE409 (2)'!I422</f>
        <v>24</v>
      </c>
      <c r="J408" s="723">
        <v>14</v>
      </c>
      <c r="K408" s="698">
        <v>0</v>
      </c>
      <c r="L408" s="698">
        <v>0</v>
      </c>
      <c r="M408" s="698">
        <v>8</v>
      </c>
      <c r="N408" s="698">
        <f t="shared" ref="N408:U408" si="129">+N409+N411</f>
        <v>0</v>
      </c>
      <c r="O408" s="698">
        <f t="shared" si="129"/>
        <v>0</v>
      </c>
      <c r="P408" s="698">
        <f t="shared" si="129"/>
        <v>0</v>
      </c>
      <c r="Q408" s="698">
        <f t="shared" si="129"/>
        <v>0</v>
      </c>
      <c r="R408" s="698">
        <f t="shared" si="129"/>
        <v>0</v>
      </c>
      <c r="S408" s="698">
        <f t="shared" si="129"/>
        <v>0</v>
      </c>
      <c r="T408" s="698">
        <f t="shared" si="129"/>
        <v>0</v>
      </c>
      <c r="U408" s="698">
        <f t="shared" si="129"/>
        <v>0</v>
      </c>
      <c r="V408" s="77">
        <f>SUM(J408:U408)</f>
        <v>22</v>
      </c>
      <c r="W408" s="128">
        <f>+V408/F408*100</f>
        <v>91.666666666666657</v>
      </c>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BA408" s="129"/>
      <c r="BB408" s="130"/>
      <c r="BC408" s="129"/>
      <c r="BD408" s="188"/>
      <c r="BE408" s="189"/>
      <c r="BF408" s="188"/>
      <c r="BG408" s="189"/>
      <c r="BH408" s="188"/>
      <c r="BI408" s="189"/>
      <c r="BJ408" s="188"/>
      <c r="BK408" s="189"/>
      <c r="BL408" s="188"/>
      <c r="BM408" s="189"/>
      <c r="BN408" s="188"/>
      <c r="BO408" s="189"/>
      <c r="BP408" s="188"/>
      <c r="BQ408" s="189"/>
      <c r="BR408" s="188"/>
      <c r="BS408" s="189"/>
      <c r="BT408" s="188"/>
      <c r="BU408" s="189"/>
      <c r="BV408" s="188"/>
      <c r="BW408" s="189"/>
      <c r="BX408" s="188"/>
      <c r="BY408" s="189"/>
      <c r="BZ408" s="188"/>
      <c r="CA408" s="189"/>
      <c r="CB408" s="156"/>
      <c r="CC408" s="128"/>
    </row>
    <row r="409" spans="1:89" s="32" customFormat="1" ht="48.75" customHeight="1">
      <c r="A409" s="976"/>
      <c r="B409" s="982"/>
      <c r="C409" s="944" t="s">
        <v>345</v>
      </c>
      <c r="D409" s="670" t="s">
        <v>221</v>
      </c>
      <c r="E409" s="670"/>
      <c r="F409" s="671">
        <f>+'[1]UE409 (2)'!F423</f>
        <v>18</v>
      </c>
      <c r="G409" s="671">
        <f>+'[1]UE409 (2)'!G423</f>
        <v>18</v>
      </c>
      <c r="H409" s="671">
        <f>+'[1]UE409 (2)'!H423</f>
        <v>18</v>
      </c>
      <c r="I409" s="671">
        <f>+'[1]UE409 (2)'!I423</f>
        <v>18</v>
      </c>
      <c r="J409" s="727">
        <v>9</v>
      </c>
      <c r="K409" s="671">
        <v>0</v>
      </c>
      <c r="L409" s="671">
        <v>0</v>
      </c>
      <c r="M409" s="671">
        <v>8</v>
      </c>
      <c r="N409" s="671">
        <f t="shared" ref="N409:U409" si="130">+N410</f>
        <v>0</v>
      </c>
      <c r="O409" s="671">
        <f t="shared" si="130"/>
        <v>0</v>
      </c>
      <c r="P409" s="671">
        <f t="shared" si="130"/>
        <v>0</v>
      </c>
      <c r="Q409" s="671">
        <f t="shared" si="130"/>
        <v>0</v>
      </c>
      <c r="R409" s="671">
        <f t="shared" si="130"/>
        <v>0</v>
      </c>
      <c r="S409" s="671">
        <f t="shared" si="130"/>
        <v>0</v>
      </c>
      <c r="T409" s="671">
        <f t="shared" si="130"/>
        <v>0</v>
      </c>
      <c r="U409" s="671">
        <f t="shared" si="130"/>
        <v>0</v>
      </c>
      <c r="V409" s="77">
        <f t="shared" ref="V409:V429" si="131">SUM(J409:U409)</f>
        <v>17</v>
      </c>
      <c r="W409" s="128">
        <f t="shared" ref="W409:W429" si="132">+V409/F409*100</f>
        <v>94.444444444444443</v>
      </c>
      <c r="Y409" s="6"/>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6"/>
      <c r="BA409" s="77">
        <f>+BC409+BD409+BF409+BH409+BJ409+BL409+BN409+BP409+BR409+BT409+BV409+BX409+BZ409</f>
        <v>952</v>
      </c>
      <c r="BB409" s="130">
        <f>+BE409+BG409+BI409+BK409+BM409+BO409+BQ409+BS409+BU409+BW409+BY409+CA409</f>
        <v>0</v>
      </c>
      <c r="BC409" s="129">
        <v>952</v>
      </c>
      <c r="BD409" s="155">
        <v>0</v>
      </c>
      <c r="BE409" s="159">
        <v>0</v>
      </c>
      <c r="BF409" s="158">
        <v>0</v>
      </c>
      <c r="BG409" s="159">
        <v>0</v>
      </c>
      <c r="BH409" s="158">
        <v>0</v>
      </c>
      <c r="BI409" s="190">
        <v>0</v>
      </c>
      <c r="BJ409" s="158"/>
      <c r="BK409" s="189"/>
      <c r="BL409" s="158"/>
      <c r="BM409" s="64"/>
      <c r="BN409" s="158"/>
      <c r="BO409" s="159"/>
      <c r="BP409" s="158"/>
      <c r="BQ409" s="159"/>
      <c r="BR409" s="158"/>
      <c r="BS409" s="64"/>
      <c r="BT409" s="158"/>
      <c r="BU409" s="159"/>
      <c r="BV409" s="158"/>
      <c r="BW409" s="64"/>
      <c r="BX409" s="158"/>
      <c r="BY409" s="64"/>
      <c r="BZ409" s="158"/>
      <c r="CA409" s="64"/>
      <c r="CB409" s="156">
        <f>+BE409+BG409+BI409+BK409+BM409+BO409+BQ409+BS409+BU409+BW409+BY409+CA409</f>
        <v>0</v>
      </c>
      <c r="CC409" s="128">
        <f>+CB409/BA409*100</f>
        <v>0</v>
      </c>
      <c r="CF409" s="133">
        <f>+CI409-BA409</f>
        <v>0</v>
      </c>
      <c r="CG409" s="133">
        <f>+CJ409-BB409</f>
        <v>0</v>
      </c>
      <c r="CH409" s="160"/>
      <c r="CI409" s="133">
        <v>952</v>
      </c>
      <c r="CJ409" s="133">
        <v>0</v>
      </c>
      <c r="CK409" s="147"/>
    </row>
    <row r="410" spans="1:89" ht="52.5" customHeight="1">
      <c r="A410" s="976"/>
      <c r="B410" s="982"/>
      <c r="C410" s="944"/>
      <c r="D410" s="38" t="s">
        <v>874</v>
      </c>
      <c r="E410" s="9" t="s">
        <v>185</v>
      </c>
      <c r="F410" s="671">
        <f>+'[1]UE409 (2)'!F424</f>
        <v>18</v>
      </c>
      <c r="G410" s="671">
        <f>+'[1]UE409 (2)'!G424</f>
        <v>18</v>
      </c>
      <c r="H410" s="671">
        <f>+'[1]UE409 (2)'!H424</f>
        <v>18</v>
      </c>
      <c r="I410" s="671">
        <f>+'[1]UE409 (2)'!I424</f>
        <v>18</v>
      </c>
      <c r="J410" s="634">
        <v>9</v>
      </c>
      <c r="K410" s="91">
        <v>0</v>
      </c>
      <c r="L410" s="91">
        <v>0</v>
      </c>
      <c r="M410" s="91">
        <v>8</v>
      </c>
      <c r="N410" s="91"/>
      <c r="O410" s="91"/>
      <c r="P410" s="91"/>
      <c r="Q410" s="634"/>
      <c r="R410" s="634"/>
      <c r="S410" s="634"/>
      <c r="T410" s="91"/>
      <c r="U410" s="91"/>
      <c r="V410" s="77">
        <f t="shared" si="131"/>
        <v>17</v>
      </c>
      <c r="W410" s="128">
        <f t="shared" si="132"/>
        <v>94.444444444444443</v>
      </c>
      <c r="Z410" s="397"/>
      <c r="AA410" s="397"/>
      <c r="AB410" s="38"/>
      <c r="AC410" s="397"/>
      <c r="AD410" s="38"/>
      <c r="AE410" s="397"/>
      <c r="AF410" s="38"/>
      <c r="AG410" s="397"/>
      <c r="AH410" s="38"/>
      <c r="AI410" s="397"/>
      <c r="AJ410" s="38"/>
      <c r="AK410" s="38"/>
      <c r="AL410" s="38"/>
      <c r="AM410" s="38"/>
      <c r="AN410" s="38"/>
      <c r="AO410" s="38"/>
      <c r="AP410" s="38"/>
      <c r="AQ410" s="38"/>
      <c r="AR410" s="38"/>
      <c r="AS410" s="38"/>
      <c r="AT410" s="38"/>
      <c r="AU410" s="38"/>
      <c r="AV410" s="38"/>
      <c r="AW410" s="38"/>
      <c r="BA410" s="129"/>
      <c r="BB410" s="130"/>
      <c r="BC410" s="129"/>
      <c r="BD410" s="155"/>
      <c r="BE410" s="159"/>
      <c r="BF410" s="158"/>
      <c r="BG410" s="159"/>
      <c r="BH410" s="158"/>
      <c r="BI410" s="190"/>
      <c r="BJ410" s="158"/>
      <c r="BK410" s="189"/>
      <c r="BL410" s="158"/>
      <c r="BM410" s="64"/>
      <c r="BN410" s="158"/>
      <c r="BO410" s="159"/>
      <c r="BP410" s="158"/>
      <c r="BQ410" s="159"/>
      <c r="BR410" s="158"/>
      <c r="BS410" s="64"/>
      <c r="BT410" s="158"/>
      <c r="BU410" s="159"/>
      <c r="BV410" s="158"/>
      <c r="BW410" s="64"/>
      <c r="BX410" s="158"/>
      <c r="BY410" s="64"/>
      <c r="BZ410" s="158"/>
      <c r="CA410" s="64"/>
      <c r="CB410" s="156">
        <f t="shared" ref="CB410:CB429" si="133">+BE410+BG410+BI410+BK410+BM410+BO410+BQ410+BS410+BU410+BW410+BY410+CA410</f>
        <v>0</v>
      </c>
      <c r="CC410" s="128" t="e">
        <f t="shared" ref="CC410:CC429" si="134">+CB410/BA410*100</f>
        <v>#DIV/0!</v>
      </c>
      <c r="CD410" s="145"/>
      <c r="CF410" s="122"/>
      <c r="CG410" s="122"/>
    </row>
    <row r="411" spans="1:89" ht="49.5" customHeight="1">
      <c r="A411" s="976"/>
      <c r="B411" s="982"/>
      <c r="C411" s="944" t="s">
        <v>343</v>
      </c>
      <c r="D411" s="670" t="s">
        <v>221</v>
      </c>
      <c r="E411" s="670"/>
      <c r="F411" s="671">
        <f>+'[1]UE409 (2)'!F425</f>
        <v>6</v>
      </c>
      <c r="G411" s="671">
        <f>+'[1]UE409 (2)'!G425</f>
        <v>6</v>
      </c>
      <c r="H411" s="671">
        <f>+'[1]UE409 (2)'!H425</f>
        <v>6</v>
      </c>
      <c r="I411" s="671">
        <f>+'[1]UE409 (2)'!I425</f>
        <v>6</v>
      </c>
      <c r="J411" s="727">
        <v>5</v>
      </c>
      <c r="K411" s="671">
        <v>0</v>
      </c>
      <c r="L411" s="671">
        <v>0</v>
      </c>
      <c r="M411" s="671">
        <v>0</v>
      </c>
      <c r="N411" s="671">
        <f t="shared" ref="N411:U411" si="135">+N412</f>
        <v>0</v>
      </c>
      <c r="O411" s="671">
        <f t="shared" si="135"/>
        <v>0</v>
      </c>
      <c r="P411" s="671">
        <f t="shared" si="135"/>
        <v>0</v>
      </c>
      <c r="Q411" s="671">
        <f t="shared" si="135"/>
        <v>0</v>
      </c>
      <c r="R411" s="671">
        <f t="shared" si="135"/>
        <v>0</v>
      </c>
      <c r="S411" s="671">
        <f t="shared" si="135"/>
        <v>0</v>
      </c>
      <c r="T411" s="671">
        <f t="shared" si="135"/>
        <v>0</v>
      </c>
      <c r="U411" s="671">
        <f t="shared" si="135"/>
        <v>0</v>
      </c>
      <c r="V411" s="77">
        <f t="shared" si="131"/>
        <v>5</v>
      </c>
      <c r="W411" s="128">
        <f t="shared" si="132"/>
        <v>83.333333333333343</v>
      </c>
      <c r="Z411" s="397"/>
      <c r="AA411" s="397"/>
      <c r="AB411" s="38"/>
      <c r="AC411" s="397"/>
      <c r="AD411" s="38"/>
      <c r="AE411" s="397"/>
      <c r="AF411" s="38"/>
      <c r="AG411" s="397"/>
      <c r="AH411" s="38"/>
      <c r="AI411" s="38"/>
      <c r="AJ411" s="38"/>
      <c r="AK411" s="38"/>
      <c r="AL411" s="38"/>
      <c r="AM411" s="38"/>
      <c r="AN411" s="38"/>
      <c r="AO411" s="38"/>
      <c r="AP411" s="38"/>
      <c r="AQ411" s="38"/>
      <c r="AR411" s="38"/>
      <c r="AS411" s="38"/>
      <c r="AT411" s="38"/>
      <c r="AU411" s="38"/>
      <c r="AV411" s="38"/>
      <c r="AW411" s="38"/>
      <c r="BA411" s="77">
        <f>+BC411+BD411+BF411+BH411+BJ411+BL411+BN411+BP411+BR411+BT411+BV411+BX411+BZ411</f>
        <v>22762</v>
      </c>
      <c r="BB411" s="130">
        <f>+BE411+BG411+BI411+BK411+BM411+BO411+BQ411+BS411+BU411+BW411+BY411+CA411</f>
        <v>0</v>
      </c>
      <c r="BC411" s="129">
        <v>22762</v>
      </c>
      <c r="BD411" s="155">
        <v>0</v>
      </c>
      <c r="BE411" s="159">
        <v>0</v>
      </c>
      <c r="BF411" s="158">
        <v>0</v>
      </c>
      <c r="BG411" s="159">
        <v>0</v>
      </c>
      <c r="BH411" s="158">
        <v>0</v>
      </c>
      <c r="BI411" s="190">
        <v>0</v>
      </c>
      <c r="BJ411" s="158"/>
      <c r="BK411" s="189"/>
      <c r="BL411" s="158"/>
      <c r="BM411" s="64"/>
      <c r="BN411" s="158"/>
      <c r="BO411" s="159"/>
      <c r="BP411" s="158"/>
      <c r="BQ411" s="159"/>
      <c r="BR411" s="158"/>
      <c r="BS411" s="64"/>
      <c r="BT411" s="158"/>
      <c r="BU411" s="159"/>
      <c r="BV411" s="158"/>
      <c r="BW411" s="64"/>
      <c r="BX411" s="158"/>
      <c r="BY411" s="64"/>
      <c r="BZ411" s="158"/>
      <c r="CA411" s="64"/>
      <c r="CB411" s="156">
        <f t="shared" si="133"/>
        <v>0</v>
      </c>
      <c r="CC411" s="128">
        <f t="shared" si="134"/>
        <v>0</v>
      </c>
      <c r="CF411" s="133">
        <f>+CI411-BA411</f>
        <v>0</v>
      </c>
      <c r="CG411" s="133">
        <f>+CJ411-BB411</f>
        <v>0</v>
      </c>
      <c r="CH411" s="160"/>
      <c r="CI411" s="133">
        <v>22762</v>
      </c>
      <c r="CJ411" s="133">
        <v>0</v>
      </c>
    </row>
    <row r="412" spans="1:89" ht="55.5" customHeight="1">
      <c r="A412" s="976"/>
      <c r="B412" s="982"/>
      <c r="C412" s="944"/>
      <c r="D412" s="38" t="s">
        <v>875</v>
      </c>
      <c r="E412" s="9" t="s">
        <v>185</v>
      </c>
      <c r="F412" s="671">
        <f>+'[1]UE409 (2)'!F426</f>
        <v>6</v>
      </c>
      <c r="G412" s="671">
        <f>+'[1]UE409 (2)'!G426</f>
        <v>6</v>
      </c>
      <c r="H412" s="671">
        <f>+'[1]UE409 (2)'!H426</f>
        <v>6</v>
      </c>
      <c r="I412" s="671">
        <f>+'[1]UE409 (2)'!I426</f>
        <v>6</v>
      </c>
      <c r="J412" s="634">
        <v>5</v>
      </c>
      <c r="K412" s="91">
        <v>0</v>
      </c>
      <c r="L412" s="91">
        <v>0</v>
      </c>
      <c r="M412" s="91">
        <v>0</v>
      </c>
      <c r="N412" s="91"/>
      <c r="O412" s="91"/>
      <c r="P412" s="91"/>
      <c r="Q412" s="634"/>
      <c r="R412" s="634"/>
      <c r="S412" s="634"/>
      <c r="T412" s="91"/>
      <c r="U412" s="91"/>
      <c r="V412" s="77">
        <f t="shared" si="131"/>
        <v>5</v>
      </c>
      <c r="W412" s="128">
        <f t="shared" si="132"/>
        <v>83.333333333333343</v>
      </c>
      <c r="Z412" s="397"/>
      <c r="AA412" s="397"/>
      <c r="AB412" s="38"/>
      <c r="AC412" s="397"/>
      <c r="AD412" s="38"/>
      <c r="AE412" s="397"/>
      <c r="AF412" s="38"/>
      <c r="AG412" s="397"/>
      <c r="AH412" s="38"/>
      <c r="AI412" s="397"/>
      <c r="AJ412" s="38"/>
      <c r="AK412" s="38"/>
      <c r="AL412" s="38"/>
      <c r="AM412" s="38"/>
      <c r="AN412" s="38"/>
      <c r="AO412" s="38"/>
      <c r="AP412" s="38"/>
      <c r="AQ412" s="38"/>
      <c r="AR412" s="38"/>
      <c r="AS412" s="38"/>
      <c r="AT412" s="38"/>
      <c r="AU412" s="38"/>
      <c r="AV412" s="38"/>
      <c r="AW412" s="38"/>
      <c r="BA412" s="129"/>
      <c r="BB412" s="130"/>
      <c r="BC412" s="129"/>
      <c r="BD412" s="155"/>
      <c r="BE412" s="159"/>
      <c r="BF412" s="158"/>
      <c r="BG412" s="159"/>
      <c r="BH412" s="158"/>
      <c r="BI412" s="190"/>
      <c r="BJ412" s="158"/>
      <c r="BK412" s="189"/>
      <c r="BL412" s="158"/>
      <c r="BM412" s="132"/>
      <c r="BN412" s="158"/>
      <c r="BO412" s="159"/>
      <c r="BP412" s="158"/>
      <c r="BQ412" s="159"/>
      <c r="BR412" s="158"/>
      <c r="BS412" s="64"/>
      <c r="BT412" s="158"/>
      <c r="BU412" s="159"/>
      <c r="BV412" s="158"/>
      <c r="BW412" s="64"/>
      <c r="BX412" s="158"/>
      <c r="BY412" s="64"/>
      <c r="BZ412" s="158"/>
      <c r="CA412" s="64"/>
      <c r="CB412" s="156">
        <f t="shared" si="133"/>
        <v>0</v>
      </c>
      <c r="CC412" s="128" t="e">
        <f t="shared" si="134"/>
        <v>#DIV/0!</v>
      </c>
      <c r="CF412" s="122"/>
      <c r="CG412" s="122"/>
    </row>
    <row r="413" spans="1:89" ht="55.5" customHeight="1">
      <c r="A413" s="976"/>
      <c r="B413" s="981" t="s">
        <v>355</v>
      </c>
      <c r="C413" s="984" t="s">
        <v>714</v>
      </c>
      <c r="D413" s="985"/>
      <c r="E413" s="986"/>
      <c r="F413" s="698">
        <f>+'[1]UE409 (2)'!F427</f>
        <v>23</v>
      </c>
      <c r="G413" s="698">
        <f>+'[1]UE409 (2)'!G427</f>
        <v>23</v>
      </c>
      <c r="H413" s="698">
        <f>+'[1]UE409 (2)'!H427</f>
        <v>23</v>
      </c>
      <c r="I413" s="698">
        <f>+'[1]UE409 (2)'!I427</f>
        <v>23</v>
      </c>
      <c r="J413" s="723">
        <v>1</v>
      </c>
      <c r="K413" s="698">
        <v>1</v>
      </c>
      <c r="L413" s="698">
        <v>1</v>
      </c>
      <c r="M413" s="698">
        <v>1</v>
      </c>
      <c r="N413" s="698">
        <f t="shared" ref="N413:U413" si="136">+N414+N416+N418+N420</f>
        <v>0</v>
      </c>
      <c r="O413" s="698">
        <f t="shared" si="136"/>
        <v>0</v>
      </c>
      <c r="P413" s="698">
        <f t="shared" si="136"/>
        <v>0</v>
      </c>
      <c r="Q413" s="698">
        <f t="shared" si="136"/>
        <v>0</v>
      </c>
      <c r="R413" s="698">
        <f t="shared" si="136"/>
        <v>0</v>
      </c>
      <c r="S413" s="698">
        <f t="shared" si="136"/>
        <v>0</v>
      </c>
      <c r="T413" s="698">
        <f t="shared" si="136"/>
        <v>0</v>
      </c>
      <c r="U413" s="698">
        <f t="shared" si="136"/>
        <v>0</v>
      </c>
      <c r="V413" s="77">
        <f t="shared" si="131"/>
        <v>4</v>
      </c>
      <c r="W413" s="128">
        <f t="shared" si="132"/>
        <v>17.391304347826086</v>
      </c>
      <c r="Z413" s="397"/>
      <c r="AA413" s="397"/>
      <c r="AB413" s="38"/>
      <c r="AC413" s="397"/>
      <c r="AD413" s="38"/>
      <c r="AE413" s="397"/>
      <c r="AF413" s="38"/>
      <c r="AG413" s="397"/>
      <c r="AH413" s="38"/>
      <c r="AI413" s="38"/>
      <c r="AJ413" s="38"/>
      <c r="AK413" s="38"/>
      <c r="AL413" s="38"/>
      <c r="AM413" s="38"/>
      <c r="AN413" s="38"/>
      <c r="AO413" s="38"/>
      <c r="AP413" s="38"/>
      <c r="AQ413" s="38"/>
      <c r="AR413" s="38"/>
      <c r="AS413" s="38"/>
      <c r="AT413" s="38"/>
      <c r="AU413" s="38"/>
      <c r="AV413" s="38"/>
      <c r="AW413" s="38"/>
      <c r="BA413" s="129"/>
      <c r="BB413" s="130"/>
      <c r="BC413" s="129"/>
      <c r="BD413" s="155"/>
      <c r="BE413" s="159"/>
      <c r="BF413" s="158"/>
      <c r="BG413" s="159"/>
      <c r="BH413" s="158"/>
      <c r="BI413" s="190"/>
      <c r="BJ413" s="158"/>
      <c r="BK413" s="189"/>
      <c r="BL413" s="158"/>
      <c r="BM413" s="64"/>
      <c r="BN413" s="158"/>
      <c r="BO413" s="159"/>
      <c r="BP413" s="158"/>
      <c r="BQ413" s="159"/>
      <c r="BR413" s="158"/>
      <c r="BS413" s="64"/>
      <c r="BT413" s="158"/>
      <c r="BU413" s="159"/>
      <c r="BV413" s="158"/>
      <c r="BW413" s="64"/>
      <c r="BX413" s="158"/>
      <c r="BY413" s="64"/>
      <c r="BZ413" s="158"/>
      <c r="CA413" s="64"/>
      <c r="CB413" s="156">
        <f t="shared" si="133"/>
        <v>0</v>
      </c>
      <c r="CC413" s="128" t="e">
        <f t="shared" si="134"/>
        <v>#DIV/0!</v>
      </c>
      <c r="CF413" s="122"/>
      <c r="CG413" s="122"/>
    </row>
    <row r="414" spans="1:89" ht="43.5" customHeight="1">
      <c r="A414" s="976"/>
      <c r="B414" s="982"/>
      <c r="C414" s="944" t="s">
        <v>344</v>
      </c>
      <c r="D414" s="945" t="s">
        <v>18</v>
      </c>
      <c r="E414" s="945"/>
      <c r="F414" s="671">
        <f>+'[1]UE409 (2)'!F428</f>
        <v>3</v>
      </c>
      <c r="G414" s="671">
        <f>+'[1]UE409 (2)'!G428</f>
        <v>3</v>
      </c>
      <c r="H414" s="671">
        <f>+'[1]UE409 (2)'!H428</f>
        <v>3</v>
      </c>
      <c r="I414" s="671">
        <f>+'[1]UE409 (2)'!I428</f>
        <v>3</v>
      </c>
      <c r="J414" s="727">
        <v>0</v>
      </c>
      <c r="K414" s="671">
        <v>0</v>
      </c>
      <c r="L414" s="671">
        <v>0</v>
      </c>
      <c r="M414" s="671">
        <v>0</v>
      </c>
      <c r="N414" s="671">
        <f t="shared" ref="N414:U414" si="137">SUM(N415)</f>
        <v>0</v>
      </c>
      <c r="O414" s="671">
        <f t="shared" si="137"/>
        <v>0</v>
      </c>
      <c r="P414" s="671">
        <f t="shared" si="137"/>
        <v>0</v>
      </c>
      <c r="Q414" s="671">
        <f t="shared" si="137"/>
        <v>0</v>
      </c>
      <c r="R414" s="671">
        <f t="shared" si="137"/>
        <v>0</v>
      </c>
      <c r="S414" s="671">
        <f t="shared" si="137"/>
        <v>0</v>
      </c>
      <c r="T414" s="671">
        <f t="shared" si="137"/>
        <v>0</v>
      </c>
      <c r="U414" s="671">
        <f t="shared" si="137"/>
        <v>0</v>
      </c>
      <c r="V414" s="77">
        <f t="shared" si="131"/>
        <v>0</v>
      </c>
      <c r="W414" s="128">
        <f t="shared" si="132"/>
        <v>0</v>
      </c>
      <c r="Z414" s="397"/>
      <c r="AA414" s="397"/>
      <c r="AB414" s="38"/>
      <c r="AC414" s="397"/>
      <c r="AD414" s="38"/>
      <c r="AE414" s="397"/>
      <c r="AF414" s="38"/>
      <c r="AG414" s="397"/>
      <c r="AH414" s="38"/>
      <c r="AI414" s="38"/>
      <c r="AJ414" s="38"/>
      <c r="AK414" s="38"/>
      <c r="AL414" s="38"/>
      <c r="AM414" s="38"/>
      <c r="AN414" s="38"/>
      <c r="AO414" s="38"/>
      <c r="AP414" s="38"/>
      <c r="AQ414" s="38"/>
      <c r="AR414" s="38"/>
      <c r="AS414" s="38"/>
      <c r="AT414" s="38"/>
      <c r="AU414" s="38"/>
      <c r="AV414" s="38"/>
      <c r="AW414" s="38"/>
      <c r="BA414" s="77">
        <f>+BC414+BD414+BF414+BH414+BJ414+BL414+BN414+BP414+BR414+BT414+BV414+BX414+BZ414</f>
        <v>5401</v>
      </c>
      <c r="BB414" s="130">
        <f>+BE414+BG414+BI414+BK414+BM414+BO414+BQ414+BS414+BU414+BW414+BY414+CA414</f>
        <v>0</v>
      </c>
      <c r="BC414" s="129">
        <v>5401</v>
      </c>
      <c r="BD414" s="155">
        <v>0</v>
      </c>
      <c r="BE414" s="159">
        <v>0</v>
      </c>
      <c r="BF414" s="158">
        <v>0</v>
      </c>
      <c r="BG414" s="159">
        <v>0</v>
      </c>
      <c r="BH414" s="158">
        <v>0</v>
      </c>
      <c r="BI414" s="190">
        <v>0</v>
      </c>
      <c r="BJ414" s="158"/>
      <c r="BK414" s="189"/>
      <c r="BL414" s="158"/>
      <c r="BM414" s="64"/>
      <c r="BN414" s="158"/>
      <c r="BO414" s="159"/>
      <c r="BP414" s="158"/>
      <c r="BQ414" s="159"/>
      <c r="BR414" s="158"/>
      <c r="BS414" s="64"/>
      <c r="BT414" s="158"/>
      <c r="BU414" s="159"/>
      <c r="BV414" s="158"/>
      <c r="BW414" s="64"/>
      <c r="BX414" s="158"/>
      <c r="BY414" s="64"/>
      <c r="BZ414" s="158"/>
      <c r="CA414" s="64"/>
      <c r="CB414" s="156">
        <f t="shared" si="133"/>
        <v>0</v>
      </c>
      <c r="CC414" s="128">
        <f t="shared" si="134"/>
        <v>0</v>
      </c>
      <c r="CF414" s="133">
        <f>+CI414-BA414</f>
        <v>0</v>
      </c>
      <c r="CG414" s="133">
        <f>+CJ414-BB414</f>
        <v>0</v>
      </c>
      <c r="CH414" s="160"/>
      <c r="CI414" s="133">
        <v>5401</v>
      </c>
      <c r="CJ414" s="133">
        <v>0</v>
      </c>
    </row>
    <row r="415" spans="1:89" ht="51.75" customHeight="1">
      <c r="A415" s="976"/>
      <c r="B415" s="982"/>
      <c r="C415" s="944"/>
      <c r="D415" s="38" t="s">
        <v>548</v>
      </c>
      <c r="E415" s="9" t="s">
        <v>186</v>
      </c>
      <c r="F415" s="671">
        <f>+'[1]UE409 (2)'!F429</f>
        <v>3</v>
      </c>
      <c r="G415" s="671">
        <f>+'[1]UE409 (2)'!G429</f>
        <v>3</v>
      </c>
      <c r="H415" s="671">
        <f>+'[1]UE409 (2)'!H429</f>
        <v>3</v>
      </c>
      <c r="I415" s="671">
        <f>+'[1]UE409 (2)'!I429</f>
        <v>3</v>
      </c>
      <c r="J415" s="634">
        <v>0</v>
      </c>
      <c r="K415" s="91">
        <v>0</v>
      </c>
      <c r="L415" s="91">
        <v>0</v>
      </c>
      <c r="M415" s="91">
        <v>0</v>
      </c>
      <c r="N415" s="91"/>
      <c r="O415" s="91"/>
      <c r="P415" s="91"/>
      <c r="Q415" s="634"/>
      <c r="R415" s="634"/>
      <c r="S415" s="634"/>
      <c r="T415" s="91"/>
      <c r="U415" s="91"/>
      <c r="V415" s="77">
        <f t="shared" si="131"/>
        <v>0</v>
      </c>
      <c r="W415" s="128">
        <f t="shared" si="132"/>
        <v>0</v>
      </c>
      <c r="Z415" s="397"/>
      <c r="AA415" s="397"/>
      <c r="AB415" s="38"/>
      <c r="AC415" s="397"/>
      <c r="AD415" s="38"/>
      <c r="AE415" s="397"/>
      <c r="AF415" s="38"/>
      <c r="AG415" s="397"/>
      <c r="AH415" s="38"/>
      <c r="AI415" s="397"/>
      <c r="AJ415" s="38"/>
      <c r="AK415" s="38"/>
      <c r="AL415" s="38"/>
      <c r="AM415" s="38"/>
      <c r="AN415" s="38"/>
      <c r="AO415" s="38"/>
      <c r="AP415" s="38"/>
      <c r="AQ415" s="38"/>
      <c r="AR415" s="38"/>
      <c r="AS415" s="38"/>
      <c r="AT415" s="38"/>
      <c r="AU415" s="38"/>
      <c r="AV415" s="38"/>
      <c r="AW415" s="38"/>
      <c r="BA415" s="129"/>
      <c r="BB415" s="130"/>
      <c r="BC415" s="129"/>
      <c r="BD415" s="155"/>
      <c r="BE415" s="159"/>
      <c r="BF415" s="158"/>
      <c r="BG415" s="159"/>
      <c r="BH415" s="158"/>
      <c r="BI415" s="190"/>
      <c r="BJ415" s="158"/>
      <c r="BK415" s="189"/>
      <c r="BL415" s="158"/>
      <c r="BM415" s="64"/>
      <c r="BN415" s="158"/>
      <c r="BO415" s="159"/>
      <c r="BP415" s="158"/>
      <c r="BQ415" s="159"/>
      <c r="BR415" s="158"/>
      <c r="BS415" s="64"/>
      <c r="BT415" s="158"/>
      <c r="BU415" s="159"/>
      <c r="BV415" s="158"/>
      <c r="BW415" s="64"/>
      <c r="BX415" s="158"/>
      <c r="BY415" s="64"/>
      <c r="BZ415" s="158"/>
      <c r="CA415" s="64"/>
      <c r="CB415" s="156">
        <f t="shared" si="133"/>
        <v>0</v>
      </c>
      <c r="CC415" s="128" t="e">
        <f t="shared" si="134"/>
        <v>#DIV/0!</v>
      </c>
      <c r="CF415" s="122"/>
      <c r="CG415" s="122"/>
    </row>
    <row r="416" spans="1:89" ht="43.5" customHeight="1">
      <c r="A416" s="976"/>
      <c r="B416" s="982"/>
      <c r="C416" s="944" t="s">
        <v>346</v>
      </c>
      <c r="D416" s="945" t="s">
        <v>18</v>
      </c>
      <c r="E416" s="945"/>
      <c r="F416" s="671">
        <f>+'[1]UE409 (2)'!F430</f>
        <v>4</v>
      </c>
      <c r="G416" s="671">
        <f>+'[1]UE409 (2)'!G430</f>
        <v>4</v>
      </c>
      <c r="H416" s="671">
        <f>+'[1]UE409 (2)'!H430</f>
        <v>4</v>
      </c>
      <c r="I416" s="671">
        <f>+'[1]UE409 (2)'!I430</f>
        <v>4</v>
      </c>
      <c r="J416" s="727">
        <v>0</v>
      </c>
      <c r="K416" s="671">
        <v>0</v>
      </c>
      <c r="L416" s="671">
        <v>0</v>
      </c>
      <c r="M416" s="671">
        <v>0</v>
      </c>
      <c r="N416" s="671">
        <f t="shared" ref="N416:U416" si="138">SUM(N417)</f>
        <v>0</v>
      </c>
      <c r="O416" s="671">
        <f t="shared" si="138"/>
        <v>0</v>
      </c>
      <c r="P416" s="671">
        <f t="shared" si="138"/>
        <v>0</v>
      </c>
      <c r="Q416" s="671">
        <f t="shared" si="138"/>
        <v>0</v>
      </c>
      <c r="R416" s="671">
        <f t="shared" si="138"/>
        <v>0</v>
      </c>
      <c r="S416" s="671">
        <f t="shared" si="138"/>
        <v>0</v>
      </c>
      <c r="T416" s="671">
        <f t="shared" si="138"/>
        <v>0</v>
      </c>
      <c r="U416" s="671">
        <f t="shared" si="138"/>
        <v>0</v>
      </c>
      <c r="V416" s="77">
        <f t="shared" si="131"/>
        <v>0</v>
      </c>
      <c r="W416" s="128">
        <f t="shared" si="132"/>
        <v>0</v>
      </c>
      <c r="Z416" s="397"/>
      <c r="AA416" s="397"/>
      <c r="AB416" s="38"/>
      <c r="AC416" s="397"/>
      <c r="AD416" s="38"/>
      <c r="AE416" s="397"/>
      <c r="AF416" s="38"/>
      <c r="AG416" s="397"/>
      <c r="AH416" s="38"/>
      <c r="AI416" s="38"/>
      <c r="AJ416" s="38"/>
      <c r="AK416" s="38"/>
      <c r="AL416" s="38"/>
      <c r="AM416" s="38"/>
      <c r="AN416" s="38"/>
      <c r="AO416" s="38"/>
      <c r="AP416" s="38"/>
      <c r="AQ416" s="38"/>
      <c r="AR416" s="38"/>
      <c r="AS416" s="38"/>
      <c r="AT416" s="38"/>
      <c r="AU416" s="38"/>
      <c r="AV416" s="38"/>
      <c r="AW416" s="38"/>
      <c r="BA416" s="77">
        <f>+BC416+BD416+BF416+BH416+BJ416+BL416+BN416+BP416+BR416+BT416+BV416+BX416+BZ416</f>
        <v>6718</v>
      </c>
      <c r="BB416" s="130">
        <f>+BE416+BG416+BI416+BK416+BM416+BO416+BQ416+BS416+BU416+BW416+BY416+CA416</f>
        <v>0</v>
      </c>
      <c r="BC416" s="129">
        <v>6718</v>
      </c>
      <c r="BD416" s="155">
        <v>0</v>
      </c>
      <c r="BE416" s="159">
        <v>0</v>
      </c>
      <c r="BF416" s="158">
        <v>0</v>
      </c>
      <c r="BG416" s="159">
        <v>0</v>
      </c>
      <c r="BH416" s="158">
        <v>0</v>
      </c>
      <c r="BI416" s="190">
        <v>0</v>
      </c>
      <c r="BJ416" s="158"/>
      <c r="BK416" s="189"/>
      <c r="BL416" s="158"/>
      <c r="BM416" s="64"/>
      <c r="BN416" s="158"/>
      <c r="BO416" s="159"/>
      <c r="BP416" s="158"/>
      <c r="BQ416" s="159"/>
      <c r="BR416" s="158"/>
      <c r="BS416" s="64"/>
      <c r="BT416" s="158"/>
      <c r="BU416" s="159"/>
      <c r="BV416" s="158"/>
      <c r="BW416" s="64"/>
      <c r="BX416" s="158"/>
      <c r="BY416" s="64"/>
      <c r="BZ416" s="158"/>
      <c r="CA416" s="64"/>
      <c r="CB416" s="156">
        <f t="shared" si="133"/>
        <v>0</v>
      </c>
      <c r="CC416" s="128">
        <f t="shared" si="134"/>
        <v>0</v>
      </c>
      <c r="CF416" s="133">
        <f>+CI416-BA416</f>
        <v>0</v>
      </c>
      <c r="CG416" s="133">
        <f>+CJ416-BB416</f>
        <v>0</v>
      </c>
      <c r="CH416" s="160"/>
      <c r="CI416" s="133">
        <v>6718</v>
      </c>
      <c r="CJ416" s="133">
        <v>0</v>
      </c>
    </row>
    <row r="417" spans="1:88" ht="51.75" customHeight="1">
      <c r="A417" s="976"/>
      <c r="B417" s="982"/>
      <c r="C417" s="944"/>
      <c r="D417" s="38" t="s">
        <v>549</v>
      </c>
      <c r="E417" s="9" t="s">
        <v>187</v>
      </c>
      <c r="F417" s="671">
        <f>+'[1]UE409 (2)'!F431</f>
        <v>4</v>
      </c>
      <c r="G417" s="671">
        <f>+'[1]UE409 (2)'!G431</f>
        <v>4</v>
      </c>
      <c r="H417" s="671">
        <f>+'[1]UE409 (2)'!H431</f>
        <v>4</v>
      </c>
      <c r="I417" s="671">
        <f>+'[1]UE409 (2)'!I431</f>
        <v>4</v>
      </c>
      <c r="J417" s="634">
        <v>0</v>
      </c>
      <c r="K417" s="91">
        <v>0</v>
      </c>
      <c r="L417" s="91">
        <v>0</v>
      </c>
      <c r="M417" s="91">
        <v>0</v>
      </c>
      <c r="N417" s="91"/>
      <c r="O417" s="91"/>
      <c r="P417" s="91"/>
      <c r="Q417" s="634"/>
      <c r="R417" s="634"/>
      <c r="S417" s="634"/>
      <c r="T417" s="91"/>
      <c r="U417" s="91"/>
      <c r="V417" s="77">
        <f t="shared" si="131"/>
        <v>0</v>
      </c>
      <c r="W417" s="128">
        <f t="shared" si="132"/>
        <v>0</v>
      </c>
      <c r="Z417" s="397"/>
      <c r="AA417" s="397"/>
      <c r="AB417" s="38"/>
      <c r="AC417" s="397"/>
      <c r="AD417" s="38"/>
      <c r="AE417" s="397"/>
      <c r="AF417" s="38"/>
      <c r="AG417" s="397"/>
      <c r="AH417" s="38"/>
      <c r="AI417" s="397"/>
      <c r="AJ417" s="38"/>
      <c r="AK417" s="38"/>
      <c r="AL417" s="38"/>
      <c r="AM417" s="38"/>
      <c r="AN417" s="38"/>
      <c r="AO417" s="38"/>
      <c r="AP417" s="38"/>
      <c r="AQ417" s="38"/>
      <c r="AR417" s="38"/>
      <c r="AS417" s="38"/>
      <c r="AT417" s="38"/>
      <c r="AU417" s="38"/>
      <c r="AV417" s="38"/>
      <c r="AW417" s="38"/>
      <c r="BA417" s="129"/>
      <c r="BB417" s="130"/>
      <c r="BC417" s="129"/>
      <c r="BD417" s="155"/>
      <c r="BE417" s="159"/>
      <c r="BF417" s="158"/>
      <c r="BG417" s="159"/>
      <c r="BH417" s="158"/>
      <c r="BI417" s="190"/>
      <c r="BJ417" s="158"/>
      <c r="BK417" s="189"/>
      <c r="BL417" s="158"/>
      <c r="BM417" s="64"/>
      <c r="BN417" s="158"/>
      <c r="BO417" s="159"/>
      <c r="BP417" s="158"/>
      <c r="BQ417" s="159"/>
      <c r="BR417" s="158"/>
      <c r="BS417" s="64"/>
      <c r="BT417" s="158"/>
      <c r="BU417" s="159"/>
      <c r="BV417" s="158"/>
      <c r="BW417" s="64"/>
      <c r="BX417" s="158"/>
      <c r="BY417" s="64"/>
      <c r="BZ417" s="158"/>
      <c r="CA417" s="64"/>
      <c r="CB417" s="156">
        <f t="shared" si="133"/>
        <v>0</v>
      </c>
      <c r="CC417" s="128" t="e">
        <f t="shared" si="134"/>
        <v>#DIV/0!</v>
      </c>
      <c r="CF417" s="122"/>
      <c r="CG417" s="122"/>
    </row>
    <row r="418" spans="1:88" ht="58.5" customHeight="1">
      <c r="A418" s="976"/>
      <c r="B418" s="982"/>
      <c r="C418" s="944" t="s">
        <v>347</v>
      </c>
      <c r="D418" s="670" t="s">
        <v>221</v>
      </c>
      <c r="E418" s="670"/>
      <c r="F418" s="671">
        <f>+'[1]UE409 (2)'!F432</f>
        <v>4</v>
      </c>
      <c r="G418" s="671">
        <f>+'[1]UE409 (2)'!G432</f>
        <v>4</v>
      </c>
      <c r="H418" s="671">
        <f>+'[1]UE409 (2)'!H432</f>
        <v>4</v>
      </c>
      <c r="I418" s="671">
        <f>+'[1]UE409 (2)'!I432</f>
        <v>4</v>
      </c>
      <c r="J418" s="727">
        <v>0</v>
      </c>
      <c r="K418" s="671">
        <v>0</v>
      </c>
      <c r="L418" s="671">
        <v>0</v>
      </c>
      <c r="M418" s="671">
        <v>0</v>
      </c>
      <c r="N418" s="671">
        <f t="shared" ref="N418:U418" si="139">+N419</f>
        <v>0</v>
      </c>
      <c r="O418" s="671">
        <f t="shared" si="139"/>
        <v>0</v>
      </c>
      <c r="P418" s="671">
        <f t="shared" si="139"/>
        <v>0</v>
      </c>
      <c r="Q418" s="671">
        <f t="shared" si="139"/>
        <v>0</v>
      </c>
      <c r="R418" s="671">
        <f t="shared" si="139"/>
        <v>0</v>
      </c>
      <c r="S418" s="671">
        <f t="shared" si="139"/>
        <v>0</v>
      </c>
      <c r="T418" s="671">
        <f t="shared" si="139"/>
        <v>0</v>
      </c>
      <c r="U418" s="671">
        <f t="shared" si="139"/>
        <v>0</v>
      </c>
      <c r="V418" s="77">
        <f t="shared" si="131"/>
        <v>0</v>
      </c>
      <c r="W418" s="128">
        <f t="shared" si="132"/>
        <v>0</v>
      </c>
      <c r="Z418" s="397"/>
      <c r="AA418" s="397"/>
      <c r="AB418" s="38"/>
      <c r="AC418" s="397"/>
      <c r="AD418" s="38"/>
      <c r="AE418" s="397"/>
      <c r="AF418" s="38"/>
      <c r="AG418" s="397"/>
      <c r="AH418" s="38"/>
      <c r="AI418" s="397"/>
      <c r="AJ418" s="38"/>
      <c r="AK418" s="38"/>
      <c r="AL418" s="38"/>
      <c r="AM418" s="38"/>
      <c r="AN418" s="38"/>
      <c r="AO418" s="38"/>
      <c r="AP418" s="38"/>
      <c r="AQ418" s="38"/>
      <c r="AR418" s="38"/>
      <c r="AS418" s="38"/>
      <c r="AT418" s="38"/>
      <c r="AU418" s="38"/>
      <c r="AV418" s="38"/>
      <c r="AW418" s="38"/>
      <c r="BA418" s="77">
        <f>+BC418+BD418+BF418+BH418+BJ418+BL418+BN418+BP418+BR418+BT418+BV418+BX418+BZ418</f>
        <v>21420</v>
      </c>
      <c r="BB418" s="130">
        <f>+BE418+BG418+BI418+BK418+BM418+BO418+BQ418+BS418+BU418+BW418+BY418+CA418</f>
        <v>0</v>
      </c>
      <c r="BC418" s="129">
        <v>21420</v>
      </c>
      <c r="BD418" s="155">
        <v>0</v>
      </c>
      <c r="BE418" s="159">
        <v>0</v>
      </c>
      <c r="BF418" s="158">
        <v>0</v>
      </c>
      <c r="BG418" s="159">
        <v>0</v>
      </c>
      <c r="BH418" s="158">
        <v>0</v>
      </c>
      <c r="BI418" s="190">
        <v>0</v>
      </c>
      <c r="BJ418" s="158"/>
      <c r="BK418" s="189"/>
      <c r="BL418" s="158"/>
      <c r="BM418" s="159"/>
      <c r="BN418" s="158"/>
      <c r="BO418" s="159"/>
      <c r="BP418" s="158"/>
      <c r="BQ418" s="132"/>
      <c r="BR418" s="158"/>
      <c r="BS418" s="64"/>
      <c r="BT418" s="158"/>
      <c r="BU418" s="159"/>
      <c r="BV418" s="158"/>
      <c r="BW418" s="64"/>
      <c r="BX418" s="158"/>
      <c r="BY418" s="64"/>
      <c r="BZ418" s="158"/>
      <c r="CA418" s="64"/>
      <c r="CB418" s="156">
        <f t="shared" si="133"/>
        <v>0</v>
      </c>
      <c r="CC418" s="128">
        <f t="shared" si="134"/>
        <v>0</v>
      </c>
      <c r="CF418" s="133">
        <f>+CI418-BA418</f>
        <v>0</v>
      </c>
      <c r="CG418" s="133">
        <f>+CJ418-BB418</f>
        <v>0</v>
      </c>
      <c r="CH418" s="160"/>
      <c r="CI418" s="133">
        <v>21420</v>
      </c>
      <c r="CJ418" s="133">
        <v>0</v>
      </c>
    </row>
    <row r="419" spans="1:88" ht="68.25" customHeight="1">
      <c r="A419" s="976"/>
      <c r="B419" s="982"/>
      <c r="C419" s="944"/>
      <c r="D419" s="38" t="s">
        <v>550</v>
      </c>
      <c r="E419" s="9" t="s">
        <v>348</v>
      </c>
      <c r="F419" s="671">
        <f>+'[1]UE409 (2)'!F433</f>
        <v>4</v>
      </c>
      <c r="G419" s="671">
        <f>+'[1]UE409 (2)'!G433</f>
        <v>4</v>
      </c>
      <c r="H419" s="671">
        <f>+'[1]UE409 (2)'!H433</f>
        <v>4</v>
      </c>
      <c r="I419" s="671">
        <f>+'[1]UE409 (2)'!I433</f>
        <v>4</v>
      </c>
      <c r="J419" s="634">
        <v>0</v>
      </c>
      <c r="K419" s="91">
        <v>0</v>
      </c>
      <c r="L419" s="91">
        <v>0</v>
      </c>
      <c r="M419" s="91">
        <v>0</v>
      </c>
      <c r="N419" s="91"/>
      <c r="O419" s="91"/>
      <c r="P419" s="91"/>
      <c r="Q419" s="634"/>
      <c r="R419" s="634"/>
      <c r="S419" s="634"/>
      <c r="T419" s="91"/>
      <c r="U419" s="91"/>
      <c r="V419" s="77">
        <f t="shared" si="131"/>
        <v>0</v>
      </c>
      <c r="W419" s="128">
        <f t="shared" si="132"/>
        <v>0</v>
      </c>
      <c r="Z419" s="397"/>
      <c r="AA419" s="397"/>
      <c r="AB419" s="38"/>
      <c r="AC419" s="397"/>
      <c r="AD419" s="38"/>
      <c r="AE419" s="397"/>
      <c r="AF419" s="38"/>
      <c r="AG419" s="397"/>
      <c r="AH419" s="38"/>
      <c r="AI419" s="397"/>
      <c r="AJ419" s="38"/>
      <c r="AK419" s="38"/>
      <c r="AL419" s="38"/>
      <c r="AM419" s="38"/>
      <c r="AN419" s="38"/>
      <c r="AO419" s="38"/>
      <c r="AP419" s="38"/>
      <c r="AQ419" s="38"/>
      <c r="AR419" s="38"/>
      <c r="AS419" s="38"/>
      <c r="AT419" s="38"/>
      <c r="AU419" s="38"/>
      <c r="AV419" s="38"/>
      <c r="AW419" s="38"/>
      <c r="BA419" s="129"/>
      <c r="BB419" s="130"/>
      <c r="BC419" s="129"/>
      <c r="BD419" s="155"/>
      <c r="BE419" s="159"/>
      <c r="BF419" s="158"/>
      <c r="BG419" s="159"/>
      <c r="BH419" s="158"/>
      <c r="BI419" s="190"/>
      <c r="BJ419" s="158"/>
      <c r="BK419" s="189"/>
      <c r="BL419" s="158"/>
      <c r="BM419" s="159"/>
      <c r="BN419" s="158"/>
      <c r="BO419" s="159"/>
      <c r="BP419" s="158"/>
      <c r="BQ419" s="132"/>
      <c r="BR419" s="158"/>
      <c r="BS419" s="64"/>
      <c r="BT419" s="158"/>
      <c r="BU419" s="159"/>
      <c r="BV419" s="158"/>
      <c r="BW419" s="64"/>
      <c r="BX419" s="158"/>
      <c r="BY419" s="64"/>
      <c r="BZ419" s="158"/>
      <c r="CA419" s="64"/>
      <c r="CB419" s="156">
        <f t="shared" si="133"/>
        <v>0</v>
      </c>
      <c r="CC419" s="128" t="e">
        <f t="shared" si="134"/>
        <v>#DIV/0!</v>
      </c>
      <c r="CF419" s="122"/>
      <c r="CG419" s="122"/>
    </row>
    <row r="420" spans="1:88" ht="55.5" customHeight="1">
      <c r="A420" s="976"/>
      <c r="B420" s="982"/>
      <c r="C420" s="944" t="s">
        <v>349</v>
      </c>
      <c r="D420" s="670" t="s">
        <v>221</v>
      </c>
      <c r="E420" s="670"/>
      <c r="F420" s="671">
        <f>+'[1]UE409 (2)'!F434</f>
        <v>12</v>
      </c>
      <c r="G420" s="671">
        <f>+'[1]UE409 (2)'!G434</f>
        <v>12</v>
      </c>
      <c r="H420" s="671">
        <f>+'[1]UE409 (2)'!H434</f>
        <v>12</v>
      </c>
      <c r="I420" s="671">
        <f>+'[1]UE409 (2)'!I434</f>
        <v>12</v>
      </c>
      <c r="J420" s="727">
        <v>1</v>
      </c>
      <c r="K420" s="671">
        <v>1</v>
      </c>
      <c r="L420" s="671">
        <v>1</v>
      </c>
      <c r="M420" s="671">
        <v>1</v>
      </c>
      <c r="N420" s="671">
        <f t="shared" ref="N420:U420" si="140">+N421</f>
        <v>0</v>
      </c>
      <c r="O420" s="671">
        <f t="shared" si="140"/>
        <v>0</v>
      </c>
      <c r="P420" s="671">
        <f t="shared" si="140"/>
        <v>0</v>
      </c>
      <c r="Q420" s="671">
        <f t="shared" si="140"/>
        <v>0</v>
      </c>
      <c r="R420" s="671">
        <f t="shared" si="140"/>
        <v>0</v>
      </c>
      <c r="S420" s="671">
        <f t="shared" si="140"/>
        <v>0</v>
      </c>
      <c r="T420" s="671">
        <f t="shared" si="140"/>
        <v>0</v>
      </c>
      <c r="U420" s="671">
        <f t="shared" si="140"/>
        <v>0</v>
      </c>
      <c r="V420" s="77">
        <f t="shared" si="131"/>
        <v>4</v>
      </c>
      <c r="W420" s="128">
        <f t="shared" si="132"/>
        <v>33.333333333333329</v>
      </c>
      <c r="Z420" s="397"/>
      <c r="AA420" s="397"/>
      <c r="AB420" s="38"/>
      <c r="AC420" s="397"/>
      <c r="AD420" s="38"/>
      <c r="AE420" s="397"/>
      <c r="AF420" s="38"/>
      <c r="AG420" s="397"/>
      <c r="AH420" s="38"/>
      <c r="AI420" s="38"/>
      <c r="AJ420" s="38"/>
      <c r="AK420" s="38"/>
      <c r="AL420" s="38"/>
      <c r="AM420" s="38"/>
      <c r="AN420" s="38"/>
      <c r="AO420" s="38"/>
      <c r="AP420" s="38"/>
      <c r="AQ420" s="38"/>
      <c r="AR420" s="38"/>
      <c r="AS420" s="38"/>
      <c r="AT420" s="38"/>
      <c r="AU420" s="38"/>
      <c r="AV420" s="38"/>
      <c r="AW420" s="38"/>
      <c r="BA420" s="77">
        <f>+BC420+BD420+BF420+BH420+BJ420+BL420+BN420+BP420+BR420+BT420+BV420+BX420+BZ420</f>
        <v>24834</v>
      </c>
      <c r="BB420" s="130">
        <f>+BE420+BG420+BI420+BK420+BM420+BO420+BQ420+BS420+BU420+BW420+BY420+CA420</f>
        <v>5298.43</v>
      </c>
      <c r="BC420" s="129">
        <v>24038</v>
      </c>
      <c r="BD420" s="155">
        <v>0</v>
      </c>
      <c r="BE420" s="159">
        <v>1759.47</v>
      </c>
      <c r="BF420" s="158">
        <v>655</v>
      </c>
      <c r="BG420" s="159">
        <v>1759.47</v>
      </c>
      <c r="BH420" s="158">
        <v>141</v>
      </c>
      <c r="BI420" s="190">
        <v>1779.4900000000002</v>
      </c>
      <c r="BJ420" s="158"/>
      <c r="BK420" s="189"/>
      <c r="BL420" s="158"/>
      <c r="BM420" s="159"/>
      <c r="BN420" s="158"/>
      <c r="BO420" s="159"/>
      <c r="BP420" s="158"/>
      <c r="BQ420" s="132"/>
      <c r="BR420" s="158"/>
      <c r="BS420" s="64"/>
      <c r="BT420" s="158"/>
      <c r="BU420" s="159"/>
      <c r="BV420" s="158"/>
      <c r="BW420" s="64"/>
      <c r="BX420" s="158"/>
      <c r="BY420" s="64"/>
      <c r="BZ420" s="158"/>
      <c r="CA420" s="64"/>
      <c r="CB420" s="156">
        <f t="shared" si="133"/>
        <v>5298.43</v>
      </c>
      <c r="CC420" s="128">
        <f t="shared" si="134"/>
        <v>21.33538696947733</v>
      </c>
      <c r="CF420" s="133">
        <f>+CI420-BA420</f>
        <v>0</v>
      </c>
      <c r="CG420" s="133">
        <f>+CJ420-BB420</f>
        <v>0</v>
      </c>
      <c r="CH420" s="160"/>
      <c r="CI420" s="133">
        <v>24834</v>
      </c>
      <c r="CJ420" s="133">
        <v>5298.43</v>
      </c>
    </row>
    <row r="421" spans="1:88" ht="51.75" customHeight="1">
      <c r="A421" s="976"/>
      <c r="B421" s="982"/>
      <c r="C421" s="944"/>
      <c r="D421" s="38" t="s">
        <v>551</v>
      </c>
      <c r="E421" s="9" t="s">
        <v>186</v>
      </c>
      <c r="F421" s="671">
        <f>+'[1]UE409 (2)'!F435</f>
        <v>12</v>
      </c>
      <c r="G421" s="671">
        <f>+'[1]UE409 (2)'!G435</f>
        <v>12</v>
      </c>
      <c r="H421" s="671">
        <f>+'[1]UE409 (2)'!H435</f>
        <v>12</v>
      </c>
      <c r="I421" s="671">
        <f>+'[1]UE409 (2)'!I435</f>
        <v>12</v>
      </c>
      <c r="J421" s="634">
        <v>1</v>
      </c>
      <c r="K421" s="91">
        <v>1</v>
      </c>
      <c r="L421" s="91">
        <v>1</v>
      </c>
      <c r="M421" s="91">
        <v>1</v>
      </c>
      <c r="N421" s="91"/>
      <c r="O421" s="91"/>
      <c r="P421" s="91"/>
      <c r="Q421" s="634"/>
      <c r="R421" s="634"/>
      <c r="S421" s="634"/>
      <c r="T421" s="91"/>
      <c r="U421" s="91"/>
      <c r="V421" s="77">
        <f t="shared" si="131"/>
        <v>4</v>
      </c>
      <c r="W421" s="128">
        <f t="shared" si="132"/>
        <v>33.333333333333329</v>
      </c>
      <c r="Z421" s="397"/>
      <c r="AA421" s="397"/>
      <c r="AB421" s="38"/>
      <c r="AC421" s="397"/>
      <c r="AD421" s="38"/>
      <c r="AE421" s="397"/>
      <c r="AF421" s="38"/>
      <c r="AG421" s="397"/>
      <c r="AH421" s="38"/>
      <c r="AI421" s="397"/>
      <c r="AJ421" s="38"/>
      <c r="AK421" s="38"/>
      <c r="AL421" s="38"/>
      <c r="AM421" s="38"/>
      <c r="AN421" s="38"/>
      <c r="AO421" s="38"/>
      <c r="AP421" s="38"/>
      <c r="AQ421" s="38"/>
      <c r="AR421" s="38"/>
      <c r="AS421" s="38"/>
      <c r="AT421" s="38"/>
      <c r="AU421" s="38"/>
      <c r="AV421" s="38"/>
      <c r="AW421" s="38"/>
      <c r="BA421" s="129"/>
      <c r="BB421" s="130"/>
      <c r="BC421" s="129"/>
      <c r="BD421" s="155"/>
      <c r="BE421" s="159"/>
      <c r="BF421" s="158"/>
      <c r="BG421" s="159"/>
      <c r="BH421" s="158"/>
      <c r="BI421" s="190"/>
      <c r="BJ421" s="158"/>
      <c r="BK421" s="189"/>
      <c r="BL421" s="158"/>
      <c r="BM421" s="132"/>
      <c r="BN421" s="158"/>
      <c r="BO421" s="159"/>
      <c r="BP421" s="158"/>
      <c r="BQ421" s="159"/>
      <c r="BR421" s="158"/>
      <c r="BS421" s="64"/>
      <c r="BT421" s="158"/>
      <c r="BU421" s="159"/>
      <c r="BV421" s="158"/>
      <c r="BW421" s="64"/>
      <c r="BX421" s="158"/>
      <c r="BY421" s="64"/>
      <c r="BZ421" s="158"/>
      <c r="CA421" s="64"/>
      <c r="CB421" s="156">
        <f t="shared" si="133"/>
        <v>0</v>
      </c>
      <c r="CC421" s="128" t="e">
        <f t="shared" si="134"/>
        <v>#DIV/0!</v>
      </c>
      <c r="CF421" s="122"/>
      <c r="CG421" s="122"/>
    </row>
    <row r="422" spans="1:88" ht="51.75" customHeight="1">
      <c r="A422" s="976"/>
      <c r="B422" s="982"/>
      <c r="C422" s="1118" t="s">
        <v>628</v>
      </c>
      <c r="D422" s="662" t="s">
        <v>221</v>
      </c>
      <c r="E422" s="662"/>
      <c r="F422" s="671">
        <f>+'[1]UE409 (2)'!F436</f>
        <v>2</v>
      </c>
      <c r="G422" s="671">
        <f>+'[1]UE409 (2)'!G436</f>
        <v>2</v>
      </c>
      <c r="H422" s="671">
        <f>+'[1]UE409 (2)'!H436</f>
        <v>2</v>
      </c>
      <c r="I422" s="671">
        <f>+'[1]UE409 (2)'!I436</f>
        <v>2</v>
      </c>
      <c r="J422" s="727">
        <v>0</v>
      </c>
      <c r="K422" s="767">
        <v>0</v>
      </c>
      <c r="L422" s="767">
        <v>0</v>
      </c>
      <c r="M422" s="767">
        <v>0</v>
      </c>
      <c r="N422" s="767">
        <f t="shared" ref="N422:U422" si="141">+N423</f>
        <v>0</v>
      </c>
      <c r="O422" s="767">
        <f t="shared" si="141"/>
        <v>0</v>
      </c>
      <c r="P422" s="767">
        <f t="shared" si="141"/>
        <v>0</v>
      </c>
      <c r="Q422" s="767">
        <f t="shared" si="141"/>
        <v>0</v>
      </c>
      <c r="R422" s="767">
        <f t="shared" si="141"/>
        <v>0</v>
      </c>
      <c r="S422" s="767">
        <f t="shared" si="141"/>
        <v>0</v>
      </c>
      <c r="T422" s="767">
        <f t="shared" si="141"/>
        <v>0</v>
      </c>
      <c r="U422" s="767">
        <f t="shared" si="141"/>
        <v>0</v>
      </c>
      <c r="V422" s="77">
        <f t="shared" si="131"/>
        <v>0</v>
      </c>
      <c r="W422" s="128">
        <f t="shared" si="132"/>
        <v>0</v>
      </c>
      <c r="Z422" s="397"/>
      <c r="AA422" s="397"/>
      <c r="AB422" s="38"/>
      <c r="AC422" s="397"/>
      <c r="AD422" s="38"/>
      <c r="AE422" s="397"/>
      <c r="AF422" s="38"/>
      <c r="AG422" s="397"/>
      <c r="AH422" s="38"/>
      <c r="AI422" s="397"/>
      <c r="AJ422" s="38"/>
      <c r="AK422" s="38"/>
      <c r="AL422" s="38"/>
      <c r="AM422" s="38"/>
      <c r="AN422" s="38"/>
      <c r="AO422" s="38"/>
      <c r="AP422" s="38"/>
      <c r="AQ422" s="38"/>
      <c r="AR422" s="38"/>
      <c r="AS422" s="38"/>
      <c r="AT422" s="38"/>
      <c r="AU422" s="38"/>
      <c r="AV422" s="38"/>
      <c r="AW422" s="38"/>
      <c r="BA422" s="77">
        <f>+BC422+BD422+BF422+BH422+BJ422+BL422+BN422+BP422+BR422+BT422+BV422+BX422+BZ422</f>
        <v>0</v>
      </c>
      <c r="BB422" s="717">
        <f>+BE422+BG422+BI422+BK422+BM422+BO422+BQ422+BS422+BU422+BW422+BY422+CA422</f>
        <v>0</v>
      </c>
      <c r="BC422" s="77">
        <v>0</v>
      </c>
      <c r="BD422" s="155">
        <v>0</v>
      </c>
      <c r="BE422" s="159">
        <v>0</v>
      </c>
      <c r="BF422" s="158">
        <v>0</v>
      </c>
      <c r="BG422" s="159">
        <v>0</v>
      </c>
      <c r="BH422" s="158">
        <v>0</v>
      </c>
      <c r="BI422" s="190">
        <v>0</v>
      </c>
      <c r="BJ422" s="158"/>
      <c r="BK422" s="189"/>
      <c r="BL422" s="158"/>
      <c r="BM422" s="132"/>
      <c r="BN422" s="158"/>
      <c r="BO422" s="159"/>
      <c r="BP422" s="158"/>
      <c r="BQ422" s="159"/>
      <c r="BR422" s="158"/>
      <c r="BS422" s="64"/>
      <c r="BT422" s="158"/>
      <c r="BU422" s="159"/>
      <c r="BV422" s="158"/>
      <c r="BW422" s="64"/>
      <c r="BX422" s="158"/>
      <c r="BY422" s="64"/>
      <c r="BZ422" s="158"/>
      <c r="CA422" s="64"/>
      <c r="CB422" s="156">
        <f t="shared" si="133"/>
        <v>0</v>
      </c>
      <c r="CC422" s="128" t="e">
        <f t="shared" si="134"/>
        <v>#DIV/0!</v>
      </c>
      <c r="CF422" s="133">
        <f>+CI422-BA422</f>
        <v>0</v>
      </c>
      <c r="CG422" s="133">
        <f>+CJ422-BB422</f>
        <v>0</v>
      </c>
      <c r="CH422" s="160"/>
      <c r="CI422" s="133"/>
      <c r="CJ422" s="133"/>
    </row>
    <row r="423" spans="1:88" ht="51.75" customHeight="1">
      <c r="A423" s="976"/>
      <c r="B423" s="983"/>
      <c r="C423" s="1120"/>
      <c r="D423" s="20" t="s">
        <v>746</v>
      </c>
      <c r="E423" s="9" t="s">
        <v>747</v>
      </c>
      <c r="F423" s="671">
        <f>+'[1]UE409 (2)'!F437</f>
        <v>2</v>
      </c>
      <c r="G423" s="671">
        <f>+'[1]UE409 (2)'!G437</f>
        <v>2</v>
      </c>
      <c r="H423" s="671">
        <f>+'[1]UE409 (2)'!H437</f>
        <v>2</v>
      </c>
      <c r="I423" s="671">
        <f>+'[1]UE409 (2)'!I437</f>
        <v>2</v>
      </c>
      <c r="J423" s="634">
        <v>0</v>
      </c>
      <c r="K423" s="91">
        <v>0</v>
      </c>
      <c r="L423" s="91">
        <v>0</v>
      </c>
      <c r="M423" s="91">
        <v>0</v>
      </c>
      <c r="N423" s="91"/>
      <c r="O423" s="91"/>
      <c r="P423" s="91"/>
      <c r="Q423" s="634"/>
      <c r="R423" s="634"/>
      <c r="S423" s="634"/>
      <c r="T423" s="91"/>
      <c r="U423" s="91"/>
      <c r="V423" s="77">
        <f t="shared" si="131"/>
        <v>0</v>
      </c>
      <c r="W423" s="128">
        <f t="shared" si="132"/>
        <v>0</v>
      </c>
      <c r="Z423" s="397"/>
      <c r="AA423" s="397"/>
      <c r="AB423" s="38"/>
      <c r="AC423" s="397"/>
      <c r="AD423" s="38"/>
      <c r="AE423" s="397"/>
      <c r="AF423" s="38"/>
      <c r="AG423" s="397"/>
      <c r="AH423" s="38"/>
      <c r="AI423" s="397"/>
      <c r="AJ423" s="38"/>
      <c r="AK423" s="38"/>
      <c r="AL423" s="38"/>
      <c r="AM423" s="38"/>
      <c r="AN423" s="38"/>
      <c r="AO423" s="38"/>
      <c r="AP423" s="38"/>
      <c r="AQ423" s="38"/>
      <c r="AR423" s="38"/>
      <c r="AS423" s="38"/>
      <c r="AT423" s="38"/>
      <c r="AU423" s="38"/>
      <c r="AV423" s="38"/>
      <c r="AW423" s="38"/>
      <c r="BA423" s="129"/>
      <c r="BB423" s="130"/>
      <c r="BC423" s="129"/>
      <c r="BD423" s="155"/>
      <c r="BE423" s="159"/>
      <c r="BF423" s="158"/>
      <c r="BG423" s="159"/>
      <c r="BH423" s="158"/>
      <c r="BI423" s="190"/>
      <c r="BJ423" s="158"/>
      <c r="BK423" s="189"/>
      <c r="BL423" s="158"/>
      <c r="BM423" s="132"/>
      <c r="BN423" s="158"/>
      <c r="BO423" s="159"/>
      <c r="BP423" s="158"/>
      <c r="BQ423" s="159"/>
      <c r="BR423" s="158"/>
      <c r="BS423" s="64"/>
      <c r="BT423" s="158"/>
      <c r="BU423" s="159"/>
      <c r="BV423" s="158"/>
      <c r="BW423" s="64"/>
      <c r="BX423" s="158"/>
      <c r="BY423" s="64"/>
      <c r="BZ423" s="158"/>
      <c r="CA423" s="64"/>
      <c r="CB423" s="156">
        <f t="shared" si="133"/>
        <v>0</v>
      </c>
      <c r="CC423" s="128" t="e">
        <f t="shared" si="134"/>
        <v>#DIV/0!</v>
      </c>
      <c r="CF423" s="122"/>
      <c r="CG423" s="122"/>
    </row>
    <row r="424" spans="1:88" ht="51.75" customHeight="1">
      <c r="A424" s="976"/>
      <c r="B424" s="945" t="s">
        <v>352</v>
      </c>
      <c r="C424" s="944" t="s">
        <v>351</v>
      </c>
      <c r="D424" s="670" t="s">
        <v>221</v>
      </c>
      <c r="E424" s="670"/>
      <c r="F424" s="671">
        <f>+'[1]UE409 (2)'!F438</f>
        <v>90</v>
      </c>
      <c r="G424" s="671">
        <f>+'[1]UE409 (2)'!G438</f>
        <v>90</v>
      </c>
      <c r="H424" s="671">
        <f>+'[1]UE409 (2)'!H438</f>
        <v>90</v>
      </c>
      <c r="I424" s="671">
        <f>+'[1]UE409 (2)'!I438</f>
        <v>90</v>
      </c>
      <c r="J424" s="727">
        <v>0</v>
      </c>
      <c r="K424" s="671">
        <v>0</v>
      </c>
      <c r="L424" s="671">
        <v>0</v>
      </c>
      <c r="M424" s="671">
        <v>0</v>
      </c>
      <c r="N424" s="671">
        <f t="shared" ref="N424:U424" si="142">+N425</f>
        <v>0</v>
      </c>
      <c r="O424" s="671">
        <f t="shared" si="142"/>
        <v>0</v>
      </c>
      <c r="P424" s="671">
        <f t="shared" si="142"/>
        <v>0</v>
      </c>
      <c r="Q424" s="671">
        <f t="shared" si="142"/>
        <v>0</v>
      </c>
      <c r="R424" s="671">
        <f t="shared" si="142"/>
        <v>0</v>
      </c>
      <c r="S424" s="671">
        <f t="shared" si="142"/>
        <v>0</v>
      </c>
      <c r="T424" s="671">
        <f t="shared" si="142"/>
        <v>0</v>
      </c>
      <c r="U424" s="671">
        <f t="shared" si="142"/>
        <v>0</v>
      </c>
      <c r="V424" s="77">
        <f t="shared" si="131"/>
        <v>0</v>
      </c>
      <c r="W424" s="128">
        <f t="shared" si="132"/>
        <v>0</v>
      </c>
      <c r="Z424" s="397"/>
      <c r="AA424" s="397"/>
      <c r="AB424" s="38"/>
      <c r="AC424" s="397"/>
      <c r="AD424" s="38"/>
      <c r="AE424" s="397"/>
      <c r="AF424" s="38"/>
      <c r="AG424" s="397"/>
      <c r="AH424" s="38"/>
      <c r="AI424" s="38"/>
      <c r="AJ424" s="38"/>
      <c r="AK424" s="38"/>
      <c r="AL424" s="38"/>
      <c r="AM424" s="38"/>
      <c r="AN424" s="38"/>
      <c r="AO424" s="38"/>
      <c r="AP424" s="38"/>
      <c r="AQ424" s="38"/>
      <c r="AR424" s="38"/>
      <c r="AS424" s="38"/>
      <c r="AT424" s="38"/>
      <c r="AU424" s="38"/>
      <c r="AV424" s="38"/>
      <c r="AW424" s="38"/>
      <c r="BA424" s="77">
        <f>+BC424+BD424+BF424+BH424+BJ424+BL424+BN424+BP424+BR424+BT424+BV424+BX424+BZ424</f>
        <v>10282</v>
      </c>
      <c r="BB424" s="130">
        <f>+BE424+BG424+BI424+BK424+BM424+BO424+BQ424+BS424+BU424+BW424+BY424+CA424</f>
        <v>1536</v>
      </c>
      <c r="BC424" s="129">
        <v>10282</v>
      </c>
      <c r="BD424" s="155">
        <v>0</v>
      </c>
      <c r="BE424" s="159">
        <v>0</v>
      </c>
      <c r="BF424" s="158">
        <v>0</v>
      </c>
      <c r="BG424" s="159">
        <v>0</v>
      </c>
      <c r="BH424" s="158">
        <v>0</v>
      </c>
      <c r="BI424" s="190">
        <v>1536</v>
      </c>
      <c r="BJ424" s="158"/>
      <c r="BK424" s="189"/>
      <c r="BL424" s="158"/>
      <c r="BM424" s="64"/>
      <c r="BN424" s="158"/>
      <c r="BO424" s="159"/>
      <c r="BP424" s="158"/>
      <c r="BQ424" s="159"/>
      <c r="BR424" s="158"/>
      <c r="BS424" s="64"/>
      <c r="BT424" s="158"/>
      <c r="BU424" s="159"/>
      <c r="BV424" s="158"/>
      <c r="BW424" s="64"/>
      <c r="BX424" s="158"/>
      <c r="BY424" s="64"/>
      <c r="BZ424" s="158"/>
      <c r="CA424" s="64"/>
      <c r="CB424" s="156">
        <f t="shared" si="133"/>
        <v>1536</v>
      </c>
      <c r="CC424" s="128">
        <f t="shared" si="134"/>
        <v>14.938727873954482</v>
      </c>
      <c r="CF424" s="133">
        <f>+CI424-BA424</f>
        <v>0</v>
      </c>
      <c r="CG424" s="133">
        <f>+CJ424-BB424</f>
        <v>0</v>
      </c>
      <c r="CH424" s="160"/>
      <c r="CI424" s="133">
        <v>10282</v>
      </c>
      <c r="CJ424" s="133">
        <v>1536</v>
      </c>
    </row>
    <row r="425" spans="1:88" ht="51.75" customHeight="1">
      <c r="A425" s="976"/>
      <c r="B425" s="945"/>
      <c r="C425" s="944"/>
      <c r="D425" s="38" t="s">
        <v>552</v>
      </c>
      <c r="E425" s="9" t="s">
        <v>188</v>
      </c>
      <c r="F425" s="671">
        <f>+'[1]UE409 (2)'!F439</f>
        <v>90</v>
      </c>
      <c r="G425" s="671">
        <f>+'[1]UE409 (2)'!G439</f>
        <v>90</v>
      </c>
      <c r="H425" s="671">
        <f>+'[1]UE409 (2)'!H439</f>
        <v>90</v>
      </c>
      <c r="I425" s="671">
        <f>+'[1]UE409 (2)'!I439</f>
        <v>90</v>
      </c>
      <c r="J425" s="634">
        <v>0</v>
      </c>
      <c r="K425" s="91">
        <v>0</v>
      </c>
      <c r="L425" s="91">
        <v>0</v>
      </c>
      <c r="M425" s="91">
        <v>0</v>
      </c>
      <c r="N425" s="91"/>
      <c r="O425" s="91"/>
      <c r="P425" s="91"/>
      <c r="Q425" s="634"/>
      <c r="R425" s="634"/>
      <c r="S425" s="634"/>
      <c r="T425" s="91"/>
      <c r="U425" s="91"/>
      <c r="V425" s="77">
        <f t="shared" si="131"/>
        <v>0</v>
      </c>
      <c r="W425" s="128">
        <f t="shared" si="132"/>
        <v>0</v>
      </c>
      <c r="Z425" s="397"/>
      <c r="AA425" s="397"/>
      <c r="AB425" s="38"/>
      <c r="AC425" s="397"/>
      <c r="AD425" s="38"/>
      <c r="AE425" s="397"/>
      <c r="AF425" s="38"/>
      <c r="AG425" s="397"/>
      <c r="AH425" s="38"/>
      <c r="AI425" s="397"/>
      <c r="AJ425" s="38"/>
      <c r="AK425" s="38"/>
      <c r="AL425" s="38"/>
      <c r="AM425" s="38"/>
      <c r="AN425" s="38"/>
      <c r="AO425" s="38"/>
      <c r="AP425" s="38"/>
      <c r="AQ425" s="38"/>
      <c r="AR425" s="38"/>
      <c r="AS425" s="38"/>
      <c r="AT425" s="38"/>
      <c r="AU425" s="38"/>
      <c r="AV425" s="38"/>
      <c r="AW425" s="38"/>
      <c r="BA425" s="129"/>
      <c r="BB425" s="130"/>
      <c r="BC425" s="129"/>
      <c r="BD425" s="155"/>
      <c r="BE425" s="159"/>
      <c r="BF425" s="158"/>
      <c r="BG425" s="159"/>
      <c r="BH425" s="158"/>
      <c r="BI425" s="190"/>
      <c r="BJ425" s="158"/>
      <c r="BK425" s="189"/>
      <c r="BL425" s="158"/>
      <c r="BM425" s="132"/>
      <c r="BN425" s="158"/>
      <c r="BO425" s="159"/>
      <c r="BP425" s="158"/>
      <c r="BQ425" s="159"/>
      <c r="BR425" s="158"/>
      <c r="BS425" s="64"/>
      <c r="BT425" s="158"/>
      <c r="BU425" s="159"/>
      <c r="BV425" s="158"/>
      <c r="BW425" s="64"/>
      <c r="BX425" s="158"/>
      <c r="BY425" s="64"/>
      <c r="BZ425" s="158"/>
      <c r="CA425" s="64"/>
      <c r="CB425" s="156">
        <f t="shared" si="133"/>
        <v>0</v>
      </c>
      <c r="CC425" s="128" t="e">
        <f t="shared" si="134"/>
        <v>#DIV/0!</v>
      </c>
      <c r="CF425" s="122"/>
      <c r="CG425" s="122"/>
    </row>
    <row r="426" spans="1:88" ht="51.75" customHeight="1">
      <c r="A426" s="976"/>
      <c r="B426" s="945" t="s">
        <v>354</v>
      </c>
      <c r="C426" s="944" t="s">
        <v>353</v>
      </c>
      <c r="D426" s="670" t="s">
        <v>221</v>
      </c>
      <c r="E426" s="670"/>
      <c r="F426" s="671">
        <f>+'[1]UE409 (2)'!F440</f>
        <v>60</v>
      </c>
      <c r="G426" s="671">
        <f>+'[1]UE409 (2)'!G440</f>
        <v>60</v>
      </c>
      <c r="H426" s="671">
        <f>+'[1]UE409 (2)'!H440</f>
        <v>60</v>
      </c>
      <c r="I426" s="671">
        <f>+'[1]UE409 (2)'!I440</f>
        <v>60</v>
      </c>
      <c r="J426" s="727">
        <v>0</v>
      </c>
      <c r="K426" s="671">
        <v>0</v>
      </c>
      <c r="L426" s="671">
        <v>0</v>
      </c>
      <c r="M426" s="671">
        <v>0</v>
      </c>
      <c r="N426" s="671">
        <f t="shared" ref="N426:U426" si="143">+N427</f>
        <v>0</v>
      </c>
      <c r="O426" s="671">
        <f t="shared" si="143"/>
        <v>0</v>
      </c>
      <c r="P426" s="671">
        <f t="shared" si="143"/>
        <v>0</v>
      </c>
      <c r="Q426" s="671">
        <f t="shared" si="143"/>
        <v>0</v>
      </c>
      <c r="R426" s="671">
        <f t="shared" si="143"/>
        <v>0</v>
      </c>
      <c r="S426" s="671">
        <f t="shared" si="143"/>
        <v>0</v>
      </c>
      <c r="T426" s="671">
        <f t="shared" si="143"/>
        <v>0</v>
      </c>
      <c r="U426" s="671">
        <f t="shared" si="143"/>
        <v>0</v>
      </c>
      <c r="V426" s="77">
        <f t="shared" si="131"/>
        <v>0</v>
      </c>
      <c r="W426" s="128">
        <f t="shared" si="132"/>
        <v>0</v>
      </c>
      <c r="Z426" s="397"/>
      <c r="AA426" s="397"/>
      <c r="AB426" s="38"/>
      <c r="AC426" s="397"/>
      <c r="AD426" s="38"/>
      <c r="AE426" s="397"/>
      <c r="AF426" s="38"/>
      <c r="AG426" s="397"/>
      <c r="AH426" s="38"/>
      <c r="AI426" s="38"/>
      <c r="AJ426" s="38"/>
      <c r="AK426" s="38"/>
      <c r="AL426" s="38"/>
      <c r="AM426" s="38"/>
      <c r="AN426" s="38"/>
      <c r="AO426" s="38"/>
      <c r="AP426" s="38"/>
      <c r="AQ426" s="38"/>
      <c r="AR426" s="38"/>
      <c r="AS426" s="38"/>
      <c r="AT426" s="38"/>
      <c r="AU426" s="38"/>
      <c r="AV426" s="38"/>
      <c r="AW426" s="38"/>
      <c r="BA426" s="77">
        <f>+BC426+BD426+BF426+BH426+BJ426+BL426+BN426+BP426+BR426+BT426+BV426+BX426+BZ426</f>
        <v>16924</v>
      </c>
      <c r="BB426" s="130">
        <f>+BE426+BG426+BI426+BK426+BM426+BO426+BQ426+BS426+BU426+BW426+BY426+CA426</f>
        <v>0</v>
      </c>
      <c r="BC426" s="129">
        <v>16924</v>
      </c>
      <c r="BD426" s="155">
        <v>0</v>
      </c>
      <c r="BE426" s="159">
        <v>0</v>
      </c>
      <c r="BF426" s="158">
        <v>0</v>
      </c>
      <c r="BG426" s="159">
        <v>0</v>
      </c>
      <c r="BH426" s="158">
        <v>0</v>
      </c>
      <c r="BI426" s="190">
        <v>0</v>
      </c>
      <c r="BJ426" s="158"/>
      <c r="BK426" s="189"/>
      <c r="BL426" s="158"/>
      <c r="BM426" s="64"/>
      <c r="BN426" s="158"/>
      <c r="BO426" s="159"/>
      <c r="BP426" s="158"/>
      <c r="BQ426" s="159"/>
      <c r="BR426" s="158"/>
      <c r="BS426" s="64"/>
      <c r="BT426" s="158"/>
      <c r="BU426" s="159"/>
      <c r="BV426" s="158"/>
      <c r="BW426" s="64"/>
      <c r="BX426" s="158"/>
      <c r="BY426" s="64"/>
      <c r="BZ426" s="158"/>
      <c r="CA426" s="64"/>
      <c r="CB426" s="156">
        <f t="shared" si="133"/>
        <v>0</v>
      </c>
      <c r="CC426" s="128">
        <f t="shared" si="134"/>
        <v>0</v>
      </c>
      <c r="CF426" s="133">
        <f>+CI426-BA426</f>
        <v>0</v>
      </c>
      <c r="CG426" s="133">
        <f>+CJ426-BB426</f>
        <v>0</v>
      </c>
      <c r="CH426" s="160"/>
      <c r="CI426" s="133">
        <v>16924</v>
      </c>
      <c r="CJ426" s="133">
        <v>0</v>
      </c>
    </row>
    <row r="427" spans="1:88" ht="51.75" customHeight="1">
      <c r="A427" s="976"/>
      <c r="B427" s="945"/>
      <c r="C427" s="944"/>
      <c r="D427" s="38" t="s">
        <v>553</v>
      </c>
      <c r="E427" s="9" t="s">
        <v>188</v>
      </c>
      <c r="F427" s="671">
        <f>+'[1]UE409 (2)'!F441</f>
        <v>60</v>
      </c>
      <c r="G427" s="671">
        <f>+'[1]UE409 (2)'!G441</f>
        <v>60</v>
      </c>
      <c r="H427" s="671">
        <f>+'[1]UE409 (2)'!H441</f>
        <v>60</v>
      </c>
      <c r="I427" s="671">
        <f>+'[1]UE409 (2)'!I441</f>
        <v>60</v>
      </c>
      <c r="J427" s="634">
        <v>0</v>
      </c>
      <c r="K427" s="91">
        <v>0</v>
      </c>
      <c r="L427" s="91">
        <v>0</v>
      </c>
      <c r="M427" s="91">
        <v>0</v>
      </c>
      <c r="N427" s="91"/>
      <c r="O427" s="91"/>
      <c r="P427" s="91"/>
      <c r="Q427" s="634"/>
      <c r="R427" s="634"/>
      <c r="S427" s="634"/>
      <c r="T427" s="91"/>
      <c r="U427" s="91"/>
      <c r="V427" s="77">
        <f t="shared" si="131"/>
        <v>0</v>
      </c>
      <c r="W427" s="128">
        <f t="shared" si="132"/>
        <v>0</v>
      </c>
      <c r="Z427" s="397"/>
      <c r="AA427" s="397"/>
      <c r="AB427" s="38"/>
      <c r="AC427" s="397"/>
      <c r="AD427" s="38"/>
      <c r="AE427" s="397"/>
      <c r="AF427" s="38"/>
      <c r="AG427" s="397"/>
      <c r="AH427" s="38"/>
      <c r="AI427" s="397"/>
      <c r="AJ427" s="38"/>
      <c r="AK427" s="38"/>
      <c r="AL427" s="38"/>
      <c r="AM427" s="38"/>
      <c r="AN427" s="38"/>
      <c r="AO427" s="38"/>
      <c r="AP427" s="38"/>
      <c r="AQ427" s="38"/>
      <c r="AR427" s="38"/>
      <c r="AS427" s="38"/>
      <c r="AT427" s="38"/>
      <c r="AU427" s="38"/>
      <c r="AV427" s="38"/>
      <c r="AW427" s="38"/>
      <c r="BA427" s="129"/>
      <c r="BB427" s="130"/>
      <c r="BC427" s="129"/>
      <c r="BD427" s="155"/>
      <c r="BE427" s="159"/>
      <c r="BF427" s="158"/>
      <c r="BG427" s="159"/>
      <c r="BH427" s="158"/>
      <c r="BI427" s="190"/>
      <c r="BJ427" s="158"/>
      <c r="BK427" s="189"/>
      <c r="BL427" s="158"/>
      <c r="BM427" s="64"/>
      <c r="BN427" s="158"/>
      <c r="BO427" s="159"/>
      <c r="BP427" s="158"/>
      <c r="BQ427" s="159"/>
      <c r="BR427" s="158"/>
      <c r="BS427" s="64"/>
      <c r="BT427" s="158"/>
      <c r="BU427" s="159"/>
      <c r="BV427" s="158"/>
      <c r="BW427" s="64"/>
      <c r="BX427" s="158"/>
      <c r="BY427" s="64"/>
      <c r="BZ427" s="158"/>
      <c r="CA427" s="64"/>
      <c r="CB427" s="156">
        <f t="shared" si="133"/>
        <v>0</v>
      </c>
      <c r="CC427" s="128" t="e">
        <f t="shared" si="134"/>
        <v>#DIV/0!</v>
      </c>
      <c r="CF427" s="122"/>
      <c r="CG427" s="122"/>
    </row>
    <row r="428" spans="1:88" ht="51.75" customHeight="1">
      <c r="A428" s="976"/>
      <c r="B428" s="982" t="s">
        <v>492</v>
      </c>
      <c r="C428" s="944" t="s">
        <v>350</v>
      </c>
      <c r="D428" s="670" t="s">
        <v>221</v>
      </c>
      <c r="E428" s="670"/>
      <c r="F428" s="671">
        <f>+'[1]UE409 (2)'!F442</f>
        <v>2</v>
      </c>
      <c r="G428" s="671">
        <f>+'[1]UE409 (2)'!G442</f>
        <v>2</v>
      </c>
      <c r="H428" s="671">
        <f>+'[1]UE409 (2)'!H442</f>
        <v>2</v>
      </c>
      <c r="I428" s="671">
        <f>+'[1]UE409 (2)'!I442</f>
        <v>2</v>
      </c>
      <c r="J428" s="727">
        <v>0</v>
      </c>
      <c r="K428" s="671">
        <v>0</v>
      </c>
      <c r="L428" s="671">
        <v>0</v>
      </c>
      <c r="M428" s="671">
        <v>0</v>
      </c>
      <c r="N428" s="671">
        <f t="shared" ref="N428:U428" si="144">+N429</f>
        <v>0</v>
      </c>
      <c r="O428" s="671">
        <f t="shared" si="144"/>
        <v>0</v>
      </c>
      <c r="P428" s="671">
        <f t="shared" si="144"/>
        <v>0</v>
      </c>
      <c r="Q428" s="671">
        <f t="shared" si="144"/>
        <v>0</v>
      </c>
      <c r="R428" s="671">
        <f t="shared" si="144"/>
        <v>0</v>
      </c>
      <c r="S428" s="671">
        <f t="shared" si="144"/>
        <v>0</v>
      </c>
      <c r="T428" s="671">
        <f t="shared" si="144"/>
        <v>0</v>
      </c>
      <c r="U428" s="671">
        <f t="shared" si="144"/>
        <v>0</v>
      </c>
      <c r="V428" s="77">
        <f t="shared" si="131"/>
        <v>0</v>
      </c>
      <c r="W428" s="128">
        <f t="shared" si="132"/>
        <v>0</v>
      </c>
      <c r="Z428" s="397"/>
      <c r="AA428" s="397"/>
      <c r="AB428" s="38"/>
      <c r="AC428" s="397"/>
      <c r="AD428" s="38"/>
      <c r="AE428" s="397"/>
      <c r="AF428" s="38"/>
      <c r="AG428" s="397"/>
      <c r="AH428" s="38"/>
      <c r="AI428" s="38"/>
      <c r="AJ428" s="38"/>
      <c r="AK428" s="38"/>
      <c r="AL428" s="38"/>
      <c r="AM428" s="38"/>
      <c r="AN428" s="38"/>
      <c r="AO428" s="38"/>
      <c r="AP428" s="38"/>
      <c r="AQ428" s="38"/>
      <c r="AR428" s="38"/>
      <c r="AS428" s="38"/>
      <c r="AT428" s="38"/>
      <c r="AU428" s="38"/>
      <c r="AV428" s="38"/>
      <c r="AW428" s="38"/>
      <c r="AY428" s="135" t="s">
        <v>18</v>
      </c>
      <c r="AZ428" s="136">
        <f>SUM(BA409:BA428)</f>
        <v>141565</v>
      </c>
      <c r="BA428" s="77">
        <f>+BC428+BD428+BF428+BH428+BJ428+BL428+BN428+BP428+BR428+BT428+BV428+BX428+BZ428</f>
        <v>32272</v>
      </c>
      <c r="BB428" s="130">
        <f>+BE428+BG428+BI428+BK428+BM428+BO428+BQ428+BS428+BU428+BW428+BY428+CA428</f>
        <v>0</v>
      </c>
      <c r="BC428" s="129">
        <v>32272</v>
      </c>
      <c r="BD428" s="155">
        <v>0</v>
      </c>
      <c r="BE428" s="159">
        <v>0</v>
      </c>
      <c r="BF428" s="158">
        <v>0</v>
      </c>
      <c r="BG428" s="159">
        <v>0</v>
      </c>
      <c r="BH428" s="158">
        <v>0</v>
      </c>
      <c r="BI428" s="190">
        <v>0</v>
      </c>
      <c r="BJ428" s="158"/>
      <c r="BK428" s="189"/>
      <c r="BL428" s="158"/>
      <c r="BM428" s="64"/>
      <c r="BN428" s="158"/>
      <c r="BO428" s="159"/>
      <c r="BP428" s="158"/>
      <c r="BQ428" s="159"/>
      <c r="BR428" s="158"/>
      <c r="BS428" s="64"/>
      <c r="BT428" s="158"/>
      <c r="BU428" s="159"/>
      <c r="BV428" s="158"/>
      <c r="BW428" s="64"/>
      <c r="BX428" s="158"/>
      <c r="BY428" s="64"/>
      <c r="BZ428" s="158"/>
      <c r="CA428" s="64"/>
      <c r="CB428" s="156">
        <f t="shared" si="133"/>
        <v>0</v>
      </c>
      <c r="CC428" s="128">
        <f t="shared" si="134"/>
        <v>0</v>
      </c>
      <c r="CF428" s="133">
        <f>+CI428-BA428</f>
        <v>0</v>
      </c>
      <c r="CG428" s="133">
        <f>+CJ428-BB428</f>
        <v>0</v>
      </c>
      <c r="CH428" s="160"/>
      <c r="CI428" s="133">
        <v>32272</v>
      </c>
      <c r="CJ428" s="133">
        <v>0</v>
      </c>
    </row>
    <row r="429" spans="1:88" ht="51.75" customHeight="1">
      <c r="A429" s="977"/>
      <c r="B429" s="983"/>
      <c r="C429" s="944"/>
      <c r="D429" s="38" t="s">
        <v>547</v>
      </c>
      <c r="E429" s="9" t="s">
        <v>189</v>
      </c>
      <c r="F429" s="671">
        <f>+'[1]UE409 (2)'!F443</f>
        <v>2</v>
      </c>
      <c r="G429" s="671">
        <f>+'[1]UE409 (2)'!G443</f>
        <v>2</v>
      </c>
      <c r="H429" s="671">
        <f>+'[1]UE409 (2)'!H443</f>
        <v>2</v>
      </c>
      <c r="I429" s="671">
        <f>+'[1]UE409 (2)'!I443</f>
        <v>2</v>
      </c>
      <c r="J429" s="634">
        <v>0</v>
      </c>
      <c r="K429" s="91">
        <v>0</v>
      </c>
      <c r="L429" s="91">
        <v>0</v>
      </c>
      <c r="M429" s="91">
        <v>0</v>
      </c>
      <c r="N429" s="91"/>
      <c r="O429" s="91"/>
      <c r="P429" s="91"/>
      <c r="Q429" s="634"/>
      <c r="R429" s="634"/>
      <c r="S429" s="634"/>
      <c r="T429" s="91"/>
      <c r="U429" s="91"/>
      <c r="V429" s="77">
        <f t="shared" si="131"/>
        <v>0</v>
      </c>
      <c r="W429" s="128">
        <f t="shared" si="132"/>
        <v>0</v>
      </c>
      <c r="Z429" s="397"/>
      <c r="AA429" s="397"/>
      <c r="AB429" s="38"/>
      <c r="AC429" s="397"/>
      <c r="AD429" s="38"/>
      <c r="AE429" s="397"/>
      <c r="AF429" s="38"/>
      <c r="AG429" s="397"/>
      <c r="AH429" s="38"/>
      <c r="AI429" s="397"/>
      <c r="AJ429" s="38"/>
      <c r="AK429" s="38"/>
      <c r="AL429" s="38"/>
      <c r="AM429" s="38"/>
      <c r="AN429" s="38"/>
      <c r="AO429" s="38"/>
      <c r="AP429" s="38"/>
      <c r="AQ429" s="38"/>
      <c r="AR429" s="38"/>
      <c r="AS429" s="38"/>
      <c r="AT429" s="38"/>
      <c r="AU429" s="38"/>
      <c r="AV429" s="38"/>
      <c r="AW429" s="38"/>
      <c r="AY429" s="135" t="s">
        <v>573</v>
      </c>
      <c r="AZ429" s="136">
        <f>SUM(BB409:BB428)</f>
        <v>6834.43</v>
      </c>
      <c r="BA429" s="129"/>
      <c r="BB429" s="130"/>
      <c r="BC429" s="129"/>
      <c r="BD429" s="158"/>
      <c r="BE429" s="64"/>
      <c r="BF429" s="158"/>
      <c r="BG429" s="159"/>
      <c r="BH429" s="158"/>
      <c r="BI429" s="190"/>
      <c r="BJ429" s="158"/>
      <c r="BK429" s="64"/>
      <c r="BL429" s="158"/>
      <c r="BM429" s="64"/>
      <c r="BN429" s="158"/>
      <c r="BO429" s="64"/>
      <c r="BP429" s="158"/>
      <c r="BQ429" s="159"/>
      <c r="BR429" s="158"/>
      <c r="BS429" s="64"/>
      <c r="BT429" s="158"/>
      <c r="BU429" s="159"/>
      <c r="BV429" s="158"/>
      <c r="BW429" s="64"/>
      <c r="BX429" s="158"/>
      <c r="BY429" s="64"/>
      <c r="BZ429" s="158"/>
      <c r="CA429" s="64"/>
      <c r="CB429" s="156">
        <f t="shared" si="133"/>
        <v>0</v>
      </c>
      <c r="CC429" s="128" t="e">
        <f t="shared" si="134"/>
        <v>#DIV/0!</v>
      </c>
      <c r="CF429" s="122"/>
      <c r="CG429" s="122"/>
    </row>
    <row r="430" spans="1:88" ht="37.5" customHeight="1">
      <c r="A430" s="1006" t="s">
        <v>511</v>
      </c>
      <c r="B430" s="1006"/>
      <c r="C430" s="1006"/>
      <c r="D430" s="1006"/>
      <c r="E430" s="1006"/>
      <c r="F430" s="117"/>
      <c r="G430" s="109"/>
      <c r="H430" s="109"/>
      <c r="I430" s="109"/>
      <c r="J430" s="105"/>
      <c r="K430" s="105"/>
      <c r="L430" s="105"/>
      <c r="M430" s="105"/>
      <c r="N430" s="105"/>
      <c r="O430" s="105"/>
      <c r="P430" s="105"/>
      <c r="Q430" s="105"/>
      <c r="R430" s="105"/>
      <c r="S430" s="105"/>
      <c r="T430" s="105"/>
      <c r="U430" s="105"/>
      <c r="Z430" s="268"/>
      <c r="AA430" s="268"/>
      <c r="AB430" s="268"/>
      <c r="AC430" s="268"/>
      <c r="AD430" s="268"/>
      <c r="AE430" s="268"/>
      <c r="AF430" s="268"/>
      <c r="AG430" s="268"/>
      <c r="AH430" s="268"/>
      <c r="AI430" s="268"/>
      <c r="AJ430" s="268"/>
      <c r="AK430" s="268"/>
      <c r="AL430" s="268"/>
      <c r="AM430" s="268"/>
      <c r="AN430" s="268"/>
      <c r="AO430" s="268"/>
      <c r="AP430" s="268"/>
      <c r="AQ430" s="268"/>
      <c r="AR430" s="268"/>
      <c r="AS430" s="268"/>
      <c r="AT430" s="268"/>
      <c r="AU430" s="268"/>
      <c r="AV430" s="268"/>
      <c r="AW430" s="268"/>
      <c r="AX430" s="29"/>
      <c r="CF430" s="122"/>
      <c r="CG430" s="122"/>
    </row>
    <row r="431" spans="1:88">
      <c r="A431" s="14"/>
      <c r="B431" s="10"/>
      <c r="C431" s="14"/>
      <c r="D431" s="14"/>
      <c r="E431" s="10"/>
      <c r="F431" s="92"/>
      <c r="G431" s="104"/>
      <c r="H431" s="104"/>
      <c r="I431" s="104"/>
      <c r="J431" s="105"/>
      <c r="K431" s="105"/>
      <c r="L431" s="105"/>
      <c r="M431" s="105"/>
      <c r="N431" s="105"/>
      <c r="O431" s="105"/>
      <c r="P431" s="105"/>
      <c r="Q431" s="105"/>
      <c r="R431" s="105"/>
      <c r="S431" s="105"/>
      <c r="T431" s="105"/>
      <c r="U431" s="105"/>
      <c r="Z431" s="228"/>
      <c r="AA431" s="228"/>
      <c r="AB431" s="228"/>
      <c r="AC431" s="228"/>
      <c r="AD431" s="228"/>
      <c r="AE431" s="228"/>
      <c r="AF431" s="228"/>
      <c r="AG431" s="228"/>
      <c r="AH431" s="228"/>
      <c r="AI431" s="228"/>
      <c r="AJ431" s="228"/>
      <c r="AK431" s="228"/>
      <c r="AL431" s="228"/>
      <c r="AM431" s="228"/>
      <c r="AN431" s="228"/>
      <c r="AO431" s="228"/>
      <c r="AP431" s="228"/>
      <c r="AQ431" s="228"/>
      <c r="AR431" s="228"/>
      <c r="AS431" s="228"/>
      <c r="AT431" s="228"/>
      <c r="AU431" s="228"/>
      <c r="AV431" s="228"/>
      <c r="AW431" s="228"/>
      <c r="CF431" s="122"/>
      <c r="CG431" s="122"/>
    </row>
    <row r="432" spans="1:88">
      <c r="A432" s="14"/>
      <c r="B432" s="10"/>
      <c r="C432" s="14"/>
      <c r="D432" s="14"/>
      <c r="E432" s="10"/>
      <c r="F432" s="92"/>
      <c r="G432" s="104"/>
      <c r="H432" s="104"/>
      <c r="I432" s="104"/>
      <c r="J432" s="105"/>
      <c r="K432" s="105"/>
      <c r="L432" s="105"/>
      <c r="M432" s="105"/>
      <c r="N432" s="105"/>
      <c r="O432" s="105"/>
      <c r="P432" s="105"/>
      <c r="Q432" s="105"/>
      <c r="R432" s="105"/>
      <c r="S432" s="105"/>
      <c r="T432" s="105"/>
      <c r="U432" s="105"/>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CF432" s="122"/>
      <c r="CG432" s="122"/>
    </row>
    <row r="433" spans="1:88" ht="23.25">
      <c r="A433" s="14"/>
      <c r="B433" s="10"/>
      <c r="C433" s="14"/>
      <c r="D433" s="14"/>
      <c r="E433" s="10"/>
      <c r="F433" s="92"/>
      <c r="G433" s="104"/>
      <c r="H433" s="104"/>
      <c r="I433" s="104"/>
      <c r="J433" s="105"/>
      <c r="K433" s="105"/>
      <c r="L433" s="105"/>
      <c r="M433" s="105"/>
      <c r="N433" s="105"/>
      <c r="O433" s="105"/>
      <c r="P433" s="105"/>
      <c r="Q433" s="105"/>
      <c r="R433" s="105"/>
      <c r="S433" s="105"/>
      <c r="T433" s="105"/>
      <c r="U433" s="105"/>
      <c r="Z433" s="995"/>
      <c r="AA433" s="995"/>
      <c r="AB433" s="995"/>
      <c r="AC433" s="995"/>
      <c r="AD433" s="995"/>
      <c r="AE433" s="995"/>
      <c r="AF433" s="995"/>
      <c r="AG433" s="995"/>
      <c r="AH433" s="995"/>
      <c r="AI433" s="995"/>
      <c r="AJ433" s="995"/>
      <c r="AK433" s="995"/>
      <c r="AL433" s="995"/>
      <c r="AM433" s="995"/>
      <c r="AN433" s="995"/>
      <c r="AO433" s="995"/>
      <c r="AP433" s="995"/>
      <c r="AQ433" s="995"/>
      <c r="AR433" s="995"/>
      <c r="AS433" s="995"/>
      <c r="AT433" s="995"/>
      <c r="AU433" s="995"/>
      <c r="AV433" s="995"/>
      <c r="AW433" s="995"/>
      <c r="CF433" s="122"/>
      <c r="CG433" s="122"/>
    </row>
    <row r="434" spans="1:88" ht="24.95" customHeight="1">
      <c r="A434" s="15"/>
      <c r="B434" s="13"/>
      <c r="C434" s="14"/>
      <c r="D434" s="14"/>
      <c r="E434" s="15"/>
      <c r="F434" s="96"/>
      <c r="G434" s="97"/>
      <c r="H434" s="97"/>
      <c r="I434" s="97"/>
      <c r="J434" s="98"/>
      <c r="K434" s="98"/>
      <c r="L434" s="98"/>
      <c r="M434" s="98"/>
      <c r="N434" s="98"/>
      <c r="O434" s="98"/>
      <c r="P434" s="98"/>
      <c r="Q434" s="98"/>
      <c r="R434" s="98"/>
      <c r="S434" s="98"/>
      <c r="T434" s="98"/>
      <c r="U434" s="98"/>
      <c r="Z434" s="987"/>
      <c r="AA434" s="987"/>
      <c r="AB434" s="987"/>
      <c r="AC434" s="987"/>
      <c r="AD434" s="987"/>
      <c r="AE434" s="987"/>
      <c r="AF434" s="987"/>
      <c r="AG434" s="987"/>
      <c r="AH434" s="987"/>
      <c r="AI434" s="987"/>
      <c r="AJ434" s="987"/>
      <c r="AK434" s="987"/>
      <c r="AL434" s="987"/>
      <c r="AM434" s="987"/>
      <c r="AN434" s="987"/>
      <c r="AO434" s="987"/>
      <c r="AP434" s="987"/>
      <c r="AQ434" s="987"/>
      <c r="AR434" s="987"/>
      <c r="AS434" s="987"/>
      <c r="AT434" s="987"/>
      <c r="AU434" s="987"/>
      <c r="AV434" s="987"/>
      <c r="AW434" s="987"/>
      <c r="CF434" s="122"/>
      <c r="CG434" s="122"/>
    </row>
    <row r="435" spans="1:88" ht="24.95" customHeight="1">
      <c r="A435" s="21" t="s">
        <v>8</v>
      </c>
      <c r="B435" s="1229" t="s">
        <v>190</v>
      </c>
      <c r="C435" s="1229"/>
      <c r="D435" s="1229"/>
      <c r="E435" s="15"/>
      <c r="F435" s="96"/>
      <c r="G435" s="97"/>
      <c r="H435" s="97"/>
      <c r="I435" s="97"/>
      <c r="J435" s="98"/>
      <c r="K435" s="98"/>
      <c r="L435" s="98"/>
      <c r="M435" s="98"/>
      <c r="N435" s="98"/>
      <c r="O435" s="98"/>
      <c r="P435" s="98"/>
      <c r="Q435" s="98"/>
      <c r="R435" s="98"/>
      <c r="S435" s="98"/>
      <c r="T435" s="98"/>
      <c r="U435" s="98"/>
      <c r="Z435" s="987"/>
      <c r="AA435" s="987"/>
      <c r="AB435" s="987"/>
      <c r="AC435" s="987"/>
      <c r="AD435" s="987"/>
      <c r="AE435" s="987"/>
      <c r="AF435" s="987"/>
      <c r="AG435" s="987"/>
      <c r="AH435" s="987"/>
      <c r="AI435" s="987"/>
      <c r="AJ435" s="987"/>
      <c r="AK435" s="987"/>
      <c r="AL435" s="987"/>
      <c r="AM435" s="987"/>
      <c r="AN435" s="987"/>
      <c r="AO435" s="987"/>
      <c r="AP435" s="987"/>
      <c r="AQ435" s="987"/>
      <c r="AR435" s="987"/>
      <c r="AS435" s="987"/>
      <c r="AT435" s="987"/>
      <c r="AU435" s="987"/>
      <c r="AV435" s="987"/>
      <c r="AW435" s="987"/>
      <c r="CF435" s="122"/>
      <c r="CG435" s="122"/>
    </row>
    <row r="436" spans="1:88" ht="24.95" customHeight="1">
      <c r="A436" s="16" t="s">
        <v>9</v>
      </c>
      <c r="B436" s="1000" t="s">
        <v>10</v>
      </c>
      <c r="C436" s="1000"/>
      <c r="D436" s="1000"/>
      <c r="E436" s="1000"/>
      <c r="F436" s="1000"/>
      <c r="G436" s="1000"/>
      <c r="H436" s="1000"/>
      <c r="I436" s="99"/>
      <c r="J436" s="100"/>
      <c r="K436" s="100"/>
      <c r="L436" s="100"/>
      <c r="M436" s="100"/>
      <c r="N436" s="100"/>
      <c r="O436" s="100"/>
      <c r="P436" s="100"/>
      <c r="Q436" s="100"/>
      <c r="R436" s="100"/>
      <c r="S436" s="100"/>
      <c r="T436" s="100"/>
      <c r="U436" s="100"/>
      <c r="Z436" s="987"/>
      <c r="AA436" s="987"/>
      <c r="AB436" s="987"/>
      <c r="AC436" s="987"/>
      <c r="AD436" s="987"/>
      <c r="AE436" s="987"/>
      <c r="AF436" s="987"/>
      <c r="AG436" s="987"/>
      <c r="AH436" s="987"/>
      <c r="AI436" s="987"/>
      <c r="AJ436" s="987"/>
      <c r="AK436" s="987"/>
      <c r="AL436" s="987"/>
      <c r="AM436" s="987"/>
      <c r="AN436" s="987"/>
      <c r="AO436" s="987"/>
      <c r="AP436" s="987"/>
      <c r="AQ436" s="987"/>
      <c r="AR436" s="987"/>
      <c r="AS436" s="987"/>
      <c r="AT436" s="987"/>
      <c r="AU436" s="987"/>
      <c r="AV436" s="987"/>
      <c r="AW436" s="987"/>
      <c r="CF436" s="122"/>
      <c r="CG436" s="122"/>
    </row>
    <row r="437" spans="1:88" ht="24.95" customHeight="1">
      <c r="A437" s="14"/>
      <c r="B437" s="669" t="s">
        <v>191</v>
      </c>
      <c r="C437" s="1000" t="s">
        <v>192</v>
      </c>
      <c r="D437" s="1000"/>
      <c r="E437" s="1000"/>
      <c r="F437" s="1000"/>
      <c r="G437" s="1000"/>
      <c r="H437" s="1000"/>
      <c r="I437" s="99"/>
      <c r="J437" s="100"/>
      <c r="K437" s="100"/>
      <c r="L437" s="100"/>
      <c r="M437" s="100"/>
      <c r="N437" s="100"/>
      <c r="O437" s="100"/>
      <c r="P437" s="100"/>
      <c r="Q437" s="100"/>
      <c r="R437" s="100"/>
      <c r="S437" s="100"/>
      <c r="T437" s="100"/>
      <c r="U437" s="100"/>
      <c r="Z437" s="232"/>
      <c r="AA437" s="232"/>
      <c r="AB437" s="269"/>
      <c r="AC437" s="269"/>
      <c r="AD437" s="232"/>
      <c r="AE437" s="232"/>
      <c r="AF437" s="269"/>
      <c r="AG437" s="269"/>
      <c r="AH437" s="269"/>
      <c r="AI437" s="269"/>
      <c r="AJ437" s="270"/>
      <c r="AK437" s="270"/>
      <c r="AL437" s="269"/>
      <c r="AM437" s="269"/>
      <c r="AN437" s="269"/>
      <c r="AO437" s="269"/>
      <c r="AP437" s="269"/>
      <c r="AQ437" s="269"/>
      <c r="AR437" s="269"/>
      <c r="AS437" s="269"/>
      <c r="AT437" s="269"/>
      <c r="AU437" s="269"/>
      <c r="AV437" s="269"/>
      <c r="AW437" s="269"/>
      <c r="CF437" s="122"/>
      <c r="CG437" s="122"/>
    </row>
    <row r="438" spans="1:88" ht="21.75" customHeight="1">
      <c r="A438" s="975" t="s">
        <v>13</v>
      </c>
      <c r="B438" s="981" t="s">
        <v>14</v>
      </c>
      <c r="C438" s="981" t="s">
        <v>15</v>
      </c>
      <c r="D438" s="997" t="s">
        <v>16</v>
      </c>
      <c r="E438" s="1001" t="s">
        <v>17</v>
      </c>
      <c r="F438" s="1011" t="s">
        <v>709</v>
      </c>
      <c r="G438" s="994" t="s">
        <v>214</v>
      </c>
      <c r="H438" s="1005"/>
      <c r="I438" s="1005"/>
      <c r="J438" s="996" t="s">
        <v>710</v>
      </c>
      <c r="K438" s="996"/>
      <c r="L438" s="996"/>
      <c r="M438" s="996"/>
      <c r="N438" s="996"/>
      <c r="O438" s="996"/>
      <c r="P438" s="996"/>
      <c r="Q438" s="996"/>
      <c r="R438" s="996"/>
      <c r="S438" s="996"/>
      <c r="T438" s="996"/>
      <c r="U438" s="996"/>
      <c r="V438" s="1238" t="s">
        <v>712</v>
      </c>
      <c r="W438" s="1241" t="s">
        <v>577</v>
      </c>
      <c r="X438" s="214"/>
      <c r="Y438" s="214"/>
      <c r="Z438" s="991" t="s">
        <v>518</v>
      </c>
      <c r="AA438" s="992"/>
      <c r="AB438" s="991" t="s">
        <v>519</v>
      </c>
      <c r="AC438" s="992"/>
      <c r="AD438" s="991" t="s">
        <v>520</v>
      </c>
      <c r="AE438" s="992"/>
      <c r="AF438" s="991" t="s">
        <v>521</v>
      </c>
      <c r="AG438" s="992"/>
      <c r="AH438" s="991" t="s">
        <v>522</v>
      </c>
      <c r="AI438" s="992"/>
      <c r="AJ438" s="991" t="s">
        <v>523</v>
      </c>
      <c r="AK438" s="992"/>
      <c r="AL438" s="991" t="s">
        <v>524</v>
      </c>
      <c r="AM438" s="992"/>
      <c r="AN438" s="991" t="s">
        <v>525</v>
      </c>
      <c r="AO438" s="992"/>
      <c r="AP438" s="991" t="s">
        <v>526</v>
      </c>
      <c r="AQ438" s="992"/>
      <c r="AR438" s="991" t="s">
        <v>527</v>
      </c>
      <c r="AS438" s="992"/>
      <c r="AT438" s="991" t="s">
        <v>528</v>
      </c>
      <c r="AU438" s="992"/>
      <c r="AV438" s="991" t="s">
        <v>529</v>
      </c>
      <c r="AW438" s="992"/>
      <c r="AX438" s="214"/>
      <c r="AY438" s="214"/>
      <c r="BA438" s="1074" t="s">
        <v>763</v>
      </c>
      <c r="BB438" s="119"/>
      <c r="BC438" s="1074" t="s">
        <v>763</v>
      </c>
      <c r="BD438" s="1108" t="s">
        <v>530</v>
      </c>
      <c r="BE438" s="1112"/>
      <c r="BF438" s="1112"/>
      <c r="BG438" s="1112"/>
      <c r="BH438" s="1112"/>
      <c r="BI438" s="1112"/>
      <c r="BJ438" s="1112"/>
      <c r="BK438" s="1112"/>
      <c r="BL438" s="1112"/>
      <c r="BM438" s="1112"/>
      <c r="BN438" s="1112"/>
      <c r="BO438" s="1112"/>
      <c r="BP438" s="1112"/>
      <c r="BQ438" s="1112"/>
      <c r="BR438" s="1112"/>
      <c r="BS438" s="1112"/>
      <c r="BT438" s="1112"/>
      <c r="BU438" s="1112"/>
      <c r="BV438" s="1112"/>
      <c r="BW438" s="1112"/>
      <c r="BX438" s="1112"/>
      <c r="BY438" s="1112"/>
      <c r="BZ438" s="1109"/>
      <c r="CA438" s="120"/>
      <c r="CB438" s="121"/>
      <c r="CC438" s="121"/>
      <c r="CF438" s="122"/>
      <c r="CG438" s="122"/>
    </row>
    <row r="439" spans="1:88" ht="27.75" customHeight="1">
      <c r="A439" s="976"/>
      <c r="B439" s="982"/>
      <c r="C439" s="982"/>
      <c r="D439" s="998"/>
      <c r="E439" s="1002"/>
      <c r="F439" s="1012"/>
      <c r="G439" s="993" t="s">
        <v>713</v>
      </c>
      <c r="H439" s="993"/>
      <c r="I439" s="994"/>
      <c r="J439" s="996" t="s">
        <v>711</v>
      </c>
      <c r="K439" s="996"/>
      <c r="L439" s="996"/>
      <c r="M439" s="996"/>
      <c r="N439" s="996"/>
      <c r="O439" s="996"/>
      <c r="P439" s="996"/>
      <c r="Q439" s="996"/>
      <c r="R439" s="996"/>
      <c r="S439" s="996"/>
      <c r="T439" s="996"/>
      <c r="U439" s="996"/>
      <c r="V439" s="1239"/>
      <c r="W439" s="1242"/>
      <c r="X439" s="212"/>
      <c r="Y439" s="212"/>
      <c r="Z439" s="980" t="s">
        <v>578</v>
      </c>
      <c r="AA439" s="980" t="s">
        <v>579</v>
      </c>
      <c r="AB439" s="980" t="s">
        <v>580</v>
      </c>
      <c r="AC439" s="980" t="s">
        <v>581</v>
      </c>
      <c r="AD439" s="980" t="s">
        <v>582</v>
      </c>
      <c r="AE439" s="980" t="s">
        <v>583</v>
      </c>
      <c r="AF439" s="980" t="s">
        <v>584</v>
      </c>
      <c r="AG439" s="980" t="s">
        <v>585</v>
      </c>
      <c r="AH439" s="980" t="s">
        <v>586</v>
      </c>
      <c r="AI439" s="980" t="s">
        <v>587</v>
      </c>
      <c r="AJ439" s="980" t="s">
        <v>588</v>
      </c>
      <c r="AK439" s="980" t="s">
        <v>589</v>
      </c>
      <c r="AL439" s="980" t="s">
        <v>590</v>
      </c>
      <c r="AM439" s="980" t="s">
        <v>591</v>
      </c>
      <c r="AN439" s="980" t="s">
        <v>592</v>
      </c>
      <c r="AO439" s="980" t="s">
        <v>593</v>
      </c>
      <c r="AP439" s="980" t="s">
        <v>594</v>
      </c>
      <c r="AQ439" s="980" t="s">
        <v>595</v>
      </c>
      <c r="AR439" s="980" t="s">
        <v>596</v>
      </c>
      <c r="AS439" s="980" t="s">
        <v>597</v>
      </c>
      <c r="AT439" s="980" t="s">
        <v>598</v>
      </c>
      <c r="AU439" s="980" t="s">
        <v>599</v>
      </c>
      <c r="AV439" s="980" t="s">
        <v>600</v>
      </c>
      <c r="AW439" s="980" t="s">
        <v>601</v>
      </c>
      <c r="AX439" s="212"/>
      <c r="BA439" s="1075"/>
      <c r="BB439" s="124"/>
      <c r="BC439" s="1075"/>
      <c r="BD439" s="1108" t="s">
        <v>518</v>
      </c>
      <c r="BE439" s="1109"/>
      <c r="BF439" s="1108" t="s">
        <v>519</v>
      </c>
      <c r="BG439" s="1109"/>
      <c r="BH439" s="1108" t="s">
        <v>520</v>
      </c>
      <c r="BI439" s="1109"/>
      <c r="BJ439" s="1108" t="s">
        <v>521</v>
      </c>
      <c r="BK439" s="1109"/>
      <c r="BL439" s="1108" t="s">
        <v>522</v>
      </c>
      <c r="BM439" s="1109"/>
      <c r="BN439" s="1108" t="s">
        <v>523</v>
      </c>
      <c r="BO439" s="1109"/>
      <c r="BP439" s="1108" t="s">
        <v>524</v>
      </c>
      <c r="BQ439" s="1109"/>
      <c r="BR439" s="1108" t="s">
        <v>525</v>
      </c>
      <c r="BS439" s="1109"/>
      <c r="BT439" s="1108" t="s">
        <v>526</v>
      </c>
      <c r="BU439" s="1109"/>
      <c r="BV439" s="1108" t="s">
        <v>527</v>
      </c>
      <c r="BW439" s="1109"/>
      <c r="BX439" s="1108" t="s">
        <v>528</v>
      </c>
      <c r="BY439" s="1109"/>
      <c r="BZ439" s="1108" t="s">
        <v>529</v>
      </c>
      <c r="CA439" s="1109"/>
      <c r="CB439" s="1105" t="s">
        <v>764</v>
      </c>
      <c r="CC439" s="1106" t="s">
        <v>765</v>
      </c>
      <c r="CF439" s="122"/>
      <c r="CG439" s="122"/>
    </row>
    <row r="440" spans="1:88" ht="27" customHeight="1">
      <c r="A440" s="976"/>
      <c r="B440" s="982"/>
      <c r="C440" s="982"/>
      <c r="D440" s="998"/>
      <c r="E440" s="1002"/>
      <c r="F440" s="1012"/>
      <c r="G440" s="978">
        <v>2024</v>
      </c>
      <c r="H440" s="978">
        <v>2025</v>
      </c>
      <c r="I440" s="978">
        <v>2026</v>
      </c>
      <c r="J440" s="660"/>
      <c r="K440" s="660"/>
      <c r="L440" s="660"/>
      <c r="M440" s="660"/>
      <c r="N440" s="660"/>
      <c r="O440" s="660"/>
      <c r="P440" s="660"/>
      <c r="Q440" s="660"/>
      <c r="R440" s="660"/>
      <c r="S440" s="660"/>
      <c r="T440" s="660"/>
      <c r="U440" s="660"/>
      <c r="V440" s="1239"/>
      <c r="W440" s="1242"/>
      <c r="X440" s="212"/>
      <c r="Y440" s="212"/>
      <c r="Z440" s="980"/>
      <c r="AA440" s="980"/>
      <c r="AB440" s="980"/>
      <c r="AC440" s="980"/>
      <c r="AD440" s="980"/>
      <c r="AE440" s="980"/>
      <c r="AF440" s="980"/>
      <c r="AG440" s="980"/>
      <c r="AH440" s="980"/>
      <c r="AI440" s="980"/>
      <c r="AJ440" s="980"/>
      <c r="AK440" s="980"/>
      <c r="AL440" s="980"/>
      <c r="AM440" s="980"/>
      <c r="AN440" s="980"/>
      <c r="AO440" s="980"/>
      <c r="AP440" s="980"/>
      <c r="AQ440" s="980"/>
      <c r="AR440" s="980"/>
      <c r="AS440" s="980"/>
      <c r="AT440" s="980"/>
      <c r="AU440" s="980"/>
      <c r="AV440" s="980"/>
      <c r="AW440" s="980"/>
      <c r="AX440" s="212"/>
      <c r="BA440" s="1075"/>
      <c r="BB440" s="124"/>
      <c r="BC440" s="1075"/>
      <c r="BD440" s="1110" t="s">
        <v>531</v>
      </c>
      <c r="BE440" s="1110" t="s">
        <v>532</v>
      </c>
      <c r="BF440" s="1110" t="s">
        <v>531</v>
      </c>
      <c r="BG440" s="1110" t="s">
        <v>532</v>
      </c>
      <c r="BH440" s="1110" t="s">
        <v>531</v>
      </c>
      <c r="BI440" s="1110" t="s">
        <v>532</v>
      </c>
      <c r="BJ440" s="1110" t="s">
        <v>531</v>
      </c>
      <c r="BK440" s="1110" t="s">
        <v>532</v>
      </c>
      <c r="BL440" s="1110" t="s">
        <v>531</v>
      </c>
      <c r="BM440" s="1110" t="s">
        <v>532</v>
      </c>
      <c r="BN440" s="1107" t="s">
        <v>531</v>
      </c>
      <c r="BO440" s="1110" t="s">
        <v>532</v>
      </c>
      <c r="BP440" s="1107" t="s">
        <v>531</v>
      </c>
      <c r="BQ440" s="1110" t="s">
        <v>532</v>
      </c>
      <c r="BR440" s="1107" t="s">
        <v>531</v>
      </c>
      <c r="BS440" s="1110" t="s">
        <v>532</v>
      </c>
      <c r="BT440" s="1107" t="s">
        <v>531</v>
      </c>
      <c r="BU440" s="1110" t="s">
        <v>532</v>
      </c>
      <c r="BV440" s="1107" t="s">
        <v>531</v>
      </c>
      <c r="BW440" s="1110" t="s">
        <v>532</v>
      </c>
      <c r="BX440" s="1107" t="s">
        <v>531</v>
      </c>
      <c r="BY440" s="1110" t="s">
        <v>532</v>
      </c>
      <c r="BZ440" s="1107" t="s">
        <v>531</v>
      </c>
      <c r="CA440" s="1110" t="s">
        <v>532</v>
      </c>
      <c r="CB440" s="1105"/>
      <c r="CC440" s="1106"/>
      <c r="CF440" s="122"/>
      <c r="CG440" s="122"/>
    </row>
    <row r="441" spans="1:88" ht="51" customHeight="1">
      <c r="A441" s="977"/>
      <c r="B441" s="983"/>
      <c r="C441" s="983"/>
      <c r="D441" s="999"/>
      <c r="E441" s="1003"/>
      <c r="F441" s="1013"/>
      <c r="G441" s="979"/>
      <c r="H441" s="979"/>
      <c r="I441" s="979"/>
      <c r="J441" s="661" t="s">
        <v>399</v>
      </c>
      <c r="K441" s="661" t="s">
        <v>400</v>
      </c>
      <c r="L441" s="661" t="s">
        <v>401</v>
      </c>
      <c r="M441" s="661" t="s">
        <v>402</v>
      </c>
      <c r="N441" s="661" t="s">
        <v>403</v>
      </c>
      <c r="O441" s="661" t="s">
        <v>404</v>
      </c>
      <c r="P441" s="661" t="s">
        <v>405</v>
      </c>
      <c r="Q441" s="661" t="s">
        <v>406</v>
      </c>
      <c r="R441" s="661" t="s">
        <v>407</v>
      </c>
      <c r="S441" s="661" t="s">
        <v>408</v>
      </c>
      <c r="T441" s="661" t="s">
        <v>409</v>
      </c>
      <c r="U441" s="661" t="s">
        <v>410</v>
      </c>
      <c r="V441" s="1240"/>
      <c r="W441" s="1243"/>
      <c r="X441" s="212"/>
      <c r="Y441" s="212"/>
      <c r="Z441" s="980"/>
      <c r="AA441" s="980"/>
      <c r="AB441" s="980"/>
      <c r="AC441" s="980"/>
      <c r="AD441" s="980"/>
      <c r="AE441" s="980"/>
      <c r="AF441" s="980"/>
      <c r="AG441" s="980"/>
      <c r="AH441" s="980"/>
      <c r="AI441" s="980"/>
      <c r="AJ441" s="980"/>
      <c r="AK441" s="980"/>
      <c r="AL441" s="980"/>
      <c r="AM441" s="980"/>
      <c r="AN441" s="980"/>
      <c r="AO441" s="980"/>
      <c r="AP441" s="980"/>
      <c r="AQ441" s="980"/>
      <c r="AR441" s="980"/>
      <c r="AS441" s="980"/>
      <c r="AT441" s="980"/>
      <c r="AU441" s="980"/>
      <c r="AV441" s="980"/>
      <c r="AW441" s="980"/>
      <c r="AX441" s="212"/>
      <c r="BA441" s="1076"/>
      <c r="BB441" s="127"/>
      <c r="BC441" s="1076"/>
      <c r="BD441" s="1111"/>
      <c r="BE441" s="1111"/>
      <c r="BF441" s="1111"/>
      <c r="BG441" s="1111"/>
      <c r="BH441" s="1111"/>
      <c r="BI441" s="1111"/>
      <c r="BJ441" s="1111"/>
      <c r="BK441" s="1111"/>
      <c r="BL441" s="1111"/>
      <c r="BM441" s="1111"/>
      <c r="BN441" s="1107"/>
      <c r="BO441" s="1111"/>
      <c r="BP441" s="1107"/>
      <c r="BQ441" s="1111"/>
      <c r="BR441" s="1107"/>
      <c r="BS441" s="1111"/>
      <c r="BT441" s="1107"/>
      <c r="BU441" s="1111"/>
      <c r="BV441" s="1107"/>
      <c r="BW441" s="1111"/>
      <c r="BX441" s="1107"/>
      <c r="BY441" s="1111"/>
      <c r="BZ441" s="1107"/>
      <c r="CA441" s="1111"/>
      <c r="CB441" s="1105"/>
      <c r="CC441" s="1106"/>
      <c r="CF441" s="122"/>
      <c r="CG441" s="122"/>
    </row>
    <row r="442" spans="1:88" ht="48" customHeight="1">
      <c r="A442" s="1002" t="s">
        <v>512</v>
      </c>
      <c r="B442" s="945" t="s">
        <v>357</v>
      </c>
      <c r="C442" s="944" t="s">
        <v>356</v>
      </c>
      <c r="D442" s="670" t="s">
        <v>221</v>
      </c>
      <c r="E442" s="670"/>
      <c r="F442" s="671">
        <f>+'[1]UE409 (2)'!F456</f>
        <v>900</v>
      </c>
      <c r="G442" s="671">
        <f>+'[1]UE409 (2)'!G456</f>
        <v>900</v>
      </c>
      <c r="H442" s="671">
        <f>+'[1]UE409 (2)'!H456</f>
        <v>900</v>
      </c>
      <c r="I442" s="671">
        <f>+'[1]UE409 (2)'!I456</f>
        <v>900</v>
      </c>
      <c r="J442" s="727">
        <f>+J443</f>
        <v>79</v>
      </c>
      <c r="K442" s="727">
        <v>72</v>
      </c>
      <c r="L442" s="727">
        <v>77</v>
      </c>
      <c r="M442" s="727">
        <v>82</v>
      </c>
      <c r="N442" s="727">
        <f t="shared" ref="N442:U442" si="145">+N443</f>
        <v>0</v>
      </c>
      <c r="O442" s="727">
        <f t="shared" si="145"/>
        <v>0</v>
      </c>
      <c r="P442" s="727">
        <f t="shared" si="145"/>
        <v>0</v>
      </c>
      <c r="Q442" s="727">
        <f t="shared" si="145"/>
        <v>0</v>
      </c>
      <c r="R442" s="727">
        <f t="shared" si="145"/>
        <v>0</v>
      </c>
      <c r="S442" s="727">
        <f t="shared" si="145"/>
        <v>0</v>
      </c>
      <c r="T442" s="727">
        <f t="shared" si="145"/>
        <v>0</v>
      </c>
      <c r="U442" s="727">
        <f t="shared" si="145"/>
        <v>0</v>
      </c>
      <c r="V442" s="77">
        <f t="shared" ref="V442:V447" si="146">SUM(J442:U442)</f>
        <v>310</v>
      </c>
      <c r="W442" s="128">
        <f t="shared" ref="W442:W447" si="147">+V442/F442*100</f>
        <v>34.444444444444443</v>
      </c>
      <c r="Y442" s="29"/>
      <c r="Z442" s="65"/>
      <c r="AA442" s="65"/>
      <c r="AB442" s="65"/>
      <c r="AC442" s="65"/>
      <c r="AD442" s="65"/>
      <c r="AE442" s="65"/>
      <c r="AF442" s="65"/>
      <c r="AG442" s="65"/>
      <c r="AH442" s="65"/>
      <c r="AI442" s="65"/>
      <c r="AJ442" s="65"/>
      <c r="AK442" s="65"/>
      <c r="AL442" s="65"/>
      <c r="AM442" s="65"/>
      <c r="AN442" s="65"/>
      <c r="AO442" s="65"/>
      <c r="AP442" s="65"/>
      <c r="AQ442" s="65"/>
      <c r="AR442" s="65"/>
      <c r="AS442" s="65"/>
      <c r="AT442" s="223"/>
      <c r="AU442" s="223"/>
      <c r="AV442" s="223"/>
      <c r="AW442" s="223"/>
      <c r="AX442" s="29"/>
      <c r="BA442" s="77">
        <f>+BC442+BD442+BF442+BH442+BJ442+BL442+BN442+BP442+BR442+BT442+BV442+BX442+BZ442</f>
        <v>9000</v>
      </c>
      <c r="BB442" s="130">
        <f>+BE442+BG442+BI442+BK442+BM442+BO442+BQ442+BS442+BU442+BW442+BY442+CA442</f>
        <v>0</v>
      </c>
      <c r="BC442" s="129">
        <v>9000</v>
      </c>
      <c r="BD442" s="155">
        <v>0</v>
      </c>
      <c r="BE442" s="132">
        <v>0</v>
      </c>
      <c r="BF442" s="131">
        <v>0</v>
      </c>
      <c r="BG442" s="132">
        <v>0</v>
      </c>
      <c r="BH442" s="131">
        <v>0</v>
      </c>
      <c r="BI442" s="132">
        <v>0</v>
      </c>
      <c r="BJ442" s="131"/>
      <c r="BK442" s="65"/>
      <c r="BL442" s="131"/>
      <c r="BM442" s="65"/>
      <c r="BN442" s="131"/>
      <c r="BO442" s="132"/>
      <c r="BP442" s="131"/>
      <c r="BQ442" s="132"/>
      <c r="BR442" s="131"/>
      <c r="BS442" s="65"/>
      <c r="BT442" s="131"/>
      <c r="BU442" s="132"/>
      <c r="BV442" s="131"/>
      <c r="BW442" s="65"/>
      <c r="BX442" s="131"/>
      <c r="BY442" s="65"/>
      <c r="BZ442" s="131"/>
      <c r="CA442" s="65"/>
      <c r="CB442" s="156">
        <f t="shared" ref="CB442:CB447" si="148">+BE442+BG442+BI442+BK442+BM442+BO442+BQ442+BS442+BU442+BW442+BY442+CA442</f>
        <v>0</v>
      </c>
      <c r="CC442" s="128">
        <f t="shared" ref="CC442:CC447" si="149">+CB442/BA442*100</f>
        <v>0</v>
      </c>
      <c r="CF442" s="133">
        <f>+CI442-BA442</f>
        <v>0</v>
      </c>
      <c r="CG442" s="133">
        <f>+CJ442-BB442</f>
        <v>0</v>
      </c>
      <c r="CH442" s="160"/>
      <c r="CI442" s="133">
        <v>9000</v>
      </c>
      <c r="CJ442" s="133">
        <v>0</v>
      </c>
    </row>
    <row r="443" spans="1:88" ht="44.25" customHeight="1">
      <c r="A443" s="1002"/>
      <c r="B443" s="945"/>
      <c r="C443" s="944"/>
      <c r="D443" s="34" t="s">
        <v>556</v>
      </c>
      <c r="E443" s="18" t="s">
        <v>143</v>
      </c>
      <c r="F443" s="671">
        <f>+'[1]UE409 (2)'!F457</f>
        <v>900</v>
      </c>
      <c r="G443" s="671">
        <f>+'[1]UE409 (2)'!G457</f>
        <v>900</v>
      </c>
      <c r="H443" s="671">
        <f>+'[1]UE409 (2)'!H457</f>
        <v>900</v>
      </c>
      <c r="I443" s="671">
        <f>+'[1]UE409 (2)'!I457</f>
        <v>900</v>
      </c>
      <c r="J443" s="634">
        <v>79</v>
      </c>
      <c r="K443" s="80">
        <v>72</v>
      </c>
      <c r="L443" s="80">
        <v>77</v>
      </c>
      <c r="M443" s="80">
        <v>82</v>
      </c>
      <c r="N443" s="80"/>
      <c r="O443" s="80"/>
      <c r="P443" s="80"/>
      <c r="Q443" s="634"/>
      <c r="R443" s="634"/>
      <c r="S443" s="634"/>
      <c r="T443" s="80"/>
      <c r="U443" s="80"/>
      <c r="V443" s="77">
        <f t="shared" si="146"/>
        <v>310</v>
      </c>
      <c r="W443" s="128">
        <f t="shared" si="147"/>
        <v>34.444444444444443</v>
      </c>
      <c r="Y443" s="29"/>
      <c r="Z443" s="65"/>
      <c r="AA443" s="65"/>
      <c r="AB443" s="65"/>
      <c r="AC443" s="65"/>
      <c r="AD443" s="65"/>
      <c r="AE443" s="65"/>
      <c r="AF443" s="65"/>
      <c r="AG443" s="65"/>
      <c r="AH443" s="65"/>
      <c r="AI443" s="417"/>
      <c r="AJ443" s="65"/>
      <c r="AK443" s="65"/>
      <c r="AL443" s="65"/>
      <c r="AM443" s="65"/>
      <c r="AN443" s="65"/>
      <c r="AO443" s="65"/>
      <c r="AP443" s="65"/>
      <c r="AQ443" s="65"/>
      <c r="AR443" s="65"/>
      <c r="AS443" s="65"/>
      <c r="AT443" s="223"/>
      <c r="AU443" s="223"/>
      <c r="AV443" s="223"/>
      <c r="AW443" s="223"/>
      <c r="AX443" s="29"/>
      <c r="BA443" s="126"/>
      <c r="BB443" s="130"/>
      <c r="BC443" s="129"/>
      <c r="BD443" s="155"/>
      <c r="BE443" s="132"/>
      <c r="BF443" s="131"/>
      <c r="BG443" s="132"/>
      <c r="BH443" s="131"/>
      <c r="BI443" s="132"/>
      <c r="BJ443" s="131"/>
      <c r="BK443" s="65"/>
      <c r="BL443" s="131"/>
      <c r="BM443" s="65"/>
      <c r="BN443" s="131"/>
      <c r="BO443" s="132"/>
      <c r="BP443" s="131"/>
      <c r="BQ443" s="132"/>
      <c r="BR443" s="131"/>
      <c r="BS443" s="65"/>
      <c r="BT443" s="131"/>
      <c r="BU443" s="132"/>
      <c r="BV443" s="131"/>
      <c r="BW443" s="65"/>
      <c r="BX443" s="131"/>
      <c r="BY443" s="65"/>
      <c r="BZ443" s="131"/>
      <c r="CA443" s="65"/>
      <c r="CB443" s="156">
        <f t="shared" si="148"/>
        <v>0</v>
      </c>
      <c r="CC443" s="128" t="e">
        <f t="shared" si="149"/>
        <v>#DIV/0!</v>
      </c>
      <c r="CF443" s="122"/>
      <c r="CG443" s="122"/>
    </row>
    <row r="444" spans="1:88" ht="53.25" customHeight="1">
      <c r="A444" s="1002"/>
      <c r="B444" s="945" t="s">
        <v>358</v>
      </c>
      <c r="C444" s="944" t="s">
        <v>359</v>
      </c>
      <c r="D444" s="670" t="s">
        <v>221</v>
      </c>
      <c r="E444" s="670"/>
      <c r="F444" s="671">
        <f>+'[1]UE409 (2)'!F458</f>
        <v>1300</v>
      </c>
      <c r="G444" s="671">
        <f>+'[1]UE409 (2)'!G458</f>
        <v>1300</v>
      </c>
      <c r="H444" s="671">
        <f>+'[1]UE409 (2)'!H458</f>
        <v>1300</v>
      </c>
      <c r="I444" s="671">
        <f>+'[1]UE409 (2)'!I458</f>
        <v>1300</v>
      </c>
      <c r="J444" s="727">
        <f>+J445</f>
        <v>101</v>
      </c>
      <c r="K444" s="727">
        <v>112</v>
      </c>
      <c r="L444" s="727">
        <v>114</v>
      </c>
      <c r="M444" s="727">
        <v>110</v>
      </c>
      <c r="N444" s="727">
        <f t="shared" ref="N444:U444" si="150">+N445</f>
        <v>0</v>
      </c>
      <c r="O444" s="727">
        <f t="shared" si="150"/>
        <v>0</v>
      </c>
      <c r="P444" s="727">
        <f t="shared" si="150"/>
        <v>0</v>
      </c>
      <c r="Q444" s="727">
        <f t="shared" si="150"/>
        <v>0</v>
      </c>
      <c r="R444" s="727">
        <f t="shared" si="150"/>
        <v>0</v>
      </c>
      <c r="S444" s="727">
        <f t="shared" si="150"/>
        <v>0</v>
      </c>
      <c r="T444" s="727">
        <f t="shared" si="150"/>
        <v>0</v>
      </c>
      <c r="U444" s="727">
        <f t="shared" si="150"/>
        <v>0</v>
      </c>
      <c r="V444" s="77">
        <f t="shared" si="146"/>
        <v>437</v>
      </c>
      <c r="W444" s="128">
        <f t="shared" si="147"/>
        <v>33.615384615384613</v>
      </c>
      <c r="Y444" s="29"/>
      <c r="Z444" s="65"/>
      <c r="AA444" s="65"/>
      <c r="AB444" s="65"/>
      <c r="AC444" s="65"/>
      <c r="AD444" s="65"/>
      <c r="AE444" s="65"/>
      <c r="AF444" s="65"/>
      <c r="AG444" s="65"/>
      <c r="AH444" s="65"/>
      <c r="AI444" s="65"/>
      <c r="AJ444" s="65"/>
      <c r="AK444" s="65"/>
      <c r="AL444" s="65"/>
      <c r="AM444" s="65"/>
      <c r="AN444" s="65"/>
      <c r="AO444" s="65"/>
      <c r="AP444" s="65"/>
      <c r="AQ444" s="65"/>
      <c r="AR444" s="65"/>
      <c r="AS444" s="65"/>
      <c r="AT444" s="223"/>
      <c r="AU444" s="223"/>
      <c r="AV444" s="223"/>
      <c r="AW444" s="223"/>
      <c r="AX444" s="29"/>
      <c r="AY444" s="135" t="s">
        <v>18</v>
      </c>
      <c r="AZ444" s="136">
        <f>SUM(BA442:BA446)</f>
        <v>1342270</v>
      </c>
      <c r="BA444" s="77">
        <f>+BC444+BD444+BF444+BH444+BJ444+BL444+BN444+BP444+BR444+BT444+BV444+BX444+BZ444</f>
        <v>1173332</v>
      </c>
      <c r="BB444" s="130">
        <f>+BE444+BG444+BI444+BK444+BM444+BO444+BQ444+BS444+BU444+BW444+BY444+CA444</f>
        <v>209510.44</v>
      </c>
      <c r="BC444" s="129">
        <v>11000</v>
      </c>
      <c r="BD444" s="155">
        <v>11021</v>
      </c>
      <c r="BE444" s="132">
        <v>118.3</v>
      </c>
      <c r="BF444" s="131">
        <v>1144380</v>
      </c>
      <c r="BG444" s="132">
        <v>104387.54</v>
      </c>
      <c r="BH444" s="131">
        <v>6931</v>
      </c>
      <c r="BI444" s="132">
        <v>105004.6</v>
      </c>
      <c r="BJ444" s="131"/>
      <c r="BK444" s="65"/>
      <c r="BL444" s="131"/>
      <c r="BM444" s="132"/>
      <c r="BN444" s="131"/>
      <c r="BO444" s="132"/>
      <c r="BP444" s="131"/>
      <c r="BQ444" s="132"/>
      <c r="BR444" s="131"/>
      <c r="BS444" s="65"/>
      <c r="BT444" s="131"/>
      <c r="BU444" s="132"/>
      <c r="BV444" s="131"/>
      <c r="BW444" s="65"/>
      <c r="BX444" s="131"/>
      <c r="BY444" s="65"/>
      <c r="BZ444" s="131"/>
      <c r="CA444" s="65"/>
      <c r="CB444" s="156">
        <f t="shared" si="148"/>
        <v>209510.44</v>
      </c>
      <c r="CC444" s="128">
        <f t="shared" si="149"/>
        <v>17.856023700026931</v>
      </c>
      <c r="CF444" s="133">
        <f>+CI444-BA444</f>
        <v>0</v>
      </c>
      <c r="CG444" s="133">
        <f>+CJ444-BB444</f>
        <v>0</v>
      </c>
      <c r="CH444" s="160"/>
      <c r="CI444" s="133">
        <v>1173332</v>
      </c>
      <c r="CJ444" s="133">
        <v>209510.44</v>
      </c>
    </row>
    <row r="445" spans="1:88" ht="39.75" customHeight="1">
      <c r="A445" s="1002"/>
      <c r="B445" s="945"/>
      <c r="C445" s="944"/>
      <c r="D445" s="23" t="s">
        <v>434</v>
      </c>
      <c r="E445" s="18" t="s">
        <v>143</v>
      </c>
      <c r="F445" s="671">
        <f>+'[1]UE409 (2)'!F459</f>
        <v>1300</v>
      </c>
      <c r="G445" s="671">
        <f>+'[1]UE409 (2)'!G459</f>
        <v>1300</v>
      </c>
      <c r="H445" s="671">
        <f>+'[1]UE409 (2)'!H459</f>
        <v>1300</v>
      </c>
      <c r="I445" s="671">
        <f>+'[1]UE409 (2)'!I459</f>
        <v>1300</v>
      </c>
      <c r="J445" s="634">
        <v>101</v>
      </c>
      <c r="K445" s="80">
        <v>112</v>
      </c>
      <c r="L445" s="80">
        <v>114</v>
      </c>
      <c r="M445" s="80">
        <v>110</v>
      </c>
      <c r="N445" s="80"/>
      <c r="O445" s="80"/>
      <c r="P445" s="80"/>
      <c r="Q445" s="634"/>
      <c r="R445" s="634"/>
      <c r="S445" s="634"/>
      <c r="T445" s="80"/>
      <c r="U445" s="80"/>
      <c r="V445" s="77">
        <f t="shared" si="146"/>
        <v>437</v>
      </c>
      <c r="W445" s="128">
        <f t="shared" si="147"/>
        <v>33.615384615384613</v>
      </c>
      <c r="Y445" s="29"/>
      <c r="Z445" s="398"/>
      <c r="AA445" s="65"/>
      <c r="AB445" s="225"/>
      <c r="AC445" s="65"/>
      <c r="AD445" s="225"/>
      <c r="AE445" s="65"/>
      <c r="AF445" s="225"/>
      <c r="AG445" s="65"/>
      <c r="AH445" s="28"/>
      <c r="AI445" s="417"/>
      <c r="AJ445" s="28"/>
      <c r="AK445" s="28"/>
      <c r="AL445" s="28"/>
      <c r="AM445" s="28"/>
      <c r="AN445" s="28"/>
      <c r="AO445" s="28"/>
      <c r="AP445" s="28"/>
      <c r="AQ445" s="28"/>
      <c r="AR445" s="28"/>
      <c r="AS445" s="40"/>
      <c r="AT445" s="40"/>
      <c r="AU445" s="40"/>
      <c r="AV445" s="40"/>
      <c r="AW445" s="40"/>
      <c r="AX445" s="29"/>
      <c r="AY445" s="135" t="s">
        <v>573</v>
      </c>
      <c r="AZ445" s="136">
        <f>SUM(BB442:BB446)</f>
        <v>238216.24</v>
      </c>
      <c r="BA445" s="126"/>
      <c r="BB445" s="130"/>
      <c r="BC445" s="129"/>
      <c r="BD445" s="131"/>
      <c r="BE445" s="65"/>
      <c r="BF445" s="131"/>
      <c r="BG445" s="132"/>
      <c r="BH445" s="131"/>
      <c r="BI445" s="65" t="s">
        <v>881</v>
      </c>
      <c r="BJ445" s="131"/>
      <c r="BK445" s="65"/>
      <c r="BL445" s="131"/>
      <c r="BM445" s="132"/>
      <c r="BN445" s="131"/>
      <c r="BO445" s="65"/>
      <c r="BP445" s="131"/>
      <c r="BQ445" s="132"/>
      <c r="BR445" s="131"/>
      <c r="BS445" s="65"/>
      <c r="BT445" s="131"/>
      <c r="BU445" s="65"/>
      <c r="BV445" s="131"/>
      <c r="BW445" s="65"/>
      <c r="BX445" s="131"/>
      <c r="BY445" s="65"/>
      <c r="BZ445" s="131"/>
      <c r="CA445" s="65"/>
      <c r="CB445" s="156" t="e">
        <f t="shared" si="148"/>
        <v>#VALUE!</v>
      </c>
      <c r="CC445" s="128" t="e">
        <f t="shared" si="149"/>
        <v>#VALUE!</v>
      </c>
      <c r="CF445" s="122"/>
      <c r="CG445" s="122" t="s">
        <v>881</v>
      </c>
    </row>
    <row r="446" spans="1:88" ht="39.75" customHeight="1">
      <c r="A446" s="669"/>
      <c r="B446" s="1004" t="s">
        <v>884</v>
      </c>
      <c r="C446" s="1010" t="s">
        <v>885</v>
      </c>
      <c r="D446" s="662" t="s">
        <v>221</v>
      </c>
      <c r="E446" s="662"/>
      <c r="F446" s="671">
        <f>+'[1]UE409 (2)'!F460</f>
        <v>1</v>
      </c>
      <c r="G446" s="671">
        <f>+'[1]UE409 (2)'!G460</f>
        <v>12</v>
      </c>
      <c r="H446" s="671">
        <f>+'[1]UE409 (2)'!H460</f>
        <v>12</v>
      </c>
      <c r="I446" s="671">
        <f>+'[1]UE409 (2)'!I460</f>
        <v>12</v>
      </c>
      <c r="J446" s="727">
        <f>+J447</f>
        <v>0</v>
      </c>
      <c r="K446" s="727">
        <f t="shared" ref="K446:U446" si="151">+K447</f>
        <v>0</v>
      </c>
      <c r="L446" s="727">
        <f t="shared" si="151"/>
        <v>0</v>
      </c>
      <c r="M446" s="727">
        <f t="shared" si="151"/>
        <v>0</v>
      </c>
      <c r="N446" s="727">
        <f t="shared" si="151"/>
        <v>0</v>
      </c>
      <c r="O446" s="727">
        <f t="shared" si="151"/>
        <v>0</v>
      </c>
      <c r="P446" s="727">
        <f t="shared" si="151"/>
        <v>0</v>
      </c>
      <c r="Q446" s="727">
        <f t="shared" si="151"/>
        <v>0</v>
      </c>
      <c r="R446" s="727">
        <f t="shared" si="151"/>
        <v>0</v>
      </c>
      <c r="S446" s="727">
        <f t="shared" si="151"/>
        <v>0</v>
      </c>
      <c r="T446" s="727">
        <f t="shared" si="151"/>
        <v>0</v>
      </c>
      <c r="U446" s="727">
        <f t="shared" si="151"/>
        <v>0</v>
      </c>
      <c r="V446" s="77">
        <f t="shared" si="146"/>
        <v>0</v>
      </c>
      <c r="W446" s="128">
        <f t="shared" si="147"/>
        <v>0</v>
      </c>
      <c r="Y446" s="29"/>
      <c r="Z446" s="771"/>
      <c r="AA446" s="70"/>
      <c r="AB446" s="225"/>
      <c r="AC446" s="65"/>
      <c r="AD446" s="225"/>
      <c r="AE446" s="65"/>
      <c r="AF446" s="225"/>
      <c r="AG446" s="65"/>
      <c r="AH446" s="28"/>
      <c r="AI446" s="417"/>
      <c r="AJ446" s="67"/>
      <c r="AK446" s="67"/>
      <c r="AL446" s="67"/>
      <c r="AM446" s="67"/>
      <c r="AN446" s="67"/>
      <c r="AO446" s="67"/>
      <c r="AP446" s="67"/>
      <c r="AQ446" s="67"/>
      <c r="AR446" s="67"/>
      <c r="AS446" s="24"/>
      <c r="AT446" s="24"/>
      <c r="AU446" s="24"/>
      <c r="AV446" s="24"/>
      <c r="AW446" s="24"/>
      <c r="AX446" s="29"/>
      <c r="AY446" s="135"/>
      <c r="AZ446" s="136"/>
      <c r="BA446" s="77">
        <f>+BC446+BD446+BF446+BH446+BJ446+BL446+BN446+BP446+BR446+BT446+BV446+BX446+BZ446</f>
        <v>159938</v>
      </c>
      <c r="BB446" s="130">
        <f>+BE446+BG446+BI446+BK446+BM446+BO446+BQ446+BS446+BU446+BW446+BY446+CA446</f>
        <v>28705.8</v>
      </c>
      <c r="BC446" s="129">
        <v>0</v>
      </c>
      <c r="BD446" s="131">
        <v>0</v>
      </c>
      <c r="BE446" s="65">
        <v>0</v>
      </c>
      <c r="BF446" s="131">
        <v>158753</v>
      </c>
      <c r="BG446" s="132">
        <v>14268.31</v>
      </c>
      <c r="BH446" s="131">
        <v>1185</v>
      </c>
      <c r="BI446" s="65">
        <v>14437.49</v>
      </c>
      <c r="BJ446" s="131"/>
      <c r="BK446" s="65"/>
      <c r="BL446" s="131"/>
      <c r="BM446" s="132"/>
      <c r="BN446" s="131"/>
      <c r="BO446" s="65"/>
      <c r="BP446" s="131"/>
      <c r="BQ446" s="132"/>
      <c r="BR446" s="131"/>
      <c r="BS446" s="65"/>
      <c r="BT446" s="131"/>
      <c r="BU446" s="65"/>
      <c r="BV446" s="131"/>
      <c r="BW446" s="65"/>
      <c r="BX446" s="131"/>
      <c r="BY446" s="65"/>
      <c r="BZ446" s="131"/>
      <c r="CA446" s="65"/>
      <c r="CB446" s="156">
        <f t="shared" si="148"/>
        <v>28705.8</v>
      </c>
      <c r="CC446" s="128">
        <f t="shared" si="149"/>
        <v>17.94807988095387</v>
      </c>
      <c r="CF446" s="133">
        <f>+CI446-BA446</f>
        <v>0</v>
      </c>
      <c r="CG446" s="133">
        <f>+CJ446-BB446</f>
        <v>0</v>
      </c>
      <c r="CH446" s="160"/>
      <c r="CI446" s="133">
        <v>159938</v>
      </c>
      <c r="CJ446" s="133">
        <v>28705.8</v>
      </c>
    </row>
    <row r="447" spans="1:88" ht="39.75" customHeight="1">
      <c r="A447" s="669"/>
      <c r="B447" s="1004"/>
      <c r="C447" s="1010"/>
      <c r="D447" s="23" t="s">
        <v>885</v>
      </c>
      <c r="E447" s="18" t="s">
        <v>886</v>
      </c>
      <c r="F447" s="671">
        <f>+'[1]UE409 (2)'!F461</f>
        <v>1</v>
      </c>
      <c r="G447" s="671">
        <f>+'[1]UE409 (2)'!G461</f>
        <v>12</v>
      </c>
      <c r="H447" s="671">
        <f>+'[1]UE409 (2)'!H461</f>
        <v>12</v>
      </c>
      <c r="I447" s="671">
        <f>+'[1]UE409 (2)'!I461</f>
        <v>12</v>
      </c>
      <c r="J447" s="634">
        <v>0</v>
      </c>
      <c r="K447" s="80"/>
      <c r="L447" s="80"/>
      <c r="M447" s="80"/>
      <c r="N447" s="80"/>
      <c r="O447" s="80"/>
      <c r="P447" s="80"/>
      <c r="Q447" s="634"/>
      <c r="R447" s="634"/>
      <c r="S447" s="634"/>
      <c r="T447" s="80"/>
      <c r="U447" s="80"/>
      <c r="V447" s="77">
        <f t="shared" si="146"/>
        <v>0</v>
      </c>
      <c r="W447" s="128">
        <f t="shared" si="147"/>
        <v>0</v>
      </c>
      <c r="Y447" s="29"/>
      <c r="Z447" s="771"/>
      <c r="AA447" s="70"/>
      <c r="AB447" s="225"/>
      <c r="AC447" s="65"/>
      <c r="AD447" s="225"/>
      <c r="AE447" s="65"/>
      <c r="AF447" s="225"/>
      <c r="AG447" s="65"/>
      <c r="AH447" s="28"/>
      <c r="AI447" s="417"/>
      <c r="AJ447" s="67"/>
      <c r="AK447" s="67"/>
      <c r="AL447" s="67"/>
      <c r="AM447" s="67"/>
      <c r="AN447" s="67"/>
      <c r="AO447" s="67"/>
      <c r="AP447" s="67"/>
      <c r="AQ447" s="67"/>
      <c r="AR447" s="67"/>
      <c r="AS447" s="24"/>
      <c r="AT447" s="24"/>
      <c r="AU447" s="24"/>
      <c r="AV447" s="24"/>
      <c r="AW447" s="24"/>
      <c r="AX447" s="29"/>
      <c r="AY447" s="135"/>
      <c r="AZ447" s="136"/>
      <c r="BA447" s="126"/>
      <c r="BB447" s="130"/>
      <c r="BC447" s="129"/>
      <c r="BD447" s="131"/>
      <c r="BE447" s="65"/>
      <c r="BF447" s="131"/>
      <c r="BG447" s="132"/>
      <c r="BH447" s="131"/>
      <c r="BI447" s="65"/>
      <c r="BJ447" s="131"/>
      <c r="BK447" s="65"/>
      <c r="BL447" s="131"/>
      <c r="BM447" s="132"/>
      <c r="BN447" s="131"/>
      <c r="BO447" s="65"/>
      <c r="BP447" s="131"/>
      <c r="BQ447" s="132"/>
      <c r="BR447" s="131"/>
      <c r="BS447" s="65"/>
      <c r="BT447" s="131"/>
      <c r="BU447" s="65"/>
      <c r="BV447" s="131"/>
      <c r="BW447" s="65"/>
      <c r="BX447" s="131"/>
      <c r="BY447" s="65"/>
      <c r="BZ447" s="131"/>
      <c r="CA447" s="65"/>
      <c r="CB447" s="156">
        <f t="shared" si="148"/>
        <v>0</v>
      </c>
      <c r="CC447" s="128" t="e">
        <f t="shared" si="149"/>
        <v>#DIV/0!</v>
      </c>
      <c r="CF447" s="122"/>
      <c r="CG447" s="122"/>
    </row>
    <row r="448" spans="1:88" ht="36.75" customHeight="1">
      <c r="A448" s="1006" t="s">
        <v>513</v>
      </c>
      <c r="B448" s="1006"/>
      <c r="C448" s="1006"/>
      <c r="D448" s="1006"/>
      <c r="E448" s="1006"/>
      <c r="F448" s="117"/>
      <c r="G448" s="109"/>
      <c r="H448" s="109"/>
      <c r="I448" s="109"/>
      <c r="J448" s="105"/>
      <c r="K448" s="105"/>
      <c r="L448" s="105"/>
      <c r="M448" s="105"/>
      <c r="N448" s="105"/>
      <c r="O448" s="105"/>
      <c r="P448" s="105"/>
      <c r="Q448" s="105"/>
      <c r="R448" s="105"/>
      <c r="S448" s="105"/>
      <c r="T448" s="105"/>
      <c r="U448" s="105"/>
      <c r="V448" s="70"/>
      <c r="W448" s="70"/>
      <c r="Z448" s="5"/>
      <c r="AA448" s="5"/>
      <c r="AB448" s="5"/>
      <c r="AC448" s="5"/>
      <c r="AD448" s="29"/>
      <c r="AE448" s="67"/>
      <c r="AF448" s="67"/>
      <c r="AG448" s="67"/>
      <c r="AH448" s="67"/>
      <c r="AI448" s="67"/>
      <c r="AJ448" s="67"/>
      <c r="AK448" s="67"/>
      <c r="AL448" s="67"/>
      <c r="AM448" s="67"/>
      <c r="AN448" s="67"/>
      <c r="AO448" s="67"/>
      <c r="AP448" s="67"/>
      <c r="AQ448" s="67"/>
      <c r="AR448" s="67"/>
      <c r="AS448" s="24"/>
      <c r="AT448" s="24"/>
      <c r="AU448" s="24"/>
      <c r="AV448" s="24"/>
      <c r="AW448" s="24"/>
      <c r="CF448" s="122"/>
      <c r="CG448" s="122"/>
    </row>
    <row r="449" spans="1:119" ht="38.25" customHeight="1">
      <c r="A449" s="14"/>
      <c r="B449" s="10"/>
      <c r="C449" s="14"/>
      <c r="D449" s="14"/>
      <c r="E449" s="10"/>
      <c r="F449" s="92"/>
      <c r="G449" s="104"/>
      <c r="H449" s="104"/>
      <c r="I449" s="104"/>
      <c r="J449" s="105"/>
      <c r="K449" s="105"/>
      <c r="L449" s="105"/>
      <c r="M449" s="105"/>
      <c r="N449" s="105"/>
      <c r="O449" s="105"/>
      <c r="P449" s="105"/>
      <c r="Q449" s="105"/>
      <c r="R449" s="105"/>
      <c r="S449" s="105"/>
      <c r="T449" s="105"/>
      <c r="U449" s="105"/>
      <c r="V449" s="70"/>
      <c r="W449" s="70"/>
      <c r="Z449" s="995"/>
      <c r="AA449" s="995"/>
      <c r="AB449" s="995"/>
      <c r="AC449" s="995"/>
      <c r="AD449" s="995"/>
      <c r="AE449" s="995"/>
      <c r="AF449" s="995"/>
      <c r="AG449" s="995"/>
      <c r="AH449" s="995"/>
      <c r="AI449" s="995"/>
      <c r="AJ449" s="995"/>
      <c r="AK449" s="995"/>
      <c r="AL449" s="995"/>
      <c r="AM449" s="995"/>
      <c r="AN449" s="995"/>
      <c r="AO449" s="995"/>
      <c r="AP449" s="995"/>
      <c r="AQ449" s="995"/>
      <c r="AR449" s="995"/>
      <c r="AS449" s="995"/>
      <c r="AT449" s="995"/>
      <c r="AU449" s="995"/>
      <c r="AV449" s="995"/>
      <c r="AW449" s="995"/>
      <c r="AY449" s="123"/>
      <c r="AZ449" s="191"/>
      <c r="BA449" s="204"/>
      <c r="BB449" s="205"/>
      <c r="BC449" s="204"/>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c r="CB449" s="70"/>
      <c r="CC449" s="70"/>
      <c r="CF449" s="122"/>
      <c r="CG449" s="122"/>
    </row>
    <row r="450" spans="1:119" ht="38.25" customHeight="1">
      <c r="A450" s="14"/>
      <c r="B450" s="10"/>
      <c r="C450" s="14"/>
      <c r="D450" s="14"/>
      <c r="E450" s="10"/>
      <c r="F450" s="92"/>
      <c r="G450" s="104"/>
      <c r="H450" s="104"/>
      <c r="I450" s="104"/>
      <c r="J450" s="105"/>
      <c r="K450" s="105"/>
      <c r="L450" s="105"/>
      <c r="M450" s="105"/>
      <c r="N450" s="105"/>
      <c r="O450" s="105"/>
      <c r="P450" s="105"/>
      <c r="Q450" s="105"/>
      <c r="R450" s="105"/>
      <c r="S450" s="105"/>
      <c r="T450" s="105"/>
      <c r="U450" s="105"/>
      <c r="V450" s="63"/>
      <c r="W450" s="63"/>
      <c r="Z450" s="987"/>
      <c r="AA450" s="987"/>
      <c r="AB450" s="987"/>
      <c r="AC450" s="987"/>
      <c r="AD450" s="987"/>
      <c r="AE450" s="987"/>
      <c r="AF450" s="987"/>
      <c r="AG450" s="987"/>
      <c r="AH450" s="987"/>
      <c r="AI450" s="987"/>
      <c r="AJ450" s="987"/>
      <c r="AK450" s="987"/>
      <c r="AL450" s="987"/>
      <c r="AM450" s="987"/>
      <c r="AN450" s="987"/>
      <c r="AO450" s="987"/>
      <c r="AP450" s="987"/>
      <c r="AQ450" s="987"/>
      <c r="AR450" s="987"/>
      <c r="AS450" s="987"/>
      <c r="AT450" s="987"/>
      <c r="AU450" s="987"/>
      <c r="AV450" s="987"/>
      <c r="AW450" s="987"/>
      <c r="AY450" s="123"/>
      <c r="AZ450" s="191"/>
      <c r="BA450" s="39"/>
      <c r="BB450" s="170"/>
      <c r="BC450" s="39"/>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F450" s="122"/>
      <c r="CG450" s="122"/>
    </row>
    <row r="451" spans="1:119" ht="24.95" customHeight="1">
      <c r="A451" s="16" t="s">
        <v>9</v>
      </c>
      <c r="B451" s="1000" t="s">
        <v>10</v>
      </c>
      <c r="C451" s="1000"/>
      <c r="D451" s="1000"/>
      <c r="E451" s="1000"/>
      <c r="F451" s="1000"/>
      <c r="G451" s="1000"/>
      <c r="H451" s="1000"/>
      <c r="I451" s="17"/>
      <c r="J451" s="61"/>
      <c r="K451" s="61"/>
      <c r="L451" s="61"/>
      <c r="M451" s="61"/>
      <c r="N451" s="61"/>
      <c r="O451" s="61"/>
      <c r="P451" s="61"/>
      <c r="Q451" s="61"/>
      <c r="R451" s="61"/>
      <c r="S451" s="61"/>
      <c r="T451" s="61"/>
      <c r="U451" s="61"/>
      <c r="V451" s="63"/>
      <c r="W451" s="63"/>
      <c r="Z451" s="987"/>
      <c r="AA451" s="987"/>
      <c r="AB451" s="987"/>
      <c r="AC451" s="987"/>
      <c r="AD451" s="987"/>
      <c r="AE451" s="987"/>
      <c r="AF451" s="987"/>
      <c r="AG451" s="987"/>
      <c r="AH451" s="987"/>
      <c r="AI451" s="987"/>
      <c r="AJ451" s="987"/>
      <c r="AK451" s="987"/>
      <c r="AL451" s="987"/>
      <c r="AM451" s="987"/>
      <c r="AN451" s="987"/>
      <c r="AO451" s="987"/>
      <c r="AP451" s="987"/>
      <c r="AQ451" s="987"/>
      <c r="AR451" s="987"/>
      <c r="AS451" s="987"/>
      <c r="AT451" s="987"/>
      <c r="AU451" s="987"/>
      <c r="AV451" s="987"/>
      <c r="AW451" s="987"/>
      <c r="BA451" s="39"/>
      <c r="BB451" s="170"/>
      <c r="BC451" s="39"/>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c r="CB451" s="70"/>
      <c r="CC451" s="70"/>
      <c r="CF451" s="122"/>
      <c r="CG451" s="122"/>
    </row>
    <row r="452" spans="1:119" ht="24.95" customHeight="1">
      <c r="A452" s="14"/>
      <c r="B452" s="669" t="s">
        <v>191</v>
      </c>
      <c r="C452" s="1000" t="s">
        <v>192</v>
      </c>
      <c r="D452" s="1000"/>
      <c r="E452" s="1000"/>
      <c r="F452" s="1000"/>
      <c r="G452" s="1000"/>
      <c r="H452" s="1000"/>
      <c r="I452" s="17"/>
      <c r="J452" s="61"/>
      <c r="K452" s="61"/>
      <c r="L452" s="61"/>
      <c r="M452" s="61"/>
      <c r="N452" s="61"/>
      <c r="O452" s="61"/>
      <c r="P452" s="61"/>
      <c r="Q452" s="61"/>
      <c r="R452" s="61"/>
      <c r="S452" s="61"/>
      <c r="T452" s="61"/>
      <c r="U452" s="61"/>
      <c r="V452" s="63"/>
      <c r="W452" s="63"/>
      <c r="Z452" s="988"/>
      <c r="AA452" s="988"/>
      <c r="AB452" s="988"/>
      <c r="AC452" s="988"/>
      <c r="AD452" s="988"/>
      <c r="AE452" s="988"/>
      <c r="AF452" s="988"/>
      <c r="AG452" s="988"/>
      <c r="AH452" s="988"/>
      <c r="AI452" s="988"/>
      <c r="AJ452" s="988"/>
      <c r="AK452" s="988"/>
      <c r="AL452" s="988"/>
      <c r="AM452" s="988"/>
      <c r="AN452" s="988"/>
      <c r="AO452" s="988"/>
      <c r="AP452" s="988"/>
      <c r="AQ452" s="988"/>
      <c r="AR452" s="988"/>
      <c r="AS452" s="988"/>
      <c r="AT452" s="988"/>
      <c r="AU452" s="988"/>
      <c r="AV452" s="988"/>
      <c r="AW452" s="988"/>
      <c r="BA452" s="39"/>
      <c r="BB452" s="170"/>
      <c r="BC452" s="39"/>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F452" s="122"/>
      <c r="CG452" s="122"/>
    </row>
    <row r="453" spans="1:119" ht="21.75" customHeight="1">
      <c r="A453" s="975" t="s">
        <v>13</v>
      </c>
      <c r="B453" s="981" t="s">
        <v>14</v>
      </c>
      <c r="C453" s="981" t="s">
        <v>15</v>
      </c>
      <c r="D453" s="997" t="s">
        <v>16</v>
      </c>
      <c r="E453" s="1001" t="s">
        <v>17</v>
      </c>
      <c r="F453" s="1011" t="s">
        <v>709</v>
      </c>
      <c r="G453" s="994" t="s">
        <v>214</v>
      </c>
      <c r="H453" s="1005"/>
      <c r="I453" s="1005"/>
      <c r="J453" s="996" t="s">
        <v>710</v>
      </c>
      <c r="K453" s="996"/>
      <c r="L453" s="996"/>
      <c r="M453" s="996"/>
      <c r="N453" s="996"/>
      <c r="O453" s="996"/>
      <c r="P453" s="996"/>
      <c r="Q453" s="996"/>
      <c r="R453" s="996"/>
      <c r="S453" s="996"/>
      <c r="T453" s="996"/>
      <c r="U453" s="996"/>
      <c r="V453" s="1238" t="s">
        <v>712</v>
      </c>
      <c r="W453" s="1241" t="s">
        <v>577</v>
      </c>
      <c r="Z453" s="991" t="s">
        <v>518</v>
      </c>
      <c r="AA453" s="992"/>
      <c r="AB453" s="991" t="s">
        <v>519</v>
      </c>
      <c r="AC453" s="992"/>
      <c r="AD453" s="991" t="s">
        <v>520</v>
      </c>
      <c r="AE453" s="992"/>
      <c r="AF453" s="991" t="s">
        <v>521</v>
      </c>
      <c r="AG453" s="992"/>
      <c r="AH453" s="991" t="s">
        <v>522</v>
      </c>
      <c r="AI453" s="992"/>
      <c r="AJ453" s="991" t="s">
        <v>523</v>
      </c>
      <c r="AK453" s="992"/>
      <c r="AL453" s="991" t="s">
        <v>524</v>
      </c>
      <c r="AM453" s="992"/>
      <c r="AN453" s="991" t="s">
        <v>525</v>
      </c>
      <c r="AO453" s="992"/>
      <c r="AP453" s="991" t="s">
        <v>526</v>
      </c>
      <c r="AQ453" s="992"/>
      <c r="AR453" s="991" t="s">
        <v>527</v>
      </c>
      <c r="AS453" s="992"/>
      <c r="AT453" s="991" t="s">
        <v>528</v>
      </c>
      <c r="AU453" s="992"/>
      <c r="AV453" s="991" t="s">
        <v>529</v>
      </c>
      <c r="AW453" s="992"/>
      <c r="BA453" s="1074" t="s">
        <v>763</v>
      </c>
      <c r="BB453" s="119"/>
      <c r="BC453" s="1074" t="s">
        <v>763</v>
      </c>
      <c r="BD453" s="1108" t="s">
        <v>530</v>
      </c>
      <c r="BE453" s="1112"/>
      <c r="BF453" s="1112"/>
      <c r="BG453" s="1112"/>
      <c r="BH453" s="1112"/>
      <c r="BI453" s="1112"/>
      <c r="BJ453" s="1112"/>
      <c r="BK453" s="1112"/>
      <c r="BL453" s="1112"/>
      <c r="BM453" s="1112"/>
      <c r="BN453" s="1112"/>
      <c r="BO453" s="1112"/>
      <c r="BP453" s="1112"/>
      <c r="BQ453" s="1112"/>
      <c r="BR453" s="1112"/>
      <c r="BS453" s="1112"/>
      <c r="BT453" s="1112"/>
      <c r="BU453" s="1112"/>
      <c r="BV453" s="1112"/>
      <c r="BW453" s="1112"/>
      <c r="BX453" s="1112"/>
      <c r="BY453" s="1112"/>
      <c r="BZ453" s="1109"/>
      <c r="CA453" s="120"/>
      <c r="CB453" s="121"/>
      <c r="CC453" s="121"/>
      <c r="CF453" s="122"/>
      <c r="CG453" s="122"/>
      <c r="CI453" s="137"/>
      <c r="CJ453" s="137"/>
      <c r="CK453" s="137"/>
      <c r="CL453" s="137"/>
      <c r="CM453" s="137"/>
      <c r="CN453" s="137"/>
      <c r="CO453" s="137"/>
      <c r="CP453" s="137"/>
      <c r="CQ453" s="137"/>
      <c r="CR453" s="137"/>
      <c r="CS453" s="137"/>
      <c r="CT453" s="137"/>
      <c r="CU453" s="137"/>
      <c r="CV453" s="137"/>
      <c r="CW453" s="137"/>
      <c r="CX453" s="137"/>
      <c r="CY453" s="137"/>
      <c r="CZ453" s="137"/>
      <c r="DA453" s="137"/>
      <c r="DB453" s="137"/>
      <c r="DC453" s="137"/>
      <c r="DD453" s="137"/>
      <c r="DE453" s="137"/>
      <c r="DF453" s="63"/>
      <c r="DG453" s="137"/>
      <c r="DH453" s="137"/>
      <c r="DK453" s="122"/>
      <c r="DL453" s="122"/>
      <c r="DM453" s="123"/>
      <c r="DN453" s="122"/>
      <c r="DO453" s="122"/>
    </row>
    <row r="454" spans="1:119" ht="27.75" customHeight="1">
      <c r="A454" s="976"/>
      <c r="B454" s="982"/>
      <c r="C454" s="982"/>
      <c r="D454" s="998"/>
      <c r="E454" s="1002"/>
      <c r="F454" s="1012"/>
      <c r="G454" s="993" t="s">
        <v>713</v>
      </c>
      <c r="H454" s="993"/>
      <c r="I454" s="994"/>
      <c r="J454" s="996" t="s">
        <v>711</v>
      </c>
      <c r="K454" s="996"/>
      <c r="L454" s="996"/>
      <c r="M454" s="996"/>
      <c r="N454" s="996"/>
      <c r="O454" s="996"/>
      <c r="P454" s="996"/>
      <c r="Q454" s="996"/>
      <c r="R454" s="996"/>
      <c r="S454" s="996"/>
      <c r="T454" s="996"/>
      <c r="U454" s="996"/>
      <c r="V454" s="1239"/>
      <c r="W454" s="1242"/>
      <c r="Z454" s="980" t="s">
        <v>578</v>
      </c>
      <c r="AA454" s="980" t="s">
        <v>579</v>
      </c>
      <c r="AB454" s="980" t="s">
        <v>580</v>
      </c>
      <c r="AC454" s="980" t="s">
        <v>581</v>
      </c>
      <c r="AD454" s="980" t="s">
        <v>582</v>
      </c>
      <c r="AE454" s="980" t="s">
        <v>583</v>
      </c>
      <c r="AF454" s="980" t="s">
        <v>584</v>
      </c>
      <c r="AG454" s="980" t="s">
        <v>585</v>
      </c>
      <c r="AH454" s="980" t="s">
        <v>586</v>
      </c>
      <c r="AI454" s="980" t="s">
        <v>587</v>
      </c>
      <c r="AJ454" s="980" t="s">
        <v>588</v>
      </c>
      <c r="AK454" s="980" t="s">
        <v>589</v>
      </c>
      <c r="AL454" s="980" t="s">
        <v>590</v>
      </c>
      <c r="AM454" s="980" t="s">
        <v>591</v>
      </c>
      <c r="AN454" s="980" t="s">
        <v>592</v>
      </c>
      <c r="AO454" s="980" t="s">
        <v>593</v>
      </c>
      <c r="AP454" s="980" t="s">
        <v>594</v>
      </c>
      <c r="AQ454" s="980" t="s">
        <v>595</v>
      </c>
      <c r="AR454" s="980" t="s">
        <v>596</v>
      </c>
      <c r="AS454" s="980" t="s">
        <v>597</v>
      </c>
      <c r="AT454" s="980" t="s">
        <v>598</v>
      </c>
      <c r="AU454" s="980" t="s">
        <v>599</v>
      </c>
      <c r="AV454" s="980" t="s">
        <v>600</v>
      </c>
      <c r="AW454" s="980" t="s">
        <v>601</v>
      </c>
      <c r="BA454" s="1075"/>
      <c r="BB454" s="124"/>
      <c r="BC454" s="1075"/>
      <c r="BD454" s="1108" t="s">
        <v>518</v>
      </c>
      <c r="BE454" s="1109"/>
      <c r="BF454" s="1108" t="s">
        <v>519</v>
      </c>
      <c r="BG454" s="1109"/>
      <c r="BH454" s="1108" t="s">
        <v>520</v>
      </c>
      <c r="BI454" s="1109"/>
      <c r="BJ454" s="1108" t="s">
        <v>521</v>
      </c>
      <c r="BK454" s="1109"/>
      <c r="BL454" s="1108" t="s">
        <v>522</v>
      </c>
      <c r="BM454" s="1109"/>
      <c r="BN454" s="1108" t="s">
        <v>523</v>
      </c>
      <c r="BO454" s="1109"/>
      <c r="BP454" s="1108" t="s">
        <v>524</v>
      </c>
      <c r="BQ454" s="1109"/>
      <c r="BR454" s="1108" t="s">
        <v>525</v>
      </c>
      <c r="BS454" s="1109"/>
      <c r="BT454" s="1108" t="s">
        <v>526</v>
      </c>
      <c r="BU454" s="1109"/>
      <c r="BV454" s="1108" t="s">
        <v>527</v>
      </c>
      <c r="BW454" s="1109"/>
      <c r="BX454" s="1108" t="s">
        <v>528</v>
      </c>
      <c r="BY454" s="1109"/>
      <c r="BZ454" s="1108" t="s">
        <v>529</v>
      </c>
      <c r="CA454" s="1109"/>
      <c r="CB454" s="1105" t="s">
        <v>764</v>
      </c>
      <c r="CC454" s="1106" t="s">
        <v>765</v>
      </c>
      <c r="CF454" s="122"/>
      <c r="CG454" s="122"/>
      <c r="CK454" s="137"/>
      <c r="CL454" s="137"/>
      <c r="CM454" s="137"/>
      <c r="CN454" s="137"/>
      <c r="CO454" s="137"/>
      <c r="CP454" s="137"/>
      <c r="CQ454" s="137"/>
      <c r="CR454" s="137"/>
      <c r="CS454" s="137"/>
      <c r="CT454" s="137"/>
      <c r="CU454" s="137"/>
      <c r="CV454" s="137"/>
      <c r="CW454" s="137"/>
      <c r="CX454" s="137"/>
      <c r="CY454" s="137"/>
      <c r="CZ454" s="137"/>
      <c r="DA454" s="137"/>
      <c r="DB454" s="137"/>
      <c r="DC454" s="137"/>
      <c r="DD454" s="137"/>
      <c r="DE454" s="137"/>
      <c r="DF454" s="137"/>
      <c r="DG454" s="1113"/>
      <c r="DH454" s="1113"/>
      <c r="DK454" s="122"/>
      <c r="DL454" s="122"/>
      <c r="DM454" s="123"/>
      <c r="DN454" s="122"/>
      <c r="DO454" s="122"/>
    </row>
    <row r="455" spans="1:119" ht="27" customHeight="1">
      <c r="A455" s="976"/>
      <c r="B455" s="982"/>
      <c r="C455" s="982"/>
      <c r="D455" s="998"/>
      <c r="E455" s="1002"/>
      <c r="F455" s="1012"/>
      <c r="G455" s="978">
        <v>2024</v>
      </c>
      <c r="H455" s="978">
        <v>2025</v>
      </c>
      <c r="I455" s="978">
        <v>2026</v>
      </c>
      <c r="J455" s="660"/>
      <c r="K455" s="660"/>
      <c r="L455" s="660"/>
      <c r="M455" s="660"/>
      <c r="N455" s="660"/>
      <c r="O455" s="660"/>
      <c r="P455" s="660"/>
      <c r="Q455" s="660"/>
      <c r="R455" s="660"/>
      <c r="S455" s="660"/>
      <c r="T455" s="660"/>
      <c r="U455" s="660"/>
      <c r="V455" s="1239"/>
      <c r="W455" s="1242"/>
      <c r="Z455" s="980"/>
      <c r="AA455" s="980"/>
      <c r="AB455" s="980"/>
      <c r="AC455" s="980"/>
      <c r="AD455" s="980"/>
      <c r="AE455" s="980"/>
      <c r="AF455" s="980"/>
      <c r="AG455" s="980"/>
      <c r="AH455" s="980"/>
      <c r="AI455" s="980"/>
      <c r="AJ455" s="980"/>
      <c r="AK455" s="980"/>
      <c r="AL455" s="980"/>
      <c r="AM455" s="980"/>
      <c r="AN455" s="980"/>
      <c r="AO455" s="980"/>
      <c r="AP455" s="980"/>
      <c r="AQ455" s="980"/>
      <c r="AR455" s="980"/>
      <c r="AS455" s="980"/>
      <c r="AT455" s="980"/>
      <c r="AU455" s="980"/>
      <c r="AV455" s="980"/>
      <c r="AW455" s="980"/>
      <c r="BA455" s="1075"/>
      <c r="BB455" s="124"/>
      <c r="BC455" s="1075"/>
      <c r="BD455" s="1110" t="s">
        <v>531</v>
      </c>
      <c r="BE455" s="1110" t="s">
        <v>532</v>
      </c>
      <c r="BF455" s="1110" t="s">
        <v>531</v>
      </c>
      <c r="BG455" s="1110" t="s">
        <v>532</v>
      </c>
      <c r="BH455" s="1110" t="s">
        <v>531</v>
      </c>
      <c r="BI455" s="1110" t="s">
        <v>532</v>
      </c>
      <c r="BJ455" s="1110" t="s">
        <v>531</v>
      </c>
      <c r="BK455" s="1110" t="s">
        <v>532</v>
      </c>
      <c r="BL455" s="1110" t="s">
        <v>531</v>
      </c>
      <c r="BM455" s="1110" t="s">
        <v>532</v>
      </c>
      <c r="BN455" s="1107" t="s">
        <v>531</v>
      </c>
      <c r="BO455" s="1110" t="s">
        <v>532</v>
      </c>
      <c r="BP455" s="1107" t="s">
        <v>531</v>
      </c>
      <c r="BQ455" s="1110" t="s">
        <v>532</v>
      </c>
      <c r="BR455" s="1107" t="s">
        <v>531</v>
      </c>
      <c r="BS455" s="1110" t="s">
        <v>532</v>
      </c>
      <c r="BT455" s="1107" t="s">
        <v>531</v>
      </c>
      <c r="BU455" s="1110" t="s">
        <v>532</v>
      </c>
      <c r="BV455" s="1107" t="s">
        <v>531</v>
      </c>
      <c r="BW455" s="1110" t="s">
        <v>532</v>
      </c>
      <c r="BX455" s="1107" t="s">
        <v>531</v>
      </c>
      <c r="BY455" s="1110" t="s">
        <v>532</v>
      </c>
      <c r="BZ455" s="1107" t="s">
        <v>531</v>
      </c>
      <c r="CA455" s="1110" t="s">
        <v>532</v>
      </c>
      <c r="CB455" s="1105"/>
      <c r="CC455" s="1106"/>
      <c r="CF455" s="122"/>
      <c r="CG455" s="122"/>
      <c r="CL455" s="1113"/>
      <c r="CM455" s="1113"/>
      <c r="CN455" s="1113"/>
      <c r="CO455" s="1113"/>
      <c r="CP455" s="1113"/>
      <c r="CQ455" s="1113"/>
      <c r="CR455" s="1113"/>
      <c r="CS455" s="1113"/>
      <c r="CT455" s="1113"/>
      <c r="CU455" s="1113"/>
      <c r="CV455" s="1113"/>
      <c r="CW455" s="1113"/>
      <c r="CX455" s="1113"/>
      <c r="CY455" s="1113"/>
      <c r="CZ455" s="1113"/>
      <c r="DA455" s="1113"/>
      <c r="DB455" s="1113"/>
      <c r="DC455" s="1113"/>
      <c r="DD455" s="1113"/>
      <c r="DE455" s="1113"/>
      <c r="DF455" s="1113"/>
      <c r="DG455" s="1113"/>
      <c r="DH455" s="1113"/>
      <c r="DI455" s="125"/>
      <c r="DJ455" s="125"/>
      <c r="DK455" s="122"/>
      <c r="DL455" s="122"/>
      <c r="DM455" s="123"/>
      <c r="DN455" s="122"/>
      <c r="DO455" s="122"/>
    </row>
    <row r="456" spans="1:119" ht="51" customHeight="1">
      <c r="A456" s="977"/>
      <c r="B456" s="983"/>
      <c r="C456" s="983"/>
      <c r="D456" s="999"/>
      <c r="E456" s="1003"/>
      <c r="F456" s="1013"/>
      <c r="G456" s="979"/>
      <c r="H456" s="979"/>
      <c r="I456" s="979"/>
      <c r="J456" s="661" t="s">
        <v>399</v>
      </c>
      <c r="K456" s="661" t="s">
        <v>400</v>
      </c>
      <c r="L456" s="661" t="s">
        <v>401</v>
      </c>
      <c r="M456" s="661" t="s">
        <v>402</v>
      </c>
      <c r="N456" s="661" t="s">
        <v>403</v>
      </c>
      <c r="O456" s="661" t="s">
        <v>404</v>
      </c>
      <c r="P456" s="661" t="s">
        <v>405</v>
      </c>
      <c r="Q456" s="661" t="s">
        <v>406</v>
      </c>
      <c r="R456" s="661" t="s">
        <v>407</v>
      </c>
      <c r="S456" s="661" t="s">
        <v>408</v>
      </c>
      <c r="T456" s="661" t="s">
        <v>409</v>
      </c>
      <c r="U456" s="661" t="s">
        <v>410</v>
      </c>
      <c r="V456" s="1240"/>
      <c r="W456" s="1243"/>
      <c r="Z456" s="980"/>
      <c r="AA456" s="980"/>
      <c r="AB456" s="980"/>
      <c r="AC456" s="980"/>
      <c r="AD456" s="980"/>
      <c r="AE456" s="980"/>
      <c r="AF456" s="980"/>
      <c r="AG456" s="980"/>
      <c r="AH456" s="980"/>
      <c r="AI456" s="980"/>
      <c r="AJ456" s="980"/>
      <c r="AK456" s="980"/>
      <c r="AL456" s="980"/>
      <c r="AM456" s="980"/>
      <c r="AN456" s="980"/>
      <c r="AO456" s="980"/>
      <c r="AP456" s="980"/>
      <c r="AQ456" s="980"/>
      <c r="AR456" s="980"/>
      <c r="AS456" s="980"/>
      <c r="AT456" s="980"/>
      <c r="AU456" s="980"/>
      <c r="AV456" s="980"/>
      <c r="AW456" s="980"/>
      <c r="BA456" s="1076"/>
      <c r="BB456" s="127"/>
      <c r="BC456" s="1076"/>
      <c r="BD456" s="1111"/>
      <c r="BE456" s="1111"/>
      <c r="BF456" s="1111"/>
      <c r="BG456" s="1111"/>
      <c r="BH456" s="1111"/>
      <c r="BI456" s="1111"/>
      <c r="BJ456" s="1111"/>
      <c r="BK456" s="1111"/>
      <c r="BL456" s="1111"/>
      <c r="BM456" s="1111"/>
      <c r="BN456" s="1107"/>
      <c r="BO456" s="1111"/>
      <c r="BP456" s="1107"/>
      <c r="BQ456" s="1111"/>
      <c r="BR456" s="1107"/>
      <c r="BS456" s="1111"/>
      <c r="BT456" s="1107"/>
      <c r="BU456" s="1111"/>
      <c r="BV456" s="1107"/>
      <c r="BW456" s="1111"/>
      <c r="BX456" s="1107"/>
      <c r="BY456" s="1111"/>
      <c r="BZ456" s="1107"/>
      <c r="CA456" s="1111"/>
      <c r="CB456" s="1105"/>
      <c r="CC456" s="1106"/>
      <c r="CF456" s="122"/>
      <c r="CG456" s="122"/>
      <c r="CL456" s="1113"/>
      <c r="CM456" s="1113"/>
      <c r="CN456" s="1113"/>
      <c r="CO456" s="1113"/>
      <c r="CP456" s="1113"/>
      <c r="CQ456" s="1113"/>
      <c r="CR456" s="1113"/>
      <c r="CS456" s="1113"/>
      <c r="CT456" s="1113"/>
      <c r="CU456" s="1113"/>
      <c r="CV456" s="1113"/>
      <c r="CW456" s="1113"/>
      <c r="CX456" s="1113"/>
      <c r="CY456" s="1113"/>
      <c r="CZ456" s="1113"/>
      <c r="DA456" s="1113"/>
      <c r="DB456" s="1113"/>
      <c r="DC456" s="1113"/>
      <c r="DD456" s="1113"/>
      <c r="DE456" s="1113"/>
      <c r="DF456" s="1113"/>
      <c r="DG456" s="1113"/>
      <c r="DH456" s="1113"/>
      <c r="DK456" s="122"/>
      <c r="DL456" s="122"/>
      <c r="DM456" s="123"/>
      <c r="DN456" s="122"/>
      <c r="DO456" s="122"/>
    </row>
    <row r="457" spans="1:119" ht="51" customHeight="1">
      <c r="A457" s="975" t="s">
        <v>533</v>
      </c>
      <c r="B457" s="981" t="s">
        <v>534</v>
      </c>
      <c r="C457" s="984" t="s">
        <v>714</v>
      </c>
      <c r="D457" s="985"/>
      <c r="E457" s="986"/>
      <c r="F457" s="698">
        <f>+'[1]UE409 (2)'!F471</f>
        <v>39518</v>
      </c>
      <c r="G457" s="698">
        <f>+'[1]UE409 (2)'!G469</f>
        <v>2024</v>
      </c>
      <c r="H457" s="698">
        <f>+'[1]UE409 (2)'!H469</f>
        <v>2025</v>
      </c>
      <c r="I457" s="698">
        <f>+'[1]UE409 (2)'!I469</f>
        <v>2026</v>
      </c>
      <c r="J457" s="742">
        <v>2647</v>
      </c>
      <c r="K457" s="697">
        <v>2034</v>
      </c>
      <c r="L457" s="697">
        <v>2158</v>
      </c>
      <c r="M457" s="697">
        <v>1279</v>
      </c>
      <c r="N457" s="697">
        <f t="shared" ref="N457:U457" si="152">+N458+N460</f>
        <v>0</v>
      </c>
      <c r="O457" s="697">
        <f t="shared" si="152"/>
        <v>0</v>
      </c>
      <c r="P457" s="697">
        <f t="shared" si="152"/>
        <v>0</v>
      </c>
      <c r="Q457" s="697">
        <f t="shared" si="152"/>
        <v>0</v>
      </c>
      <c r="R457" s="697">
        <f t="shared" si="152"/>
        <v>0</v>
      </c>
      <c r="S457" s="697">
        <f t="shared" si="152"/>
        <v>0</v>
      </c>
      <c r="T457" s="697">
        <f t="shared" si="152"/>
        <v>0</v>
      </c>
      <c r="U457" s="697">
        <f t="shared" si="152"/>
        <v>0</v>
      </c>
      <c r="V457" s="77">
        <f>SUM(J457:U457)</f>
        <v>8118</v>
      </c>
      <c r="W457" s="128">
        <f>+V457/F457*100</f>
        <v>20.542537577812642</v>
      </c>
      <c r="Z457" s="224"/>
      <c r="AA457" s="224"/>
      <c r="AB457" s="694"/>
      <c r="AC457" s="694"/>
      <c r="AD457" s="694"/>
      <c r="AE457" s="694"/>
      <c r="AF457" s="694"/>
      <c r="AG457" s="694"/>
      <c r="AH457" s="694"/>
      <c r="AI457" s="694"/>
      <c r="AJ457" s="694"/>
      <c r="AK457" s="694"/>
      <c r="AL457" s="694"/>
      <c r="AM457" s="694"/>
      <c r="AN457" s="694"/>
      <c r="AO457" s="694"/>
      <c r="AP457" s="694"/>
      <c r="AQ457" s="694"/>
      <c r="AR457" s="694"/>
      <c r="AS457" s="694"/>
      <c r="AT457" s="694"/>
      <c r="AU457" s="694"/>
      <c r="AV457" s="694"/>
      <c r="AW457" s="694"/>
      <c r="BA457" s="129"/>
      <c r="BB457" s="130"/>
      <c r="BC457" s="129"/>
      <c r="BD457" s="651"/>
      <c r="BE457" s="651"/>
      <c r="BF457" s="651"/>
      <c r="BG457" s="651"/>
      <c r="BH457" s="651"/>
      <c r="BI457" s="651"/>
      <c r="BJ457" s="651"/>
      <c r="BK457" s="651"/>
      <c r="BL457" s="651"/>
      <c r="BM457" s="651"/>
      <c r="BN457" s="126"/>
      <c r="BO457" s="651"/>
      <c r="BP457" s="126"/>
      <c r="BQ457" s="651"/>
      <c r="BR457" s="126"/>
      <c r="BS457" s="651"/>
      <c r="BT457" s="126"/>
      <c r="BU457" s="651"/>
      <c r="BV457" s="126"/>
      <c r="BW457" s="651"/>
      <c r="BX457" s="126"/>
      <c r="BY457" s="651"/>
      <c r="BZ457" s="126"/>
      <c r="CA457" s="651"/>
      <c r="CB457" s="653"/>
      <c r="CC457" s="654"/>
      <c r="CF457" s="122"/>
      <c r="CG457" s="122"/>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K457" s="122"/>
      <c r="DL457" s="122"/>
      <c r="DM457" s="123"/>
      <c r="DN457" s="122"/>
      <c r="DO457" s="122"/>
    </row>
    <row r="458" spans="1:119" ht="56.25" customHeight="1">
      <c r="A458" s="976"/>
      <c r="B458" s="982"/>
      <c r="C458" s="944" t="s">
        <v>535</v>
      </c>
      <c r="D458" s="670" t="s">
        <v>221</v>
      </c>
      <c r="E458" s="670"/>
      <c r="F458" s="671">
        <f>+'[1]UE409 (2)'!F472</f>
        <v>350</v>
      </c>
      <c r="G458" s="671">
        <f>+'[1]UE409 (2)'!G470</f>
        <v>0</v>
      </c>
      <c r="H458" s="671">
        <f>+'[1]UE409 (2)'!H470</f>
        <v>0</v>
      </c>
      <c r="I458" s="671">
        <f>+'[1]UE409 (2)'!I470</f>
        <v>0</v>
      </c>
      <c r="J458" s="727">
        <v>0</v>
      </c>
      <c r="K458" s="671">
        <v>9</v>
      </c>
      <c r="L458" s="671">
        <v>8</v>
      </c>
      <c r="M458" s="671">
        <v>25</v>
      </c>
      <c r="N458" s="671">
        <f t="shared" ref="N458:U458" si="153">N459</f>
        <v>0</v>
      </c>
      <c r="O458" s="671">
        <f t="shared" si="153"/>
        <v>0</v>
      </c>
      <c r="P458" s="671">
        <f t="shared" si="153"/>
        <v>0</v>
      </c>
      <c r="Q458" s="671">
        <f t="shared" si="153"/>
        <v>0</v>
      </c>
      <c r="R458" s="671">
        <f t="shared" si="153"/>
        <v>0</v>
      </c>
      <c r="S458" s="671">
        <f t="shared" si="153"/>
        <v>0</v>
      </c>
      <c r="T458" s="671">
        <f t="shared" si="153"/>
        <v>0</v>
      </c>
      <c r="U458" s="671">
        <f t="shared" si="153"/>
        <v>0</v>
      </c>
      <c r="V458" s="77">
        <f>SUM(J458:U458)</f>
        <v>42</v>
      </c>
      <c r="W458" s="128">
        <f>+V458/F458*100</f>
        <v>12</v>
      </c>
      <c r="Z458" s="738"/>
      <c r="AA458" s="738"/>
      <c r="AB458" s="68"/>
      <c r="AC458" s="68"/>
      <c r="AD458" s="68"/>
      <c r="AE458" s="28"/>
      <c r="AF458" s="28"/>
      <c r="AG458" s="28"/>
      <c r="AH458" s="28"/>
      <c r="AI458" s="28"/>
      <c r="AJ458" s="28"/>
      <c r="AK458" s="28"/>
      <c r="AL458" s="28"/>
      <c r="AM458" s="28"/>
      <c r="AN458" s="28"/>
      <c r="AO458" s="28"/>
      <c r="AP458" s="28"/>
      <c r="AQ458" s="28"/>
      <c r="AR458" s="28"/>
      <c r="AS458" s="40"/>
      <c r="AT458" s="40"/>
      <c r="AU458" s="40"/>
      <c r="AV458" s="40"/>
      <c r="AW458" s="40"/>
      <c r="BA458" s="77">
        <f>+BC458+BD458+BF458+BH458+BJ458+BL458+BN458+BP458+BR458+BT458+BV458+BX458+BZ458</f>
        <v>8000</v>
      </c>
      <c r="BB458" s="130">
        <f>+BE458+BG458+BI458+BK458+BM458+BO458+BQ458+BS458+BU458+BW458+BY458+CA458</f>
        <v>0</v>
      </c>
      <c r="BC458" s="129">
        <v>8000</v>
      </c>
      <c r="BD458" s="155">
        <v>0</v>
      </c>
      <c r="BE458" s="132">
        <v>0</v>
      </c>
      <c r="BF458" s="131">
        <v>0</v>
      </c>
      <c r="BG458" s="132">
        <v>0</v>
      </c>
      <c r="BH458" s="131">
        <v>0</v>
      </c>
      <c r="BI458" s="132">
        <v>0</v>
      </c>
      <c r="BJ458" s="131"/>
      <c r="BK458" s="65"/>
      <c r="BL458" s="131"/>
      <c r="BM458" s="65"/>
      <c r="BN458" s="131"/>
      <c r="BO458" s="65"/>
      <c r="BP458" s="131"/>
      <c r="BQ458" s="65"/>
      <c r="BR458" s="131"/>
      <c r="BS458" s="65"/>
      <c r="BT458" s="131"/>
      <c r="BU458" s="132"/>
      <c r="BV458" s="131"/>
      <c r="BW458" s="65"/>
      <c r="BX458" s="131"/>
      <c r="BY458" s="65"/>
      <c r="BZ458" s="131"/>
      <c r="CA458" s="65"/>
      <c r="CB458" s="156">
        <f>+BE458+BG458+BI458+BK458+BM458+BO458+BQ458+BS458+BU458+BW458+BY458+CA458</f>
        <v>0</v>
      </c>
      <c r="CC458" s="128">
        <f>+CB458/BA458*100</f>
        <v>0</v>
      </c>
      <c r="CF458" s="133">
        <f>+CI458-BA458</f>
        <v>0</v>
      </c>
      <c r="CG458" s="133">
        <f>+CJ458-BB458</f>
        <v>0</v>
      </c>
      <c r="CH458" s="160"/>
      <c r="CI458" s="133">
        <v>8000</v>
      </c>
      <c r="CJ458" s="133">
        <v>0</v>
      </c>
      <c r="CL458" s="1113"/>
      <c r="CM458" s="1113"/>
      <c r="CN458" s="1113"/>
      <c r="CO458" s="1113"/>
      <c r="CP458" s="1113"/>
      <c r="CQ458" s="1113"/>
      <c r="CR458" s="70"/>
      <c r="CS458" s="70"/>
      <c r="CT458" s="70"/>
      <c r="CU458" s="70"/>
      <c r="CV458" s="70"/>
      <c r="CW458" s="70"/>
      <c r="CX458" s="70"/>
      <c r="CY458" s="70"/>
      <c r="CZ458" s="70"/>
      <c r="DA458" s="70"/>
      <c r="DB458" s="70"/>
      <c r="DC458" s="70"/>
      <c r="DD458" s="70"/>
      <c r="DE458" s="70"/>
      <c r="DF458" s="70"/>
      <c r="DG458" s="70"/>
      <c r="DH458" s="70"/>
      <c r="DK458" s="122"/>
      <c r="DL458" s="122"/>
      <c r="DM458" s="123"/>
      <c r="DN458" s="122"/>
      <c r="DO458" s="122"/>
    </row>
    <row r="459" spans="1:119" ht="57.75" customHeight="1">
      <c r="A459" s="976"/>
      <c r="B459" s="982"/>
      <c r="C459" s="944"/>
      <c r="D459" s="23" t="s">
        <v>536</v>
      </c>
      <c r="E459" s="25" t="s">
        <v>188</v>
      </c>
      <c r="F459" s="671">
        <f>+'[1]UE409 (2)'!F473</f>
        <v>350</v>
      </c>
      <c r="G459" s="671">
        <f>+'[1]UE409 (2)'!G471</f>
        <v>39518</v>
      </c>
      <c r="H459" s="671">
        <f>+'[1]UE409 (2)'!H471</f>
        <v>39518</v>
      </c>
      <c r="I459" s="671">
        <f>+'[1]UE409 (2)'!I471</f>
        <v>39518</v>
      </c>
      <c r="J459" s="140">
        <v>0</v>
      </c>
      <c r="K459" s="65">
        <v>9</v>
      </c>
      <c r="L459" s="65">
        <v>8</v>
      </c>
      <c r="M459" s="65">
        <v>25</v>
      </c>
      <c r="N459" s="140"/>
      <c r="O459" s="65"/>
      <c r="P459" s="65"/>
      <c r="Q459" s="65"/>
      <c r="R459" s="65"/>
      <c r="S459" s="140"/>
      <c r="T459" s="65"/>
      <c r="U459" s="65"/>
      <c r="V459" s="77">
        <f>SUM(J459:U459)</f>
        <v>42</v>
      </c>
      <c r="W459" s="128">
        <f>+V459/F459*100</f>
        <v>12</v>
      </c>
      <c r="Z459" s="640" t="s">
        <v>855</v>
      </c>
      <c r="AA459" s="640" t="s">
        <v>856</v>
      </c>
      <c r="AB459" s="223"/>
      <c r="AC459" s="223"/>
      <c r="AD459" s="226"/>
      <c r="AE459" s="226"/>
      <c r="AF459" s="226"/>
      <c r="AG459" s="226"/>
      <c r="AH459" s="223"/>
      <c r="AI459" s="223"/>
      <c r="AJ459" s="223"/>
      <c r="AK459" s="223"/>
      <c r="AL459" s="223"/>
      <c r="AM459" s="223"/>
      <c r="AN459" s="223"/>
      <c r="AO459" s="223"/>
      <c r="AP459" s="223"/>
      <c r="AQ459" s="223"/>
      <c r="AR459" s="223"/>
      <c r="AS459" s="223"/>
      <c r="AT459" s="223"/>
      <c r="AU459" s="223"/>
      <c r="AV459" s="223"/>
      <c r="AW459" s="223"/>
      <c r="BA459" s="126"/>
      <c r="BB459" s="130"/>
      <c r="BC459" s="129"/>
      <c r="BD459" s="155"/>
      <c r="BE459" s="132"/>
      <c r="BF459" s="131"/>
      <c r="BG459" s="132"/>
      <c r="BH459" s="131"/>
      <c r="BI459" s="132"/>
      <c r="BJ459" s="131"/>
      <c r="BK459" s="65"/>
      <c r="BL459" s="131"/>
      <c r="BM459" s="65"/>
      <c r="BN459" s="131"/>
      <c r="BO459" s="65"/>
      <c r="BP459" s="131"/>
      <c r="BQ459" s="65"/>
      <c r="BR459" s="131"/>
      <c r="BS459" s="65"/>
      <c r="BT459" s="131"/>
      <c r="BU459" s="132"/>
      <c r="BV459" s="131"/>
      <c r="BW459" s="65"/>
      <c r="BX459" s="131"/>
      <c r="BY459" s="65"/>
      <c r="BZ459" s="131"/>
      <c r="CA459" s="65"/>
      <c r="CB459" s="156">
        <f>+BE459+BG459+BI459+BK459+BM459+BO459+BQ459+BS459+BU459+BW459+BY459+CA459</f>
        <v>0</v>
      </c>
      <c r="CC459" s="128" t="e">
        <f>+CB459/BA459*100</f>
        <v>#DIV/0!</v>
      </c>
      <c r="CF459" s="122"/>
      <c r="CG459" s="122"/>
      <c r="CJ459" s="122">
        <v>0</v>
      </c>
      <c r="CL459" s="1113"/>
      <c r="CM459" s="1113"/>
      <c r="CN459" s="1113"/>
      <c r="CO459" s="1113"/>
      <c r="CP459" s="1113"/>
      <c r="CQ459" s="1113"/>
      <c r="CR459" s="70"/>
      <c r="CS459" s="70"/>
      <c r="CT459" s="70"/>
      <c r="CU459" s="70"/>
      <c r="CV459" s="70"/>
      <c r="CW459" s="70"/>
      <c r="CX459" s="70"/>
      <c r="CY459" s="70"/>
      <c r="CZ459" s="70"/>
      <c r="DA459" s="70"/>
      <c r="DB459" s="70"/>
      <c r="DC459" s="70"/>
      <c r="DD459" s="70"/>
      <c r="DE459" s="70"/>
      <c r="DF459" s="70"/>
      <c r="DG459" s="70"/>
      <c r="DH459" s="70"/>
      <c r="DK459" s="122"/>
      <c r="DL459" s="122"/>
      <c r="DM459" s="123"/>
      <c r="DN459" s="122"/>
      <c r="DO459" s="122"/>
    </row>
    <row r="460" spans="1:119" ht="53.25" customHeight="1">
      <c r="A460" s="976"/>
      <c r="B460" s="982"/>
      <c r="C460" s="944" t="s">
        <v>537</v>
      </c>
      <c r="D460" s="670" t="s">
        <v>221</v>
      </c>
      <c r="E460" s="670"/>
      <c r="F460" s="671">
        <f>+'[1]UE409 (2)'!F474</f>
        <v>39168</v>
      </c>
      <c r="G460" s="671">
        <f>+'[1]UE409 (2)'!G472</f>
        <v>350</v>
      </c>
      <c r="H460" s="671">
        <f>+'[1]UE409 (2)'!H472</f>
        <v>350</v>
      </c>
      <c r="I460" s="671">
        <f>+'[1]UE409 (2)'!I472</f>
        <v>350</v>
      </c>
      <c r="J460" s="729">
        <v>2647</v>
      </c>
      <c r="K460" s="671">
        <v>2025</v>
      </c>
      <c r="L460" s="671">
        <v>2150</v>
      </c>
      <c r="M460" s="671">
        <v>1254</v>
      </c>
      <c r="N460" s="671">
        <f t="shared" ref="N460:U460" si="154">+N461</f>
        <v>0</v>
      </c>
      <c r="O460" s="671">
        <f t="shared" si="154"/>
        <v>0</v>
      </c>
      <c r="P460" s="671">
        <f t="shared" si="154"/>
        <v>0</v>
      </c>
      <c r="Q460" s="671">
        <f t="shared" si="154"/>
        <v>0</v>
      </c>
      <c r="R460" s="671">
        <f t="shared" si="154"/>
        <v>0</v>
      </c>
      <c r="S460" s="671">
        <f t="shared" si="154"/>
        <v>0</v>
      </c>
      <c r="T460" s="671">
        <f t="shared" si="154"/>
        <v>0</v>
      </c>
      <c r="U460" s="671">
        <f t="shared" si="154"/>
        <v>0</v>
      </c>
      <c r="V460" s="77">
        <f>SUM(J460:U460)</f>
        <v>8076</v>
      </c>
      <c r="W460" s="128">
        <f>+V460/F460*100</f>
        <v>20.618872549019606</v>
      </c>
      <c r="Z460" s="224"/>
      <c r="AA460" s="224"/>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Y460" s="135" t="s">
        <v>18</v>
      </c>
      <c r="AZ460" s="136">
        <f>SUM(BA458:BA460)</f>
        <v>15000</v>
      </c>
      <c r="BA460" s="77">
        <f>+BC460+BD460+BF460+BH460+BJ460+BL460+BN460+BP460+BR460+BT460+BV460+BX460+BZ460</f>
        <v>7000</v>
      </c>
      <c r="BB460" s="130">
        <f>+BE460+BG460+BI460+BK460+BM460+BO460+BQ460+BS460+BU460+BW460+BY460+CA460</f>
        <v>0</v>
      </c>
      <c r="BC460" s="129">
        <v>7000</v>
      </c>
      <c r="BD460" s="155">
        <v>0</v>
      </c>
      <c r="BE460" s="132">
        <v>0</v>
      </c>
      <c r="BF460" s="131">
        <v>0</v>
      </c>
      <c r="BG460" s="132">
        <v>0</v>
      </c>
      <c r="BH460" s="131">
        <v>0</v>
      </c>
      <c r="BI460" s="132">
        <v>0</v>
      </c>
      <c r="BJ460" s="131"/>
      <c r="BK460" s="65"/>
      <c r="BL460" s="131"/>
      <c r="BM460" s="132"/>
      <c r="BN460" s="131"/>
      <c r="BO460" s="65"/>
      <c r="BP460" s="131"/>
      <c r="BQ460" s="65"/>
      <c r="BR460" s="131"/>
      <c r="BS460" s="65"/>
      <c r="BT460" s="131"/>
      <c r="BU460" s="132"/>
      <c r="BV460" s="131"/>
      <c r="BW460" s="65"/>
      <c r="BX460" s="131"/>
      <c r="BY460" s="65"/>
      <c r="BZ460" s="131"/>
      <c r="CA460" s="65"/>
      <c r="CB460" s="156">
        <f>+BE460+BG460+BI460+BK460+BM460+BO460+BQ460+BS460+BU460+BW460+BY460+CA460</f>
        <v>0</v>
      </c>
      <c r="CC460" s="128">
        <f>+CB460/BA460*100</f>
        <v>0</v>
      </c>
      <c r="CD460" s="125"/>
      <c r="CE460" s="125"/>
      <c r="CF460" s="133">
        <f>+CI460-BA460</f>
        <v>0</v>
      </c>
      <c r="CG460" s="133">
        <f>+CJ460-BB460</f>
        <v>0</v>
      </c>
      <c r="CH460" s="160"/>
      <c r="CI460" s="133">
        <v>7000</v>
      </c>
      <c r="CJ460" s="133">
        <v>0</v>
      </c>
      <c r="CL460" s="1113"/>
      <c r="CM460" s="1113"/>
      <c r="CN460" s="1113"/>
      <c r="CO460" s="1113"/>
      <c r="CP460" s="1113"/>
      <c r="CQ460" s="1113"/>
      <c r="CR460" s="70"/>
      <c r="CS460" s="70"/>
      <c r="CT460" s="70"/>
      <c r="CU460" s="70"/>
      <c r="CV460" s="70"/>
      <c r="CW460" s="70"/>
      <c r="CX460" s="70"/>
      <c r="CY460" s="70"/>
      <c r="CZ460" s="70"/>
      <c r="DA460" s="70"/>
      <c r="DB460" s="70"/>
      <c r="DC460" s="70"/>
      <c r="DD460" s="70"/>
      <c r="DE460" s="70"/>
      <c r="DF460" s="70"/>
      <c r="DG460" s="70"/>
      <c r="DH460" s="70"/>
      <c r="DK460" s="122"/>
      <c r="DL460" s="122"/>
      <c r="DM460" s="123"/>
      <c r="DN460" s="122"/>
      <c r="DO460" s="122"/>
    </row>
    <row r="461" spans="1:119" ht="69" customHeight="1">
      <c r="A461" s="977"/>
      <c r="B461" s="983"/>
      <c r="C461" s="944"/>
      <c r="D461" s="23" t="s">
        <v>538</v>
      </c>
      <c r="E461" s="25" t="s">
        <v>188</v>
      </c>
      <c r="F461" s="671">
        <f>+'[1]UE409 (2)'!F475</f>
        <v>39168</v>
      </c>
      <c r="G461" s="671">
        <f>+'[1]UE409 (2)'!G473</f>
        <v>350</v>
      </c>
      <c r="H461" s="671">
        <f>+'[1]UE409 (2)'!H473</f>
        <v>350</v>
      </c>
      <c r="I461" s="671">
        <f>+'[1]UE409 (2)'!I473</f>
        <v>350</v>
      </c>
      <c r="J461" s="743">
        <v>2647</v>
      </c>
      <c r="K461" s="65">
        <v>2025</v>
      </c>
      <c r="L461" s="65">
        <v>2150</v>
      </c>
      <c r="M461" s="65">
        <v>1254</v>
      </c>
      <c r="N461" s="140"/>
      <c r="O461" s="65"/>
      <c r="P461" s="65"/>
      <c r="Q461" s="65"/>
      <c r="R461" s="65"/>
      <c r="S461" s="140"/>
      <c r="T461" s="65"/>
      <c r="U461" s="65"/>
      <c r="V461" s="77">
        <f>SUM(J461:U461)</f>
        <v>8076</v>
      </c>
      <c r="W461" s="128">
        <f>+V461/F461*100</f>
        <v>20.618872549019606</v>
      </c>
      <c r="Z461" s="640"/>
      <c r="AA461" s="640"/>
      <c r="AB461" s="223"/>
      <c r="AC461" s="223"/>
      <c r="AD461" s="226"/>
      <c r="AE461" s="226"/>
      <c r="AF461" s="226"/>
      <c r="AG461" s="226"/>
      <c r="AH461" s="223"/>
      <c r="AI461" s="223"/>
      <c r="AJ461" s="223"/>
      <c r="AK461" s="223"/>
      <c r="AL461" s="223"/>
      <c r="AM461" s="223"/>
      <c r="AN461" s="223"/>
      <c r="AO461" s="223"/>
      <c r="AP461" s="223"/>
      <c r="AQ461" s="223"/>
      <c r="AR461" s="223"/>
      <c r="AS461" s="223"/>
      <c r="AT461" s="223"/>
      <c r="AU461" s="223"/>
      <c r="AV461" s="223"/>
      <c r="AW461" s="223"/>
      <c r="AY461" s="135" t="s">
        <v>573</v>
      </c>
      <c r="AZ461" s="136">
        <f>SUM(BB458:BB460)</f>
        <v>0</v>
      </c>
      <c r="BA461" s="126"/>
      <c r="BB461" s="130"/>
      <c r="BC461" s="129"/>
      <c r="BD461" s="155"/>
      <c r="BE461" s="65"/>
      <c r="BF461" s="131"/>
      <c r="BG461" s="132"/>
      <c r="BH461" s="131"/>
      <c r="BI461" s="65"/>
      <c r="BJ461" s="131"/>
      <c r="BK461" s="65"/>
      <c r="BL461" s="131"/>
      <c r="BM461" s="132"/>
      <c r="BN461" s="131"/>
      <c r="BO461" s="65"/>
      <c r="BP461" s="131"/>
      <c r="BQ461" s="65"/>
      <c r="BR461" s="131"/>
      <c r="BS461" s="65"/>
      <c r="BT461" s="131"/>
      <c r="BU461" s="65"/>
      <c r="BV461" s="131"/>
      <c r="BW461" s="65"/>
      <c r="BX461" s="131"/>
      <c r="BY461" s="65"/>
      <c r="BZ461" s="131"/>
      <c r="CA461" s="65"/>
      <c r="CB461" s="156">
        <f>+BE461+BG461+BI461+BK461+BM461+BO461+BQ461+BS461+BU461+BW461+BY461+CA461</f>
        <v>0</v>
      </c>
      <c r="CC461" s="128" t="e">
        <f>+CB461/BA461*100</f>
        <v>#DIV/0!</v>
      </c>
      <c r="CF461" s="122"/>
      <c r="CG461" s="122"/>
      <c r="CL461" s="1113"/>
      <c r="CM461" s="1113"/>
      <c r="CN461" s="1113"/>
      <c r="CO461" s="1113"/>
      <c r="CP461" s="1113"/>
      <c r="CQ461" s="1113"/>
      <c r="CR461" s="70"/>
      <c r="CS461" s="70"/>
      <c r="CT461" s="70"/>
      <c r="CU461" s="70"/>
      <c r="CV461" s="70"/>
      <c r="CW461" s="70"/>
      <c r="CX461" s="70"/>
      <c r="CY461" s="70"/>
      <c r="CZ461" s="70"/>
      <c r="DA461" s="70"/>
      <c r="DB461" s="70"/>
      <c r="DC461" s="70"/>
      <c r="DD461" s="70"/>
      <c r="DE461" s="70"/>
      <c r="DF461" s="70"/>
      <c r="DG461" s="70"/>
      <c r="DH461" s="70"/>
      <c r="DK461" s="122"/>
      <c r="DL461" s="122"/>
      <c r="DM461" s="123"/>
      <c r="DN461" s="122"/>
      <c r="DO461" s="122"/>
    </row>
    <row r="462" spans="1:119" ht="36.75" customHeight="1">
      <c r="A462" s="1006" t="s">
        <v>539</v>
      </c>
      <c r="B462" s="1006"/>
      <c r="C462" s="1006"/>
      <c r="D462" s="1006"/>
      <c r="E462" s="1006"/>
      <c r="F462" s="72"/>
      <c r="G462" s="55"/>
      <c r="H462" s="55"/>
      <c r="I462" s="55"/>
      <c r="J462" s="39"/>
      <c r="K462" s="39"/>
      <c r="L462" s="39"/>
      <c r="M462" s="39"/>
      <c r="N462" s="39"/>
      <c r="O462" s="39"/>
      <c r="P462" s="39"/>
      <c r="Q462" s="39"/>
      <c r="R462" s="39"/>
      <c r="S462" s="39"/>
      <c r="T462" s="39"/>
      <c r="U462" s="39"/>
      <c r="Z462" s="227"/>
      <c r="AA462" s="227"/>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CF462" s="122"/>
      <c r="CG462" s="122"/>
      <c r="CL462" s="70"/>
      <c r="CM462" s="70"/>
      <c r="CN462" s="70"/>
      <c r="CO462" s="70"/>
      <c r="CP462" s="70"/>
      <c r="CQ462" s="70"/>
      <c r="CR462" s="70"/>
      <c r="CS462" s="70"/>
      <c r="CT462" s="70"/>
      <c r="CU462" s="70"/>
      <c r="CV462" s="70"/>
      <c r="CW462" s="70"/>
      <c r="CX462" s="70"/>
      <c r="CY462" s="70"/>
      <c r="CZ462" s="70"/>
      <c r="DA462" s="70"/>
      <c r="DB462" s="70"/>
      <c r="DC462" s="70"/>
      <c r="DD462" s="70"/>
      <c r="DE462" s="70"/>
      <c r="DF462" s="70"/>
      <c r="DG462" s="70"/>
      <c r="DH462" s="70"/>
      <c r="DK462" s="122"/>
      <c r="DL462" s="122"/>
      <c r="DM462" s="123"/>
      <c r="DN462" s="122"/>
      <c r="DO462" s="122"/>
    </row>
    <row r="463" spans="1:119" ht="38.25" customHeight="1">
      <c r="A463" s="14"/>
      <c r="B463" s="10"/>
      <c r="C463" s="14"/>
      <c r="D463" s="14"/>
      <c r="E463" s="10"/>
      <c r="F463" s="92"/>
      <c r="G463" s="104"/>
      <c r="H463" s="104"/>
      <c r="I463" s="104"/>
      <c r="J463" s="105"/>
      <c r="K463" s="105"/>
      <c r="L463" s="105"/>
      <c r="M463" s="105"/>
      <c r="N463" s="105"/>
      <c r="O463" s="105"/>
      <c r="P463" s="105"/>
      <c r="Q463" s="105"/>
      <c r="R463" s="105"/>
      <c r="S463" s="105"/>
      <c r="T463" s="105"/>
      <c r="U463" s="105"/>
      <c r="Z463" s="227"/>
      <c r="AA463" s="227"/>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CF463" s="122"/>
      <c r="CG463" s="122"/>
    </row>
    <row r="464" spans="1:119">
      <c r="A464" s="14"/>
      <c r="B464" s="10"/>
      <c r="C464" s="14"/>
      <c r="D464" s="14"/>
      <c r="E464" s="10"/>
      <c r="F464" s="92"/>
      <c r="G464" s="104"/>
      <c r="H464" s="104"/>
      <c r="I464" s="104"/>
      <c r="J464" s="105"/>
      <c r="K464" s="105"/>
      <c r="L464" s="105"/>
      <c r="M464" s="105"/>
      <c r="N464" s="105"/>
      <c r="O464" s="105"/>
      <c r="P464" s="105"/>
      <c r="Q464" s="105"/>
      <c r="R464" s="105"/>
      <c r="S464" s="105"/>
      <c r="T464" s="105"/>
      <c r="U464" s="105"/>
      <c r="V464" s="70"/>
      <c r="W464" s="70"/>
      <c r="Z464" s="227"/>
      <c r="AA464" s="227"/>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CF464" s="122"/>
      <c r="CG464" s="122"/>
    </row>
    <row r="465" spans="1:88">
      <c r="A465" s="14"/>
      <c r="B465" s="10"/>
      <c r="C465" s="14"/>
      <c r="D465" s="14"/>
      <c r="E465" s="10"/>
      <c r="F465" s="92"/>
      <c r="G465" s="104"/>
      <c r="H465" s="104"/>
      <c r="I465" s="104"/>
      <c r="J465" s="105"/>
      <c r="K465" s="105"/>
      <c r="L465" s="105"/>
      <c r="M465" s="105"/>
      <c r="N465" s="105"/>
      <c r="O465" s="105"/>
      <c r="P465" s="105"/>
      <c r="Q465" s="105"/>
      <c r="R465" s="105"/>
      <c r="S465" s="105"/>
      <c r="T465" s="105"/>
      <c r="U465" s="105"/>
      <c r="V465" s="70"/>
      <c r="W465" s="70"/>
      <c r="Z465" s="227"/>
      <c r="AA465" s="227"/>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CF465" s="122"/>
      <c r="CG465" s="122"/>
    </row>
    <row r="466" spans="1:88" ht="21">
      <c r="A466" s="14"/>
      <c r="B466" s="10"/>
      <c r="C466" s="14"/>
      <c r="D466" s="14"/>
      <c r="E466" s="10"/>
      <c r="F466" s="92"/>
      <c r="G466" s="104"/>
      <c r="H466" s="104"/>
      <c r="I466" s="104"/>
      <c r="J466" s="105"/>
      <c r="K466" s="105"/>
      <c r="L466" s="105"/>
      <c r="M466" s="105"/>
      <c r="N466" s="105"/>
      <c r="O466" s="105"/>
      <c r="P466" s="105"/>
      <c r="Q466" s="105"/>
      <c r="R466" s="105"/>
      <c r="S466" s="105"/>
      <c r="T466" s="105"/>
      <c r="U466" s="105"/>
      <c r="V466" s="70"/>
      <c r="W466" s="70"/>
      <c r="Z466" s="227"/>
      <c r="AA466" s="227"/>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BA466" s="52"/>
      <c r="BB466" s="208"/>
      <c r="BC466" s="52"/>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c r="CB466" s="70"/>
      <c r="CC466" s="70"/>
      <c r="CF466" s="122"/>
      <c r="CG466" s="122"/>
    </row>
    <row r="467" spans="1:88" ht="15" customHeight="1">
      <c r="A467" s="15"/>
      <c r="B467" s="13"/>
      <c r="C467" s="14"/>
      <c r="D467" s="14"/>
      <c r="E467" s="15"/>
      <c r="F467" s="96"/>
      <c r="G467" s="97"/>
      <c r="H467" s="97"/>
      <c r="I467" s="97"/>
      <c r="J467" s="98"/>
      <c r="K467" s="98"/>
      <c r="L467" s="98"/>
      <c r="M467" s="98"/>
      <c r="N467" s="98"/>
      <c r="O467" s="98"/>
      <c r="P467" s="98"/>
      <c r="Q467" s="98"/>
      <c r="R467" s="98"/>
      <c r="S467" s="98"/>
      <c r="T467" s="98"/>
      <c r="U467" s="98"/>
      <c r="V467" s="70"/>
      <c r="W467" s="70"/>
      <c r="Z467" s="227"/>
      <c r="AA467" s="227"/>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BA467" s="39"/>
      <c r="BB467" s="170"/>
      <c r="BC467" s="39"/>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F467" s="122"/>
      <c r="CG467" s="122"/>
    </row>
    <row r="468" spans="1:88" ht="27" customHeight="1">
      <c r="A468" s="21" t="s">
        <v>8</v>
      </c>
      <c r="B468" s="1229" t="s">
        <v>193</v>
      </c>
      <c r="C468" s="1229"/>
      <c r="D468" s="1229"/>
      <c r="E468" s="15"/>
      <c r="F468" s="96"/>
      <c r="G468" s="97"/>
      <c r="H468" s="97"/>
      <c r="I468" s="97"/>
      <c r="J468" s="98"/>
      <c r="K468" s="98"/>
      <c r="L468" s="98"/>
      <c r="M468" s="98"/>
      <c r="N468" s="98"/>
      <c r="O468" s="98"/>
      <c r="P468" s="98"/>
      <c r="Q468" s="98"/>
      <c r="R468" s="98"/>
      <c r="S468" s="98"/>
      <c r="T468" s="98"/>
      <c r="U468" s="98"/>
      <c r="V468" s="29"/>
      <c r="W468" s="29"/>
      <c r="Z468" s="227"/>
      <c r="AA468" s="227"/>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Y468" s="123"/>
      <c r="AZ468" s="191"/>
      <c r="BA468" s="39"/>
      <c r="BB468" s="170"/>
      <c r="BC468" s="39"/>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F468" s="122"/>
      <c r="CG468" s="122"/>
    </row>
    <row r="469" spans="1:88" ht="27" customHeight="1">
      <c r="A469" s="16" t="s">
        <v>9</v>
      </c>
      <c r="B469" s="1000" t="s">
        <v>10</v>
      </c>
      <c r="C469" s="1000"/>
      <c r="D469" s="1000"/>
      <c r="E469" s="1000"/>
      <c r="F469" s="1000"/>
      <c r="G469" s="1000"/>
      <c r="H469" s="1000"/>
      <c r="I469" s="99"/>
      <c r="J469" s="100"/>
      <c r="K469" s="100"/>
      <c r="L469" s="100"/>
      <c r="M469" s="100"/>
      <c r="N469" s="100"/>
      <c r="O469" s="100"/>
      <c r="P469" s="100"/>
      <c r="Q469" s="100"/>
      <c r="R469" s="100"/>
      <c r="S469" s="100"/>
      <c r="T469" s="100"/>
      <c r="U469" s="100"/>
      <c r="V469" s="29"/>
      <c r="W469" s="29"/>
      <c r="Z469" s="227"/>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Y469" s="123"/>
      <c r="AZ469" s="191"/>
      <c r="BA469" s="39"/>
      <c r="BB469" s="170"/>
      <c r="BC469" s="39"/>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F469" s="122"/>
      <c r="CG469" s="122"/>
    </row>
    <row r="470" spans="1:88" ht="33" customHeight="1">
      <c r="A470" s="14"/>
      <c r="B470" s="669" t="s">
        <v>194</v>
      </c>
      <c r="C470" s="1000" t="s">
        <v>195</v>
      </c>
      <c r="D470" s="1000"/>
      <c r="E470" s="1000"/>
      <c r="F470" s="1000"/>
      <c r="G470" s="1000"/>
      <c r="H470" s="1000"/>
      <c r="I470" s="99"/>
      <c r="J470" s="100"/>
      <c r="K470" s="100"/>
      <c r="L470" s="100"/>
      <c r="M470" s="100"/>
      <c r="N470" s="100"/>
      <c r="O470" s="100"/>
      <c r="P470" s="100"/>
      <c r="Q470" s="100"/>
      <c r="R470" s="100"/>
      <c r="S470" s="100"/>
      <c r="T470" s="100"/>
      <c r="U470" s="100"/>
      <c r="V470" s="5"/>
      <c r="W470" s="5"/>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BB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F470" s="29"/>
      <c r="CG470" s="29"/>
      <c r="CH470" s="29"/>
      <c r="CI470" s="29"/>
      <c r="CJ470" s="29"/>
    </row>
    <row r="471" spans="1:88" ht="21.75" customHeight="1">
      <c r="A471" s="975" t="s">
        <v>13</v>
      </c>
      <c r="B471" s="981" t="s">
        <v>14</v>
      </c>
      <c r="C471" s="981" t="s">
        <v>15</v>
      </c>
      <c r="D471" s="997" t="s">
        <v>16</v>
      </c>
      <c r="E471" s="945" t="s">
        <v>17</v>
      </c>
      <c r="F471" s="1011" t="s">
        <v>709</v>
      </c>
      <c r="G471" s="994" t="s">
        <v>214</v>
      </c>
      <c r="H471" s="1005"/>
      <c r="I471" s="1005"/>
      <c r="J471" s="996" t="s">
        <v>710</v>
      </c>
      <c r="K471" s="996"/>
      <c r="L471" s="996"/>
      <c r="M471" s="996"/>
      <c r="N471" s="996"/>
      <c r="O471" s="996"/>
      <c r="P471" s="996"/>
      <c r="Q471" s="996"/>
      <c r="R471" s="996"/>
      <c r="S471" s="996"/>
      <c r="T471" s="996"/>
      <c r="U471" s="996"/>
      <c r="V471" s="1238" t="s">
        <v>712</v>
      </c>
      <c r="W471" s="1241" t="s">
        <v>577</v>
      </c>
      <c r="Z471" s="1022" t="s">
        <v>518</v>
      </c>
      <c r="AA471" s="1023"/>
      <c r="AB471" s="1022" t="s">
        <v>519</v>
      </c>
      <c r="AC471" s="1023"/>
      <c r="AD471" s="1022" t="s">
        <v>520</v>
      </c>
      <c r="AE471" s="1023"/>
      <c r="AF471" s="1022" t="s">
        <v>521</v>
      </c>
      <c r="AG471" s="1023"/>
      <c r="AH471" s="1022" t="s">
        <v>522</v>
      </c>
      <c r="AI471" s="1023"/>
      <c r="AJ471" s="1022" t="s">
        <v>523</v>
      </c>
      <c r="AK471" s="1023"/>
      <c r="AL471" s="1022" t="s">
        <v>524</v>
      </c>
      <c r="AM471" s="1023"/>
      <c r="AN471" s="1022" t="s">
        <v>525</v>
      </c>
      <c r="AO471" s="1023"/>
      <c r="AP471" s="1022" t="s">
        <v>526</v>
      </c>
      <c r="AQ471" s="1023"/>
      <c r="AR471" s="1022" t="s">
        <v>527</v>
      </c>
      <c r="AS471" s="1023"/>
      <c r="AT471" s="1022" t="s">
        <v>528</v>
      </c>
      <c r="AU471" s="1023"/>
      <c r="AV471" s="1022" t="s">
        <v>529</v>
      </c>
      <c r="AW471" s="1023"/>
      <c r="BA471" s="1074" t="s">
        <v>763</v>
      </c>
      <c r="BB471" s="119"/>
      <c r="BC471" s="1074" t="s">
        <v>763</v>
      </c>
      <c r="BD471" s="1108" t="s">
        <v>530</v>
      </c>
      <c r="BE471" s="1112"/>
      <c r="BF471" s="1112"/>
      <c r="BG471" s="1112"/>
      <c r="BH471" s="1112"/>
      <c r="BI471" s="1112"/>
      <c r="BJ471" s="1112"/>
      <c r="BK471" s="1112"/>
      <c r="BL471" s="1112"/>
      <c r="BM471" s="1112"/>
      <c r="BN471" s="1112"/>
      <c r="BO471" s="1112"/>
      <c r="BP471" s="1112"/>
      <c r="BQ471" s="1112"/>
      <c r="BR471" s="1112"/>
      <c r="BS471" s="1112"/>
      <c r="BT471" s="1112"/>
      <c r="BU471" s="1112"/>
      <c r="BV471" s="1112"/>
      <c r="BW471" s="1112"/>
      <c r="BX471" s="1112"/>
      <c r="BY471" s="1112"/>
      <c r="BZ471" s="1109"/>
      <c r="CA471" s="120"/>
      <c r="CB471" s="121"/>
      <c r="CC471" s="121"/>
      <c r="CF471" s="29"/>
      <c r="CG471" s="29"/>
      <c r="CH471" s="29"/>
      <c r="CI471" s="29"/>
      <c r="CJ471" s="29"/>
    </row>
    <row r="472" spans="1:88" ht="42.75" customHeight="1">
      <c r="A472" s="976"/>
      <c r="B472" s="982"/>
      <c r="C472" s="982"/>
      <c r="D472" s="998"/>
      <c r="E472" s="945"/>
      <c r="F472" s="1012"/>
      <c r="G472" s="993" t="s">
        <v>713</v>
      </c>
      <c r="H472" s="993"/>
      <c r="I472" s="994"/>
      <c r="J472" s="996" t="s">
        <v>711</v>
      </c>
      <c r="K472" s="996"/>
      <c r="L472" s="996"/>
      <c r="M472" s="996"/>
      <c r="N472" s="996"/>
      <c r="O472" s="996"/>
      <c r="P472" s="996"/>
      <c r="Q472" s="996"/>
      <c r="R472" s="996"/>
      <c r="S472" s="996"/>
      <c r="T472" s="996"/>
      <c r="U472" s="996"/>
      <c r="V472" s="1239"/>
      <c r="W472" s="1242"/>
      <c r="Z472" s="980" t="s">
        <v>578</v>
      </c>
      <c r="AA472" s="980" t="s">
        <v>579</v>
      </c>
      <c r="AB472" s="980" t="s">
        <v>580</v>
      </c>
      <c r="AC472" s="980" t="s">
        <v>581</v>
      </c>
      <c r="AD472" s="980" t="s">
        <v>582</v>
      </c>
      <c r="AE472" s="980" t="s">
        <v>583</v>
      </c>
      <c r="AF472" s="980" t="s">
        <v>584</v>
      </c>
      <c r="AG472" s="980" t="s">
        <v>585</v>
      </c>
      <c r="AH472" s="980" t="s">
        <v>586</v>
      </c>
      <c r="AI472" s="980" t="s">
        <v>587</v>
      </c>
      <c r="AJ472" s="980" t="s">
        <v>588</v>
      </c>
      <c r="AK472" s="980" t="s">
        <v>589</v>
      </c>
      <c r="AL472" s="980" t="s">
        <v>590</v>
      </c>
      <c r="AM472" s="980" t="s">
        <v>591</v>
      </c>
      <c r="AN472" s="980" t="s">
        <v>592</v>
      </c>
      <c r="AO472" s="980" t="s">
        <v>593</v>
      </c>
      <c r="AP472" s="980" t="s">
        <v>594</v>
      </c>
      <c r="AQ472" s="980" t="s">
        <v>595</v>
      </c>
      <c r="AR472" s="980" t="s">
        <v>596</v>
      </c>
      <c r="AS472" s="980" t="s">
        <v>597</v>
      </c>
      <c r="AT472" s="980" t="s">
        <v>598</v>
      </c>
      <c r="AU472" s="980" t="s">
        <v>599</v>
      </c>
      <c r="AV472" s="980" t="s">
        <v>600</v>
      </c>
      <c r="AW472" s="980" t="s">
        <v>601</v>
      </c>
      <c r="BA472" s="1075"/>
      <c r="BB472" s="124"/>
      <c r="BC472" s="1075"/>
      <c r="BD472" s="1108" t="s">
        <v>518</v>
      </c>
      <c r="BE472" s="1109"/>
      <c r="BF472" s="1108" t="s">
        <v>519</v>
      </c>
      <c r="BG472" s="1109"/>
      <c r="BH472" s="1108" t="s">
        <v>520</v>
      </c>
      <c r="BI472" s="1109"/>
      <c r="BJ472" s="1108" t="s">
        <v>521</v>
      </c>
      <c r="BK472" s="1109"/>
      <c r="BL472" s="1108" t="s">
        <v>522</v>
      </c>
      <c r="BM472" s="1109"/>
      <c r="BN472" s="1108" t="s">
        <v>523</v>
      </c>
      <c r="BO472" s="1109"/>
      <c r="BP472" s="1108" t="s">
        <v>524</v>
      </c>
      <c r="BQ472" s="1109"/>
      <c r="BR472" s="1108" t="s">
        <v>525</v>
      </c>
      <c r="BS472" s="1109"/>
      <c r="BT472" s="1108" t="s">
        <v>526</v>
      </c>
      <c r="BU472" s="1109"/>
      <c r="BV472" s="1108" t="s">
        <v>527</v>
      </c>
      <c r="BW472" s="1109"/>
      <c r="BX472" s="1108" t="s">
        <v>528</v>
      </c>
      <c r="BY472" s="1109"/>
      <c r="BZ472" s="1108" t="s">
        <v>529</v>
      </c>
      <c r="CA472" s="1109"/>
      <c r="CB472" s="1105" t="s">
        <v>764</v>
      </c>
      <c r="CC472" s="1106" t="s">
        <v>765</v>
      </c>
      <c r="CF472" s="122"/>
      <c r="CG472" s="122"/>
    </row>
    <row r="473" spans="1:88" ht="27" customHeight="1">
      <c r="A473" s="976"/>
      <c r="B473" s="982"/>
      <c r="C473" s="982"/>
      <c r="D473" s="998"/>
      <c r="E473" s="945"/>
      <c r="F473" s="1012"/>
      <c r="G473" s="978">
        <v>2024</v>
      </c>
      <c r="H473" s="978">
        <v>2025</v>
      </c>
      <c r="I473" s="978">
        <v>2026</v>
      </c>
      <c r="J473" s="660"/>
      <c r="K473" s="660"/>
      <c r="L473" s="660"/>
      <c r="M473" s="660"/>
      <c r="N473" s="660"/>
      <c r="O473" s="660"/>
      <c r="P473" s="660"/>
      <c r="Q473" s="660"/>
      <c r="R473" s="660"/>
      <c r="S473" s="660"/>
      <c r="T473" s="660"/>
      <c r="U473" s="660"/>
      <c r="V473" s="1239"/>
      <c r="W473" s="1242"/>
      <c r="Z473" s="980"/>
      <c r="AA473" s="980"/>
      <c r="AB473" s="980"/>
      <c r="AC473" s="980"/>
      <c r="AD473" s="980"/>
      <c r="AE473" s="980"/>
      <c r="AF473" s="980"/>
      <c r="AG473" s="980"/>
      <c r="AH473" s="980"/>
      <c r="AI473" s="980"/>
      <c r="AJ473" s="980"/>
      <c r="AK473" s="980"/>
      <c r="AL473" s="980"/>
      <c r="AM473" s="980"/>
      <c r="AN473" s="980"/>
      <c r="AO473" s="980"/>
      <c r="AP473" s="980"/>
      <c r="AQ473" s="980"/>
      <c r="AR473" s="980"/>
      <c r="AS473" s="980"/>
      <c r="AT473" s="980"/>
      <c r="AU473" s="980"/>
      <c r="AV473" s="980"/>
      <c r="AW473" s="980"/>
      <c r="BA473" s="1075"/>
      <c r="BB473" s="124"/>
      <c r="BC473" s="1075"/>
      <c r="BD473" s="1110" t="s">
        <v>531</v>
      </c>
      <c r="BE473" s="1110" t="s">
        <v>532</v>
      </c>
      <c r="BF473" s="1110" t="s">
        <v>531</v>
      </c>
      <c r="BG473" s="1110" t="s">
        <v>532</v>
      </c>
      <c r="BH473" s="1110" t="s">
        <v>531</v>
      </c>
      <c r="BI473" s="1110" t="s">
        <v>532</v>
      </c>
      <c r="BJ473" s="1110" t="s">
        <v>531</v>
      </c>
      <c r="BK473" s="1110" t="s">
        <v>532</v>
      </c>
      <c r="BL473" s="1110" t="s">
        <v>531</v>
      </c>
      <c r="BM473" s="1110" t="s">
        <v>532</v>
      </c>
      <c r="BN473" s="1107" t="s">
        <v>531</v>
      </c>
      <c r="BO473" s="1110" t="s">
        <v>532</v>
      </c>
      <c r="BP473" s="1107" t="s">
        <v>531</v>
      </c>
      <c r="BQ473" s="1110" t="s">
        <v>532</v>
      </c>
      <c r="BR473" s="1107" t="s">
        <v>531</v>
      </c>
      <c r="BS473" s="1110" t="s">
        <v>532</v>
      </c>
      <c r="BT473" s="1107" t="s">
        <v>531</v>
      </c>
      <c r="BU473" s="1110" t="s">
        <v>532</v>
      </c>
      <c r="BV473" s="1107" t="s">
        <v>531</v>
      </c>
      <c r="BW473" s="1110" t="s">
        <v>532</v>
      </c>
      <c r="BX473" s="1107" t="s">
        <v>531</v>
      </c>
      <c r="BY473" s="1110" t="s">
        <v>532</v>
      </c>
      <c r="BZ473" s="1107" t="s">
        <v>531</v>
      </c>
      <c r="CA473" s="1110" t="s">
        <v>532</v>
      </c>
      <c r="CB473" s="1105"/>
      <c r="CC473" s="1106"/>
      <c r="CF473" s="122"/>
      <c r="CG473" s="122"/>
    </row>
    <row r="474" spans="1:88" ht="51.75" customHeight="1">
      <c r="A474" s="977"/>
      <c r="B474" s="983"/>
      <c r="C474" s="983"/>
      <c r="D474" s="999"/>
      <c r="E474" s="945"/>
      <c r="F474" s="1013"/>
      <c r="G474" s="979"/>
      <c r="H474" s="979"/>
      <c r="I474" s="979"/>
      <c r="J474" s="661" t="s">
        <v>399</v>
      </c>
      <c r="K474" s="661" t="s">
        <v>400</v>
      </c>
      <c r="L474" s="661" t="s">
        <v>401</v>
      </c>
      <c r="M474" s="661" t="s">
        <v>402</v>
      </c>
      <c r="N474" s="661" t="s">
        <v>403</v>
      </c>
      <c r="O474" s="661" t="s">
        <v>404</v>
      </c>
      <c r="P474" s="661" t="s">
        <v>405</v>
      </c>
      <c r="Q474" s="661" t="s">
        <v>406</v>
      </c>
      <c r="R474" s="661" t="s">
        <v>407</v>
      </c>
      <c r="S474" s="661" t="s">
        <v>408</v>
      </c>
      <c r="T474" s="661" t="s">
        <v>409</v>
      </c>
      <c r="U474" s="661" t="s">
        <v>410</v>
      </c>
      <c r="V474" s="1240"/>
      <c r="W474" s="1243"/>
      <c r="Z474" s="980"/>
      <c r="AA474" s="980"/>
      <c r="AB474" s="980"/>
      <c r="AC474" s="980"/>
      <c r="AD474" s="980"/>
      <c r="AE474" s="980"/>
      <c r="AF474" s="980"/>
      <c r="AG474" s="980"/>
      <c r="AH474" s="980"/>
      <c r="AI474" s="980"/>
      <c r="AJ474" s="980"/>
      <c r="AK474" s="980"/>
      <c r="AL474" s="980"/>
      <c r="AM474" s="980"/>
      <c r="AN474" s="980"/>
      <c r="AO474" s="980"/>
      <c r="AP474" s="980"/>
      <c r="AQ474" s="980"/>
      <c r="AR474" s="980"/>
      <c r="AS474" s="980"/>
      <c r="AT474" s="980"/>
      <c r="AU474" s="980"/>
      <c r="AV474" s="980"/>
      <c r="AW474" s="980"/>
      <c r="AY474" s="125"/>
      <c r="AZ474" s="125"/>
      <c r="BA474" s="1076"/>
      <c r="BB474" s="127"/>
      <c r="BC474" s="1076"/>
      <c r="BD474" s="1111"/>
      <c r="BE474" s="1111"/>
      <c r="BF474" s="1111"/>
      <c r="BG474" s="1111"/>
      <c r="BH474" s="1111"/>
      <c r="BI474" s="1111"/>
      <c r="BJ474" s="1111"/>
      <c r="BK474" s="1111"/>
      <c r="BL474" s="1111"/>
      <c r="BM474" s="1111"/>
      <c r="BN474" s="1107"/>
      <c r="BO474" s="1111"/>
      <c r="BP474" s="1107"/>
      <c r="BQ474" s="1111"/>
      <c r="BR474" s="1107"/>
      <c r="BS474" s="1111"/>
      <c r="BT474" s="1107"/>
      <c r="BU474" s="1111"/>
      <c r="BV474" s="1107"/>
      <c r="BW474" s="1111"/>
      <c r="BX474" s="1107"/>
      <c r="BY474" s="1111"/>
      <c r="BZ474" s="1107"/>
      <c r="CA474" s="1111"/>
      <c r="CB474" s="1105"/>
      <c r="CC474" s="1106"/>
      <c r="CD474" s="125"/>
      <c r="CE474" s="125"/>
      <c r="CF474" s="122"/>
      <c r="CG474" s="122"/>
    </row>
    <row r="475" spans="1:88" ht="54.75" customHeight="1">
      <c r="A475" s="945" t="s">
        <v>540</v>
      </c>
      <c r="B475" s="945" t="s">
        <v>365</v>
      </c>
      <c r="C475" s="944" t="s">
        <v>364</v>
      </c>
      <c r="D475" s="945" t="s">
        <v>18</v>
      </c>
      <c r="E475" s="945"/>
      <c r="F475" s="671">
        <f>+'[1]UE409 (2)'!F489</f>
        <v>34</v>
      </c>
      <c r="G475" s="671">
        <f>+'[1]UE409 (2)'!G487</f>
        <v>2024</v>
      </c>
      <c r="H475" s="671">
        <f>+'[1]UE409 (2)'!H487</f>
        <v>2025</v>
      </c>
      <c r="I475" s="671">
        <f>+'[1]UE409 (2)'!I487</f>
        <v>2026</v>
      </c>
      <c r="J475" s="727">
        <v>0</v>
      </c>
      <c r="K475" s="671">
        <v>0</v>
      </c>
      <c r="L475" s="671">
        <v>0</v>
      </c>
      <c r="M475" s="671">
        <v>0</v>
      </c>
      <c r="N475" s="671">
        <f t="shared" ref="N475:U475" si="155">N476</f>
        <v>0</v>
      </c>
      <c r="O475" s="671">
        <f t="shared" si="155"/>
        <v>0</v>
      </c>
      <c r="P475" s="671">
        <f t="shared" si="155"/>
        <v>0</v>
      </c>
      <c r="Q475" s="671">
        <f t="shared" si="155"/>
        <v>0</v>
      </c>
      <c r="R475" s="671">
        <f t="shared" si="155"/>
        <v>0</v>
      </c>
      <c r="S475" s="671">
        <f t="shared" si="155"/>
        <v>0</v>
      </c>
      <c r="T475" s="671">
        <f t="shared" si="155"/>
        <v>0</v>
      </c>
      <c r="U475" s="671">
        <f t="shared" si="155"/>
        <v>0</v>
      </c>
      <c r="V475" s="77">
        <f>SUM(J475:U475)</f>
        <v>0</v>
      </c>
      <c r="W475" s="128">
        <f>+V475/F475*100</f>
        <v>0</v>
      </c>
      <c r="Z475" s="224"/>
      <c r="AA475" s="224"/>
      <c r="AB475" s="223"/>
      <c r="AC475" s="223"/>
      <c r="AD475" s="223"/>
      <c r="AE475" s="223"/>
      <c r="AF475" s="223"/>
      <c r="AG475" s="223"/>
      <c r="AH475" s="223"/>
      <c r="AI475" s="223"/>
      <c r="AJ475" s="223"/>
      <c r="AK475" s="223"/>
      <c r="AL475" s="223"/>
      <c r="AM475" s="223"/>
      <c r="AN475" s="223"/>
      <c r="AO475" s="223"/>
      <c r="AP475" s="223"/>
      <c r="AQ475" s="223"/>
      <c r="AR475" s="223"/>
      <c r="AS475" s="223"/>
      <c r="AT475" s="223"/>
      <c r="AU475" s="223"/>
      <c r="AV475" s="223"/>
      <c r="AW475" s="223"/>
      <c r="BA475" s="750">
        <f>+BC475+BD475+BF475+BH475+BJ475+BL475+BN475+BP475+BR475+BT475+BV475+BX475+BZ475</f>
        <v>-1413064</v>
      </c>
      <c r="BB475" s="748">
        <f>+BE475+BG475+BI475+BK475+BM475+BO475+BQ475+BS475+BU475+BW475+BY475+CA475</f>
        <v>0</v>
      </c>
      <c r="BC475" s="750">
        <v>0</v>
      </c>
      <c r="BD475" s="748">
        <v>27400</v>
      </c>
      <c r="BE475" s="748">
        <v>280206.95999999996</v>
      </c>
      <c r="BF475" s="750">
        <v>-1440464</v>
      </c>
      <c r="BG475" s="748">
        <v>-280206.95999999996</v>
      </c>
      <c r="BH475" s="750"/>
      <c r="BI475" s="748"/>
      <c r="BJ475" s="750"/>
      <c r="BK475" s="748"/>
      <c r="BL475" s="750"/>
      <c r="BM475" s="750"/>
      <c r="BN475" s="750"/>
      <c r="BO475" s="748"/>
      <c r="BP475" s="750"/>
      <c r="BQ475" s="748"/>
      <c r="BR475" s="750"/>
      <c r="BS475" s="750"/>
      <c r="BT475" s="750"/>
      <c r="BU475" s="748"/>
      <c r="BV475" s="750"/>
      <c r="BW475" s="750"/>
      <c r="BX475" s="750"/>
      <c r="BY475" s="750"/>
      <c r="BZ475" s="750"/>
      <c r="CA475" s="750"/>
      <c r="CB475" s="768">
        <f>+BE475+BG475+BI475+BK475+BM475+BO475+BQ475+BS475+BU475+BW475+BY475+CA475</f>
        <v>0</v>
      </c>
      <c r="CC475" s="769">
        <f>+CB475/BA475*100</f>
        <v>0</v>
      </c>
      <c r="CF475" s="751">
        <f>+CI475-BA475</f>
        <v>1413064</v>
      </c>
      <c r="CG475" s="751">
        <f>+CJ475-BB475</f>
        <v>0</v>
      </c>
      <c r="CH475" s="770"/>
      <c r="CI475" s="751"/>
      <c r="CJ475" s="751"/>
    </row>
    <row r="476" spans="1:88" ht="36.75" customHeight="1">
      <c r="A476" s="945"/>
      <c r="B476" s="945"/>
      <c r="C476" s="944"/>
      <c r="D476" s="11" t="s">
        <v>197</v>
      </c>
      <c r="E476" s="9" t="s">
        <v>198</v>
      </c>
      <c r="F476" s="671">
        <f>+'[1]UE409 (2)'!F490</f>
        <v>34</v>
      </c>
      <c r="G476" s="671">
        <f>+'[1]UE409 (2)'!G488</f>
        <v>0</v>
      </c>
      <c r="H476" s="671">
        <f>+'[1]UE409 (2)'!H488</f>
        <v>0</v>
      </c>
      <c r="I476" s="671">
        <f>+'[1]UE409 (2)'!I488</f>
        <v>0</v>
      </c>
      <c r="J476" s="634"/>
      <c r="K476" s="80">
        <v>0</v>
      </c>
      <c r="L476" s="80">
        <v>0</v>
      </c>
      <c r="M476" s="80">
        <v>0</v>
      </c>
      <c r="N476" s="80"/>
      <c r="O476" s="80"/>
      <c r="P476" s="80"/>
      <c r="Q476" s="80"/>
      <c r="R476" s="80"/>
      <c r="S476" s="80"/>
      <c r="T476" s="80"/>
      <c r="U476" s="80"/>
      <c r="V476" s="77">
        <f t="shared" ref="V476:V508" si="156">SUM(J476:U476)</f>
        <v>0</v>
      </c>
      <c r="W476" s="128">
        <f t="shared" ref="W476:W508" si="157">+V476/F476*100</f>
        <v>0</v>
      </c>
      <c r="Z476" s="224"/>
      <c r="AA476" s="224"/>
      <c r="AB476" s="223"/>
      <c r="AC476" s="223"/>
      <c r="AD476" s="223"/>
      <c r="AE476" s="223"/>
      <c r="AF476" s="223"/>
      <c r="AG476" s="223"/>
      <c r="AH476" s="223"/>
      <c r="AI476" s="223"/>
      <c r="AJ476" s="223"/>
      <c r="AK476" s="223"/>
      <c r="AL476" s="223"/>
      <c r="AM476" s="223"/>
      <c r="AN476" s="223"/>
      <c r="AO476" s="223"/>
      <c r="AP476" s="223"/>
      <c r="AQ476" s="223"/>
      <c r="AR476" s="223"/>
      <c r="AS476" s="223"/>
      <c r="AT476" s="223"/>
      <c r="AU476" s="223"/>
      <c r="AV476" s="223"/>
      <c r="AW476" s="223"/>
      <c r="BA476" s="126"/>
      <c r="BB476" s="130"/>
      <c r="BC476" s="129"/>
      <c r="BD476" s="155"/>
      <c r="BE476" s="132"/>
      <c r="BF476" s="131"/>
      <c r="BG476" s="132"/>
      <c r="BH476" s="131"/>
      <c r="BI476" s="132"/>
      <c r="BJ476" s="131"/>
      <c r="BK476" s="132"/>
      <c r="BL476" s="131"/>
      <c r="BM476" s="65"/>
      <c r="BN476" s="131"/>
      <c r="BO476" s="132"/>
      <c r="BP476" s="131"/>
      <c r="BQ476" s="132"/>
      <c r="BR476" s="131"/>
      <c r="BS476" s="65"/>
      <c r="BT476" s="131"/>
      <c r="BU476" s="132"/>
      <c r="BV476" s="131"/>
      <c r="BW476" s="65"/>
      <c r="BX476" s="131"/>
      <c r="BY476" s="65"/>
      <c r="BZ476" s="131"/>
      <c r="CA476" s="65"/>
      <c r="CB476" s="156">
        <f t="shared" ref="CB476:CB508" si="158">+BE476+BG476+BI476+BK476+BM476+BO476+BQ476+BS476+BU476+BW476+BY476+CA476</f>
        <v>0</v>
      </c>
      <c r="CC476" s="128" t="e">
        <f t="shared" ref="CC476:CC508" si="159">+CB476/BA476*100</f>
        <v>#DIV/0!</v>
      </c>
      <c r="CF476" s="122"/>
      <c r="CG476" s="122"/>
    </row>
    <row r="477" spans="1:88" ht="38.25" customHeight="1">
      <c r="A477" s="945"/>
      <c r="B477" s="945"/>
      <c r="C477" s="944"/>
      <c r="D477" s="34" t="s">
        <v>199</v>
      </c>
      <c r="E477" s="25" t="s">
        <v>198</v>
      </c>
      <c r="F477" s="671">
        <f>+'[1]UE409 (2)'!F491</f>
        <v>7</v>
      </c>
      <c r="G477" s="671">
        <f>+'[1]UE409 (2)'!G489</f>
        <v>34</v>
      </c>
      <c r="H477" s="671">
        <f>+'[1]UE409 (2)'!H489</f>
        <v>34</v>
      </c>
      <c r="I477" s="671">
        <f>+'[1]UE409 (2)'!I489</f>
        <v>34</v>
      </c>
      <c r="J477" s="634">
        <v>0</v>
      </c>
      <c r="K477" s="80">
        <v>0</v>
      </c>
      <c r="L477" s="80">
        <v>0</v>
      </c>
      <c r="M477" s="80">
        <v>0</v>
      </c>
      <c r="N477" s="80"/>
      <c r="O477" s="80"/>
      <c r="P477" s="80"/>
      <c r="Q477" s="80"/>
      <c r="R477" s="80"/>
      <c r="S477" s="80"/>
      <c r="T477" s="80"/>
      <c r="U477" s="80"/>
      <c r="V477" s="77">
        <f t="shared" si="156"/>
        <v>0</v>
      </c>
      <c r="W477" s="128">
        <f t="shared" si="157"/>
        <v>0</v>
      </c>
      <c r="Z477" s="224"/>
      <c r="AA477" s="224"/>
      <c r="AB477" s="223"/>
      <c r="AC477" s="223"/>
      <c r="AD477" s="223"/>
      <c r="AE477" s="223"/>
      <c r="AF477" s="223"/>
      <c r="AG477" s="223"/>
      <c r="AH477" s="223"/>
      <c r="AI477" s="223"/>
      <c r="AJ477" s="223"/>
      <c r="AK477" s="223"/>
      <c r="AL477" s="223"/>
      <c r="AM477" s="223"/>
      <c r="AN477" s="223"/>
      <c r="AO477" s="223"/>
      <c r="AP477" s="223"/>
      <c r="AQ477" s="223"/>
      <c r="AR477" s="223"/>
      <c r="AS477" s="223"/>
      <c r="AT477" s="223"/>
      <c r="AU477" s="223"/>
      <c r="AV477" s="223"/>
      <c r="AW477" s="223"/>
      <c r="BA477" s="126"/>
      <c r="BB477" s="130"/>
      <c r="BC477" s="129"/>
      <c r="BD477" s="155"/>
      <c r="BE477" s="132"/>
      <c r="BF477" s="131"/>
      <c r="BG477" s="132"/>
      <c r="BH477" s="131"/>
      <c r="BI477" s="132"/>
      <c r="BJ477" s="131"/>
      <c r="BK477" s="132"/>
      <c r="BL477" s="131"/>
      <c r="BM477" s="65"/>
      <c r="BN477" s="131"/>
      <c r="BO477" s="132"/>
      <c r="BP477" s="131"/>
      <c r="BQ477" s="132"/>
      <c r="BR477" s="131"/>
      <c r="BS477" s="65"/>
      <c r="BT477" s="131"/>
      <c r="BU477" s="132"/>
      <c r="BV477" s="131"/>
      <c r="BW477" s="65"/>
      <c r="BX477" s="131"/>
      <c r="BY477" s="65"/>
      <c r="BZ477" s="131"/>
      <c r="CA477" s="65"/>
      <c r="CB477" s="156">
        <f t="shared" si="158"/>
        <v>0</v>
      </c>
      <c r="CC477" s="128" t="e">
        <f t="shared" si="159"/>
        <v>#DIV/0!</v>
      </c>
      <c r="CF477" s="122"/>
      <c r="CG477" s="122"/>
    </row>
    <row r="478" spans="1:88" ht="38.25" customHeight="1">
      <c r="A478" s="945"/>
      <c r="B478" s="945"/>
      <c r="C478" s="944"/>
      <c r="D478" s="34" t="s">
        <v>457</v>
      </c>
      <c r="E478" s="25" t="s">
        <v>198</v>
      </c>
      <c r="F478" s="671">
        <f>+'[1]UE409 (2)'!F492</f>
        <v>27</v>
      </c>
      <c r="G478" s="671">
        <f>+'[1]UE409 (2)'!G490</f>
        <v>34</v>
      </c>
      <c r="H478" s="671">
        <f>+'[1]UE409 (2)'!H490</f>
        <v>34</v>
      </c>
      <c r="I478" s="671">
        <f>+'[1]UE409 (2)'!I490</f>
        <v>34</v>
      </c>
      <c r="J478" s="634">
        <v>0</v>
      </c>
      <c r="K478" s="80">
        <v>0</v>
      </c>
      <c r="L478" s="80">
        <v>0</v>
      </c>
      <c r="M478" s="80">
        <v>0</v>
      </c>
      <c r="N478" s="80"/>
      <c r="O478" s="80"/>
      <c r="P478" s="80"/>
      <c r="Q478" s="80"/>
      <c r="R478" s="80"/>
      <c r="S478" s="80"/>
      <c r="T478" s="80"/>
      <c r="U478" s="80"/>
      <c r="V478" s="77">
        <f t="shared" si="156"/>
        <v>0</v>
      </c>
      <c r="W478" s="128">
        <f t="shared" si="157"/>
        <v>0</v>
      </c>
      <c r="Z478" s="224"/>
      <c r="AA478" s="224"/>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BA478" s="126"/>
      <c r="BB478" s="130"/>
      <c r="BC478" s="129"/>
      <c r="BD478" s="155"/>
      <c r="BE478" s="65"/>
      <c r="BF478" s="131"/>
      <c r="BG478" s="132"/>
      <c r="BH478" s="131"/>
      <c r="BI478" s="65"/>
      <c r="BJ478" s="131"/>
      <c r="BK478" s="132"/>
      <c r="BL478" s="131"/>
      <c r="BM478" s="65"/>
      <c r="BN478" s="131"/>
      <c r="BO478" s="132"/>
      <c r="BP478" s="131"/>
      <c r="BQ478" s="132"/>
      <c r="BR478" s="131"/>
      <c r="BS478" s="65"/>
      <c r="BT478" s="131"/>
      <c r="BU478" s="132"/>
      <c r="BV478" s="131"/>
      <c r="BW478" s="65"/>
      <c r="BX478" s="131"/>
      <c r="BY478" s="65"/>
      <c r="BZ478" s="131"/>
      <c r="CA478" s="65"/>
      <c r="CB478" s="156">
        <f t="shared" si="158"/>
        <v>0</v>
      </c>
      <c r="CC478" s="128" t="e">
        <f t="shared" si="159"/>
        <v>#DIV/0!</v>
      </c>
      <c r="CF478" s="122"/>
      <c r="CG478" s="122"/>
    </row>
    <row r="479" spans="1:88" ht="38.25" customHeight="1">
      <c r="A479" s="945"/>
      <c r="B479" s="1039" t="s">
        <v>362</v>
      </c>
      <c r="C479" s="984" t="s">
        <v>714</v>
      </c>
      <c r="D479" s="985"/>
      <c r="E479" s="986"/>
      <c r="F479" s="671">
        <f>+'[1]UE409 (2)'!F493</f>
        <v>10919</v>
      </c>
      <c r="G479" s="698">
        <f>+'[1]UE409 (2)'!G491</f>
        <v>7</v>
      </c>
      <c r="H479" s="698">
        <f>+'[1]UE409 (2)'!H491</f>
        <v>7</v>
      </c>
      <c r="I479" s="698">
        <f>+'[1]UE409 (2)'!I491</f>
        <v>7</v>
      </c>
      <c r="J479" s="723">
        <v>515</v>
      </c>
      <c r="K479" s="698">
        <v>625</v>
      </c>
      <c r="L479" s="698">
        <v>777</v>
      </c>
      <c r="M479" s="698">
        <v>680</v>
      </c>
      <c r="N479" s="698">
        <f t="shared" ref="N479:U479" si="160">+N480+N483</f>
        <v>0</v>
      </c>
      <c r="O479" s="698">
        <f t="shared" si="160"/>
        <v>0</v>
      </c>
      <c r="P479" s="698">
        <f t="shared" si="160"/>
        <v>0</v>
      </c>
      <c r="Q479" s="698">
        <f t="shared" si="160"/>
        <v>0</v>
      </c>
      <c r="R479" s="698">
        <f t="shared" si="160"/>
        <v>0</v>
      </c>
      <c r="S479" s="698">
        <f t="shared" si="160"/>
        <v>0</v>
      </c>
      <c r="T479" s="698">
        <f t="shared" si="160"/>
        <v>0</v>
      </c>
      <c r="U479" s="698">
        <f t="shared" si="160"/>
        <v>0</v>
      </c>
      <c r="V479" s="77">
        <f t="shared" si="156"/>
        <v>2597</v>
      </c>
      <c r="W479" s="128">
        <f t="shared" si="157"/>
        <v>23.784229325029766</v>
      </c>
      <c r="Z479" s="224"/>
      <c r="AA479" s="224"/>
      <c r="AB479" s="223"/>
      <c r="AC479" s="223"/>
      <c r="AD479" s="223"/>
      <c r="AE479" s="223"/>
      <c r="AF479" s="223"/>
      <c r="AG479" s="223"/>
      <c r="AH479" s="223"/>
      <c r="AI479" s="223"/>
      <c r="AJ479" s="223"/>
      <c r="AK479" s="223"/>
      <c r="AL479" s="223"/>
      <c r="AM479" s="223"/>
      <c r="AN479" s="223"/>
      <c r="AO479" s="223"/>
      <c r="AP479" s="223"/>
      <c r="AQ479" s="223"/>
      <c r="AR479" s="223"/>
      <c r="AS479" s="223"/>
      <c r="AT479" s="223"/>
      <c r="AU479" s="223"/>
      <c r="AV479" s="223"/>
      <c r="AW479" s="223"/>
      <c r="BA479" s="129"/>
      <c r="BB479" s="130"/>
      <c r="BC479" s="129"/>
      <c r="BD479" s="155"/>
      <c r="BE479" s="65"/>
      <c r="BF479" s="131"/>
      <c r="BG479" s="132"/>
      <c r="BH479" s="131"/>
      <c r="BI479" s="65"/>
      <c r="BJ479" s="131"/>
      <c r="BK479" s="132"/>
      <c r="BL479" s="131"/>
      <c r="BM479" s="65"/>
      <c r="BN479" s="131"/>
      <c r="BO479" s="132"/>
      <c r="BP479" s="131"/>
      <c r="BQ479" s="132"/>
      <c r="BR479" s="131"/>
      <c r="BS479" s="65"/>
      <c r="BT479" s="131"/>
      <c r="BU479" s="132"/>
      <c r="BV479" s="131"/>
      <c r="BW479" s="65"/>
      <c r="BX479" s="131"/>
      <c r="BY479" s="65"/>
      <c r="BZ479" s="131"/>
      <c r="CA479" s="65"/>
      <c r="CB479" s="156"/>
      <c r="CC479" s="128"/>
      <c r="CF479" s="122"/>
      <c r="CG479" s="122"/>
    </row>
    <row r="480" spans="1:88" ht="51.75" customHeight="1">
      <c r="A480" s="945"/>
      <c r="B480" s="1040"/>
      <c r="C480" s="945" t="s">
        <v>360</v>
      </c>
      <c r="D480" s="670" t="s">
        <v>221</v>
      </c>
      <c r="E480" s="670"/>
      <c r="F480" s="671">
        <f>+'[1]UE409 (2)'!F494</f>
        <v>10523</v>
      </c>
      <c r="G480" s="671">
        <f>+'[1]UE409 (2)'!G492</f>
        <v>27</v>
      </c>
      <c r="H480" s="671">
        <f>+'[1]UE409 (2)'!H492</f>
        <v>27</v>
      </c>
      <c r="I480" s="671">
        <f>+'[1]UE409 (2)'!I492</f>
        <v>27</v>
      </c>
      <c r="J480" s="727">
        <v>490</v>
      </c>
      <c r="K480" s="671">
        <v>600</v>
      </c>
      <c r="L480" s="671">
        <v>757</v>
      </c>
      <c r="M480" s="671">
        <v>661</v>
      </c>
      <c r="N480" s="671">
        <f t="shared" ref="N480:U480" si="161">+N481</f>
        <v>0</v>
      </c>
      <c r="O480" s="671">
        <f t="shared" si="161"/>
        <v>0</v>
      </c>
      <c r="P480" s="671">
        <f t="shared" si="161"/>
        <v>0</v>
      </c>
      <c r="Q480" s="671">
        <f t="shared" si="161"/>
        <v>0</v>
      </c>
      <c r="R480" s="671">
        <f t="shared" si="161"/>
        <v>0</v>
      </c>
      <c r="S480" s="671">
        <f t="shared" si="161"/>
        <v>0</v>
      </c>
      <c r="T480" s="671">
        <f t="shared" si="161"/>
        <v>0</v>
      </c>
      <c r="U480" s="671">
        <f t="shared" si="161"/>
        <v>0</v>
      </c>
      <c r="V480" s="77">
        <f t="shared" si="156"/>
        <v>2508</v>
      </c>
      <c r="W480" s="128">
        <f t="shared" si="157"/>
        <v>23.833507554879787</v>
      </c>
      <c r="Z480" s="224"/>
      <c r="AA480" s="224"/>
      <c r="AB480" s="694"/>
      <c r="AC480" s="694"/>
      <c r="AD480" s="694"/>
      <c r="AE480" s="694"/>
      <c r="AF480" s="694"/>
      <c r="AG480" s="694"/>
      <c r="AH480" s="694"/>
      <c r="AI480" s="694"/>
      <c r="AJ480" s="694"/>
      <c r="AK480" s="694"/>
      <c r="AL480" s="694"/>
      <c r="AM480" s="694"/>
      <c r="AN480" s="694"/>
      <c r="AO480" s="694"/>
      <c r="AP480" s="694"/>
      <c r="AQ480" s="694"/>
      <c r="AR480" s="694"/>
      <c r="AS480" s="694"/>
      <c r="AT480" s="694"/>
      <c r="AU480" s="694"/>
      <c r="AV480" s="694"/>
      <c r="AW480" s="694"/>
      <c r="BA480" s="77">
        <f>+BC480+BD480+BF480+BH480+BJ480+BL480+BN480+BP480+BR480+BT480+BV480+BX480+BZ480</f>
        <v>1748830</v>
      </c>
      <c r="BB480" s="130">
        <f>+BE480+BG480+BI480+BK480+BM480+BO480+BQ480+BS480+BU480+BW480+BY480+CA480</f>
        <v>422793.88</v>
      </c>
      <c r="BC480" s="129">
        <v>1666624</v>
      </c>
      <c r="BD480" s="155">
        <v>11240</v>
      </c>
      <c r="BE480" s="132">
        <v>140369.79999999999</v>
      </c>
      <c r="BF480" s="131">
        <v>70966</v>
      </c>
      <c r="BG480" s="132">
        <v>137126.73000000004</v>
      </c>
      <c r="BH480" s="131">
        <v>0</v>
      </c>
      <c r="BI480" s="65">
        <v>145297.34999999998</v>
      </c>
      <c r="BJ480" s="131"/>
      <c r="BK480" s="132"/>
      <c r="BL480" s="131"/>
      <c r="BM480" s="65"/>
      <c r="BN480" s="131"/>
      <c r="BO480" s="132"/>
      <c r="BP480" s="131"/>
      <c r="BQ480" s="132"/>
      <c r="BR480" s="131"/>
      <c r="BS480" s="65"/>
      <c r="BT480" s="131"/>
      <c r="BU480" s="132"/>
      <c r="BV480" s="131"/>
      <c r="BW480" s="65"/>
      <c r="BX480" s="131"/>
      <c r="BY480" s="65"/>
      <c r="BZ480" s="131"/>
      <c r="CA480" s="65"/>
      <c r="CB480" s="156">
        <f t="shared" si="158"/>
        <v>422793.88</v>
      </c>
      <c r="CC480" s="128">
        <f t="shared" si="159"/>
        <v>24.175813543912216</v>
      </c>
      <c r="CF480" s="133">
        <f>+CI480-BA480</f>
        <v>0</v>
      </c>
      <c r="CG480" s="133">
        <f>+CJ480-BB480</f>
        <v>0</v>
      </c>
      <c r="CH480" s="160"/>
      <c r="CI480" s="133">
        <v>1748830</v>
      </c>
      <c r="CJ480" s="133">
        <v>422793.88</v>
      </c>
    </row>
    <row r="481" spans="1:88" ht="54" customHeight="1">
      <c r="A481" s="945"/>
      <c r="B481" s="1040"/>
      <c r="C481" s="945"/>
      <c r="D481" s="34" t="s">
        <v>748</v>
      </c>
      <c r="E481" s="44" t="s">
        <v>196</v>
      </c>
      <c r="F481" s="671">
        <f>+'[1]UE409 (2)'!F495</f>
        <v>10523</v>
      </c>
      <c r="G481" s="671">
        <f>+'[1]UE409 (2)'!G493</f>
        <v>10775</v>
      </c>
      <c r="H481" s="671">
        <f>+'[1]UE409 (2)'!H493</f>
        <v>10775</v>
      </c>
      <c r="I481" s="671">
        <f>+'[1]UE409 (2)'!I493</f>
        <v>10775</v>
      </c>
      <c r="J481" s="744">
        <v>490</v>
      </c>
      <c r="K481" s="80">
        <v>600</v>
      </c>
      <c r="L481" s="80">
        <v>757</v>
      </c>
      <c r="M481" s="80">
        <v>661</v>
      </c>
      <c r="N481" s="80"/>
      <c r="O481" s="80"/>
      <c r="P481" s="80"/>
      <c r="Q481" s="80"/>
      <c r="R481" s="80"/>
      <c r="S481" s="634"/>
      <c r="T481" s="80"/>
      <c r="U481" s="80"/>
      <c r="V481" s="77">
        <f t="shared" si="156"/>
        <v>2508</v>
      </c>
      <c r="W481" s="128">
        <f t="shared" si="157"/>
        <v>23.833507554879787</v>
      </c>
      <c r="Z481" s="224"/>
      <c r="AA481" s="224"/>
      <c r="AB481" s="694"/>
      <c r="AC481" s="694"/>
      <c r="AD481" s="694"/>
      <c r="AE481" s="694"/>
      <c r="AF481" s="694"/>
      <c r="AG481" s="694"/>
      <c r="AH481" s="694"/>
      <c r="AI481" s="694"/>
      <c r="AJ481" s="694"/>
      <c r="AK481" s="694"/>
      <c r="AL481" s="694"/>
      <c r="AM481" s="694"/>
      <c r="AN481" s="694"/>
      <c r="AO481" s="694"/>
      <c r="AP481" s="694"/>
      <c r="AQ481" s="694"/>
      <c r="AR481" s="694"/>
      <c r="AS481" s="694"/>
      <c r="AT481" s="694"/>
      <c r="AU481" s="694"/>
      <c r="AV481" s="694"/>
      <c r="AW481" s="694"/>
      <c r="BA481" s="126"/>
      <c r="BB481" s="130"/>
      <c r="BC481" s="129"/>
      <c r="BD481" s="155"/>
      <c r="BE481" s="132"/>
      <c r="BF481" s="131"/>
      <c r="BG481" s="132"/>
      <c r="BH481" s="131"/>
      <c r="BI481" s="65"/>
      <c r="BJ481" s="131"/>
      <c r="BK481" s="132"/>
      <c r="BL481" s="131"/>
      <c r="BM481" s="65"/>
      <c r="BN481" s="131"/>
      <c r="BO481" s="132"/>
      <c r="BP481" s="131"/>
      <c r="BQ481" s="132"/>
      <c r="BR481" s="131"/>
      <c r="BS481" s="65"/>
      <c r="BT481" s="131"/>
      <c r="BU481" s="132"/>
      <c r="BV481" s="131"/>
      <c r="BW481" s="65"/>
      <c r="BX481" s="131"/>
      <c r="BY481" s="65"/>
      <c r="BZ481" s="131"/>
      <c r="CA481" s="65"/>
      <c r="CB481" s="156">
        <f t="shared" si="158"/>
        <v>0</v>
      </c>
      <c r="CC481" s="128" t="e">
        <f t="shared" si="159"/>
        <v>#DIV/0!</v>
      </c>
      <c r="CF481" s="122"/>
      <c r="CG481" s="122"/>
    </row>
    <row r="482" spans="1:88" ht="54" customHeight="1">
      <c r="A482" s="945"/>
      <c r="B482" s="1040"/>
      <c r="C482" s="945"/>
      <c r="D482" s="34" t="s">
        <v>749</v>
      </c>
      <c r="E482" s="44" t="s">
        <v>196</v>
      </c>
      <c r="F482" s="671">
        <f>+'[1]UE409 (2)'!F496</f>
        <v>8487</v>
      </c>
      <c r="G482" s="671">
        <f>+'[1]UE409 (2)'!G494</f>
        <v>10523</v>
      </c>
      <c r="H482" s="671">
        <f>+'[1]UE409 (2)'!H494</f>
        <v>10523</v>
      </c>
      <c r="I482" s="671">
        <f>+'[1]UE409 (2)'!I494</f>
        <v>10523</v>
      </c>
      <c r="J482" s="744">
        <v>796</v>
      </c>
      <c r="K482" s="80">
        <v>476</v>
      </c>
      <c r="L482" s="80">
        <v>506</v>
      </c>
      <c r="M482" s="80">
        <v>368</v>
      </c>
      <c r="N482" s="80"/>
      <c r="O482" s="80"/>
      <c r="P482" s="80"/>
      <c r="Q482" s="80"/>
      <c r="R482" s="80"/>
      <c r="S482" s="634"/>
      <c r="T482" s="80"/>
      <c r="U482" s="80"/>
      <c r="V482" s="77">
        <f t="shared" si="156"/>
        <v>2146</v>
      </c>
      <c r="W482" s="128">
        <f t="shared" si="157"/>
        <v>25.285731118180749</v>
      </c>
      <c r="Z482" s="224"/>
      <c r="AA482" s="224"/>
      <c r="AB482" s="694"/>
      <c r="AC482" s="694"/>
      <c r="AD482" s="694"/>
      <c r="AE482" s="694"/>
      <c r="AF482" s="694"/>
      <c r="AG482" s="694"/>
      <c r="AH482" s="694"/>
      <c r="AI482" s="694"/>
      <c r="AJ482" s="235"/>
      <c r="AK482" s="235"/>
      <c r="AL482" s="235"/>
      <c r="AM482" s="235"/>
      <c r="AN482" s="235"/>
      <c r="AO482" s="235"/>
      <c r="AP482" s="235"/>
      <c r="AQ482" s="235"/>
      <c r="AR482" s="235"/>
      <c r="AS482" s="235"/>
      <c r="AT482" s="235"/>
      <c r="AU482" s="235"/>
      <c r="AV482" s="235"/>
      <c r="AW482" s="235"/>
      <c r="BA482" s="126"/>
      <c r="BB482" s="130"/>
      <c r="BC482" s="129"/>
      <c r="BD482" s="155"/>
      <c r="BE482" s="132"/>
      <c r="BF482" s="131"/>
      <c r="BG482" s="132"/>
      <c r="BH482" s="131"/>
      <c r="BI482" s="65"/>
      <c r="BJ482" s="131"/>
      <c r="BK482" s="132"/>
      <c r="BL482" s="131"/>
      <c r="BM482" s="65"/>
      <c r="BN482" s="131"/>
      <c r="BO482" s="132"/>
      <c r="BP482" s="131"/>
      <c r="BQ482" s="132"/>
      <c r="BR482" s="131"/>
      <c r="BS482" s="65"/>
      <c r="BT482" s="131"/>
      <c r="BU482" s="132"/>
      <c r="BV482" s="131"/>
      <c r="BW482" s="65"/>
      <c r="BX482" s="131"/>
      <c r="BY482" s="65"/>
      <c r="BZ482" s="131"/>
      <c r="CA482" s="65"/>
      <c r="CB482" s="156">
        <f t="shared" si="158"/>
        <v>0</v>
      </c>
      <c r="CC482" s="128" t="e">
        <f t="shared" si="159"/>
        <v>#DIV/0!</v>
      </c>
      <c r="CF482" s="122"/>
      <c r="CG482" s="122"/>
    </row>
    <row r="483" spans="1:88" ht="54" customHeight="1">
      <c r="A483" s="945"/>
      <c r="B483" s="1040"/>
      <c r="C483" s="1047" t="s">
        <v>361</v>
      </c>
      <c r="D483" s="670" t="s">
        <v>221</v>
      </c>
      <c r="E483" s="670"/>
      <c r="F483" s="671">
        <f>+'[1]UE409 (2)'!F497</f>
        <v>396</v>
      </c>
      <c r="G483" s="671">
        <f>+'[1]UE409 (2)'!G495</f>
        <v>10523</v>
      </c>
      <c r="H483" s="671">
        <f>+'[1]UE409 (2)'!H495</f>
        <v>10523</v>
      </c>
      <c r="I483" s="671">
        <f>+'[1]UE409 (2)'!I495</f>
        <v>10523</v>
      </c>
      <c r="J483" s="727">
        <v>25</v>
      </c>
      <c r="K483" s="671">
        <v>25</v>
      </c>
      <c r="L483" s="671">
        <v>20</v>
      </c>
      <c r="M483" s="671">
        <v>19</v>
      </c>
      <c r="N483" s="671">
        <f t="shared" ref="N483:U483" si="162">+N484</f>
        <v>0</v>
      </c>
      <c r="O483" s="671">
        <f t="shared" si="162"/>
        <v>0</v>
      </c>
      <c r="P483" s="671">
        <f t="shared" si="162"/>
        <v>0</v>
      </c>
      <c r="Q483" s="671">
        <f t="shared" si="162"/>
        <v>0</v>
      </c>
      <c r="R483" s="671">
        <f t="shared" si="162"/>
        <v>0</v>
      </c>
      <c r="S483" s="671">
        <f t="shared" si="162"/>
        <v>0</v>
      </c>
      <c r="T483" s="671">
        <f t="shared" si="162"/>
        <v>0</v>
      </c>
      <c r="U483" s="671">
        <f t="shared" si="162"/>
        <v>0</v>
      </c>
      <c r="V483" s="77">
        <f t="shared" si="156"/>
        <v>89</v>
      </c>
      <c r="W483" s="128">
        <f t="shared" si="157"/>
        <v>22.474747474747474</v>
      </c>
      <c r="Z483" s="224"/>
      <c r="AA483" s="224"/>
      <c r="AB483" s="694"/>
      <c r="AC483" s="694"/>
      <c r="AD483" s="694"/>
      <c r="AE483" s="694"/>
      <c r="AF483" s="694"/>
      <c r="AG483" s="694"/>
      <c r="AH483" s="694"/>
      <c r="AI483" s="694"/>
      <c r="AJ483" s="233"/>
      <c r="AK483" s="233"/>
      <c r="AL483" s="233"/>
      <c r="AM483" s="233"/>
      <c r="AN483" s="233"/>
      <c r="AO483" s="233"/>
      <c r="AP483" s="233"/>
      <c r="AQ483" s="233"/>
      <c r="AR483" s="233"/>
      <c r="AS483" s="233"/>
      <c r="AT483" s="233"/>
      <c r="AU483" s="233"/>
      <c r="AV483" s="233"/>
      <c r="AW483" s="233"/>
      <c r="AY483" s="123"/>
      <c r="AZ483" s="191"/>
      <c r="BA483" s="77">
        <f>+BC483+BD483+BF483+BH483+BJ483+BL483+BN483+BP483+BR483+BT483+BV483+BX483+BZ483</f>
        <v>2592863</v>
      </c>
      <c r="BB483" s="130">
        <f>+BE483+BG483+BI483+BK483+BM483+BO483+BQ483+BS483+BU483+BW483+BY483+CA483</f>
        <v>556855.14999999991</v>
      </c>
      <c r="BC483" s="129">
        <v>4000</v>
      </c>
      <c r="BD483" s="155">
        <v>153550</v>
      </c>
      <c r="BE483" s="132">
        <v>1536.27</v>
      </c>
      <c r="BF483" s="131">
        <v>2435313</v>
      </c>
      <c r="BG483" s="132">
        <v>282933.31999999995</v>
      </c>
      <c r="BH483" s="131">
        <v>0</v>
      </c>
      <c r="BI483" s="65">
        <v>272385.55999999994</v>
      </c>
      <c r="BJ483" s="131"/>
      <c r="BK483" s="132"/>
      <c r="BL483" s="131"/>
      <c r="BM483" s="65"/>
      <c r="BN483" s="131"/>
      <c r="BO483" s="132"/>
      <c r="BP483" s="131"/>
      <c r="BQ483" s="132"/>
      <c r="BR483" s="131"/>
      <c r="BS483" s="65"/>
      <c r="BT483" s="131"/>
      <c r="BU483" s="132"/>
      <c r="BV483" s="131"/>
      <c r="BW483" s="65"/>
      <c r="BX483" s="131"/>
      <c r="BY483" s="65"/>
      <c r="BZ483" s="131"/>
      <c r="CA483" s="65"/>
      <c r="CB483" s="156">
        <f t="shared" si="158"/>
        <v>556855.14999999991</v>
      </c>
      <c r="CC483" s="128">
        <f t="shared" si="159"/>
        <v>21.476458648220127</v>
      </c>
      <c r="CF483" s="133">
        <f>+CI483-BA483</f>
        <v>0</v>
      </c>
      <c r="CG483" s="133">
        <f>+CJ483-BB483</f>
        <v>0</v>
      </c>
      <c r="CH483" s="160"/>
      <c r="CI483" s="133">
        <v>2592863</v>
      </c>
      <c r="CJ483" s="133">
        <v>556855.14999999991</v>
      </c>
    </row>
    <row r="484" spans="1:88" ht="86.25" customHeight="1">
      <c r="A484" s="945"/>
      <c r="B484" s="1055"/>
      <c r="C484" s="1047"/>
      <c r="D484" s="38" t="s">
        <v>458</v>
      </c>
      <c r="E484" s="44" t="s">
        <v>129</v>
      </c>
      <c r="F484" s="671">
        <f>+'[1]UE409 (2)'!F498</f>
        <v>396</v>
      </c>
      <c r="G484" s="671">
        <f>+'[1]UE409 (2)'!G496</f>
        <v>8487</v>
      </c>
      <c r="H484" s="671">
        <f>+'[1]UE409 (2)'!H496</f>
        <v>8487</v>
      </c>
      <c r="I484" s="671">
        <f>+'[1]UE409 (2)'!I496</f>
        <v>8487</v>
      </c>
      <c r="J484" s="744">
        <v>25</v>
      </c>
      <c r="K484" s="80">
        <v>25</v>
      </c>
      <c r="L484" s="80">
        <v>20</v>
      </c>
      <c r="M484" s="80">
        <v>19</v>
      </c>
      <c r="N484" s="80"/>
      <c r="O484" s="80"/>
      <c r="P484" s="80"/>
      <c r="Q484" s="80"/>
      <c r="R484" s="80"/>
      <c r="S484" s="80"/>
      <c r="T484" s="80"/>
      <c r="U484" s="80"/>
      <c r="V484" s="77">
        <f t="shared" si="156"/>
        <v>89</v>
      </c>
      <c r="W484" s="128">
        <f t="shared" si="157"/>
        <v>22.474747474747474</v>
      </c>
      <c r="Z484" s="224"/>
      <c r="AA484" s="224"/>
      <c r="AB484" s="694"/>
      <c r="AC484" s="694"/>
      <c r="AD484" s="694"/>
      <c r="AE484" s="694"/>
      <c r="AF484" s="694"/>
      <c r="AG484" s="694"/>
      <c r="AH484" s="694"/>
      <c r="AI484" s="694"/>
      <c r="AJ484" s="233"/>
      <c r="AK484" s="233"/>
      <c r="AL484" s="233"/>
      <c r="AM484" s="233"/>
      <c r="AN484" s="233"/>
      <c r="AO484" s="233"/>
      <c r="AP484" s="233"/>
      <c r="AQ484" s="233"/>
      <c r="AR484" s="233"/>
      <c r="AS484" s="233"/>
      <c r="AT484" s="233"/>
      <c r="AU484" s="233"/>
      <c r="AV484" s="233"/>
      <c r="AW484" s="233"/>
      <c r="AY484" s="123"/>
      <c r="AZ484" s="191"/>
      <c r="BA484" s="126"/>
      <c r="BB484" s="130"/>
      <c r="BC484" s="129"/>
      <c r="BD484" s="155"/>
      <c r="BE484" s="132"/>
      <c r="BF484" s="131"/>
      <c r="BG484" s="132"/>
      <c r="BH484" s="131"/>
      <c r="BI484" s="65"/>
      <c r="BJ484" s="131"/>
      <c r="BK484" s="132"/>
      <c r="BL484" s="131"/>
      <c r="BM484" s="65"/>
      <c r="BN484" s="131"/>
      <c r="BO484" s="132"/>
      <c r="BP484" s="131"/>
      <c r="BQ484" s="132"/>
      <c r="BR484" s="131"/>
      <c r="BS484" s="65"/>
      <c r="BT484" s="131"/>
      <c r="BU484" s="132"/>
      <c r="BV484" s="131"/>
      <c r="BW484" s="65"/>
      <c r="BX484" s="131"/>
      <c r="BY484" s="65"/>
      <c r="BZ484" s="131"/>
      <c r="CA484" s="65"/>
      <c r="CB484" s="156">
        <f t="shared" si="158"/>
        <v>0</v>
      </c>
      <c r="CC484" s="128" t="e">
        <f t="shared" si="159"/>
        <v>#DIV/0!</v>
      </c>
      <c r="CF484" s="122"/>
      <c r="CG484" s="122"/>
    </row>
    <row r="485" spans="1:88" ht="51.75" customHeight="1">
      <c r="A485" s="945" t="s">
        <v>200</v>
      </c>
      <c r="B485" s="945" t="s">
        <v>367</v>
      </c>
      <c r="C485" s="944" t="s">
        <v>366</v>
      </c>
      <c r="D485" s="945" t="s">
        <v>222</v>
      </c>
      <c r="E485" s="945"/>
      <c r="F485" s="671">
        <f>+'[1]UE409 (2)'!F499</f>
        <v>6644</v>
      </c>
      <c r="G485" s="671">
        <f>+'[1]UE409 (2)'!G497</f>
        <v>252</v>
      </c>
      <c r="H485" s="671">
        <f>+'[1]UE409 (2)'!H497</f>
        <v>252</v>
      </c>
      <c r="I485" s="671">
        <f>+'[1]UE409 (2)'!I497</f>
        <v>252</v>
      </c>
      <c r="J485" s="727">
        <v>324</v>
      </c>
      <c r="K485" s="671">
        <v>333</v>
      </c>
      <c r="L485" s="671">
        <v>522</v>
      </c>
      <c r="M485" s="671">
        <v>473</v>
      </c>
      <c r="N485" s="671">
        <f t="shared" ref="N485:U485" si="163">+N486</f>
        <v>0</v>
      </c>
      <c r="O485" s="671">
        <f t="shared" si="163"/>
        <v>0</v>
      </c>
      <c r="P485" s="671">
        <f t="shared" si="163"/>
        <v>0</v>
      </c>
      <c r="Q485" s="671">
        <f t="shared" si="163"/>
        <v>0</v>
      </c>
      <c r="R485" s="671">
        <f t="shared" si="163"/>
        <v>0</v>
      </c>
      <c r="S485" s="671">
        <f t="shared" si="163"/>
        <v>0</v>
      </c>
      <c r="T485" s="671">
        <f t="shared" si="163"/>
        <v>0</v>
      </c>
      <c r="U485" s="671">
        <f t="shared" si="163"/>
        <v>0</v>
      </c>
      <c r="V485" s="77">
        <f t="shared" si="156"/>
        <v>1652</v>
      </c>
      <c r="W485" s="128">
        <f t="shared" si="157"/>
        <v>24.864539434075859</v>
      </c>
      <c r="Z485" s="224"/>
      <c r="AA485" s="224"/>
      <c r="AB485" s="694"/>
      <c r="AC485" s="694"/>
      <c r="AD485" s="694"/>
      <c r="AE485" s="694"/>
      <c r="AF485" s="694"/>
      <c r="AG485" s="694"/>
      <c r="AH485" s="694"/>
      <c r="AI485" s="694"/>
      <c r="AJ485" s="233"/>
      <c r="AK485" s="233"/>
      <c r="AL485" s="233"/>
      <c r="AM485" s="233"/>
      <c r="AN485" s="233"/>
      <c r="AO485" s="233"/>
      <c r="AP485" s="233"/>
      <c r="AQ485" s="233"/>
      <c r="AR485" s="233"/>
      <c r="AS485" s="233"/>
      <c r="AT485" s="233"/>
      <c r="AU485" s="233"/>
      <c r="AV485" s="233"/>
      <c r="AW485" s="233"/>
      <c r="AY485" s="123"/>
      <c r="AZ485" s="191"/>
      <c r="BA485" s="129">
        <f>+BC485+BD485+BF485+BH485+BJ485+BL485+BN485+BP485+BR485+BT485+BV485+BX485+BZ485</f>
        <v>0</v>
      </c>
      <c r="BB485" s="130">
        <f>+BE485+BG485+BI485+BK485+BM485+BO485+BQ485+BS485+BU485+BW485+BY485+CA485</f>
        <v>0</v>
      </c>
      <c r="BC485" s="129">
        <v>0</v>
      </c>
      <c r="BD485" s="155">
        <v>0</v>
      </c>
      <c r="BE485" s="132">
        <v>0</v>
      </c>
      <c r="BF485" s="131">
        <v>0</v>
      </c>
      <c r="BG485" s="132">
        <v>0</v>
      </c>
      <c r="BH485" s="131">
        <v>0</v>
      </c>
      <c r="BI485" s="65">
        <v>0</v>
      </c>
      <c r="BJ485" s="131"/>
      <c r="BK485" s="132"/>
      <c r="BL485" s="131"/>
      <c r="BM485" s="65"/>
      <c r="BN485" s="131"/>
      <c r="BO485" s="132"/>
      <c r="BP485" s="131"/>
      <c r="BQ485" s="132"/>
      <c r="BR485" s="131"/>
      <c r="BS485" s="65"/>
      <c r="BT485" s="131"/>
      <c r="BU485" s="132"/>
      <c r="BV485" s="131"/>
      <c r="BW485" s="65"/>
      <c r="BX485" s="131"/>
      <c r="BY485" s="65"/>
      <c r="BZ485" s="131"/>
      <c r="CA485" s="65"/>
      <c r="CB485" s="156">
        <f t="shared" si="158"/>
        <v>0</v>
      </c>
      <c r="CC485" s="128" t="e">
        <f t="shared" si="159"/>
        <v>#DIV/0!</v>
      </c>
      <c r="CF485" s="133">
        <f>+CI485-BA485</f>
        <v>0</v>
      </c>
      <c r="CG485" s="133">
        <f>+CJ485-BB485</f>
        <v>0</v>
      </c>
      <c r="CH485" s="160"/>
      <c r="CI485" s="133"/>
      <c r="CJ485" s="133"/>
    </row>
    <row r="486" spans="1:88" ht="72" customHeight="1">
      <c r="A486" s="945"/>
      <c r="B486" s="945"/>
      <c r="C486" s="944"/>
      <c r="D486" s="38" t="s">
        <v>468</v>
      </c>
      <c r="E486" s="44" t="s">
        <v>569</v>
      </c>
      <c r="F486" s="671">
        <f>+'[1]UE409 (2)'!F500</f>
        <v>6644</v>
      </c>
      <c r="G486" s="671">
        <f>+'[1]UE409 (2)'!G498</f>
        <v>252</v>
      </c>
      <c r="H486" s="671">
        <f>+'[1]UE409 (2)'!H498</f>
        <v>252</v>
      </c>
      <c r="I486" s="671">
        <f>+'[1]UE409 (2)'!I498</f>
        <v>252</v>
      </c>
      <c r="J486" s="634">
        <v>324</v>
      </c>
      <c r="K486" s="80">
        <v>333</v>
      </c>
      <c r="L486" s="80">
        <v>522</v>
      </c>
      <c r="M486" s="80">
        <v>473</v>
      </c>
      <c r="N486" s="80"/>
      <c r="O486" s="80"/>
      <c r="P486" s="80"/>
      <c r="Q486" s="80"/>
      <c r="R486" s="80"/>
      <c r="S486" s="80"/>
      <c r="T486" s="80"/>
      <c r="U486" s="80"/>
      <c r="V486" s="77">
        <f t="shared" si="156"/>
        <v>1652</v>
      </c>
      <c r="W486" s="128">
        <f t="shared" si="157"/>
        <v>24.864539434075859</v>
      </c>
      <c r="Z486" s="224"/>
      <c r="AA486" s="224"/>
      <c r="AB486" s="694"/>
      <c r="AC486" s="694"/>
      <c r="AD486" s="694"/>
      <c r="AE486" s="694"/>
      <c r="AF486" s="694"/>
      <c r="AG486" s="694"/>
      <c r="AH486" s="694"/>
      <c r="AI486" s="694"/>
      <c r="AJ486" s="694"/>
      <c r="AK486" s="694"/>
      <c r="AL486" s="694"/>
      <c r="AM486" s="694"/>
      <c r="AN486" s="694"/>
      <c r="AO486" s="694"/>
      <c r="AP486" s="694"/>
      <c r="AQ486" s="694"/>
      <c r="AR486" s="694"/>
      <c r="AS486" s="694"/>
      <c r="AT486" s="694"/>
      <c r="AU486" s="694"/>
      <c r="AV486" s="694"/>
      <c r="AW486" s="694"/>
      <c r="AY486" s="123"/>
      <c r="AZ486" s="191"/>
      <c r="BA486" s="126"/>
      <c r="BB486" s="130"/>
      <c r="BC486" s="129"/>
      <c r="BD486" s="155"/>
      <c r="BE486" s="132"/>
      <c r="BF486" s="131"/>
      <c r="BG486" s="132"/>
      <c r="BH486" s="131"/>
      <c r="BI486" s="65"/>
      <c r="BJ486" s="131"/>
      <c r="BK486" s="132"/>
      <c r="BL486" s="131"/>
      <c r="BM486" s="65"/>
      <c r="BN486" s="131"/>
      <c r="BO486" s="132"/>
      <c r="BP486" s="131"/>
      <c r="BQ486" s="132"/>
      <c r="BR486" s="131"/>
      <c r="BS486" s="65"/>
      <c r="BT486" s="131"/>
      <c r="BU486" s="132"/>
      <c r="BV486" s="131"/>
      <c r="BW486" s="65"/>
      <c r="BX486" s="131"/>
      <c r="BY486" s="65"/>
      <c r="BZ486" s="131"/>
      <c r="CA486" s="65"/>
      <c r="CB486" s="156">
        <f t="shared" si="158"/>
        <v>0</v>
      </c>
      <c r="CC486" s="128" t="e">
        <f t="shared" si="159"/>
        <v>#DIV/0!</v>
      </c>
      <c r="CF486" s="122"/>
      <c r="CG486" s="122"/>
    </row>
    <row r="487" spans="1:88" ht="56.25" customHeight="1">
      <c r="A487" s="945" t="s">
        <v>149</v>
      </c>
      <c r="B487" s="945" t="s">
        <v>369</v>
      </c>
      <c r="C487" s="945" t="s">
        <v>368</v>
      </c>
      <c r="D487" s="945" t="s">
        <v>222</v>
      </c>
      <c r="E487" s="945"/>
      <c r="F487" s="671">
        <f>+'[1]UE409 (2)'!F501</f>
        <v>25500</v>
      </c>
      <c r="G487" s="671">
        <f>+'[1]UE409 (2)'!G499</f>
        <v>5000</v>
      </c>
      <c r="H487" s="671">
        <f>+'[1]UE409 (2)'!H499</f>
        <v>5000</v>
      </c>
      <c r="I487" s="671">
        <f>+'[1]UE409 (2)'!I499</f>
        <v>5000</v>
      </c>
      <c r="J487" s="727">
        <v>449</v>
      </c>
      <c r="K487" s="671">
        <v>802</v>
      </c>
      <c r="L487" s="671">
        <v>4218</v>
      </c>
      <c r="M487" s="671">
        <v>3245</v>
      </c>
      <c r="N487" s="671">
        <f t="shared" ref="N487:U487" si="164">+N488</f>
        <v>0</v>
      </c>
      <c r="O487" s="671">
        <f t="shared" si="164"/>
        <v>0</v>
      </c>
      <c r="P487" s="671">
        <f t="shared" si="164"/>
        <v>0</v>
      </c>
      <c r="Q487" s="671">
        <f t="shared" si="164"/>
        <v>0</v>
      </c>
      <c r="R487" s="671">
        <f t="shared" si="164"/>
        <v>0</v>
      </c>
      <c r="S487" s="671">
        <f t="shared" si="164"/>
        <v>0</v>
      </c>
      <c r="T487" s="671">
        <f t="shared" si="164"/>
        <v>0</v>
      </c>
      <c r="U487" s="671">
        <f t="shared" si="164"/>
        <v>0</v>
      </c>
      <c r="V487" s="77">
        <f t="shared" si="156"/>
        <v>8714</v>
      </c>
      <c r="W487" s="128">
        <f t="shared" si="157"/>
        <v>34.172549019607843</v>
      </c>
      <c r="Z487" s="224"/>
      <c r="AA487" s="224"/>
      <c r="AB487" s="694"/>
      <c r="AC487" s="694"/>
      <c r="AD487" s="694"/>
      <c r="AE487" s="694"/>
      <c r="AF487" s="694"/>
      <c r="AG487" s="694"/>
      <c r="AH487" s="694"/>
      <c r="AI487" s="694"/>
      <c r="AJ487" s="694"/>
      <c r="AK487" s="694"/>
      <c r="AL487" s="694"/>
      <c r="AM487" s="694"/>
      <c r="AN487" s="694"/>
      <c r="AO487" s="694"/>
      <c r="AP487" s="694"/>
      <c r="AQ487" s="694"/>
      <c r="AR487" s="694"/>
      <c r="AS487" s="694"/>
      <c r="AT487" s="694"/>
      <c r="AU487" s="694"/>
      <c r="AV487" s="694"/>
      <c r="AW487" s="694"/>
      <c r="AY487" s="123"/>
      <c r="AZ487" s="191"/>
      <c r="BA487" s="77">
        <f>+BC487+BD487+BF487+BH487+BJ487+BL487+BN487+BP487+BR487+BT487+BV487+BX487+BZ487</f>
        <v>1500</v>
      </c>
      <c r="BB487" s="130">
        <f>+BE487+BG487+BI487+BK487+BM487+BO487+BQ487+BS487+BU487+BW487+BY487+CA487</f>
        <v>0</v>
      </c>
      <c r="BC487" s="129">
        <v>1500</v>
      </c>
      <c r="BD487" s="155">
        <v>0</v>
      </c>
      <c r="BE487" s="132">
        <v>0</v>
      </c>
      <c r="BF487" s="131">
        <v>0</v>
      </c>
      <c r="BG487" s="132">
        <v>0</v>
      </c>
      <c r="BH487" s="131">
        <v>0</v>
      </c>
      <c r="BI487" s="65">
        <v>0</v>
      </c>
      <c r="BJ487" s="131"/>
      <c r="BK487" s="132"/>
      <c r="BL487" s="131"/>
      <c r="BM487" s="65"/>
      <c r="BN487" s="131"/>
      <c r="BO487" s="132"/>
      <c r="BP487" s="131"/>
      <c r="BQ487" s="132"/>
      <c r="BR487" s="131"/>
      <c r="BS487" s="65"/>
      <c r="BT487" s="131"/>
      <c r="BU487" s="132"/>
      <c r="BV487" s="131"/>
      <c r="BW487" s="65"/>
      <c r="BX487" s="131"/>
      <c r="BY487" s="65"/>
      <c r="BZ487" s="131"/>
      <c r="CA487" s="65"/>
      <c r="CB487" s="156">
        <f t="shared" si="158"/>
        <v>0</v>
      </c>
      <c r="CC487" s="128">
        <f t="shared" si="159"/>
        <v>0</v>
      </c>
      <c r="CF487" s="133">
        <f>+CI487-BA487</f>
        <v>0</v>
      </c>
      <c r="CG487" s="133">
        <f>+CJ487-BB487</f>
        <v>0</v>
      </c>
      <c r="CH487" s="160"/>
      <c r="CI487" s="133">
        <v>1500</v>
      </c>
      <c r="CJ487" s="133">
        <v>0</v>
      </c>
    </row>
    <row r="488" spans="1:88" ht="72" customHeight="1">
      <c r="A488" s="945"/>
      <c r="B488" s="945"/>
      <c r="C488" s="945"/>
      <c r="D488" s="38" t="s">
        <v>470</v>
      </c>
      <c r="E488" s="44" t="s">
        <v>196</v>
      </c>
      <c r="F488" s="671">
        <f>+'[1]UE409 (2)'!F502</f>
        <v>25500</v>
      </c>
      <c r="G488" s="671">
        <f>+'[1]UE409 (2)'!G500</f>
        <v>5000</v>
      </c>
      <c r="H488" s="671">
        <f>+'[1]UE409 (2)'!H500</f>
        <v>5000</v>
      </c>
      <c r="I488" s="671">
        <f>+'[1]UE409 (2)'!I500</f>
        <v>5000</v>
      </c>
      <c r="J488" s="744">
        <v>449</v>
      </c>
      <c r="K488" s="80">
        <v>802</v>
      </c>
      <c r="L488" s="80">
        <v>4218</v>
      </c>
      <c r="M488" s="80">
        <v>3245</v>
      </c>
      <c r="N488" s="80"/>
      <c r="O488" s="80"/>
      <c r="P488" s="80"/>
      <c r="Q488" s="80"/>
      <c r="R488" s="80"/>
      <c r="S488" s="80"/>
      <c r="T488" s="80"/>
      <c r="U488" s="80"/>
      <c r="V488" s="77">
        <f t="shared" si="156"/>
        <v>8714</v>
      </c>
      <c r="W488" s="128">
        <f t="shared" si="157"/>
        <v>34.172549019607843</v>
      </c>
      <c r="Z488" s="224"/>
      <c r="AA488" s="224"/>
      <c r="AB488" s="223"/>
      <c r="AC488" s="223"/>
      <c r="AD488" s="223"/>
      <c r="AE488" s="223"/>
      <c r="AF488" s="223"/>
      <c r="AG488" s="223"/>
      <c r="AH488" s="223"/>
      <c r="AI488" s="223"/>
      <c r="AJ488" s="694"/>
      <c r="AK488" s="694"/>
      <c r="AL488" s="694"/>
      <c r="AM488" s="694"/>
      <c r="AN488" s="694"/>
      <c r="AO488" s="694"/>
      <c r="AP488" s="694"/>
      <c r="AQ488" s="694"/>
      <c r="AR488" s="694"/>
      <c r="AS488" s="694"/>
      <c r="AT488" s="694"/>
      <c r="AU488" s="694"/>
      <c r="AV488" s="694"/>
      <c r="AW488" s="694"/>
      <c r="AY488" s="123"/>
      <c r="AZ488" s="191"/>
      <c r="BA488" s="126"/>
      <c r="BB488" s="130"/>
      <c r="BC488" s="129"/>
      <c r="BD488" s="155"/>
      <c r="BE488" s="132"/>
      <c r="BF488" s="131"/>
      <c r="BG488" s="132"/>
      <c r="BH488" s="131"/>
      <c r="BI488" s="65"/>
      <c r="BJ488" s="131"/>
      <c r="BK488" s="132"/>
      <c r="BL488" s="131"/>
      <c r="BM488" s="65"/>
      <c r="BN488" s="131"/>
      <c r="BO488" s="132"/>
      <c r="BP488" s="131"/>
      <c r="BQ488" s="132"/>
      <c r="BR488" s="131"/>
      <c r="BS488" s="65"/>
      <c r="BT488" s="131"/>
      <c r="BU488" s="132"/>
      <c r="BV488" s="131"/>
      <c r="BW488" s="65"/>
      <c r="BX488" s="131"/>
      <c r="BY488" s="65"/>
      <c r="BZ488" s="131"/>
      <c r="CA488" s="65"/>
      <c r="CB488" s="156">
        <f t="shared" si="158"/>
        <v>0</v>
      </c>
      <c r="CC488" s="128" t="e">
        <f t="shared" si="159"/>
        <v>#DIV/0!</v>
      </c>
      <c r="CF488" s="122"/>
      <c r="CG488" s="122"/>
    </row>
    <row r="489" spans="1:88" ht="52.5" customHeight="1">
      <c r="A489" s="975" t="s">
        <v>162</v>
      </c>
      <c r="B489" s="945" t="s">
        <v>371</v>
      </c>
      <c r="C489" s="944" t="s">
        <v>370</v>
      </c>
      <c r="D489" s="945" t="s">
        <v>222</v>
      </c>
      <c r="E489" s="945"/>
      <c r="F489" s="671">
        <f>+'[1]UE409 (2)'!F503</f>
        <v>15000</v>
      </c>
      <c r="G489" s="671">
        <f>+'[1]UE409 (2)'!G501</f>
        <v>25500</v>
      </c>
      <c r="H489" s="671">
        <f>+'[1]UE409 (2)'!H501</f>
        <v>25500</v>
      </c>
      <c r="I489" s="671">
        <f>+'[1]UE409 (2)'!I501</f>
        <v>25500</v>
      </c>
      <c r="J489" s="727">
        <v>9</v>
      </c>
      <c r="K489" s="671">
        <v>4093</v>
      </c>
      <c r="L489" s="671">
        <v>1250</v>
      </c>
      <c r="M489" s="671">
        <v>1250</v>
      </c>
      <c r="N489" s="671">
        <f t="shared" ref="N489:U489" si="165">+N490</f>
        <v>0</v>
      </c>
      <c r="O489" s="671">
        <f t="shared" si="165"/>
        <v>0</v>
      </c>
      <c r="P489" s="671">
        <f t="shared" si="165"/>
        <v>0</v>
      </c>
      <c r="Q489" s="671">
        <f t="shared" si="165"/>
        <v>0</v>
      </c>
      <c r="R489" s="671">
        <f t="shared" si="165"/>
        <v>0</v>
      </c>
      <c r="S489" s="671">
        <f t="shared" si="165"/>
        <v>0</v>
      </c>
      <c r="T489" s="671">
        <f t="shared" si="165"/>
        <v>0</v>
      </c>
      <c r="U489" s="671">
        <f t="shared" si="165"/>
        <v>0</v>
      </c>
      <c r="V489" s="77">
        <f t="shared" si="156"/>
        <v>6602</v>
      </c>
      <c r="W489" s="128">
        <f t="shared" si="157"/>
        <v>44.013333333333335</v>
      </c>
      <c r="Z489" s="224"/>
      <c r="AA489" s="224"/>
      <c r="AB489" s="694"/>
      <c r="AC489" s="694"/>
      <c r="AD489" s="694"/>
      <c r="AE489" s="694"/>
      <c r="AF489" s="694"/>
      <c r="AG489" s="694"/>
      <c r="AH489" s="694"/>
      <c r="AI489" s="694"/>
      <c r="AJ489" s="694"/>
      <c r="AK489" s="694"/>
      <c r="AL489" s="694"/>
      <c r="AM489" s="694"/>
      <c r="AN489" s="694"/>
      <c r="AO489" s="694"/>
      <c r="AP489" s="694"/>
      <c r="AQ489" s="694"/>
      <c r="AR489" s="694"/>
      <c r="AS489" s="694"/>
      <c r="AT489" s="694"/>
      <c r="AU489" s="694"/>
      <c r="AV489" s="694"/>
      <c r="AW489" s="694"/>
      <c r="AY489" s="123"/>
      <c r="AZ489" s="191"/>
      <c r="BA489" s="77">
        <f>+BC489+BD489+BF489+BH489+BJ489+BL489+BN489+BP489+BR489+BT489+BV489+BX489+BZ489</f>
        <v>1500</v>
      </c>
      <c r="BB489" s="130">
        <f>+BE489+BG489+BI489+BK489+BM489+BO489+BQ489+BS489+BU489+BW489+BY489+CA489</f>
        <v>0</v>
      </c>
      <c r="BC489" s="129">
        <v>1500</v>
      </c>
      <c r="BD489" s="155">
        <v>0</v>
      </c>
      <c r="BE489" s="132">
        <v>0</v>
      </c>
      <c r="BF489" s="131">
        <v>0</v>
      </c>
      <c r="BG489" s="132">
        <v>0</v>
      </c>
      <c r="BH489" s="131">
        <v>0</v>
      </c>
      <c r="BI489" s="65">
        <v>0</v>
      </c>
      <c r="BJ489" s="131"/>
      <c r="BK489" s="132"/>
      <c r="BL489" s="131"/>
      <c r="BM489" s="65"/>
      <c r="BN489" s="131"/>
      <c r="BO489" s="132"/>
      <c r="BP489" s="131"/>
      <c r="BQ489" s="132"/>
      <c r="BR489" s="131"/>
      <c r="BS489" s="65"/>
      <c r="BT489" s="131"/>
      <c r="BU489" s="132"/>
      <c r="BV489" s="131"/>
      <c r="BW489" s="65"/>
      <c r="BX489" s="131"/>
      <c r="BY489" s="65"/>
      <c r="BZ489" s="131"/>
      <c r="CA489" s="65"/>
      <c r="CB489" s="156">
        <f t="shared" si="158"/>
        <v>0</v>
      </c>
      <c r="CC489" s="128">
        <f t="shared" si="159"/>
        <v>0</v>
      </c>
      <c r="CF489" s="133">
        <f>+CI489-BA489</f>
        <v>0</v>
      </c>
      <c r="CG489" s="133">
        <f>+CJ489-BB489</f>
        <v>0</v>
      </c>
      <c r="CH489" s="160"/>
      <c r="CI489" s="133">
        <v>1500</v>
      </c>
      <c r="CJ489" s="133">
        <v>0</v>
      </c>
    </row>
    <row r="490" spans="1:88" ht="64.5" customHeight="1">
      <c r="A490" s="976"/>
      <c r="B490" s="945"/>
      <c r="C490" s="944"/>
      <c r="D490" s="38" t="s">
        <v>472</v>
      </c>
      <c r="E490" s="44" t="s">
        <v>196</v>
      </c>
      <c r="F490" s="671">
        <f>+'[1]UE409 (2)'!F504</f>
        <v>15000</v>
      </c>
      <c r="G490" s="671">
        <f>+'[1]UE409 (2)'!G502</f>
        <v>25500</v>
      </c>
      <c r="H490" s="671">
        <f>+'[1]UE409 (2)'!H502</f>
        <v>25500</v>
      </c>
      <c r="I490" s="671">
        <f>+'[1]UE409 (2)'!I502</f>
        <v>25500</v>
      </c>
      <c r="J490" s="634">
        <v>9</v>
      </c>
      <c r="K490" s="80">
        <v>4093</v>
      </c>
      <c r="L490" s="80">
        <v>1250</v>
      </c>
      <c r="M490" s="80">
        <v>1250</v>
      </c>
      <c r="N490" s="80"/>
      <c r="O490" s="80"/>
      <c r="P490" s="80"/>
      <c r="Q490" s="80"/>
      <c r="R490" s="80"/>
      <c r="S490" s="80"/>
      <c r="T490" s="80"/>
      <c r="U490" s="80"/>
      <c r="V490" s="77">
        <f t="shared" si="156"/>
        <v>6602</v>
      </c>
      <c r="W490" s="128">
        <f t="shared" si="157"/>
        <v>44.013333333333335</v>
      </c>
      <c r="Z490" s="224" t="s">
        <v>865</v>
      </c>
      <c r="AA490" s="224"/>
      <c r="AB490" s="223"/>
      <c r="AC490" s="223"/>
      <c r="AD490" s="223"/>
      <c r="AE490" s="223"/>
      <c r="AF490" s="223"/>
      <c r="AG490" s="223"/>
      <c r="AH490" s="223"/>
      <c r="AI490" s="223"/>
      <c r="AJ490" s="223"/>
      <c r="AK490" s="223"/>
      <c r="AL490" s="223"/>
      <c r="AM490" s="223"/>
      <c r="AN490" s="223"/>
      <c r="AO490" s="223"/>
      <c r="AP490" s="223"/>
      <c r="AQ490" s="223"/>
      <c r="AR490" s="223"/>
      <c r="AS490" s="223"/>
      <c r="AT490" s="223"/>
      <c r="AU490" s="223"/>
      <c r="AV490" s="223"/>
      <c r="AW490" s="223"/>
      <c r="AY490" s="123"/>
      <c r="AZ490" s="191"/>
      <c r="BA490" s="126"/>
      <c r="BB490" s="130"/>
      <c r="BC490" s="129"/>
      <c r="BD490" s="155"/>
      <c r="BE490" s="132"/>
      <c r="BF490" s="131"/>
      <c r="BG490" s="132"/>
      <c r="BH490" s="131"/>
      <c r="BI490" s="65"/>
      <c r="BJ490" s="131"/>
      <c r="BK490" s="132"/>
      <c r="BL490" s="131"/>
      <c r="BM490" s="65"/>
      <c r="BN490" s="131"/>
      <c r="BO490" s="132"/>
      <c r="BP490" s="131"/>
      <c r="BQ490" s="132"/>
      <c r="BR490" s="131"/>
      <c r="BS490" s="65"/>
      <c r="BT490" s="131"/>
      <c r="BU490" s="132"/>
      <c r="BV490" s="131"/>
      <c r="BW490" s="65"/>
      <c r="BX490" s="131"/>
      <c r="BY490" s="65"/>
      <c r="BZ490" s="131"/>
      <c r="CA490" s="65"/>
      <c r="CB490" s="156">
        <f t="shared" si="158"/>
        <v>0</v>
      </c>
      <c r="CC490" s="128" t="e">
        <f t="shared" si="159"/>
        <v>#DIV/0!</v>
      </c>
      <c r="CF490" s="122"/>
      <c r="CG490" s="122"/>
    </row>
    <row r="491" spans="1:88" ht="54.75" customHeight="1">
      <c r="A491" s="976"/>
      <c r="B491" s="945" t="s">
        <v>373</v>
      </c>
      <c r="C491" s="944" t="s">
        <v>372</v>
      </c>
      <c r="D491" s="945" t="s">
        <v>222</v>
      </c>
      <c r="E491" s="945"/>
      <c r="F491" s="671">
        <f>+'[1]UE409 (2)'!F507</f>
        <v>500000</v>
      </c>
      <c r="G491" s="671">
        <f>+'[1]UE409 (2)'!G503</f>
        <v>15000</v>
      </c>
      <c r="H491" s="671">
        <f>+'[1]UE409 (2)'!H503</f>
        <v>15000</v>
      </c>
      <c r="I491" s="671">
        <f>+'[1]UE409 (2)'!I503</f>
        <v>15000</v>
      </c>
      <c r="J491" s="729">
        <v>17771</v>
      </c>
      <c r="K491" s="671">
        <v>85056</v>
      </c>
      <c r="L491" s="671">
        <v>92776</v>
      </c>
      <c r="M491" s="671">
        <v>77765</v>
      </c>
      <c r="N491" s="671">
        <f t="shared" ref="N491:U491" si="166">+N493</f>
        <v>0</v>
      </c>
      <c r="O491" s="671">
        <f t="shared" si="166"/>
        <v>0</v>
      </c>
      <c r="P491" s="671">
        <f t="shared" si="166"/>
        <v>0</v>
      </c>
      <c r="Q491" s="671">
        <f t="shared" si="166"/>
        <v>0</v>
      </c>
      <c r="R491" s="671">
        <f t="shared" si="166"/>
        <v>0</v>
      </c>
      <c r="S491" s="671">
        <f t="shared" si="166"/>
        <v>0</v>
      </c>
      <c r="T491" s="671">
        <f t="shared" si="166"/>
        <v>0</v>
      </c>
      <c r="U491" s="671">
        <f t="shared" si="166"/>
        <v>0</v>
      </c>
      <c r="V491" s="77">
        <f t="shared" si="156"/>
        <v>273368</v>
      </c>
      <c r="W491" s="128">
        <f t="shared" si="157"/>
        <v>54.6736</v>
      </c>
      <c r="Z491" s="224"/>
      <c r="AA491" s="224"/>
      <c r="AB491" s="694"/>
      <c r="AC491" s="694"/>
      <c r="AD491" s="694"/>
      <c r="AE491" s="694"/>
      <c r="AF491" s="694"/>
      <c r="AG491" s="694"/>
      <c r="AH491" s="694"/>
      <c r="AI491" s="694"/>
      <c r="AJ491" s="223"/>
      <c r="AK491" s="223"/>
      <c r="AL491" s="223"/>
      <c r="AM491" s="223"/>
      <c r="AN491" s="223"/>
      <c r="AO491" s="223"/>
      <c r="AP491" s="223"/>
      <c r="AQ491" s="223"/>
      <c r="AR491" s="223"/>
      <c r="AS491" s="223"/>
      <c r="AT491" s="223"/>
      <c r="AU491" s="223"/>
      <c r="AV491" s="223"/>
      <c r="AW491" s="223"/>
      <c r="AY491" s="123"/>
      <c r="AZ491" s="191"/>
      <c r="BA491" s="77">
        <f>+BC491+BD491+BF491+BH491+BJ491+BL491+BN491+BP491+BR491+BT491+BV491+BX491+BZ491</f>
        <v>3688849</v>
      </c>
      <c r="BB491" s="130">
        <f>+BE491+BG491+BI491+BK491+BM491+BO491+BQ491+BS491+BU491+BW491+BY491+CA491</f>
        <v>374427.7</v>
      </c>
      <c r="BC491" s="129">
        <v>180231</v>
      </c>
      <c r="BD491" s="155">
        <v>0</v>
      </c>
      <c r="BE491" s="132">
        <v>1314.19</v>
      </c>
      <c r="BF491" s="131">
        <v>1399536</v>
      </c>
      <c r="BG491" s="132">
        <v>125336.43999999999</v>
      </c>
      <c r="BH491" s="131">
        <v>2109082</v>
      </c>
      <c r="BI491" s="65">
        <v>247777.07</v>
      </c>
      <c r="BJ491" s="131"/>
      <c r="BK491" s="132"/>
      <c r="BL491" s="131"/>
      <c r="BM491" s="65"/>
      <c r="BN491" s="131"/>
      <c r="BO491" s="132"/>
      <c r="BP491" s="131"/>
      <c r="BQ491" s="132"/>
      <c r="BR491" s="131"/>
      <c r="BS491" s="65"/>
      <c r="BT491" s="131"/>
      <c r="BU491" s="132"/>
      <c r="BV491" s="131"/>
      <c r="BW491" s="65"/>
      <c r="BX491" s="131"/>
      <c r="BY491" s="65"/>
      <c r="BZ491" s="131"/>
      <c r="CA491" s="65"/>
      <c r="CB491" s="156">
        <f t="shared" si="158"/>
        <v>374427.7</v>
      </c>
      <c r="CC491" s="128">
        <f t="shared" si="159"/>
        <v>10.150258251286512</v>
      </c>
      <c r="CF491" s="133">
        <f>+CI491-BA491</f>
        <v>0</v>
      </c>
      <c r="CG491" s="133">
        <f>+CJ491-BB491</f>
        <v>0</v>
      </c>
      <c r="CH491" s="160"/>
      <c r="CI491" s="133">
        <v>3688849</v>
      </c>
      <c r="CJ491" s="133">
        <v>374427.7</v>
      </c>
    </row>
    <row r="492" spans="1:88" ht="48" customHeight="1">
      <c r="A492" s="976"/>
      <c r="B492" s="945"/>
      <c r="C492" s="944"/>
      <c r="D492" s="11" t="s">
        <v>473</v>
      </c>
      <c r="E492" s="9" t="s">
        <v>201</v>
      </c>
      <c r="F492" s="671">
        <f>+'[1]UE409 (2)'!F508</f>
        <v>234</v>
      </c>
      <c r="G492" s="671">
        <f>+'[1]UE409 (2)'!G504</f>
        <v>15000</v>
      </c>
      <c r="H492" s="671">
        <f>+'[1]UE409 (2)'!H504</f>
        <v>15000</v>
      </c>
      <c r="I492" s="671">
        <f>+'[1]UE409 (2)'!I504</f>
        <v>15000</v>
      </c>
      <c r="J492" s="634">
        <v>0</v>
      </c>
      <c r="K492" s="80">
        <v>0</v>
      </c>
      <c r="L492" s="80">
        <v>0</v>
      </c>
      <c r="M492" s="80">
        <v>0</v>
      </c>
      <c r="N492" s="80"/>
      <c r="O492" s="80"/>
      <c r="P492" s="80"/>
      <c r="Q492" s="80"/>
      <c r="R492" s="80"/>
      <c r="S492" s="634"/>
      <c r="T492" s="80"/>
      <c r="U492" s="80"/>
      <c r="V492" s="77">
        <f t="shared" si="156"/>
        <v>0</v>
      </c>
      <c r="W492" s="128">
        <f t="shared" si="157"/>
        <v>0</v>
      </c>
      <c r="Z492" s="224"/>
      <c r="AA492" s="224"/>
      <c r="AB492" s="223"/>
      <c r="AC492" s="223"/>
      <c r="AD492" s="223"/>
      <c r="AE492" s="223"/>
      <c r="AF492" s="223"/>
      <c r="AG492" s="223"/>
      <c r="AH492" s="223"/>
      <c r="AI492" s="223"/>
      <c r="AJ492" s="223"/>
      <c r="AK492" s="223"/>
      <c r="AL492" s="12"/>
      <c r="AM492" s="12"/>
      <c r="AN492" s="12"/>
      <c r="AO492" s="12"/>
      <c r="AP492" s="12"/>
      <c r="AQ492" s="12"/>
      <c r="AR492" s="12"/>
      <c r="AS492" s="12"/>
      <c r="AT492" s="12"/>
      <c r="AU492" s="12"/>
      <c r="AV492" s="223"/>
      <c r="AW492" s="223"/>
      <c r="AY492" s="123"/>
      <c r="AZ492" s="191"/>
      <c r="BA492" s="126"/>
      <c r="BB492" s="130"/>
      <c r="BC492" s="129"/>
      <c r="BD492" s="155"/>
      <c r="BE492" s="132"/>
      <c r="BF492" s="131"/>
      <c r="BG492" s="132"/>
      <c r="BH492" s="131"/>
      <c r="BI492" s="65"/>
      <c r="BJ492" s="131"/>
      <c r="BK492" s="132"/>
      <c r="BL492" s="131"/>
      <c r="BM492" s="65"/>
      <c r="BN492" s="131"/>
      <c r="BO492" s="132"/>
      <c r="BP492" s="131"/>
      <c r="BQ492" s="132"/>
      <c r="BR492" s="131"/>
      <c r="BS492" s="65"/>
      <c r="BT492" s="131"/>
      <c r="BU492" s="132"/>
      <c r="BV492" s="131"/>
      <c r="BW492" s="65"/>
      <c r="BX492" s="131"/>
      <c r="BY492" s="65"/>
      <c r="BZ492" s="131"/>
      <c r="CA492" s="65"/>
      <c r="CB492" s="156">
        <f t="shared" si="158"/>
        <v>0</v>
      </c>
      <c r="CC492" s="128" t="e">
        <f t="shared" si="159"/>
        <v>#DIV/0!</v>
      </c>
      <c r="CF492" s="122"/>
      <c r="CG492" s="122"/>
    </row>
    <row r="493" spans="1:88" ht="63" customHeight="1">
      <c r="A493" s="976"/>
      <c r="B493" s="945"/>
      <c r="C493" s="944"/>
      <c r="D493" s="38" t="s">
        <v>202</v>
      </c>
      <c r="E493" s="44" t="s">
        <v>201</v>
      </c>
      <c r="F493" s="671">
        <f>+'[1]UE409 (2)'!F509</f>
        <v>500000</v>
      </c>
      <c r="G493" s="671">
        <f>+'[1]UE409 (2)'!G507</f>
        <v>12000</v>
      </c>
      <c r="H493" s="671">
        <f>+'[1]UE409 (2)'!H507</f>
        <v>12000</v>
      </c>
      <c r="I493" s="671">
        <f>+'[1]UE409 (2)'!I507</f>
        <v>12000</v>
      </c>
      <c r="J493" s="745">
        <v>17771</v>
      </c>
      <c r="K493" s="114">
        <v>85056</v>
      </c>
      <c r="L493" s="114">
        <v>92776</v>
      </c>
      <c r="M493" s="114">
        <v>77765</v>
      </c>
      <c r="N493" s="114"/>
      <c r="O493" s="114"/>
      <c r="P493" s="114"/>
      <c r="Q493" s="114"/>
      <c r="R493" s="80"/>
      <c r="S493" s="114"/>
      <c r="T493" s="114"/>
      <c r="U493" s="114"/>
      <c r="V493" s="77">
        <f t="shared" si="156"/>
        <v>273368</v>
      </c>
      <c r="W493" s="128">
        <f t="shared" si="157"/>
        <v>54.6736</v>
      </c>
      <c r="Z493" s="224"/>
      <c r="AA493" s="224"/>
      <c r="AB493" s="694"/>
      <c r="AC493" s="694"/>
      <c r="AD493" s="694"/>
      <c r="AE493" s="694"/>
      <c r="AF493" s="223"/>
      <c r="AG493" s="223"/>
      <c r="AH493" s="223"/>
      <c r="AI493" s="223"/>
      <c r="AJ493" s="223"/>
      <c r="AK493" s="223"/>
      <c r="AL493" s="12"/>
      <c r="AM493" s="12"/>
      <c r="AN493" s="12"/>
      <c r="AO493" s="12"/>
      <c r="AP493" s="12"/>
      <c r="AQ493" s="12"/>
      <c r="AR493" s="694"/>
      <c r="AS493" s="694"/>
      <c r="AT493" s="12"/>
      <c r="AU493" s="12"/>
      <c r="AV493" s="223"/>
      <c r="AW493" s="223"/>
      <c r="AY493" s="123"/>
      <c r="AZ493" s="191"/>
      <c r="BA493" s="126"/>
      <c r="BB493" s="130"/>
      <c r="BC493" s="129"/>
      <c r="BD493" s="155"/>
      <c r="BE493" s="132"/>
      <c r="BF493" s="131"/>
      <c r="BG493" s="132"/>
      <c r="BH493" s="131"/>
      <c r="BI493" s="65"/>
      <c r="BJ493" s="131"/>
      <c r="BK493" s="132"/>
      <c r="BL493" s="131"/>
      <c r="BM493" s="65"/>
      <c r="BN493" s="131"/>
      <c r="BO493" s="132"/>
      <c r="BP493" s="131"/>
      <c r="BQ493" s="132"/>
      <c r="BR493" s="131"/>
      <c r="BS493" s="65"/>
      <c r="BT493" s="131"/>
      <c r="BU493" s="132"/>
      <c r="BV493" s="131"/>
      <c r="BW493" s="65"/>
      <c r="BX493" s="131"/>
      <c r="BY493" s="65"/>
      <c r="BZ493" s="131"/>
      <c r="CA493" s="65"/>
      <c r="CB493" s="156">
        <f t="shared" si="158"/>
        <v>0</v>
      </c>
      <c r="CC493" s="128" t="e">
        <f t="shared" si="159"/>
        <v>#DIV/0!</v>
      </c>
      <c r="CF493" s="122"/>
      <c r="CG493" s="122"/>
    </row>
    <row r="494" spans="1:88" ht="47.25" customHeight="1">
      <c r="A494" s="976"/>
      <c r="B494" s="945"/>
      <c r="C494" s="944"/>
      <c r="D494" s="11" t="s">
        <v>203</v>
      </c>
      <c r="E494" s="9" t="s">
        <v>201</v>
      </c>
      <c r="F494" s="671">
        <f>+'[1]UE409 (2)'!F510</f>
        <v>500000</v>
      </c>
      <c r="G494" s="671">
        <f>+'[1]UE409 (2)'!G508</f>
        <v>234</v>
      </c>
      <c r="H494" s="671">
        <f>+'[1]UE409 (2)'!H508</f>
        <v>234</v>
      </c>
      <c r="I494" s="671">
        <f>+'[1]UE409 (2)'!I508</f>
        <v>234</v>
      </c>
      <c r="J494" s="722">
        <v>0</v>
      </c>
      <c r="K494" s="114">
        <v>37072</v>
      </c>
      <c r="L494" s="114">
        <v>55026</v>
      </c>
      <c r="M494" s="114">
        <v>120919</v>
      </c>
      <c r="N494" s="114"/>
      <c r="O494" s="114"/>
      <c r="P494" s="114"/>
      <c r="Q494" s="114"/>
      <c r="R494" s="80"/>
      <c r="S494" s="114"/>
      <c r="T494" s="114"/>
      <c r="U494" s="114"/>
      <c r="V494" s="77">
        <f t="shared" si="156"/>
        <v>213017</v>
      </c>
      <c r="W494" s="128">
        <f t="shared" si="157"/>
        <v>42.603400000000001</v>
      </c>
      <c r="Z494" s="224"/>
      <c r="AA494" s="224"/>
      <c r="AB494" s="694"/>
      <c r="AC494" s="694"/>
      <c r="AD494" s="694"/>
      <c r="AE494" s="694"/>
      <c r="AF494" s="223"/>
      <c r="AG494" s="223"/>
      <c r="AH494" s="223"/>
      <c r="AI494" s="223"/>
      <c r="AJ494" s="694"/>
      <c r="AK494" s="694"/>
      <c r="AL494" s="694"/>
      <c r="AM494" s="694"/>
      <c r="AN494" s="694"/>
      <c r="AO494" s="694"/>
      <c r="AP494" s="694"/>
      <c r="AQ494" s="694"/>
      <c r="AR494" s="694"/>
      <c r="AS494" s="694"/>
      <c r="AT494" s="694"/>
      <c r="AU494" s="694"/>
      <c r="AV494" s="694"/>
      <c r="AW494" s="694"/>
      <c r="AY494" s="123"/>
      <c r="AZ494" s="191"/>
      <c r="BA494" s="126"/>
      <c r="BB494" s="130"/>
      <c r="BC494" s="129"/>
      <c r="BD494" s="155"/>
      <c r="BE494" s="132"/>
      <c r="BF494" s="131"/>
      <c r="BG494" s="132"/>
      <c r="BH494" s="131"/>
      <c r="BI494" s="65"/>
      <c r="BJ494" s="131"/>
      <c r="BK494" s="132"/>
      <c r="BL494" s="131"/>
      <c r="BM494" s="65"/>
      <c r="BN494" s="131"/>
      <c r="BO494" s="132"/>
      <c r="BP494" s="131"/>
      <c r="BQ494" s="132"/>
      <c r="BR494" s="131"/>
      <c r="BS494" s="65"/>
      <c r="BT494" s="131"/>
      <c r="BU494" s="132"/>
      <c r="BV494" s="131"/>
      <c r="BW494" s="65"/>
      <c r="BX494" s="131"/>
      <c r="BY494" s="65"/>
      <c r="BZ494" s="131"/>
      <c r="CA494" s="65"/>
      <c r="CB494" s="156">
        <f t="shared" si="158"/>
        <v>0</v>
      </c>
      <c r="CC494" s="128" t="e">
        <f t="shared" si="159"/>
        <v>#DIV/0!</v>
      </c>
      <c r="CF494" s="122"/>
      <c r="CG494" s="122"/>
    </row>
    <row r="495" spans="1:88" ht="47.25" customHeight="1">
      <c r="A495" s="976"/>
      <c r="B495" s="945" t="s">
        <v>375</v>
      </c>
      <c r="C495" s="945" t="s">
        <v>374</v>
      </c>
      <c r="D495" s="945" t="s">
        <v>222</v>
      </c>
      <c r="E495" s="945"/>
      <c r="F495" s="671">
        <f>+'[1]UE409 (2)'!F511</f>
        <v>55000</v>
      </c>
      <c r="G495" s="671">
        <f>+'[1]UE409 (2)'!G509</f>
        <v>12000</v>
      </c>
      <c r="H495" s="671">
        <f>+'[1]UE409 (2)'!H509</f>
        <v>12000</v>
      </c>
      <c r="I495" s="671">
        <f>+'[1]UE409 (2)'!I509</f>
        <v>12000</v>
      </c>
      <c r="J495" s="727">
        <v>0</v>
      </c>
      <c r="K495" s="671">
        <v>0</v>
      </c>
      <c r="L495" s="671">
        <v>0</v>
      </c>
      <c r="M495" s="671">
        <v>0</v>
      </c>
      <c r="N495" s="671">
        <f t="shared" ref="N495:U495" si="167">+N496</f>
        <v>0</v>
      </c>
      <c r="O495" s="671">
        <f t="shared" si="167"/>
        <v>0</v>
      </c>
      <c r="P495" s="671">
        <f t="shared" si="167"/>
        <v>0</v>
      </c>
      <c r="Q495" s="671">
        <f t="shared" si="167"/>
        <v>0</v>
      </c>
      <c r="R495" s="671">
        <f t="shared" si="167"/>
        <v>0</v>
      </c>
      <c r="S495" s="671">
        <f t="shared" si="167"/>
        <v>0</v>
      </c>
      <c r="T495" s="671">
        <f t="shared" si="167"/>
        <v>0</v>
      </c>
      <c r="U495" s="671">
        <f t="shared" si="167"/>
        <v>0</v>
      </c>
      <c r="V495" s="77">
        <f t="shared" si="156"/>
        <v>0</v>
      </c>
      <c r="W495" s="128">
        <f t="shared" si="157"/>
        <v>0</v>
      </c>
      <c r="Z495" s="224"/>
      <c r="AA495" s="224"/>
      <c r="AB495" s="694"/>
      <c r="AC495" s="694"/>
      <c r="AD495" s="694"/>
      <c r="AE495" s="694"/>
      <c r="AF495" s="694"/>
      <c r="AG495" s="694"/>
      <c r="AH495" s="694"/>
      <c r="AI495" s="694"/>
      <c r="AJ495" s="694"/>
      <c r="AK495" s="694"/>
      <c r="AL495" s="694"/>
      <c r="AM495" s="694"/>
      <c r="AN495" s="694"/>
      <c r="AO495" s="694"/>
      <c r="AP495" s="694"/>
      <c r="AQ495" s="694"/>
      <c r="AR495" s="694"/>
      <c r="AS495" s="694"/>
      <c r="AT495" s="694"/>
      <c r="AU495" s="694"/>
      <c r="AV495" s="694"/>
      <c r="AW495" s="694"/>
      <c r="AY495" s="123"/>
      <c r="AZ495" s="191"/>
      <c r="BA495" s="77">
        <f>+BC495+BD495+BF495+BH495+BJ495+BL495+BN495+BP495+BR495+BT495+BV495+BX495+BZ495</f>
        <v>1538519</v>
      </c>
      <c r="BB495" s="130">
        <f>+BE495+BG495+BI495+BK495+BM495+BO495+BQ495+BS495+BU495+BW495+BY495+CA495</f>
        <v>269930.66000000003</v>
      </c>
      <c r="BC495" s="129">
        <v>5000</v>
      </c>
      <c r="BD495" s="155">
        <v>0</v>
      </c>
      <c r="BE495" s="132">
        <v>0</v>
      </c>
      <c r="BF495" s="131">
        <v>1522747</v>
      </c>
      <c r="BG495" s="132">
        <v>134995.09</v>
      </c>
      <c r="BH495" s="131">
        <v>10772</v>
      </c>
      <c r="BI495" s="65">
        <v>134935.57000000004</v>
      </c>
      <c r="BJ495" s="131"/>
      <c r="BK495" s="132"/>
      <c r="BL495" s="131"/>
      <c r="BM495" s="65"/>
      <c r="BN495" s="131"/>
      <c r="BO495" s="132"/>
      <c r="BP495" s="131"/>
      <c r="BQ495" s="132"/>
      <c r="BR495" s="131"/>
      <c r="BS495" s="65"/>
      <c r="BT495" s="131"/>
      <c r="BU495" s="132"/>
      <c r="BV495" s="131"/>
      <c r="BW495" s="65"/>
      <c r="BX495" s="131"/>
      <c r="BY495" s="65"/>
      <c r="BZ495" s="131"/>
      <c r="CA495" s="65"/>
      <c r="CB495" s="156">
        <f t="shared" si="158"/>
        <v>269930.66000000003</v>
      </c>
      <c r="CC495" s="128">
        <f t="shared" si="159"/>
        <v>17.544837600315631</v>
      </c>
      <c r="CF495" s="133">
        <f>+CI495-BA495</f>
        <v>0</v>
      </c>
      <c r="CG495" s="133">
        <f>+CJ495-BB495</f>
        <v>0</v>
      </c>
      <c r="CH495" s="160"/>
      <c r="CI495" s="133">
        <v>1538519</v>
      </c>
      <c r="CJ495" s="133">
        <v>269930.66000000003</v>
      </c>
    </row>
    <row r="496" spans="1:88" ht="45" customHeight="1">
      <c r="A496" s="977"/>
      <c r="B496" s="945"/>
      <c r="C496" s="945"/>
      <c r="D496" s="38" t="s">
        <v>474</v>
      </c>
      <c r="E496" s="69" t="s">
        <v>376</v>
      </c>
      <c r="F496" s="671">
        <f>+'[1]UE409 (2)'!F512</f>
        <v>55000</v>
      </c>
      <c r="G496" s="671">
        <f>+'[1]UE409 (2)'!G510</f>
        <v>8000</v>
      </c>
      <c r="H496" s="671">
        <f>+'[1]UE409 (2)'!H510</f>
        <v>8000</v>
      </c>
      <c r="I496" s="671">
        <f>+'[1]UE409 (2)'!I510</f>
        <v>8000</v>
      </c>
      <c r="J496" s="634">
        <v>0</v>
      </c>
      <c r="K496" s="80">
        <v>0</v>
      </c>
      <c r="L496" s="80">
        <v>0</v>
      </c>
      <c r="M496" s="80">
        <v>0</v>
      </c>
      <c r="N496" s="80"/>
      <c r="O496" s="80"/>
      <c r="P496" s="80"/>
      <c r="Q496" s="80"/>
      <c r="R496" s="80"/>
      <c r="S496" s="635"/>
      <c r="T496" s="80"/>
      <c r="U496" s="80"/>
      <c r="V496" s="77">
        <f t="shared" si="156"/>
        <v>0</v>
      </c>
      <c r="W496" s="128">
        <f t="shared" si="157"/>
        <v>0</v>
      </c>
      <c r="Z496" s="224"/>
      <c r="AA496" s="224"/>
      <c r="AB496" s="223"/>
      <c r="AC496" s="223"/>
      <c r="AD496" s="223"/>
      <c r="AE496" s="223"/>
      <c r="AF496" s="223"/>
      <c r="AG496" s="223"/>
      <c r="AH496" s="223"/>
      <c r="AI496" s="223"/>
      <c r="AJ496" s="694"/>
      <c r="AK496" s="694"/>
      <c r="AL496" s="694"/>
      <c r="AM496" s="694"/>
      <c r="AN496" s="694"/>
      <c r="AO496" s="694"/>
      <c r="AP496" s="694"/>
      <c r="AQ496" s="694"/>
      <c r="AR496" s="694"/>
      <c r="AS496" s="694"/>
      <c r="AT496" s="694"/>
      <c r="AU496" s="694"/>
      <c r="AV496" s="694"/>
      <c r="AW496" s="694"/>
      <c r="AY496" s="123"/>
      <c r="AZ496" s="191"/>
      <c r="BA496" s="126"/>
      <c r="BB496" s="130"/>
      <c r="BC496" s="129"/>
      <c r="BD496" s="155"/>
      <c r="BE496" s="132"/>
      <c r="BF496" s="131"/>
      <c r="BG496" s="132"/>
      <c r="BH496" s="131"/>
      <c r="BI496" s="65"/>
      <c r="BJ496" s="131"/>
      <c r="BK496" s="132"/>
      <c r="BL496" s="131"/>
      <c r="BM496" s="65"/>
      <c r="BN496" s="131"/>
      <c r="BO496" s="132"/>
      <c r="BP496" s="131"/>
      <c r="BQ496" s="132"/>
      <c r="BR496" s="131"/>
      <c r="BS496" s="65"/>
      <c r="BT496" s="131"/>
      <c r="BU496" s="132"/>
      <c r="BV496" s="131"/>
      <c r="BW496" s="65"/>
      <c r="BX496" s="131"/>
      <c r="BY496" s="65"/>
      <c r="BZ496" s="131"/>
      <c r="CA496" s="65"/>
      <c r="CB496" s="156">
        <f t="shared" si="158"/>
        <v>0</v>
      </c>
      <c r="CC496" s="128" t="e">
        <f t="shared" si="159"/>
        <v>#DIV/0!</v>
      </c>
      <c r="CF496" s="122"/>
      <c r="CG496" s="122"/>
    </row>
    <row r="497" spans="1:88" ht="60" customHeight="1">
      <c r="A497" s="945" t="s">
        <v>98</v>
      </c>
      <c r="B497" s="945" t="s">
        <v>378</v>
      </c>
      <c r="C497" s="944" t="s">
        <v>377</v>
      </c>
      <c r="D497" s="945" t="s">
        <v>222</v>
      </c>
      <c r="E497" s="945"/>
      <c r="F497" s="671">
        <f>+'[1]UE409 (2)'!F513</f>
        <v>48570</v>
      </c>
      <c r="G497" s="671">
        <f>+'[1]UE409 (2)'!G511</f>
        <v>55000</v>
      </c>
      <c r="H497" s="671">
        <f>+'[1]UE409 (2)'!H511</f>
        <v>55000</v>
      </c>
      <c r="I497" s="671">
        <f>+'[1]UE409 (2)'!I511</f>
        <v>55000</v>
      </c>
      <c r="J497" s="727">
        <v>643</v>
      </c>
      <c r="K497" s="671">
        <v>6640</v>
      </c>
      <c r="L497" s="671">
        <v>6669</v>
      </c>
      <c r="M497" s="671">
        <v>7432</v>
      </c>
      <c r="N497" s="671">
        <f t="shared" ref="N497:U497" si="168">+N498</f>
        <v>0</v>
      </c>
      <c r="O497" s="671">
        <f t="shared" si="168"/>
        <v>0</v>
      </c>
      <c r="P497" s="671">
        <f t="shared" si="168"/>
        <v>0</v>
      </c>
      <c r="Q497" s="671">
        <f t="shared" si="168"/>
        <v>0</v>
      </c>
      <c r="R497" s="671">
        <f t="shared" si="168"/>
        <v>0</v>
      </c>
      <c r="S497" s="671">
        <f t="shared" si="168"/>
        <v>0</v>
      </c>
      <c r="T497" s="671">
        <f t="shared" si="168"/>
        <v>0</v>
      </c>
      <c r="U497" s="671">
        <f t="shared" si="168"/>
        <v>0</v>
      </c>
      <c r="V497" s="77">
        <f t="shared" si="156"/>
        <v>21384</v>
      </c>
      <c r="W497" s="128">
        <f t="shared" si="157"/>
        <v>44.027177269919704</v>
      </c>
      <c r="Z497" s="224"/>
      <c r="AA497" s="224"/>
      <c r="AB497" s="694"/>
      <c r="AC497" s="694"/>
      <c r="AD497" s="694"/>
      <c r="AE497" s="694"/>
      <c r="AF497" s="694"/>
      <c r="AG497" s="694"/>
      <c r="AH497" s="694"/>
      <c r="AI497" s="694"/>
      <c r="AJ497" s="694"/>
      <c r="AK497" s="694"/>
      <c r="AL497" s="694"/>
      <c r="AM497" s="694"/>
      <c r="AN497" s="694"/>
      <c r="AO497" s="694"/>
      <c r="AP497" s="694"/>
      <c r="AQ497" s="694"/>
      <c r="AR497" s="694"/>
      <c r="AS497" s="694"/>
      <c r="AT497" s="694"/>
      <c r="AU497" s="694"/>
      <c r="AV497" s="694"/>
      <c r="AW497" s="694"/>
      <c r="BA497" s="77">
        <f>+BC497+BD497+BF497+BH497+BJ497+BL497+BN497+BP497+BR497+BT497+BV497+BX497+BZ497</f>
        <v>2000</v>
      </c>
      <c r="BB497" s="130">
        <f>+BE497+BG497+BI497+BK497+BM497+BO497+BQ497+BS497+BU497+BW497+BY497+CA497</f>
        <v>0</v>
      </c>
      <c r="BC497" s="129">
        <v>2000</v>
      </c>
      <c r="BD497" s="155">
        <v>0</v>
      </c>
      <c r="BE497" s="132">
        <v>0</v>
      </c>
      <c r="BF497" s="131">
        <v>0</v>
      </c>
      <c r="BG497" s="132">
        <v>0</v>
      </c>
      <c r="BH497" s="131">
        <v>0</v>
      </c>
      <c r="BI497" s="65">
        <v>0</v>
      </c>
      <c r="BJ497" s="131"/>
      <c r="BK497" s="132"/>
      <c r="BL497" s="131"/>
      <c r="BM497" s="65"/>
      <c r="BN497" s="131"/>
      <c r="BO497" s="132"/>
      <c r="BP497" s="131"/>
      <c r="BQ497" s="132"/>
      <c r="BR497" s="131"/>
      <c r="BS497" s="65"/>
      <c r="BT497" s="131"/>
      <c r="BU497" s="132"/>
      <c r="BV497" s="131"/>
      <c r="BW497" s="65"/>
      <c r="BX497" s="131"/>
      <c r="BY497" s="65"/>
      <c r="BZ497" s="131"/>
      <c r="CA497" s="65"/>
      <c r="CB497" s="156">
        <f t="shared" si="158"/>
        <v>0</v>
      </c>
      <c r="CC497" s="128">
        <f t="shared" si="159"/>
        <v>0</v>
      </c>
      <c r="CF497" s="133">
        <f>+CI497-BA497</f>
        <v>0</v>
      </c>
      <c r="CG497" s="133">
        <f>+CJ497-BB497</f>
        <v>0</v>
      </c>
      <c r="CH497" s="160"/>
      <c r="CI497" s="133">
        <v>2000</v>
      </c>
      <c r="CJ497" s="133">
        <v>0</v>
      </c>
    </row>
    <row r="498" spans="1:88" ht="124.5" customHeight="1">
      <c r="A498" s="945"/>
      <c r="B498" s="945"/>
      <c r="C498" s="944"/>
      <c r="D498" s="38" t="s">
        <v>379</v>
      </c>
      <c r="E498" s="44" t="s">
        <v>196</v>
      </c>
      <c r="F498" s="671">
        <f>+'[1]UE409 (2)'!F514</f>
        <v>48570</v>
      </c>
      <c r="G498" s="671">
        <f>+'[1]UE409 (2)'!G512</f>
        <v>55000</v>
      </c>
      <c r="H498" s="671">
        <f>+'[1]UE409 (2)'!H512</f>
        <v>55000</v>
      </c>
      <c r="I498" s="671">
        <f>+'[1]UE409 (2)'!I512</f>
        <v>55000</v>
      </c>
      <c r="J498" s="634">
        <v>643</v>
      </c>
      <c r="K498" s="80">
        <v>6640</v>
      </c>
      <c r="L498" s="80">
        <v>6669</v>
      </c>
      <c r="M498" s="80">
        <v>7432</v>
      </c>
      <c r="N498" s="80"/>
      <c r="O498" s="80"/>
      <c r="P498" s="80"/>
      <c r="Q498" s="80"/>
      <c r="R498" s="80"/>
      <c r="S498" s="80"/>
      <c r="T498" s="80"/>
      <c r="U498" s="80"/>
      <c r="V498" s="77">
        <f t="shared" si="156"/>
        <v>21384</v>
      </c>
      <c r="W498" s="128">
        <f t="shared" si="157"/>
        <v>44.027177269919704</v>
      </c>
      <c r="Z498" s="224"/>
      <c r="AA498" s="224"/>
      <c r="AB498" s="223"/>
      <c r="AC498" s="694"/>
      <c r="AD498" s="223"/>
      <c r="AE498" s="694"/>
      <c r="AF498" s="223"/>
      <c r="AG498" s="694"/>
      <c r="AH498" s="223"/>
      <c r="AI498" s="694"/>
      <c r="AJ498" s="694"/>
      <c r="AK498" s="694"/>
      <c r="AL498" s="694"/>
      <c r="AM498" s="694"/>
      <c r="AN498" s="694"/>
      <c r="AO498" s="694"/>
      <c r="AP498" s="694"/>
      <c r="AQ498" s="694"/>
      <c r="AR498" s="694"/>
      <c r="AS498" s="694"/>
      <c r="AT498" s="694"/>
      <c r="AU498" s="694"/>
      <c r="AV498" s="694"/>
      <c r="AW498" s="694"/>
      <c r="BA498" s="126"/>
      <c r="BB498" s="130"/>
      <c r="BC498" s="129"/>
      <c r="BD498" s="155"/>
      <c r="BE498" s="132"/>
      <c r="BF498" s="131"/>
      <c r="BG498" s="132"/>
      <c r="BH498" s="131"/>
      <c r="BI498" s="65"/>
      <c r="BJ498" s="131"/>
      <c r="BK498" s="132"/>
      <c r="BL498" s="131"/>
      <c r="BM498" s="65"/>
      <c r="BN498" s="131"/>
      <c r="BO498" s="132"/>
      <c r="BP498" s="131"/>
      <c r="BQ498" s="132"/>
      <c r="BR498" s="131"/>
      <c r="BS498" s="65"/>
      <c r="BT498" s="131"/>
      <c r="BU498" s="132"/>
      <c r="BV498" s="131"/>
      <c r="BW498" s="65"/>
      <c r="BX498" s="131"/>
      <c r="BY498" s="65"/>
      <c r="BZ498" s="131"/>
      <c r="CA498" s="65"/>
      <c r="CB498" s="156">
        <f t="shared" si="158"/>
        <v>0</v>
      </c>
      <c r="CC498" s="128" t="e">
        <f t="shared" si="159"/>
        <v>#DIV/0!</v>
      </c>
      <c r="CF498" s="122"/>
      <c r="CG498" s="122"/>
    </row>
    <row r="499" spans="1:88" ht="73.5" customHeight="1">
      <c r="A499" s="975" t="s">
        <v>134</v>
      </c>
      <c r="B499" s="945" t="s">
        <v>381</v>
      </c>
      <c r="C499" s="944" t="s">
        <v>380</v>
      </c>
      <c r="D499" s="945" t="s">
        <v>222</v>
      </c>
      <c r="E499" s="945"/>
      <c r="F499" s="671">
        <f>+'[1]UE409 (2)'!F515</f>
        <v>522</v>
      </c>
      <c r="G499" s="671">
        <f>+'[1]UE409 (2)'!G513</f>
        <v>8166</v>
      </c>
      <c r="H499" s="671">
        <f>+'[1]UE409 (2)'!H513</f>
        <v>8166</v>
      </c>
      <c r="I499" s="671">
        <f>+'[1]UE409 (2)'!I513</f>
        <v>8166</v>
      </c>
      <c r="J499" s="727">
        <v>0</v>
      </c>
      <c r="K499" s="671">
        <v>300</v>
      </c>
      <c r="L499" s="671">
        <v>350</v>
      </c>
      <c r="M499" s="671">
        <v>16</v>
      </c>
      <c r="N499" s="671">
        <f t="shared" ref="N499:U499" si="169">+N500</f>
        <v>0</v>
      </c>
      <c r="O499" s="671">
        <f t="shared" si="169"/>
        <v>0</v>
      </c>
      <c r="P499" s="671">
        <f t="shared" si="169"/>
        <v>0</v>
      </c>
      <c r="Q499" s="671">
        <f t="shared" si="169"/>
        <v>0</v>
      </c>
      <c r="R499" s="671">
        <f t="shared" si="169"/>
        <v>0</v>
      </c>
      <c r="S499" s="671">
        <f t="shared" si="169"/>
        <v>0</v>
      </c>
      <c r="T499" s="671">
        <f t="shared" si="169"/>
        <v>0</v>
      </c>
      <c r="U499" s="671">
        <f t="shared" si="169"/>
        <v>0</v>
      </c>
      <c r="V499" s="77">
        <f t="shared" si="156"/>
        <v>666</v>
      </c>
      <c r="W499" s="128">
        <f t="shared" si="157"/>
        <v>127.58620689655173</v>
      </c>
      <c r="Z499" s="224"/>
      <c r="AA499" s="224"/>
      <c r="AB499" s="694"/>
      <c r="AC499" s="694"/>
      <c r="AD499" s="694"/>
      <c r="AE499" s="694"/>
      <c r="AF499" s="694"/>
      <c r="AG499" s="694"/>
      <c r="AH499" s="694"/>
      <c r="AI499" s="694"/>
      <c r="AJ499" s="694"/>
      <c r="AK499" s="694"/>
      <c r="AL499" s="694"/>
      <c r="AM499" s="694"/>
      <c r="AN499" s="694"/>
      <c r="AO499" s="694"/>
      <c r="AP499" s="694"/>
      <c r="AQ499" s="694"/>
      <c r="AR499" s="694"/>
      <c r="AS499" s="694"/>
      <c r="AT499" s="694"/>
      <c r="AU499" s="694"/>
      <c r="AV499" s="694"/>
      <c r="AW499" s="694"/>
      <c r="BA499" s="77">
        <f>+BC499+BD499+BF499+BH499+BJ499+BL499+BN499+BP499+BR499+BT499+BV499+BX499+BZ499</f>
        <v>1500</v>
      </c>
      <c r="BB499" s="130">
        <f>+BE499+BG499+BI499+BK499+BM499+BO499+BQ499+BS499+BU499+BW499+BY499+CA499</f>
        <v>0</v>
      </c>
      <c r="BC499" s="129">
        <v>1500</v>
      </c>
      <c r="BD499" s="155">
        <v>0</v>
      </c>
      <c r="BE499" s="132">
        <v>0</v>
      </c>
      <c r="BF499" s="131">
        <v>0</v>
      </c>
      <c r="BG499" s="132">
        <v>0</v>
      </c>
      <c r="BH499" s="131">
        <v>0</v>
      </c>
      <c r="BI499" s="65">
        <v>0</v>
      </c>
      <c r="BJ499" s="131"/>
      <c r="BK499" s="132"/>
      <c r="BL499" s="131"/>
      <c r="BM499" s="65"/>
      <c r="BN499" s="131"/>
      <c r="BO499" s="132"/>
      <c r="BP499" s="131"/>
      <c r="BQ499" s="132"/>
      <c r="BR499" s="131"/>
      <c r="BS499" s="65"/>
      <c r="BT499" s="131"/>
      <c r="BU499" s="132"/>
      <c r="BV499" s="131"/>
      <c r="BW499" s="65"/>
      <c r="BX499" s="131"/>
      <c r="BY499" s="65"/>
      <c r="BZ499" s="131"/>
      <c r="CA499" s="65"/>
      <c r="CB499" s="156">
        <f t="shared" si="158"/>
        <v>0</v>
      </c>
      <c r="CC499" s="128">
        <f t="shared" si="159"/>
        <v>0</v>
      </c>
      <c r="CF499" s="133">
        <f>+CI499-BA499</f>
        <v>0</v>
      </c>
      <c r="CG499" s="133">
        <f>+CJ499-BB499</f>
        <v>0</v>
      </c>
      <c r="CH499" s="160"/>
      <c r="CI499" s="133">
        <v>1500</v>
      </c>
      <c r="CJ499" s="133">
        <v>0</v>
      </c>
    </row>
    <row r="500" spans="1:88" ht="73.5" customHeight="1">
      <c r="A500" s="976"/>
      <c r="B500" s="945"/>
      <c r="C500" s="944"/>
      <c r="D500" s="639" t="s">
        <v>750</v>
      </c>
      <c r="E500" s="638" t="s">
        <v>129</v>
      </c>
      <c r="F500" s="671">
        <f>+'[1]UE409 (2)'!F516</f>
        <v>522</v>
      </c>
      <c r="G500" s="671">
        <f>+'[1]UE409 (2)'!G514</f>
        <v>8166</v>
      </c>
      <c r="H500" s="671">
        <f>+'[1]UE409 (2)'!H514</f>
        <v>8166</v>
      </c>
      <c r="I500" s="671">
        <f>+'[1]UE409 (2)'!I514</f>
        <v>8166</v>
      </c>
      <c r="J500" s="634">
        <v>0</v>
      </c>
      <c r="K500" s="80">
        <v>0</v>
      </c>
      <c r="L500" s="80">
        <v>145</v>
      </c>
      <c r="M500" s="80">
        <v>16</v>
      </c>
      <c r="N500" s="80"/>
      <c r="O500" s="80"/>
      <c r="P500" s="80"/>
      <c r="Q500" s="80"/>
      <c r="R500" s="80"/>
      <c r="S500" s="80"/>
      <c r="T500" s="80"/>
      <c r="U500" s="80"/>
      <c r="V500" s="77">
        <f t="shared" si="156"/>
        <v>161</v>
      </c>
      <c r="W500" s="128">
        <f t="shared" si="157"/>
        <v>30.842911877394634</v>
      </c>
      <c r="Z500" s="224" t="s">
        <v>866</v>
      </c>
      <c r="AA500" s="224" t="s">
        <v>867</v>
      </c>
      <c r="AB500" s="694"/>
      <c r="AC500" s="694"/>
      <c r="AD500" s="694"/>
      <c r="AE500" s="694"/>
      <c r="AF500" s="694"/>
      <c r="AG500" s="694"/>
      <c r="AH500" s="694"/>
      <c r="AI500" s="694"/>
      <c r="AJ500" s="694"/>
      <c r="AK500" s="694"/>
      <c r="AL500" s="694"/>
      <c r="AM500" s="694"/>
      <c r="AN500" s="694"/>
      <c r="AO500" s="694"/>
      <c r="AP500" s="694"/>
      <c r="AQ500" s="694"/>
      <c r="AR500" s="694"/>
      <c r="AS500" s="694"/>
      <c r="AT500" s="694"/>
      <c r="AU500" s="694"/>
      <c r="AV500" s="694"/>
      <c r="AW500" s="694"/>
      <c r="BA500" s="129"/>
      <c r="BB500" s="130"/>
      <c r="BC500" s="129"/>
      <c r="BD500" s="155"/>
      <c r="BE500" s="132"/>
      <c r="BF500" s="131"/>
      <c r="BG500" s="132"/>
      <c r="BH500" s="131"/>
      <c r="BI500" s="65"/>
      <c r="BJ500" s="131"/>
      <c r="BK500" s="132"/>
      <c r="BL500" s="131"/>
      <c r="BM500" s="65"/>
      <c r="BN500" s="131"/>
      <c r="BO500" s="132"/>
      <c r="BP500" s="131"/>
      <c r="BQ500" s="132"/>
      <c r="BR500" s="131"/>
      <c r="BS500" s="65"/>
      <c r="BT500" s="131"/>
      <c r="BU500" s="132"/>
      <c r="BV500" s="131"/>
      <c r="BW500" s="65"/>
      <c r="BX500" s="131"/>
      <c r="BY500" s="65"/>
      <c r="BZ500" s="131"/>
      <c r="CA500" s="65"/>
      <c r="CB500" s="156">
        <f t="shared" si="158"/>
        <v>0</v>
      </c>
      <c r="CC500" s="128" t="e">
        <f t="shared" si="159"/>
        <v>#DIV/0!</v>
      </c>
      <c r="CF500" s="133"/>
      <c r="CG500" s="133"/>
      <c r="CH500" s="160"/>
      <c r="CI500" s="133"/>
      <c r="CJ500" s="133"/>
    </row>
    <row r="501" spans="1:88" ht="73.5" customHeight="1">
      <c r="A501" s="976"/>
      <c r="B501" s="945"/>
      <c r="C501" s="944"/>
      <c r="D501" s="639" t="s">
        <v>751</v>
      </c>
      <c r="E501" s="638" t="s">
        <v>216</v>
      </c>
      <c r="F501" s="671">
        <f>+'[1]UE409 (2)'!F517</f>
        <v>15206</v>
      </c>
      <c r="G501" s="671">
        <f>+'[1]UE409 (2)'!G515</f>
        <v>40</v>
      </c>
      <c r="H501" s="671">
        <f>+'[1]UE409 (2)'!H515</f>
        <v>40</v>
      </c>
      <c r="I501" s="671">
        <f>+'[1]UE409 (2)'!I515</f>
        <v>40</v>
      </c>
      <c r="J501" s="634">
        <v>272</v>
      </c>
      <c r="K501" s="80">
        <v>300</v>
      </c>
      <c r="L501" s="80">
        <v>350</v>
      </c>
      <c r="M501" s="80">
        <v>250</v>
      </c>
      <c r="N501" s="80"/>
      <c r="O501" s="80"/>
      <c r="P501" s="80"/>
      <c r="Q501" s="80"/>
      <c r="R501" s="80"/>
      <c r="S501" s="80"/>
      <c r="T501" s="80"/>
      <c r="U501" s="80"/>
      <c r="V501" s="77">
        <f t="shared" si="156"/>
        <v>1172</v>
      </c>
      <c r="W501" s="128">
        <f t="shared" si="157"/>
        <v>7.707483887938972</v>
      </c>
      <c r="Z501" s="224"/>
      <c r="AA501" s="224"/>
      <c r="AB501" s="694"/>
      <c r="AC501" s="694"/>
      <c r="AD501" s="694"/>
      <c r="AE501" s="694"/>
      <c r="AF501" s="694"/>
      <c r="AG501" s="694"/>
      <c r="AH501" s="694"/>
      <c r="AI501" s="694"/>
      <c r="AJ501" s="223"/>
      <c r="AK501" s="223"/>
      <c r="AL501" s="223"/>
      <c r="AM501" s="223"/>
      <c r="AN501" s="223"/>
      <c r="AO501" s="223"/>
      <c r="AP501" s="223"/>
      <c r="AQ501" s="223"/>
      <c r="AR501" s="223"/>
      <c r="AS501" s="223"/>
      <c r="AT501" s="223"/>
      <c r="AU501" s="223"/>
      <c r="AV501" s="223"/>
      <c r="AW501" s="223"/>
      <c r="BA501" s="126"/>
      <c r="BB501" s="130"/>
      <c r="BC501" s="129"/>
      <c r="BD501" s="155"/>
      <c r="BE501" s="132"/>
      <c r="BF501" s="131"/>
      <c r="BG501" s="132"/>
      <c r="BH501" s="131"/>
      <c r="BI501" s="65"/>
      <c r="BJ501" s="131"/>
      <c r="BK501" s="132"/>
      <c r="BL501" s="131"/>
      <c r="BM501" s="65"/>
      <c r="BN501" s="131"/>
      <c r="BO501" s="132"/>
      <c r="BP501" s="131"/>
      <c r="BQ501" s="132"/>
      <c r="BR501" s="131"/>
      <c r="BS501" s="65"/>
      <c r="BT501" s="131"/>
      <c r="BU501" s="132"/>
      <c r="BV501" s="131"/>
      <c r="BW501" s="65"/>
      <c r="BX501" s="131"/>
      <c r="BY501" s="65"/>
      <c r="BZ501" s="131"/>
      <c r="CA501" s="65"/>
      <c r="CB501" s="156">
        <f t="shared" si="158"/>
        <v>0</v>
      </c>
      <c r="CC501" s="128" t="e">
        <f t="shared" si="159"/>
        <v>#DIV/0!</v>
      </c>
      <c r="CF501" s="122"/>
      <c r="CG501" s="122"/>
    </row>
    <row r="502" spans="1:88" ht="47.25" customHeight="1">
      <c r="A502" s="975" t="s">
        <v>144</v>
      </c>
      <c r="B502" s="945" t="s">
        <v>383</v>
      </c>
      <c r="C502" s="1061" t="s">
        <v>382</v>
      </c>
      <c r="D502" s="945" t="s">
        <v>222</v>
      </c>
      <c r="E502" s="945"/>
      <c r="F502" s="671">
        <f>+'[1]UE409 (2)'!F518</f>
        <v>60</v>
      </c>
      <c r="G502" s="671">
        <f>+'[1]UE409 (2)'!G516</f>
        <v>40</v>
      </c>
      <c r="H502" s="671">
        <f>+'[1]UE409 (2)'!H516</f>
        <v>40</v>
      </c>
      <c r="I502" s="671">
        <f>+'[1]UE409 (2)'!I516</f>
        <v>40</v>
      </c>
      <c r="J502" s="727">
        <v>5</v>
      </c>
      <c r="K502" s="671">
        <v>5</v>
      </c>
      <c r="L502" s="671">
        <v>5</v>
      </c>
      <c r="M502" s="671">
        <v>5</v>
      </c>
      <c r="N502" s="671">
        <f t="shared" ref="N502:U502" si="170">+N503</f>
        <v>0</v>
      </c>
      <c r="O502" s="671">
        <f t="shared" si="170"/>
        <v>0</v>
      </c>
      <c r="P502" s="671">
        <f t="shared" si="170"/>
        <v>0</v>
      </c>
      <c r="Q502" s="671">
        <f t="shared" si="170"/>
        <v>0</v>
      </c>
      <c r="R502" s="671">
        <f t="shared" si="170"/>
        <v>0</v>
      </c>
      <c r="S502" s="671">
        <f t="shared" si="170"/>
        <v>0</v>
      </c>
      <c r="T502" s="671">
        <f t="shared" si="170"/>
        <v>0</v>
      </c>
      <c r="U502" s="671">
        <f t="shared" si="170"/>
        <v>0</v>
      </c>
      <c r="V502" s="77">
        <f t="shared" si="156"/>
        <v>20</v>
      </c>
      <c r="W502" s="128">
        <f t="shared" si="157"/>
        <v>33.333333333333329</v>
      </c>
      <c r="Z502" s="224"/>
      <c r="AA502" s="224"/>
      <c r="AB502" s="694"/>
      <c r="AC502" s="694"/>
      <c r="AD502" s="694"/>
      <c r="AE502" s="694"/>
      <c r="AF502" s="694"/>
      <c r="AG502" s="694"/>
      <c r="AH502" s="694"/>
      <c r="AI502" s="694"/>
      <c r="AJ502" s="223"/>
      <c r="AK502" s="223"/>
      <c r="AL502" s="223"/>
      <c r="AM502" s="223"/>
      <c r="AN502" s="223"/>
      <c r="AO502" s="223"/>
      <c r="AP502" s="223"/>
      <c r="AQ502" s="223"/>
      <c r="AR502" s="223"/>
      <c r="AS502" s="223"/>
      <c r="AT502" s="223"/>
      <c r="AU502" s="223"/>
      <c r="AV502" s="223"/>
      <c r="AW502" s="223"/>
      <c r="BA502" s="77">
        <f>+BC502+BD502+BF502+BH502+BJ502+BL502+BN502+BP502+BR502+BT502+BV502+BX502+BZ502</f>
        <v>1500</v>
      </c>
      <c r="BB502" s="130">
        <f>+BE502+BG502+BI502+BK502+BM502+BO502+BQ502+BS502+BU502+BW502+BY502+CA502</f>
        <v>0</v>
      </c>
      <c r="BC502" s="129">
        <v>1500</v>
      </c>
      <c r="BD502" s="155">
        <v>0</v>
      </c>
      <c r="BE502" s="132">
        <v>0</v>
      </c>
      <c r="BF502" s="131">
        <v>0</v>
      </c>
      <c r="BG502" s="132">
        <v>0</v>
      </c>
      <c r="BH502" s="131">
        <v>0</v>
      </c>
      <c r="BI502" s="65">
        <v>0</v>
      </c>
      <c r="BJ502" s="131"/>
      <c r="BK502" s="132"/>
      <c r="BL502" s="131"/>
      <c r="BM502" s="65"/>
      <c r="BN502" s="131"/>
      <c r="BO502" s="132"/>
      <c r="BP502" s="131"/>
      <c r="BQ502" s="132"/>
      <c r="BR502" s="131"/>
      <c r="BS502" s="65"/>
      <c r="BT502" s="131"/>
      <c r="BU502" s="132"/>
      <c r="BV502" s="131"/>
      <c r="BW502" s="65"/>
      <c r="BX502" s="131"/>
      <c r="BY502" s="65"/>
      <c r="BZ502" s="131"/>
      <c r="CA502" s="65"/>
      <c r="CB502" s="156">
        <f t="shared" si="158"/>
        <v>0</v>
      </c>
      <c r="CC502" s="128">
        <f t="shared" si="159"/>
        <v>0</v>
      </c>
      <c r="CF502" s="133">
        <f>+CI502-BA502</f>
        <v>0</v>
      </c>
      <c r="CG502" s="133">
        <f>+CJ502-BB502</f>
        <v>0</v>
      </c>
      <c r="CH502" s="160"/>
      <c r="CI502" s="133">
        <v>1500</v>
      </c>
      <c r="CJ502" s="133">
        <v>0</v>
      </c>
    </row>
    <row r="503" spans="1:88" ht="45.75" customHeight="1">
      <c r="A503" s="976"/>
      <c r="B503" s="945"/>
      <c r="C503" s="1061"/>
      <c r="D503" s="51" t="s">
        <v>484</v>
      </c>
      <c r="E503" s="44" t="s">
        <v>196</v>
      </c>
      <c r="F503" s="671">
        <f>+'[1]UE409 (2)'!F519</f>
        <v>60</v>
      </c>
      <c r="G503" s="671">
        <f>+'[1]UE409 (2)'!G517</f>
        <v>3000</v>
      </c>
      <c r="H503" s="671">
        <f>+'[1]UE409 (2)'!H517</f>
        <v>3000</v>
      </c>
      <c r="I503" s="671">
        <f>+'[1]UE409 (2)'!I517</f>
        <v>3000</v>
      </c>
      <c r="J503" s="634">
        <v>5</v>
      </c>
      <c r="K503" s="80">
        <v>5</v>
      </c>
      <c r="L503" s="80">
        <v>5</v>
      </c>
      <c r="M503" s="80">
        <v>5</v>
      </c>
      <c r="N503" s="80"/>
      <c r="O503" s="80"/>
      <c r="P503" s="80"/>
      <c r="Q503" s="80"/>
      <c r="R503" s="80"/>
      <c r="S503" s="80"/>
      <c r="T503" s="80"/>
      <c r="U503" s="80"/>
      <c r="V503" s="77">
        <f t="shared" si="156"/>
        <v>20</v>
      </c>
      <c r="W503" s="128">
        <f t="shared" si="157"/>
        <v>33.333333333333329</v>
      </c>
      <c r="Z503" s="224"/>
      <c r="AA503" s="224"/>
      <c r="AB503" s="694"/>
      <c r="AC503" s="694"/>
      <c r="AD503" s="694"/>
      <c r="AE503" s="694"/>
      <c r="AF503" s="694"/>
      <c r="AG503" s="694"/>
      <c r="AH503" s="694"/>
      <c r="AI503" s="694"/>
      <c r="AJ503" s="234"/>
      <c r="AK503" s="234"/>
      <c r="AL503" s="234"/>
      <c r="AM503" s="234"/>
      <c r="AN503" s="234"/>
      <c r="AO503" s="234"/>
      <c r="AP503" s="234"/>
      <c r="AQ503" s="234"/>
      <c r="AR503" s="234"/>
      <c r="AS503" s="234"/>
      <c r="AT503" s="234"/>
      <c r="AU503" s="234"/>
      <c r="AV503" s="234"/>
      <c r="AW503" s="234"/>
      <c r="BA503" s="126"/>
      <c r="BB503" s="130"/>
      <c r="BC503" s="129"/>
      <c r="BD503" s="155"/>
      <c r="BE503" s="132"/>
      <c r="BF503" s="131"/>
      <c r="BG503" s="132"/>
      <c r="BH503" s="131"/>
      <c r="BI503" s="65"/>
      <c r="BJ503" s="131"/>
      <c r="BK503" s="132"/>
      <c r="BL503" s="131"/>
      <c r="BM503" s="65"/>
      <c r="BN503" s="131"/>
      <c r="BO503" s="132"/>
      <c r="BP503" s="131"/>
      <c r="BQ503" s="132"/>
      <c r="BR503" s="131"/>
      <c r="BS503" s="65"/>
      <c r="BT503" s="131"/>
      <c r="BU503" s="132"/>
      <c r="BV503" s="131"/>
      <c r="BW503" s="65"/>
      <c r="BX503" s="131"/>
      <c r="BY503" s="65"/>
      <c r="BZ503" s="131"/>
      <c r="CA503" s="65"/>
      <c r="CB503" s="156">
        <f t="shared" si="158"/>
        <v>0</v>
      </c>
      <c r="CC503" s="128" t="e">
        <f t="shared" si="159"/>
        <v>#DIV/0!</v>
      </c>
      <c r="CF503" s="122"/>
      <c r="CG503" s="122"/>
    </row>
    <row r="504" spans="1:88" ht="45.75" customHeight="1">
      <c r="A504" s="976" t="s">
        <v>146</v>
      </c>
      <c r="B504" s="981" t="s">
        <v>384</v>
      </c>
      <c r="C504" s="984" t="s">
        <v>714</v>
      </c>
      <c r="D504" s="985"/>
      <c r="E504" s="986"/>
      <c r="F504" s="671">
        <f>+'[1]UE409 (2)'!F520</f>
        <v>10747</v>
      </c>
      <c r="G504" s="698">
        <f>+'[1]UE409 (2)'!G518</f>
        <v>60</v>
      </c>
      <c r="H504" s="698">
        <f>+'[1]UE409 (2)'!H518</f>
        <v>60</v>
      </c>
      <c r="I504" s="698">
        <f>+'[1]UE409 (2)'!I518</f>
        <v>60</v>
      </c>
      <c r="J504" s="721">
        <v>1037</v>
      </c>
      <c r="K504" s="698">
        <v>76</v>
      </c>
      <c r="L504" s="698">
        <v>121</v>
      </c>
      <c r="M504" s="698">
        <v>87</v>
      </c>
      <c r="N504" s="698">
        <f t="shared" ref="N504:U504" si="171">+N505+N507</f>
        <v>0</v>
      </c>
      <c r="O504" s="698">
        <f t="shared" si="171"/>
        <v>0</v>
      </c>
      <c r="P504" s="698">
        <f t="shared" si="171"/>
        <v>0</v>
      </c>
      <c r="Q504" s="698">
        <f t="shared" si="171"/>
        <v>0</v>
      </c>
      <c r="R504" s="698">
        <f t="shared" si="171"/>
        <v>0</v>
      </c>
      <c r="S504" s="698">
        <f t="shared" si="171"/>
        <v>0</v>
      </c>
      <c r="T504" s="698">
        <f t="shared" si="171"/>
        <v>0</v>
      </c>
      <c r="U504" s="698">
        <f t="shared" si="171"/>
        <v>0</v>
      </c>
      <c r="V504" s="77">
        <f t="shared" si="156"/>
        <v>1321</v>
      </c>
      <c r="W504" s="128">
        <f t="shared" si="157"/>
        <v>12.291802363450264</v>
      </c>
      <c r="Z504" s="224"/>
      <c r="AA504" s="224"/>
      <c r="AB504" s="694"/>
      <c r="AC504" s="694"/>
      <c r="AD504" s="694"/>
      <c r="AE504" s="694"/>
      <c r="AF504" s="694"/>
      <c r="AG504" s="694"/>
      <c r="AH504" s="694"/>
      <c r="AI504" s="694"/>
      <c r="AJ504" s="234"/>
      <c r="AK504" s="234"/>
      <c r="AL504" s="234"/>
      <c r="AM504" s="234"/>
      <c r="AN504" s="234"/>
      <c r="AO504" s="234"/>
      <c r="AP504" s="234"/>
      <c r="AQ504" s="234"/>
      <c r="AR504" s="234"/>
      <c r="AS504" s="234"/>
      <c r="AT504" s="234"/>
      <c r="AU504" s="234"/>
      <c r="AV504" s="234"/>
      <c r="AW504" s="234"/>
      <c r="BA504" s="129"/>
      <c r="BB504" s="130"/>
      <c r="BC504" s="129"/>
      <c r="BD504" s="155"/>
      <c r="BE504" s="132"/>
      <c r="BF504" s="131"/>
      <c r="BG504" s="132"/>
      <c r="BH504" s="131"/>
      <c r="BI504" s="65"/>
      <c r="BJ504" s="131"/>
      <c r="BK504" s="132"/>
      <c r="BL504" s="131"/>
      <c r="BM504" s="65"/>
      <c r="BN504" s="131"/>
      <c r="BO504" s="132"/>
      <c r="BP504" s="131"/>
      <c r="BQ504" s="132"/>
      <c r="BR504" s="131"/>
      <c r="BS504" s="65"/>
      <c r="BT504" s="131"/>
      <c r="BU504" s="132"/>
      <c r="BV504" s="131"/>
      <c r="BW504" s="65"/>
      <c r="BX504" s="131"/>
      <c r="BY504" s="65"/>
      <c r="BZ504" s="131"/>
      <c r="CA504" s="65"/>
      <c r="CB504" s="156"/>
      <c r="CC504" s="128"/>
      <c r="CF504" s="122"/>
      <c r="CG504" s="122"/>
    </row>
    <row r="505" spans="1:88" ht="39.75" customHeight="1">
      <c r="A505" s="976"/>
      <c r="B505" s="982"/>
      <c r="C505" s="1021" t="s">
        <v>420</v>
      </c>
      <c r="D505" s="945" t="s">
        <v>222</v>
      </c>
      <c r="E505" s="945"/>
      <c r="F505" s="671">
        <f>+'[1]UE409 (2)'!F521</f>
        <v>10735</v>
      </c>
      <c r="G505" s="671">
        <f>+'[1]UE409 (2)'!G519</f>
        <v>60</v>
      </c>
      <c r="H505" s="671">
        <f>+'[1]UE409 (2)'!H519</f>
        <v>60</v>
      </c>
      <c r="I505" s="671">
        <f>+'[1]UE409 (2)'!I519</f>
        <v>60</v>
      </c>
      <c r="J505" s="729">
        <v>1036</v>
      </c>
      <c r="K505" s="671">
        <v>75</v>
      </c>
      <c r="L505" s="671">
        <v>120</v>
      </c>
      <c r="M505" s="671">
        <v>86</v>
      </c>
      <c r="N505" s="671">
        <f t="shared" ref="N505:U505" si="172">+N506</f>
        <v>0</v>
      </c>
      <c r="O505" s="671">
        <f t="shared" si="172"/>
        <v>0</v>
      </c>
      <c r="P505" s="671">
        <f t="shared" si="172"/>
        <v>0</v>
      </c>
      <c r="Q505" s="671">
        <f t="shared" si="172"/>
        <v>0</v>
      </c>
      <c r="R505" s="671">
        <f t="shared" si="172"/>
        <v>0</v>
      </c>
      <c r="S505" s="671">
        <f t="shared" si="172"/>
        <v>0</v>
      </c>
      <c r="T505" s="671">
        <f t="shared" si="172"/>
        <v>0</v>
      </c>
      <c r="U505" s="671">
        <f t="shared" si="172"/>
        <v>0</v>
      </c>
      <c r="V505" s="77">
        <f t="shared" si="156"/>
        <v>1317</v>
      </c>
      <c r="W505" s="128">
        <f t="shared" si="157"/>
        <v>12.268281322775966</v>
      </c>
      <c r="Z505" s="224"/>
      <c r="AA505" s="224"/>
      <c r="AB505" s="694"/>
      <c r="AC505" s="694"/>
      <c r="AD505" s="694"/>
      <c r="AE505" s="694"/>
      <c r="AF505" s="694"/>
      <c r="AG505" s="694"/>
      <c r="AH505" s="694"/>
      <c r="AI505" s="694"/>
      <c r="AJ505" s="234"/>
      <c r="AK505" s="234"/>
      <c r="AL505" s="234"/>
      <c r="AM505" s="234"/>
      <c r="AN505" s="234"/>
      <c r="AO505" s="234"/>
      <c r="AP505" s="234"/>
      <c r="AQ505" s="234"/>
      <c r="AR505" s="234"/>
      <c r="AS505" s="234"/>
      <c r="AT505" s="234"/>
      <c r="AU505" s="234"/>
      <c r="AV505" s="234"/>
      <c r="AW505" s="234"/>
      <c r="BA505" s="77">
        <f>+BC505+BD505+BF505+BH505+BJ505+BL505+BN505+BP505+BR505+BT505+BV505+BX505+BZ505</f>
        <v>0</v>
      </c>
      <c r="BB505" s="130">
        <f>+BE505+BG505+BI505+BK505+BM505+BO505+BQ505+BS505+BU505+BW505+BY505+CA505</f>
        <v>0</v>
      </c>
      <c r="BC505" s="129">
        <v>0</v>
      </c>
      <c r="BD505" s="155">
        <v>0</v>
      </c>
      <c r="BE505" s="132">
        <v>0</v>
      </c>
      <c r="BF505" s="131">
        <v>0</v>
      </c>
      <c r="BG505" s="132">
        <v>0</v>
      </c>
      <c r="BH505" s="131">
        <v>0</v>
      </c>
      <c r="BI505" s="65">
        <v>0</v>
      </c>
      <c r="BJ505" s="131"/>
      <c r="BK505" s="132"/>
      <c r="BL505" s="131"/>
      <c r="BM505" s="65"/>
      <c r="BN505" s="131"/>
      <c r="BO505" s="132"/>
      <c r="BP505" s="131"/>
      <c r="BQ505" s="132"/>
      <c r="BR505" s="131"/>
      <c r="BS505" s="65"/>
      <c r="BT505" s="131"/>
      <c r="BU505" s="132"/>
      <c r="BV505" s="131"/>
      <c r="BW505" s="65"/>
      <c r="BX505" s="131"/>
      <c r="BY505" s="65"/>
      <c r="BZ505" s="131"/>
      <c r="CA505" s="65"/>
      <c r="CB505" s="156">
        <f t="shared" si="158"/>
        <v>0</v>
      </c>
      <c r="CC505" s="128" t="e">
        <f t="shared" si="159"/>
        <v>#DIV/0!</v>
      </c>
      <c r="CF505" s="133">
        <f>+CI505-BA505</f>
        <v>0</v>
      </c>
      <c r="CG505" s="133">
        <f>+CJ505-BB505</f>
        <v>0</v>
      </c>
      <c r="CH505" s="160"/>
      <c r="CI505" s="133"/>
      <c r="CJ505" s="133"/>
    </row>
    <row r="506" spans="1:88" ht="80.25" customHeight="1">
      <c r="A506" s="976"/>
      <c r="B506" s="982"/>
      <c r="C506" s="1021"/>
      <c r="D506" s="51" t="s">
        <v>752</v>
      </c>
      <c r="E506" s="44" t="s">
        <v>196</v>
      </c>
      <c r="F506" s="671">
        <f>+'[1]UE409 (2)'!F522</f>
        <v>10735</v>
      </c>
      <c r="G506" s="671">
        <f>+'[1]UE409 (2)'!G520</f>
        <v>10747</v>
      </c>
      <c r="H506" s="671">
        <f>+'[1]UE409 (2)'!H520</f>
        <v>10747</v>
      </c>
      <c r="I506" s="671">
        <f>+'[1]UE409 (2)'!I520</f>
        <v>10747</v>
      </c>
      <c r="J506" s="635">
        <v>1036</v>
      </c>
      <c r="K506" s="80">
        <v>75</v>
      </c>
      <c r="L506" s="80">
        <v>120</v>
      </c>
      <c r="M506" s="80">
        <v>86</v>
      </c>
      <c r="N506" s="80"/>
      <c r="O506" s="80"/>
      <c r="P506" s="80"/>
      <c r="Q506" s="80"/>
      <c r="R506" s="80"/>
      <c r="S506" s="80"/>
      <c r="T506" s="80"/>
      <c r="U506" s="80"/>
      <c r="V506" s="77">
        <f t="shared" si="156"/>
        <v>1317</v>
      </c>
      <c r="W506" s="128">
        <f t="shared" si="157"/>
        <v>12.268281322775966</v>
      </c>
      <c r="Z506" s="224"/>
      <c r="AA506" s="224"/>
      <c r="AB506" s="694"/>
      <c r="AC506" s="694"/>
      <c r="AD506" s="694"/>
      <c r="AE506" s="694"/>
      <c r="AF506" s="694"/>
      <c r="AG506" s="694"/>
      <c r="AH506" s="694"/>
      <c r="AI506" s="694"/>
      <c r="AJ506" s="694"/>
      <c r="AK506" s="694"/>
      <c r="AL506" s="223"/>
      <c r="AM506" s="223"/>
      <c r="AN506" s="234"/>
      <c r="AO506" s="234"/>
      <c r="AP506" s="234"/>
      <c r="AQ506" s="234"/>
      <c r="AR506" s="234"/>
      <c r="AS506" s="234"/>
      <c r="AT506" s="234"/>
      <c r="AU506" s="234"/>
      <c r="AV506" s="234"/>
      <c r="AW506" s="234"/>
      <c r="BA506" s="126"/>
      <c r="BB506" s="130"/>
      <c r="BC506" s="129"/>
      <c r="BD506" s="155"/>
      <c r="BE506" s="132"/>
      <c r="BF506" s="131"/>
      <c r="BG506" s="132"/>
      <c r="BH506" s="131"/>
      <c r="BI506" s="65"/>
      <c r="BJ506" s="131"/>
      <c r="BK506" s="132"/>
      <c r="BL506" s="131"/>
      <c r="BM506" s="65"/>
      <c r="BN506" s="131"/>
      <c r="BO506" s="132"/>
      <c r="BP506" s="131"/>
      <c r="BQ506" s="132"/>
      <c r="BR506" s="131"/>
      <c r="BS506" s="65"/>
      <c r="BT506" s="131"/>
      <c r="BU506" s="132"/>
      <c r="BV506" s="131"/>
      <c r="BW506" s="65"/>
      <c r="BX506" s="131"/>
      <c r="BY506" s="65"/>
      <c r="BZ506" s="131"/>
      <c r="CA506" s="65"/>
      <c r="CB506" s="156">
        <f t="shared" si="158"/>
        <v>0</v>
      </c>
      <c r="CC506" s="128" t="e">
        <f t="shared" si="159"/>
        <v>#DIV/0!</v>
      </c>
      <c r="CF506" s="122"/>
      <c r="CG506" s="122"/>
    </row>
    <row r="507" spans="1:88" ht="40.5" customHeight="1">
      <c r="A507" s="976"/>
      <c r="B507" s="982"/>
      <c r="C507" s="1021" t="s">
        <v>217</v>
      </c>
      <c r="D507" s="945" t="s">
        <v>222</v>
      </c>
      <c r="E507" s="945"/>
      <c r="F507" s="671">
        <f>+'[1]UE409 (2)'!F523</f>
        <v>12</v>
      </c>
      <c r="G507" s="671">
        <f>+'[1]UE409 (2)'!G521</f>
        <v>10735</v>
      </c>
      <c r="H507" s="671">
        <f>+'[1]UE409 (2)'!H521</f>
        <v>10735</v>
      </c>
      <c r="I507" s="671">
        <f>+'[1]UE409 (2)'!I521</f>
        <v>10735</v>
      </c>
      <c r="J507" s="727">
        <v>1</v>
      </c>
      <c r="K507" s="671">
        <v>1</v>
      </c>
      <c r="L507" s="671">
        <v>1</v>
      </c>
      <c r="M507" s="671">
        <v>1</v>
      </c>
      <c r="N507" s="671">
        <f t="shared" ref="N507:U507" si="173">SUM(N508)</f>
        <v>0</v>
      </c>
      <c r="O507" s="671">
        <f t="shared" si="173"/>
        <v>0</v>
      </c>
      <c r="P507" s="671">
        <f t="shared" si="173"/>
        <v>0</v>
      </c>
      <c r="Q507" s="671">
        <f t="shared" si="173"/>
        <v>0</v>
      </c>
      <c r="R507" s="671">
        <f t="shared" si="173"/>
        <v>0</v>
      </c>
      <c r="S507" s="671">
        <f t="shared" si="173"/>
        <v>0</v>
      </c>
      <c r="T507" s="671">
        <f t="shared" si="173"/>
        <v>0</v>
      </c>
      <c r="U507" s="671">
        <f t="shared" si="173"/>
        <v>0</v>
      </c>
      <c r="V507" s="77">
        <f t="shared" si="156"/>
        <v>4</v>
      </c>
      <c r="W507" s="128">
        <f t="shared" si="157"/>
        <v>33.333333333333329</v>
      </c>
      <c r="Z507" s="224"/>
      <c r="AA507" s="224"/>
      <c r="AB507" s="694"/>
      <c r="AC507" s="694"/>
      <c r="AD507" s="694"/>
      <c r="AE507" s="694"/>
      <c r="AF507" s="694"/>
      <c r="AG507" s="694"/>
      <c r="AH507" s="694"/>
      <c r="AI507" s="694"/>
      <c r="AJ507" s="694"/>
      <c r="AK507" s="694"/>
      <c r="AL507" s="223"/>
      <c r="AM507" s="223"/>
      <c r="AN507" s="234"/>
      <c r="AO507" s="234"/>
      <c r="AP507" s="234"/>
      <c r="AQ507" s="234"/>
      <c r="AR507" s="234"/>
      <c r="AS507" s="234"/>
      <c r="AT507" s="234"/>
      <c r="AU507" s="234"/>
      <c r="AV507" s="234"/>
      <c r="AW507" s="234"/>
      <c r="AY507" s="135" t="s">
        <v>18</v>
      </c>
      <c r="AZ507" s="136">
        <f>SUM(BA475:BA507)</f>
        <v>8213965</v>
      </c>
      <c r="BA507" s="77">
        <f>+BC507+BD507+BF507+BH507+BJ507+BL507+BN507+BP507+BR507+BT507+BV507+BX507+BZ507</f>
        <v>49968</v>
      </c>
      <c r="BB507" s="130">
        <f>+BE507+BG507+BI507+BK507+BM507+BO507+BQ507+BS507+BU507+BW507+BY507+CA507</f>
        <v>47626.66</v>
      </c>
      <c r="BC507" s="129">
        <v>49968</v>
      </c>
      <c r="BD507" s="155">
        <v>0</v>
      </c>
      <c r="BE507" s="132">
        <v>4067.45</v>
      </c>
      <c r="BF507" s="131">
        <v>0</v>
      </c>
      <c r="BG507" s="132">
        <v>33474.28</v>
      </c>
      <c r="BH507" s="131">
        <v>0</v>
      </c>
      <c r="BI507" s="65">
        <v>10084.930000000008</v>
      </c>
      <c r="BJ507" s="131"/>
      <c r="BK507" s="132"/>
      <c r="BL507" s="131"/>
      <c r="BM507" s="65"/>
      <c r="BN507" s="131"/>
      <c r="BO507" s="132"/>
      <c r="BP507" s="131"/>
      <c r="BQ507" s="132"/>
      <c r="BR507" s="131"/>
      <c r="BS507" s="65"/>
      <c r="BT507" s="131"/>
      <c r="BU507" s="132"/>
      <c r="BV507" s="131"/>
      <c r="BW507" s="65"/>
      <c r="BX507" s="131"/>
      <c r="BY507" s="65"/>
      <c r="BZ507" s="131"/>
      <c r="CA507" s="65"/>
      <c r="CB507" s="156">
        <f t="shared" si="158"/>
        <v>47626.66</v>
      </c>
      <c r="CC507" s="128">
        <f t="shared" si="159"/>
        <v>95.314321165545962</v>
      </c>
      <c r="CF507" s="133">
        <f>+CI507-BA507</f>
        <v>0</v>
      </c>
      <c r="CG507" s="133">
        <f>+CJ507-BB507</f>
        <v>0</v>
      </c>
      <c r="CH507" s="160"/>
      <c r="CI507" s="133">
        <v>49968</v>
      </c>
      <c r="CJ507" s="133">
        <v>47626.66</v>
      </c>
    </row>
    <row r="508" spans="1:88" ht="84" customHeight="1">
      <c r="A508" s="977"/>
      <c r="B508" s="983"/>
      <c r="C508" s="1021"/>
      <c r="D508" s="51" t="s">
        <v>753</v>
      </c>
      <c r="E508" s="44" t="s">
        <v>129</v>
      </c>
      <c r="F508" s="671">
        <f>+'[1]UE409 (2)'!F524</f>
        <v>12</v>
      </c>
      <c r="G508" s="671">
        <f>+'[1]UE409 (2)'!G522</f>
        <v>10735</v>
      </c>
      <c r="H508" s="671">
        <f>+'[1]UE409 (2)'!H522</f>
        <v>10735</v>
      </c>
      <c r="I508" s="671">
        <f>+'[1]UE409 (2)'!I522</f>
        <v>10735</v>
      </c>
      <c r="J508" s="634">
        <v>1</v>
      </c>
      <c r="K508" s="80">
        <v>1</v>
      </c>
      <c r="L508" s="80">
        <v>1</v>
      </c>
      <c r="M508" s="80">
        <v>1</v>
      </c>
      <c r="N508" s="80"/>
      <c r="O508" s="80"/>
      <c r="P508" s="80"/>
      <c r="Q508" s="80"/>
      <c r="R508" s="80"/>
      <c r="S508" s="80"/>
      <c r="T508" s="80"/>
      <c r="U508" s="80"/>
      <c r="V508" s="77">
        <f t="shared" si="156"/>
        <v>4</v>
      </c>
      <c r="W508" s="128">
        <f t="shared" si="157"/>
        <v>33.333333333333329</v>
      </c>
      <c r="Z508" s="224"/>
      <c r="AA508" s="224"/>
      <c r="AB508" s="694"/>
      <c r="AC508" s="694"/>
      <c r="AD508" s="694"/>
      <c r="AE508" s="694"/>
      <c r="AF508" s="694"/>
      <c r="AG508" s="694"/>
      <c r="AH508" s="694"/>
      <c r="AI508" s="694"/>
      <c r="AJ508" s="716"/>
      <c r="AK508" s="716"/>
      <c r="AL508" s="223"/>
      <c r="AM508" s="223"/>
      <c r="AN508" s="716"/>
      <c r="AO508" s="716"/>
      <c r="AP508" s="716"/>
      <c r="AQ508" s="716"/>
      <c r="AR508" s="716"/>
      <c r="AS508" s="716"/>
      <c r="AT508" s="716"/>
      <c r="AU508" s="716"/>
      <c r="AV508" s="716"/>
      <c r="AW508" s="716"/>
      <c r="AY508" s="135" t="s">
        <v>573</v>
      </c>
      <c r="AZ508" s="136">
        <f>SUM(BB475:BB507)</f>
        <v>1671634.05</v>
      </c>
      <c r="BA508" s="129"/>
      <c r="BB508" s="130"/>
      <c r="BC508" s="129"/>
      <c r="BD508" s="131"/>
      <c r="BE508" s="132"/>
      <c r="BF508" s="131"/>
      <c r="BG508" s="132"/>
      <c r="BH508" s="131"/>
      <c r="BI508" s="65"/>
      <c r="BJ508" s="131"/>
      <c r="BK508" s="132"/>
      <c r="BL508" s="131"/>
      <c r="BM508" s="65"/>
      <c r="BN508" s="131"/>
      <c r="BO508" s="65"/>
      <c r="BP508" s="131"/>
      <c r="BQ508" s="132"/>
      <c r="BR508" s="131"/>
      <c r="BS508" s="65"/>
      <c r="BT508" s="131"/>
      <c r="BU508" s="65"/>
      <c r="BV508" s="131"/>
      <c r="BW508" s="65"/>
      <c r="BX508" s="131"/>
      <c r="BY508" s="65"/>
      <c r="BZ508" s="131"/>
      <c r="CA508" s="65"/>
      <c r="CB508" s="156">
        <f t="shared" si="158"/>
        <v>0</v>
      </c>
      <c r="CC508" s="128" t="e">
        <f t="shared" si="159"/>
        <v>#DIV/0!</v>
      </c>
      <c r="CF508" s="122"/>
      <c r="CG508" s="122"/>
    </row>
    <row r="509" spans="1:88" ht="39.75" customHeight="1">
      <c r="A509" s="1158" t="s">
        <v>18</v>
      </c>
      <c r="B509" s="1158"/>
      <c r="C509" s="1158"/>
      <c r="D509" s="1158"/>
      <c r="E509" s="1158"/>
      <c r="F509" s="117"/>
      <c r="G509" s="109"/>
      <c r="H509" s="109"/>
      <c r="I509" s="109"/>
      <c r="J509" s="105"/>
      <c r="K509" s="105"/>
      <c r="L509" s="105"/>
      <c r="M509" s="105"/>
      <c r="N509" s="105"/>
      <c r="O509" s="105"/>
      <c r="P509" s="105"/>
      <c r="Q509" s="105"/>
      <c r="R509" s="105"/>
      <c r="S509" s="105"/>
      <c r="T509" s="105"/>
      <c r="U509" s="105"/>
      <c r="V509" s="63"/>
      <c r="W509" s="63"/>
      <c r="Z509" s="267"/>
      <c r="AA509" s="267"/>
      <c r="AB509" s="267"/>
      <c r="AC509" s="267"/>
      <c r="AD509" s="267"/>
      <c r="AE509" s="267"/>
      <c r="AF509" s="267"/>
      <c r="AG509" s="267"/>
      <c r="AH509" s="267"/>
      <c r="AI509" s="267"/>
      <c r="AJ509" s="271"/>
      <c r="AK509" s="271"/>
      <c r="AL509" s="267"/>
      <c r="AM509" s="267"/>
      <c r="AN509" s="271"/>
      <c r="AO509" s="271"/>
      <c r="AP509" s="271"/>
      <c r="AQ509" s="271"/>
      <c r="AR509" s="271"/>
      <c r="AS509" s="271"/>
      <c r="AT509" s="271"/>
      <c r="AU509" s="271"/>
      <c r="AV509" s="271"/>
      <c r="AW509" s="271"/>
      <c r="CB509" s="137"/>
      <c r="CC509" s="137"/>
      <c r="CF509" s="122"/>
      <c r="CG509" s="122"/>
    </row>
    <row r="510" spans="1:88">
      <c r="A510" s="14"/>
      <c r="B510" s="10"/>
      <c r="C510" s="14"/>
      <c r="D510" s="14"/>
      <c r="E510" s="15"/>
      <c r="F510" s="96"/>
      <c r="G510" s="97"/>
      <c r="H510" s="97"/>
      <c r="I510" s="97"/>
      <c r="J510" s="98"/>
      <c r="K510" s="98"/>
      <c r="L510" s="98"/>
      <c r="M510" s="98"/>
      <c r="N510" s="98"/>
      <c r="O510" s="98"/>
      <c r="P510" s="98"/>
      <c r="Q510" s="98"/>
      <c r="R510" s="98"/>
      <c r="S510" s="98"/>
      <c r="T510" s="98"/>
      <c r="U510" s="98"/>
      <c r="V510" s="63"/>
      <c r="W510" s="63"/>
      <c r="Z510" s="227"/>
      <c r="AA510" s="227"/>
      <c r="AB510" s="227"/>
      <c r="AC510" s="227"/>
      <c r="AD510" s="227"/>
      <c r="AE510" s="227"/>
      <c r="AF510" s="227"/>
      <c r="AG510" s="227"/>
      <c r="AH510" s="227"/>
      <c r="AI510" s="227"/>
      <c r="AJ510" s="212"/>
      <c r="AK510" s="212"/>
      <c r="AL510" s="212"/>
      <c r="AM510" s="212"/>
      <c r="AN510" s="212"/>
      <c r="AO510" s="212"/>
      <c r="AP510" s="212"/>
      <c r="AQ510" s="212"/>
      <c r="AR510" s="212"/>
      <c r="AS510" s="212"/>
      <c r="AT510" s="212"/>
      <c r="AU510" s="212"/>
      <c r="AV510" s="212"/>
      <c r="AW510" s="212"/>
      <c r="CB510" s="164"/>
      <c r="CC510" s="164"/>
      <c r="CF510" s="122"/>
      <c r="CG510" s="122"/>
    </row>
    <row r="511" spans="1:88">
      <c r="A511" s="14"/>
      <c r="B511" s="10"/>
      <c r="C511" s="14"/>
      <c r="D511" s="14"/>
      <c r="E511" s="15"/>
      <c r="F511" s="96"/>
      <c r="G511" s="97"/>
      <c r="H511" s="97"/>
      <c r="I511" s="97"/>
      <c r="J511" s="98"/>
      <c r="K511" s="98"/>
      <c r="L511" s="98"/>
      <c r="M511" s="98"/>
      <c r="N511" s="98"/>
      <c r="O511" s="98"/>
      <c r="P511" s="98"/>
      <c r="Q511" s="98"/>
      <c r="R511" s="98"/>
      <c r="S511" s="98"/>
      <c r="T511" s="98"/>
      <c r="U511" s="98"/>
      <c r="V511" s="63"/>
      <c r="W511" s="63"/>
      <c r="Z511" s="227"/>
      <c r="AA511" s="227"/>
      <c r="AB511" s="227"/>
      <c r="AC511" s="227"/>
      <c r="AD511" s="227"/>
      <c r="AE511" s="227"/>
      <c r="AF511" s="227"/>
      <c r="AG511" s="227"/>
      <c r="AH511" s="227"/>
      <c r="AI511" s="227"/>
      <c r="AJ511" s="212"/>
      <c r="AK511" s="212"/>
      <c r="AL511" s="212"/>
      <c r="AM511" s="212"/>
      <c r="AN511" s="212"/>
      <c r="AO511" s="212"/>
      <c r="AP511" s="212"/>
      <c r="AQ511" s="212"/>
      <c r="AR511" s="212"/>
      <c r="AS511" s="212"/>
      <c r="AT511" s="212"/>
      <c r="AU511" s="212"/>
      <c r="AV511" s="212"/>
      <c r="AW511" s="212"/>
      <c r="CB511" s="63"/>
      <c r="CC511" s="63"/>
      <c r="CF511" s="122"/>
      <c r="CG511" s="122"/>
    </row>
    <row r="512" spans="1:88">
      <c r="V512" s="63"/>
      <c r="W512" s="63"/>
      <c r="Z512" s="228"/>
      <c r="AA512" s="228"/>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row>
    <row r="513" spans="1:97">
      <c r="V513" s="144"/>
      <c r="W513" s="144"/>
      <c r="Z513" s="228"/>
      <c r="AA513" s="228"/>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row>
    <row r="514" spans="1:97" ht="26.25">
      <c r="V514" s="144"/>
      <c r="W514" s="144"/>
      <c r="Z514" s="228"/>
      <c r="AA514" s="228"/>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Y514" s="197"/>
      <c r="AZ514" s="197"/>
      <c r="BA514" s="197"/>
      <c r="BB514" s="198"/>
      <c r="BC514" s="197"/>
      <c r="BD514" s="199"/>
      <c r="BE514" s="199"/>
      <c r="BF514" s="199"/>
      <c r="BG514" s="199"/>
      <c r="BH514" s="199"/>
      <c r="BI514" s="199"/>
      <c r="BJ514" s="199"/>
      <c r="BK514" s="199"/>
      <c r="BL514" s="199"/>
      <c r="BM514" s="199"/>
      <c r="BN514" s="199"/>
      <c r="BO514" s="199"/>
      <c r="BP514" s="199"/>
      <c r="BQ514" s="199"/>
      <c r="BR514" s="199"/>
      <c r="BS514" s="199"/>
      <c r="BT514" s="199"/>
      <c r="BU514" s="199"/>
      <c r="BV514" s="199"/>
      <c r="BW514" s="199"/>
      <c r="BX514" s="199"/>
      <c r="BY514" s="199"/>
      <c r="BZ514" s="199"/>
      <c r="CA514" s="199"/>
      <c r="CB514" s="199"/>
      <c r="CC514" s="199"/>
      <c r="CD514" s="197"/>
      <c r="CE514" s="197"/>
      <c r="CF514" s="200"/>
      <c r="CG514" s="200"/>
      <c r="CH514" s="197"/>
      <c r="CI514" s="201"/>
      <c r="CJ514" s="201"/>
    </row>
    <row r="515" spans="1:97" ht="26.25">
      <c r="V515" s="171"/>
      <c r="W515" s="171"/>
      <c r="Z515" s="228"/>
      <c r="AA515" s="228"/>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Y515" s="197"/>
      <c r="AZ515" s="197"/>
      <c r="BA515" s="197"/>
      <c r="BB515" s="198"/>
      <c r="BC515" s="197"/>
      <c r="BD515" s="199"/>
      <c r="BE515" s="199"/>
      <c r="BF515" s="199"/>
      <c r="BG515" s="199"/>
      <c r="BH515" s="199"/>
      <c r="BI515" s="199"/>
      <c r="BJ515" s="199"/>
      <c r="BK515" s="199"/>
      <c r="BL515" s="199"/>
      <c r="BM515" s="199"/>
      <c r="BN515" s="199"/>
      <c r="BO515" s="199"/>
      <c r="BP515" s="199"/>
      <c r="BQ515" s="199"/>
      <c r="BR515" s="199"/>
      <c r="BS515" s="199"/>
      <c r="BT515" s="199"/>
      <c r="BU515" s="199"/>
      <c r="BV515" s="199"/>
      <c r="BW515" s="199"/>
      <c r="BX515" s="199"/>
      <c r="BY515" s="199"/>
      <c r="BZ515" s="199"/>
      <c r="CA515" s="199"/>
      <c r="CB515" s="199"/>
      <c r="CC515" s="199"/>
      <c r="CD515" s="197"/>
      <c r="CE515" s="197"/>
      <c r="CF515" s="200"/>
      <c r="CG515" s="200"/>
      <c r="CH515" s="197"/>
      <c r="CI515" s="201"/>
      <c r="CJ515" s="201"/>
    </row>
    <row r="516" spans="1:97">
      <c r="V516" s="171"/>
      <c r="W516" s="171"/>
      <c r="Z516" s="228"/>
      <c r="AA516" s="228"/>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BB516" s="145">
        <v>17798429</v>
      </c>
      <c r="BD516" s="754"/>
      <c r="BE516" s="754"/>
    </row>
    <row r="517" spans="1:97" ht="36.75" customHeight="1">
      <c r="A517" s="204"/>
      <c r="C517" s="958" t="s">
        <v>207</v>
      </c>
      <c r="D517" s="958"/>
      <c r="E517" s="958"/>
      <c r="F517" s="958"/>
      <c r="G517" s="63"/>
      <c r="H517" s="63"/>
      <c r="I517" s="63"/>
      <c r="J517" s="144"/>
      <c r="K517" s="144"/>
      <c r="L517" s="144"/>
      <c r="M517" s="144"/>
      <c r="N517" s="144"/>
      <c r="O517" s="144"/>
      <c r="P517" s="144"/>
      <c r="Q517" s="144"/>
      <c r="R517" s="144"/>
      <c r="S517" s="144"/>
      <c r="T517" s="144"/>
      <c r="U517" s="144"/>
      <c r="V517" s="144"/>
      <c r="W517" s="144"/>
      <c r="X517" s="228"/>
      <c r="Y517" s="228"/>
      <c r="Z517" s="228"/>
      <c r="AA517" s="228"/>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4"/>
      <c r="AX517" s="29"/>
      <c r="BA517" s="750">
        <f>+BC517+BD517+BF517+BH517+BJ517+BL517+BN517+BP517+BR517+BT517+BV517+BX517+BZ517</f>
        <v>8890103</v>
      </c>
      <c r="BB517" s="130">
        <f>+BE517+BG517+BI517+BK517+BM517+BO517+BQ517+BS517+BU517+BW517+BY517+CA517</f>
        <v>1935515.1099999999</v>
      </c>
      <c r="BC517" s="129">
        <v>15630875</v>
      </c>
      <c r="BD517" s="748">
        <f>-4955924</f>
        <v>-4955924</v>
      </c>
      <c r="BE517" s="132">
        <v>509170.34999999992</v>
      </c>
      <c r="BF517" s="131">
        <v>-1294488</v>
      </c>
      <c r="BG517" s="132">
        <v>678100.44000000018</v>
      </c>
      <c r="BH517" s="131">
        <v>-490360</v>
      </c>
      <c r="BI517" s="132">
        <v>748244.31999999983</v>
      </c>
      <c r="BJ517" s="131"/>
      <c r="BK517" s="132"/>
      <c r="BL517" s="131"/>
      <c r="BM517" s="132"/>
      <c r="BN517" s="131"/>
      <c r="BO517" s="132"/>
      <c r="BP517" s="131"/>
      <c r="BQ517" s="132"/>
      <c r="BR517" s="131"/>
      <c r="BS517" s="65"/>
      <c r="BT517" s="155"/>
      <c r="BU517" s="132"/>
      <c r="BV517" s="131"/>
      <c r="BW517" s="65"/>
      <c r="BX517" s="131"/>
      <c r="BY517" s="65"/>
      <c r="BZ517" s="131"/>
      <c r="CA517" s="65"/>
      <c r="CB517" s="132">
        <f>+BE517+BG517+BI517+BK517+BM517+BO517+BQ517+BS517+BU517+BW517+BY517+CA517</f>
        <v>1935515.1099999999</v>
      </c>
      <c r="CC517" s="128">
        <f>+CB517/BA517*100</f>
        <v>21.771571263010113</v>
      </c>
      <c r="CF517" s="133">
        <f t="shared" ref="CF517:CG521" si="174">+CI517-BA517</f>
        <v>0</v>
      </c>
      <c r="CG517" s="133">
        <f t="shared" si="174"/>
        <v>0</v>
      </c>
      <c r="CH517" s="134"/>
      <c r="CI517" s="133">
        <v>8890103</v>
      </c>
      <c r="CJ517" s="133">
        <v>1935515.1099999999</v>
      </c>
      <c r="CK517" s="648"/>
      <c r="CL517" s="145"/>
    </row>
    <row r="518" spans="1:97" ht="39.75" customHeight="1">
      <c r="A518" s="204"/>
      <c r="B518" s="204"/>
      <c r="C518" s="958" t="s">
        <v>207</v>
      </c>
      <c r="D518" s="958"/>
      <c r="E518" s="958"/>
      <c r="F518" s="958"/>
      <c r="G518" s="63"/>
      <c r="H518" s="63"/>
      <c r="I518" s="63"/>
      <c r="J518" s="144"/>
      <c r="K518" s="144"/>
      <c r="L518" s="144"/>
      <c r="M518" s="144"/>
      <c r="N518" s="144"/>
      <c r="O518" s="144"/>
      <c r="P518" s="144"/>
      <c r="Q518" s="144"/>
      <c r="R518" s="144"/>
      <c r="S518" s="144"/>
      <c r="T518" s="144"/>
      <c r="U518" s="144"/>
      <c r="V518" s="144"/>
      <c r="W518" s="144"/>
      <c r="X518" s="228"/>
      <c r="Y518" s="228"/>
      <c r="Z518" s="228"/>
      <c r="AA518" s="228"/>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4"/>
      <c r="AX518" s="29"/>
      <c r="BA518" s="129">
        <f>+BC518+BD518+BF518+BH518+BJ518+BL518+BN518+BP518+BR518+BT518+BV518+BX518+BZ518</f>
        <v>79892</v>
      </c>
      <c r="BB518" s="130">
        <f>+BE518+BG518+BI518+BK518+BM518+BO518+BQ518+BS518+BU518+BW518+BY518+CA518</f>
        <v>19972.800000000003</v>
      </c>
      <c r="BC518" s="129">
        <v>79892</v>
      </c>
      <c r="BD518" s="155">
        <v>0</v>
      </c>
      <c r="BE518" s="132">
        <v>6657.6</v>
      </c>
      <c r="BF518" s="131">
        <v>0</v>
      </c>
      <c r="BG518" s="132">
        <v>6657.6</v>
      </c>
      <c r="BH518" s="131">
        <v>0</v>
      </c>
      <c r="BI518" s="132">
        <v>6657.6000000000022</v>
      </c>
      <c r="BJ518" s="131"/>
      <c r="BK518" s="132"/>
      <c r="BL518" s="131"/>
      <c r="BM518" s="132"/>
      <c r="BN518" s="131"/>
      <c r="BO518" s="132"/>
      <c r="BP518" s="131"/>
      <c r="BQ518" s="132"/>
      <c r="BR518" s="131"/>
      <c r="BS518" s="65"/>
      <c r="BT518" s="155"/>
      <c r="BU518" s="132"/>
      <c r="BV518" s="131"/>
      <c r="BW518" s="65"/>
      <c r="BX518" s="131"/>
      <c r="BY518" s="65"/>
      <c r="BZ518" s="131"/>
      <c r="CA518" s="65"/>
      <c r="CB518" s="132">
        <f>+BE518+BG518+BI518+BK518+BM518+BO518+BQ518+BS518+BU518+BW518+BY518+CA518</f>
        <v>19972.800000000003</v>
      </c>
      <c r="CC518" s="128">
        <f>+CB518/BA518*100</f>
        <v>24.999749662043762</v>
      </c>
      <c r="CF518" s="133">
        <f t="shared" si="174"/>
        <v>0</v>
      </c>
      <c r="CG518" s="133">
        <f t="shared" si="174"/>
        <v>0</v>
      </c>
      <c r="CH518" s="134"/>
      <c r="CI518" s="133">
        <v>79892</v>
      </c>
      <c r="CJ518" s="133">
        <v>19972.800000000003</v>
      </c>
    </row>
    <row r="519" spans="1:97" ht="33.75" customHeight="1">
      <c r="A519" s="204"/>
      <c r="B519" s="204"/>
      <c r="C519" s="958" t="s">
        <v>208</v>
      </c>
      <c r="D519" s="958"/>
      <c r="E519" s="958"/>
      <c r="F519" s="958"/>
      <c r="G519" s="63"/>
      <c r="H519" s="63"/>
      <c r="I519" s="63"/>
      <c r="J519" s="144"/>
      <c r="K519" s="144"/>
      <c r="L519" s="144"/>
      <c r="M519" s="144"/>
      <c r="N519" s="144"/>
      <c r="O519" s="144"/>
      <c r="P519" s="144"/>
      <c r="Q519" s="144"/>
      <c r="R519" s="144"/>
      <c r="S519" s="144"/>
      <c r="T519" s="144"/>
      <c r="U519" s="144"/>
      <c r="V519" s="144"/>
      <c r="W519" s="144"/>
      <c r="X519" s="228"/>
      <c r="Y519" s="228"/>
      <c r="Z519" s="228"/>
      <c r="AA519" s="228"/>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4"/>
      <c r="AX519" s="29"/>
      <c r="BA519" s="750">
        <f>+BC519+BD519+BF519+BH519+BJ519+BL519+BN519+BP519+BR519+BT519+BV519+BX519+BZ519</f>
        <v>2500940</v>
      </c>
      <c r="BB519" s="130">
        <f>+BE519+BG519+BI519+BK519+BM519+BO519+BQ519+BS519+BU519+BW519+BY519+CA519</f>
        <v>1225191.42</v>
      </c>
      <c r="BC519" s="129">
        <v>18593645</v>
      </c>
      <c r="BD519" s="748">
        <f>-868216+73000</f>
        <v>-795216</v>
      </c>
      <c r="BE519" s="132">
        <v>1012581.72</v>
      </c>
      <c r="BF519" s="131">
        <v>-15466602</v>
      </c>
      <c r="BG519" s="132">
        <v>45245.850000000093</v>
      </c>
      <c r="BH519" s="131">
        <v>169113</v>
      </c>
      <c r="BI519" s="132">
        <v>167363.84999999986</v>
      </c>
      <c r="BJ519" s="131"/>
      <c r="BK519" s="132"/>
      <c r="BL519" s="131"/>
      <c r="BM519" s="132"/>
      <c r="BN519" s="131"/>
      <c r="BO519" s="132"/>
      <c r="BP519" s="131"/>
      <c r="BQ519" s="132"/>
      <c r="BR519" s="131"/>
      <c r="BS519" s="65"/>
      <c r="BT519" s="155"/>
      <c r="BU519" s="132"/>
      <c r="BV519" s="131"/>
      <c r="BW519" s="65"/>
      <c r="BX519" s="131"/>
      <c r="BY519" s="65"/>
      <c r="BZ519" s="131"/>
      <c r="CA519" s="65"/>
      <c r="CB519" s="132">
        <f>+BE519+BG519+BI519+BK519+BM519+BO519+BQ519+BS519+BU519+BW519+BY519+CA519</f>
        <v>1225191.42</v>
      </c>
      <c r="CC519" s="128">
        <f>+CB519/BA519*100</f>
        <v>48.989236846945545</v>
      </c>
      <c r="CF519" s="133">
        <f t="shared" si="174"/>
        <v>0</v>
      </c>
      <c r="CG519" s="133">
        <f t="shared" si="174"/>
        <v>0</v>
      </c>
      <c r="CH519" s="134"/>
      <c r="CI519" s="133">
        <v>2500940</v>
      </c>
      <c r="CJ519" s="133">
        <v>1225191.42</v>
      </c>
      <c r="CK519" s="648"/>
    </row>
    <row r="520" spans="1:97" s="194" customFormat="1" ht="36" customHeight="1">
      <c r="A520" s="272"/>
      <c r="B520" s="272"/>
      <c r="C520" s="273" t="s">
        <v>607</v>
      </c>
      <c r="D520" s="100"/>
      <c r="E520" s="273"/>
      <c r="F520" s="100"/>
      <c r="G520" s="171"/>
      <c r="H520" s="171"/>
      <c r="I520" s="171"/>
      <c r="J520" s="275"/>
      <c r="K520" s="275"/>
      <c r="L520" s="275"/>
      <c r="M520" s="275"/>
      <c r="N520" s="275"/>
      <c r="O520" s="275"/>
      <c r="P520" s="275"/>
      <c r="Q520" s="275"/>
      <c r="R520" s="275"/>
      <c r="S520" s="275"/>
      <c r="T520" s="275"/>
      <c r="U520" s="275"/>
      <c r="V520" s="275"/>
      <c r="W520" s="275"/>
      <c r="X520" s="238"/>
      <c r="Y520" s="238"/>
      <c r="Z520" s="238"/>
      <c r="AA520" s="238"/>
      <c r="AB520" s="238"/>
      <c r="AC520" s="238"/>
      <c r="AD520" s="238"/>
      <c r="AE520" s="238"/>
      <c r="AF520" s="238"/>
      <c r="AG520" s="238"/>
      <c r="AH520" s="238"/>
      <c r="AI520" s="238"/>
      <c r="AJ520" s="238"/>
      <c r="AK520" s="238"/>
      <c r="AL520" s="238"/>
      <c r="AM520" s="238"/>
      <c r="AN520" s="238"/>
      <c r="AO520" s="238"/>
      <c r="AP520" s="238"/>
      <c r="AQ520" s="238"/>
      <c r="AR520" s="238"/>
      <c r="AS520" s="238"/>
      <c r="AT520" s="238"/>
      <c r="AU520" s="238"/>
      <c r="AV520" s="238"/>
      <c r="AW520" s="276"/>
      <c r="BA520" s="129">
        <f>+BC520+BD520+BF520+BH520+BJ520+BL520+BN520+BP520+BR520+BT520+BV520+BX520+BZ520</f>
        <v>384000</v>
      </c>
      <c r="BB520" s="130">
        <f>+BE520+BG520+BI520+BK520+BM520+BO520+BQ520+BS520+BU520+BW520+BY520+CA520</f>
        <v>84000</v>
      </c>
      <c r="BC520" s="129">
        <v>252000</v>
      </c>
      <c r="BD520" s="155">
        <v>0</v>
      </c>
      <c r="BE520" s="132">
        <v>0</v>
      </c>
      <c r="BF520" s="192">
        <v>0</v>
      </c>
      <c r="BG520" s="166">
        <v>56000</v>
      </c>
      <c r="BH520" s="165">
        <v>132000</v>
      </c>
      <c r="BI520" s="166">
        <v>28000</v>
      </c>
      <c r="BJ520" s="192"/>
      <c r="BK520" s="166"/>
      <c r="BL520" s="192"/>
      <c r="BM520" s="166"/>
      <c r="BN520" s="131"/>
      <c r="BO520" s="166"/>
      <c r="BP520" s="192"/>
      <c r="BQ520" s="166"/>
      <c r="BR520" s="192"/>
      <c r="BS520" s="193"/>
      <c r="BT520" s="403"/>
      <c r="BU520" s="166"/>
      <c r="BV520" s="192"/>
      <c r="BW520" s="166"/>
      <c r="BX520" s="192"/>
      <c r="BY520" s="193"/>
      <c r="BZ520" s="192"/>
      <c r="CA520" s="193"/>
      <c r="CB520" s="132">
        <f>+BE520+BG520+BI520+BK520+BM520+BO520+BQ520+BS520+BU520+BW520+BY520+CA520</f>
        <v>84000</v>
      </c>
      <c r="CC520" s="128">
        <f>+CB520/BA520*100</f>
        <v>21.875</v>
      </c>
      <c r="CF520" s="133">
        <f t="shared" si="174"/>
        <v>0</v>
      </c>
      <c r="CG520" s="133">
        <f t="shared" si="174"/>
        <v>0</v>
      </c>
      <c r="CH520" s="134"/>
      <c r="CI520" s="133">
        <v>384000</v>
      </c>
      <c r="CJ520" s="133">
        <v>84000</v>
      </c>
      <c r="CK520" s="649"/>
      <c r="CL520" s="29"/>
    </row>
    <row r="521" spans="1:97" ht="35.25" customHeight="1">
      <c r="A521" s="204"/>
      <c r="B521" s="204"/>
      <c r="C521" s="958" t="s">
        <v>206</v>
      </c>
      <c r="D521" s="958"/>
      <c r="E521" s="958"/>
      <c r="F521" s="958"/>
      <c r="G521" s="63"/>
      <c r="H521" s="63"/>
      <c r="I521" s="63"/>
      <c r="J521" s="144"/>
      <c r="K521" s="144"/>
      <c r="L521" s="144"/>
      <c r="M521" s="144"/>
      <c r="N521" s="144"/>
      <c r="O521" s="144"/>
      <c r="P521" s="144"/>
      <c r="Q521" s="144"/>
      <c r="R521" s="144"/>
      <c r="S521" s="144"/>
      <c r="T521" s="144"/>
      <c r="U521" s="144"/>
      <c r="V521" s="144"/>
      <c r="W521" s="144"/>
      <c r="X521" s="228"/>
      <c r="Y521" s="228"/>
      <c r="Z521" s="228"/>
      <c r="AA521" s="228"/>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4"/>
      <c r="AX521" s="29"/>
      <c r="BA521" s="129">
        <f>+BC521+BD521+BF521+BH521+BJ521+BL521+BN521+BP521+BR521+BT521+BV521+BX521+BZ521</f>
        <v>699592</v>
      </c>
      <c r="BB521" s="130">
        <f>+BE521+BG521+BI521+BK521+BM521+BO521+BQ521+BS521+BU521+BW521+BY521+CA521</f>
        <v>222313.16</v>
      </c>
      <c r="BC521" s="129">
        <v>685552</v>
      </c>
      <c r="BD521" s="155">
        <v>14040</v>
      </c>
      <c r="BE521" s="132">
        <v>84487.72</v>
      </c>
      <c r="BF521" s="131">
        <v>0</v>
      </c>
      <c r="BG521" s="132">
        <v>69587.72</v>
      </c>
      <c r="BH521" s="131">
        <v>0</v>
      </c>
      <c r="BI521" s="132">
        <v>68237.72</v>
      </c>
      <c r="BJ521" s="131"/>
      <c r="BK521" s="132"/>
      <c r="BL521" s="131"/>
      <c r="BM521" s="132"/>
      <c r="BN521" s="131"/>
      <c r="BO521" s="132"/>
      <c r="BP521" s="131"/>
      <c r="BQ521" s="132"/>
      <c r="BR521" s="131"/>
      <c r="BS521" s="65"/>
      <c r="BT521" s="155"/>
      <c r="BU521" s="132"/>
      <c r="BV521" s="131"/>
      <c r="BW521" s="65"/>
      <c r="BX521" s="131"/>
      <c r="BY521" s="65"/>
      <c r="BZ521" s="131"/>
      <c r="CA521" s="65"/>
      <c r="CB521" s="132">
        <f>+BE521+BG521+BI521+BK521+BM521+BO521+BQ521+BS521+BU521+BW521+BY521+CA521</f>
        <v>222313.16</v>
      </c>
      <c r="CC521" s="128">
        <f>+CB521/BA521*100</f>
        <v>31.777544626010588</v>
      </c>
      <c r="CF521" s="133">
        <f t="shared" si="174"/>
        <v>0</v>
      </c>
      <c r="CG521" s="133">
        <f t="shared" si="174"/>
        <v>0</v>
      </c>
      <c r="CH521" s="134"/>
      <c r="CI521" s="133">
        <v>699592</v>
      </c>
      <c r="CJ521" s="133">
        <v>222313.16</v>
      </c>
      <c r="CK521" s="649"/>
    </row>
    <row r="522" spans="1:97" ht="35.25" customHeight="1">
      <c r="A522" s="204"/>
      <c r="B522" s="204"/>
      <c r="C522" s="100"/>
      <c r="D522" s="100"/>
      <c r="E522" s="100"/>
      <c r="F522" s="100"/>
      <c r="G522" s="63"/>
      <c r="H522" s="63"/>
      <c r="I522" s="63"/>
      <c r="J522" s="144"/>
      <c r="K522" s="144"/>
      <c r="L522" s="144"/>
      <c r="M522" s="144"/>
      <c r="N522" s="144"/>
      <c r="O522" s="144"/>
      <c r="P522" s="144"/>
      <c r="Q522" s="144"/>
      <c r="R522" s="144"/>
      <c r="S522" s="144"/>
      <c r="T522" s="144"/>
      <c r="U522" s="144"/>
      <c r="V522" s="144"/>
      <c r="W522" s="144"/>
      <c r="X522" s="228"/>
      <c r="Y522" s="228"/>
      <c r="Z522" s="228"/>
      <c r="AA522" s="228"/>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4"/>
      <c r="AX522" s="29"/>
      <c r="BA522" s="129"/>
      <c r="BB522" s="130"/>
      <c r="BC522" s="129"/>
      <c r="BD522" s="155"/>
      <c r="BE522" s="132"/>
      <c r="BF522" s="131"/>
      <c r="BG522" s="132"/>
      <c r="BH522" s="131"/>
      <c r="BI522" s="132"/>
      <c r="BJ522" s="131"/>
      <c r="BK522" s="132"/>
      <c r="BL522" s="131"/>
      <c r="BM522" s="132"/>
      <c r="BN522" s="131"/>
      <c r="BO522" s="132"/>
      <c r="BP522" s="131"/>
      <c r="BQ522" s="132"/>
      <c r="BR522" s="131"/>
      <c r="BS522" s="65"/>
      <c r="BT522" s="155"/>
      <c r="BU522" s="132"/>
      <c r="BV522" s="131"/>
      <c r="BW522" s="65"/>
      <c r="BX522" s="131"/>
      <c r="BY522" s="65"/>
      <c r="BZ522" s="131"/>
      <c r="CA522" s="65"/>
      <c r="CB522" s="132">
        <f t="shared" ref="CB522:CB531" si="175">+BE522+BG522+BI522+BK522+BM522+BO522+BQ522+BS522+BU522+BW522+BY522+CA522</f>
        <v>0</v>
      </c>
      <c r="CC522" s="128" t="e">
        <f t="shared" ref="CC522:CC531" si="176">+CB522/BA522*100</f>
        <v>#DIV/0!</v>
      </c>
      <c r="CF522" s="133"/>
      <c r="CG522" s="133"/>
      <c r="CH522" s="134"/>
      <c r="CI522" s="133"/>
      <c r="CJ522" s="133"/>
      <c r="CK522" s="649"/>
    </row>
    <row r="523" spans="1:97" ht="42.75" customHeight="1">
      <c r="A523" s="204"/>
      <c r="B523" s="204"/>
      <c r="C523" s="958" t="s">
        <v>604</v>
      </c>
      <c r="D523" s="958"/>
      <c r="E523" s="958"/>
      <c r="F523" s="958"/>
      <c r="G523" s="63"/>
      <c r="H523" s="63"/>
      <c r="I523" s="63"/>
      <c r="J523" s="144"/>
      <c r="K523" s="144"/>
      <c r="L523" s="144"/>
      <c r="M523" s="144"/>
      <c r="N523" s="144"/>
      <c r="O523" s="144"/>
      <c r="P523" s="144"/>
      <c r="Q523" s="144"/>
      <c r="R523" s="144"/>
      <c r="S523" s="144"/>
      <c r="T523" s="144"/>
      <c r="U523" s="144"/>
      <c r="V523" s="144"/>
      <c r="W523" s="144"/>
      <c r="X523" s="228"/>
      <c r="Y523" s="228"/>
      <c r="Z523" s="228"/>
      <c r="AA523" s="228"/>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4"/>
      <c r="AX523" s="29"/>
      <c r="BA523" s="129">
        <f t="shared" ref="BA523:BA543" si="177">+BC523+BD523+BF523+BH523+BJ523+BL523+BN523+BP523+BR523+BT523+BV523+BX523+BZ523</f>
        <v>27000</v>
      </c>
      <c r="BB523" s="130">
        <f t="shared" ref="BB523:BB543" si="178">+BE523+BG523+BI523+BK523+BM523+BO523+BQ523+BS523+BU523+BW523+BY523+CA523</f>
        <v>0</v>
      </c>
      <c r="BC523" s="129">
        <v>27000</v>
      </c>
      <c r="BD523" s="155">
        <v>0</v>
      </c>
      <c r="BE523" s="132">
        <v>0</v>
      </c>
      <c r="BF523" s="131">
        <v>0</v>
      </c>
      <c r="BG523" s="132">
        <v>0</v>
      </c>
      <c r="BH523" s="131">
        <v>0</v>
      </c>
      <c r="BI523" s="132">
        <v>0</v>
      </c>
      <c r="BJ523" s="131"/>
      <c r="BK523" s="132"/>
      <c r="BL523" s="131"/>
      <c r="BM523" s="132"/>
      <c r="BN523" s="131"/>
      <c r="BO523" s="132"/>
      <c r="BP523" s="131"/>
      <c r="BQ523" s="132"/>
      <c r="BR523" s="131"/>
      <c r="BS523" s="65"/>
      <c r="BT523" s="155"/>
      <c r="BU523" s="132"/>
      <c r="BV523" s="131"/>
      <c r="BW523" s="65"/>
      <c r="BX523" s="131"/>
      <c r="BY523" s="65"/>
      <c r="BZ523" s="131"/>
      <c r="CA523" s="65"/>
      <c r="CB523" s="132">
        <f t="shared" si="175"/>
        <v>0</v>
      </c>
      <c r="CC523" s="128">
        <f t="shared" si="176"/>
        <v>0</v>
      </c>
      <c r="CF523" s="133">
        <f t="shared" ref="CF523:CG525" si="179">+CI523-BA523</f>
        <v>0</v>
      </c>
      <c r="CG523" s="133">
        <f t="shared" si="179"/>
        <v>0</v>
      </c>
      <c r="CH523" s="134"/>
      <c r="CI523" s="133">
        <v>27000</v>
      </c>
      <c r="CJ523" s="133">
        <v>0</v>
      </c>
      <c r="CK523" s="648"/>
    </row>
    <row r="524" spans="1:97" ht="26.25" customHeight="1">
      <c r="A524" s="204"/>
      <c r="B524" s="204"/>
      <c r="C524" s="958" t="s">
        <v>204</v>
      </c>
      <c r="D524" s="958"/>
      <c r="E524" s="958"/>
      <c r="F524" s="958"/>
      <c r="G524" s="63"/>
      <c r="H524" s="63"/>
      <c r="I524" s="63"/>
      <c r="J524" s="144"/>
      <c r="K524" s="144"/>
      <c r="L524" s="144"/>
      <c r="M524" s="144"/>
      <c r="N524" s="144"/>
      <c r="O524" s="144"/>
      <c r="P524" s="144"/>
      <c r="Q524" s="144"/>
      <c r="R524" s="144"/>
      <c r="S524" s="144"/>
      <c r="T524" s="144"/>
      <c r="U524" s="144"/>
      <c r="V524" s="144"/>
      <c r="W524" s="144"/>
      <c r="X524" s="228"/>
      <c r="Y524" s="228"/>
      <c r="Z524" s="228"/>
      <c r="AA524" s="228"/>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4"/>
      <c r="AX524" s="29"/>
      <c r="BA524" s="129">
        <f t="shared" si="177"/>
        <v>0</v>
      </c>
      <c r="BB524" s="130">
        <f t="shared" si="178"/>
        <v>0</v>
      </c>
      <c r="BC524" s="129">
        <v>0</v>
      </c>
      <c r="BD524" s="155">
        <v>0</v>
      </c>
      <c r="BE524" s="132">
        <v>0</v>
      </c>
      <c r="BF524" s="131">
        <v>0</v>
      </c>
      <c r="BG524" s="132">
        <v>0</v>
      </c>
      <c r="BH524" s="131">
        <v>0</v>
      </c>
      <c r="BI524" s="132">
        <v>0</v>
      </c>
      <c r="BJ524" s="131"/>
      <c r="BK524" s="132"/>
      <c r="BL524" s="131"/>
      <c r="BM524" s="132"/>
      <c r="BN524" s="131"/>
      <c r="BO524" s="132"/>
      <c r="BP524" s="131"/>
      <c r="BQ524" s="132"/>
      <c r="BR524" s="131"/>
      <c r="BS524" s="65"/>
      <c r="BT524" s="155"/>
      <c r="BU524" s="132"/>
      <c r="BV524" s="131"/>
      <c r="BW524" s="65"/>
      <c r="BX524" s="131"/>
      <c r="BY524" s="65"/>
      <c r="BZ524" s="131"/>
      <c r="CA524" s="65"/>
      <c r="CB524" s="132">
        <f t="shared" si="175"/>
        <v>0</v>
      </c>
      <c r="CC524" s="128" t="e">
        <f t="shared" si="176"/>
        <v>#DIV/0!</v>
      </c>
      <c r="CF524" s="133">
        <f t="shared" si="179"/>
        <v>0</v>
      </c>
      <c r="CG524" s="133">
        <f t="shared" si="179"/>
        <v>0</v>
      </c>
      <c r="CH524" s="134"/>
      <c r="CI524" s="133"/>
      <c r="CJ524" s="133"/>
    </row>
    <row r="525" spans="1:97" ht="36.75" customHeight="1">
      <c r="A525" s="204"/>
      <c r="B525" s="204"/>
      <c r="C525" s="958" t="s">
        <v>210</v>
      </c>
      <c r="D525" s="958"/>
      <c r="E525" s="958"/>
      <c r="F525" s="958"/>
      <c r="G525" s="63"/>
      <c r="H525" s="63"/>
      <c r="I525" s="63"/>
      <c r="J525" s="144"/>
      <c r="K525" s="144"/>
      <c r="L525" s="144"/>
      <c r="M525" s="144"/>
      <c r="N525" s="144"/>
      <c r="O525" s="144"/>
      <c r="P525" s="144"/>
      <c r="Q525" s="144"/>
      <c r="R525" s="144"/>
      <c r="S525" s="144"/>
      <c r="T525" s="144"/>
      <c r="U525" s="144"/>
      <c r="V525" s="144"/>
      <c r="W525" s="144"/>
      <c r="X525" s="228"/>
      <c r="Y525" s="228"/>
      <c r="Z525" s="228"/>
      <c r="AA525" s="228"/>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4"/>
      <c r="AX525" s="29"/>
      <c r="BA525" s="129">
        <f t="shared" si="177"/>
        <v>8501650</v>
      </c>
      <c r="BB525" s="130">
        <f t="shared" si="178"/>
        <v>1666905.6400000001</v>
      </c>
      <c r="BC525" s="129">
        <v>1678905</v>
      </c>
      <c r="BD525" s="155">
        <v>669517</v>
      </c>
      <c r="BE525" s="132">
        <v>15759.06</v>
      </c>
      <c r="BF525" s="131">
        <v>7713232</v>
      </c>
      <c r="BG525" s="132">
        <v>822057.84</v>
      </c>
      <c r="BH525" s="131">
        <v>-1560004</v>
      </c>
      <c r="BI525" s="132">
        <v>829088.74000000011</v>
      </c>
      <c r="BJ525" s="131"/>
      <c r="BK525" s="132"/>
      <c r="BL525" s="131"/>
      <c r="BM525" s="132"/>
      <c r="BN525" s="131"/>
      <c r="BO525" s="132"/>
      <c r="BP525" s="131"/>
      <c r="BQ525" s="132"/>
      <c r="BR525" s="131"/>
      <c r="BS525" s="132"/>
      <c r="BT525" s="155"/>
      <c r="BU525" s="132"/>
      <c r="BV525" s="131"/>
      <c r="BW525" s="65"/>
      <c r="BX525" s="131"/>
      <c r="BY525" s="65"/>
      <c r="BZ525" s="131"/>
      <c r="CA525" s="65"/>
      <c r="CB525" s="132">
        <f t="shared" si="175"/>
        <v>1666905.6400000001</v>
      </c>
      <c r="CC525" s="128">
        <f t="shared" si="176"/>
        <v>19.606848552927964</v>
      </c>
      <c r="CF525" s="133">
        <f t="shared" si="179"/>
        <v>0</v>
      </c>
      <c r="CG525" s="133">
        <f t="shared" si="179"/>
        <v>0</v>
      </c>
      <c r="CH525" s="134"/>
      <c r="CI525" s="133">
        <v>8501650</v>
      </c>
      <c r="CJ525" s="133">
        <v>1666905.6400000001</v>
      </c>
      <c r="CK525" s="649"/>
      <c r="CL525" s="145"/>
      <c r="CS525" s="209"/>
    </row>
    <row r="526" spans="1:97" ht="29.25" customHeight="1">
      <c r="B526" s="772" t="s">
        <v>887</v>
      </c>
      <c r="C526" s="1024" t="s">
        <v>878</v>
      </c>
      <c r="D526" s="1024"/>
      <c r="E526" s="1200"/>
      <c r="F526" s="1200"/>
      <c r="V526" s="144"/>
      <c r="W526" s="144"/>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BA526" s="750">
        <f t="shared" si="177"/>
        <v>807152</v>
      </c>
      <c r="BB526" s="130">
        <f t="shared" si="178"/>
        <v>126357.69</v>
      </c>
      <c r="BC526" s="129">
        <v>0</v>
      </c>
      <c r="BD526" s="155">
        <v>55774</v>
      </c>
      <c r="BE526" s="132">
        <v>0</v>
      </c>
      <c r="BF526" s="131">
        <v>751378</v>
      </c>
      <c r="BG526" s="132">
        <v>63554.83</v>
      </c>
      <c r="BH526" s="131">
        <v>0</v>
      </c>
      <c r="BI526" s="132">
        <v>62802.86</v>
      </c>
      <c r="BJ526" s="131"/>
      <c r="BK526" s="132"/>
      <c r="BL526" s="131"/>
      <c r="BM526" s="132"/>
      <c r="BN526" s="131"/>
      <c r="BO526" s="132"/>
      <c r="BP526" s="131"/>
      <c r="BQ526" s="132"/>
      <c r="BR526" s="131"/>
      <c r="BS526" s="132"/>
      <c r="BT526" s="155"/>
      <c r="BU526" s="132"/>
      <c r="BV526" s="131"/>
      <c r="BW526" s="65"/>
      <c r="BX526" s="131"/>
      <c r="BY526" s="65"/>
      <c r="BZ526" s="131"/>
      <c r="CA526" s="65"/>
      <c r="CB526" s="132">
        <f t="shared" si="175"/>
        <v>126357.69</v>
      </c>
      <c r="CC526" s="128">
        <f t="shared" si="176"/>
        <v>15.654757716018791</v>
      </c>
      <c r="CF526" s="133">
        <f t="shared" ref="CF526:CG530" si="180">+CI526-BA526</f>
        <v>0</v>
      </c>
      <c r="CG526" s="133">
        <f t="shared" si="180"/>
        <v>0</v>
      </c>
      <c r="CH526" s="134"/>
      <c r="CI526" s="133">
        <v>807152</v>
      </c>
      <c r="CJ526" s="133">
        <v>126357.69</v>
      </c>
    </row>
    <row r="527" spans="1:97" ht="29.25" customHeight="1">
      <c r="B527" s="772" t="s">
        <v>887</v>
      </c>
      <c r="C527" s="1024" t="s">
        <v>879</v>
      </c>
      <c r="D527" s="1024"/>
      <c r="E527" s="1200"/>
      <c r="F527" s="1200"/>
      <c r="V527" s="144"/>
      <c r="W527" s="144"/>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BA527" s="750">
        <f t="shared" si="177"/>
        <v>103400</v>
      </c>
      <c r="BB527" s="130">
        <f t="shared" si="178"/>
        <v>18800</v>
      </c>
      <c r="BC527" s="129">
        <v>0</v>
      </c>
      <c r="BD527" s="155">
        <v>112800</v>
      </c>
      <c r="BE527" s="132">
        <v>0</v>
      </c>
      <c r="BF527" s="131">
        <v>0</v>
      </c>
      <c r="BG527" s="132">
        <v>9400</v>
      </c>
      <c r="BH527" s="131">
        <v>-9400</v>
      </c>
      <c r="BI527" s="132">
        <v>9400</v>
      </c>
      <c r="BJ527" s="131"/>
      <c r="BK527" s="132"/>
      <c r="BL527" s="131"/>
      <c r="BM527" s="132"/>
      <c r="BN527" s="131"/>
      <c r="BO527" s="132"/>
      <c r="BP527" s="131"/>
      <c r="BQ527" s="132"/>
      <c r="BR527" s="131"/>
      <c r="BS527" s="132"/>
      <c r="BT527" s="155"/>
      <c r="BU527" s="132"/>
      <c r="BV527" s="131"/>
      <c r="BW527" s="65"/>
      <c r="BX527" s="131"/>
      <c r="BY527" s="65"/>
      <c r="BZ527" s="131"/>
      <c r="CA527" s="65"/>
      <c r="CB527" s="132">
        <f t="shared" si="175"/>
        <v>18800</v>
      </c>
      <c r="CC527" s="128">
        <f t="shared" si="176"/>
        <v>18.181818181818183</v>
      </c>
      <c r="CF527" s="133">
        <f t="shared" si="180"/>
        <v>0</v>
      </c>
      <c r="CG527" s="133">
        <f t="shared" si="180"/>
        <v>0</v>
      </c>
      <c r="CH527" s="134"/>
      <c r="CI527" s="133">
        <v>103400</v>
      </c>
      <c r="CJ527" s="133">
        <v>18800</v>
      </c>
    </row>
    <row r="528" spans="1:97" ht="29.25" customHeight="1">
      <c r="B528" s="772" t="s">
        <v>887</v>
      </c>
      <c r="C528" s="1024" t="s">
        <v>880</v>
      </c>
      <c r="D528" s="1024"/>
      <c r="E528" s="1200"/>
      <c r="F528" s="1200"/>
      <c r="V528" s="144"/>
      <c r="W528" s="144"/>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BA528" s="750">
        <f t="shared" si="177"/>
        <v>423600</v>
      </c>
      <c r="BB528" s="130">
        <f t="shared" si="178"/>
        <v>188070.51</v>
      </c>
      <c r="BC528" s="129">
        <v>0</v>
      </c>
      <c r="BD528" s="155">
        <v>648000</v>
      </c>
      <c r="BE528" s="132">
        <v>0</v>
      </c>
      <c r="BF528" s="131">
        <v>0</v>
      </c>
      <c r="BG528" s="132">
        <v>0</v>
      </c>
      <c r="BH528" s="131">
        <v>-224400</v>
      </c>
      <c r="BI528" s="132">
        <v>188070.51</v>
      </c>
      <c r="BJ528" s="131"/>
      <c r="BK528" s="132"/>
      <c r="BL528" s="131"/>
      <c r="BM528" s="132"/>
      <c r="BN528" s="131"/>
      <c r="BO528" s="132"/>
      <c r="BP528" s="131"/>
      <c r="BQ528" s="132"/>
      <c r="BR528" s="131"/>
      <c r="BS528" s="132"/>
      <c r="BT528" s="155"/>
      <c r="BU528" s="132"/>
      <c r="BV528" s="131"/>
      <c r="BW528" s="65"/>
      <c r="BX528" s="131"/>
      <c r="BY528" s="65"/>
      <c r="BZ528" s="131"/>
      <c r="CA528" s="65"/>
      <c r="CB528" s="132">
        <f t="shared" si="175"/>
        <v>188070.51</v>
      </c>
      <c r="CC528" s="128">
        <f t="shared" si="176"/>
        <v>44.398137393767705</v>
      </c>
      <c r="CF528" s="133">
        <f t="shared" si="180"/>
        <v>0</v>
      </c>
      <c r="CG528" s="133">
        <f t="shared" si="180"/>
        <v>0</v>
      </c>
      <c r="CH528" s="134"/>
      <c r="CI528" s="133">
        <v>423600</v>
      </c>
      <c r="CJ528" s="133">
        <v>188070.51</v>
      </c>
    </row>
    <row r="529" spans="1:97" ht="48.75" customHeight="1">
      <c r="B529" s="772"/>
      <c r="C529" s="974" t="s">
        <v>1025</v>
      </c>
      <c r="D529" s="974"/>
      <c r="E529" s="776"/>
      <c r="F529" s="776"/>
      <c r="V529" s="144"/>
      <c r="W529" s="144"/>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BA529" s="750">
        <f t="shared" si="177"/>
        <v>0</v>
      </c>
      <c r="BB529" s="130">
        <f t="shared" si="178"/>
        <v>0</v>
      </c>
      <c r="BC529" s="129">
        <v>0</v>
      </c>
      <c r="BD529" s="155">
        <v>0</v>
      </c>
      <c r="BE529" s="132">
        <v>0</v>
      </c>
      <c r="BF529" s="131">
        <v>0</v>
      </c>
      <c r="BG529" s="132">
        <v>0</v>
      </c>
      <c r="BH529" s="131">
        <v>0</v>
      </c>
      <c r="BI529" s="132">
        <v>0</v>
      </c>
      <c r="BJ529" s="131">
        <v>0</v>
      </c>
      <c r="BK529" s="132"/>
      <c r="BL529" s="131"/>
      <c r="BM529" s="132"/>
      <c r="BN529" s="131"/>
      <c r="BO529" s="132"/>
      <c r="BP529" s="131"/>
      <c r="BQ529" s="132"/>
      <c r="BR529" s="131"/>
      <c r="BS529" s="132"/>
      <c r="BT529" s="155"/>
      <c r="BU529" s="132"/>
      <c r="BV529" s="131"/>
      <c r="BW529" s="65"/>
      <c r="BX529" s="131"/>
      <c r="BY529" s="65"/>
      <c r="BZ529" s="131"/>
      <c r="CA529" s="65"/>
      <c r="CB529" s="132">
        <f t="shared" si="175"/>
        <v>0</v>
      </c>
      <c r="CC529" s="128" t="e">
        <f t="shared" si="176"/>
        <v>#DIV/0!</v>
      </c>
      <c r="CF529" s="133">
        <f>+CI529-BA529</f>
        <v>0</v>
      </c>
      <c r="CG529" s="133">
        <f>+CJ529-BB529</f>
        <v>0</v>
      </c>
      <c r="CH529" s="134"/>
      <c r="CI529" s="751"/>
      <c r="CJ529" s="751"/>
    </row>
    <row r="530" spans="1:97" ht="29.25" customHeight="1">
      <c r="B530" s="772" t="s">
        <v>888</v>
      </c>
      <c r="C530" s="966" t="s">
        <v>882</v>
      </c>
      <c r="D530" s="966"/>
      <c r="E530" s="29"/>
      <c r="F530" s="29"/>
      <c r="V530" s="144"/>
      <c r="W530" s="144"/>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BA530" s="750">
        <f t="shared" si="177"/>
        <v>5293</v>
      </c>
      <c r="BB530" s="130">
        <f t="shared" si="178"/>
        <v>0</v>
      </c>
      <c r="BC530" s="129">
        <v>0</v>
      </c>
      <c r="BD530" s="155">
        <v>0</v>
      </c>
      <c r="BE530" s="132">
        <v>0</v>
      </c>
      <c r="BF530" s="131">
        <v>8500</v>
      </c>
      <c r="BG530" s="132">
        <v>0</v>
      </c>
      <c r="BH530" s="131">
        <v>-3207</v>
      </c>
      <c r="BI530" s="132">
        <v>0</v>
      </c>
      <c r="BJ530" s="131"/>
      <c r="BK530" s="132"/>
      <c r="BL530" s="131"/>
      <c r="BM530" s="132"/>
      <c r="BN530" s="131"/>
      <c r="BO530" s="132"/>
      <c r="BP530" s="131"/>
      <c r="BQ530" s="132"/>
      <c r="BR530" s="131"/>
      <c r="BS530" s="132"/>
      <c r="BT530" s="155"/>
      <c r="BU530" s="132"/>
      <c r="BV530" s="131"/>
      <c r="BW530" s="65"/>
      <c r="BX530" s="131"/>
      <c r="BY530" s="65"/>
      <c r="BZ530" s="131"/>
      <c r="CA530" s="65"/>
      <c r="CB530" s="132">
        <f t="shared" si="175"/>
        <v>0</v>
      </c>
      <c r="CC530" s="128">
        <f t="shared" si="176"/>
        <v>0</v>
      </c>
      <c r="CF530" s="133">
        <f t="shared" si="180"/>
        <v>0</v>
      </c>
      <c r="CG530" s="133">
        <f t="shared" si="180"/>
        <v>0</v>
      </c>
      <c r="CH530" s="134"/>
      <c r="CI530" s="133">
        <v>5293</v>
      </c>
      <c r="CJ530" s="133">
        <v>0</v>
      </c>
    </row>
    <row r="531" spans="1:97" s="194" customFormat="1" ht="36" customHeight="1">
      <c r="A531" s="272"/>
      <c r="B531" s="773"/>
      <c r="C531" s="277" t="s">
        <v>608</v>
      </c>
      <c r="D531" s="277"/>
      <c r="E531" s="1200"/>
      <c r="F531" s="1200"/>
      <c r="G531" s="171"/>
      <c r="H531" s="171"/>
      <c r="I531" s="171"/>
      <c r="J531" s="275"/>
      <c r="K531" s="275"/>
      <c r="L531" s="275"/>
      <c r="M531" s="275"/>
      <c r="N531" s="275"/>
      <c r="O531" s="275"/>
      <c r="P531" s="275"/>
      <c r="Q531" s="275"/>
      <c r="R531" s="275"/>
      <c r="S531" s="275"/>
      <c r="T531" s="275"/>
      <c r="U531" s="275"/>
      <c r="V531" s="275"/>
      <c r="W531" s="275"/>
      <c r="X531" s="238"/>
      <c r="Y531" s="238"/>
      <c r="Z531" s="238"/>
      <c r="AA531" s="238"/>
      <c r="AB531" s="238"/>
      <c r="AC531" s="238"/>
      <c r="AD531" s="238"/>
      <c r="AE531" s="238"/>
      <c r="AF531" s="238"/>
      <c r="AG531" s="238"/>
      <c r="AH531" s="238"/>
      <c r="AI531" s="238"/>
      <c r="AJ531" s="238"/>
      <c r="AK531" s="238"/>
      <c r="AL531" s="238"/>
      <c r="AM531" s="238"/>
      <c r="AN531" s="238"/>
      <c r="AO531" s="238"/>
      <c r="AP531" s="238"/>
      <c r="AQ531" s="238"/>
      <c r="AR531" s="238"/>
      <c r="AS531" s="238"/>
      <c r="AT531" s="238"/>
      <c r="AU531" s="238"/>
      <c r="AV531" s="238"/>
      <c r="AW531" s="276"/>
      <c r="BA531" s="750">
        <f t="shared" si="177"/>
        <v>8220195</v>
      </c>
      <c r="BB531" s="130">
        <f t="shared" si="178"/>
        <v>3784341.6500000004</v>
      </c>
      <c r="BC531" s="129">
        <v>36224181</v>
      </c>
      <c r="BD531" s="748">
        <f>201252+108789</f>
        <v>310041</v>
      </c>
      <c r="BE531" s="132">
        <v>2937721.62</v>
      </c>
      <c r="BF531" s="192">
        <v>-28586738</v>
      </c>
      <c r="BG531" s="166">
        <v>403652.98</v>
      </c>
      <c r="BH531" s="165">
        <v>272711</v>
      </c>
      <c r="BI531" s="166">
        <v>442967.05000000028</v>
      </c>
      <c r="BJ531" s="192"/>
      <c r="BK531" s="166"/>
      <c r="BL531" s="192"/>
      <c r="BM531" s="166"/>
      <c r="BN531" s="131"/>
      <c r="BO531" s="166"/>
      <c r="BP531" s="192"/>
      <c r="BQ531" s="166"/>
      <c r="BR531" s="192"/>
      <c r="BS531" s="193"/>
      <c r="BT531" s="403"/>
      <c r="BU531" s="166"/>
      <c r="BV531" s="192"/>
      <c r="BW531" s="166"/>
      <c r="BX531" s="192"/>
      <c r="BY531" s="193"/>
      <c r="BZ531" s="192"/>
      <c r="CA531" s="193"/>
      <c r="CB531" s="132">
        <f t="shared" si="175"/>
        <v>3784341.6500000004</v>
      </c>
      <c r="CC531" s="128">
        <f t="shared" si="176"/>
        <v>46.037127464737765</v>
      </c>
      <c r="CF531" s="133">
        <f t="shared" ref="CF531:CG535" si="181">+CI531-BA531</f>
        <v>0</v>
      </c>
      <c r="CG531" s="133">
        <f t="shared" si="181"/>
        <v>0</v>
      </c>
      <c r="CH531" s="134"/>
      <c r="CI531" s="195">
        <v>8220195</v>
      </c>
      <c r="CJ531" s="196">
        <v>3784341.6500000004</v>
      </c>
      <c r="CK531" s="650"/>
    </row>
    <row r="532" spans="1:97" ht="37.5" customHeight="1">
      <c r="B532" s="772"/>
      <c r="C532" s="947" t="s">
        <v>868</v>
      </c>
      <c r="D532" s="947"/>
      <c r="E532" s="277"/>
      <c r="F532" s="277"/>
      <c r="V532" s="144"/>
      <c r="W532" s="144"/>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BA532" s="129">
        <f t="shared" si="177"/>
        <v>2262846</v>
      </c>
      <c r="BB532" s="130">
        <f t="shared" si="178"/>
        <v>569253.29000000015</v>
      </c>
      <c r="BC532" s="129">
        <v>0</v>
      </c>
      <c r="BD532" s="155">
        <v>1337072</v>
      </c>
      <c r="BE532" s="132">
        <v>0</v>
      </c>
      <c r="BF532" s="192">
        <v>795296</v>
      </c>
      <c r="BG532" s="166">
        <v>254960.16</v>
      </c>
      <c r="BH532" s="165">
        <v>130478</v>
      </c>
      <c r="BI532" s="166">
        <v>314293.13000000012</v>
      </c>
      <c r="BJ532" s="192"/>
      <c r="BK532" s="166"/>
      <c r="BL532" s="192"/>
      <c r="BM532" s="166"/>
      <c r="BN532" s="131"/>
      <c r="BO532" s="166"/>
      <c r="BP532" s="192"/>
      <c r="BQ532" s="166"/>
      <c r="BR532" s="192"/>
      <c r="BS532" s="193"/>
      <c r="BT532" s="403"/>
      <c r="BU532" s="166"/>
      <c r="BV532" s="192"/>
      <c r="BW532" s="166"/>
      <c r="BX532" s="192"/>
      <c r="BY532" s="193"/>
      <c r="BZ532" s="192"/>
      <c r="CA532" s="193"/>
      <c r="CB532" s="132">
        <f t="shared" ref="CB532:CB544" si="182">+BE532+BG532+BI532+BK532+BM532+BO532+BQ532+BS532+BU532+BW532+BY532+CA532</f>
        <v>569253.29000000015</v>
      </c>
      <c r="CC532" s="128">
        <f t="shared" ref="CC532:CC544" si="183">+CB532/BA532*100</f>
        <v>25.156519268213572</v>
      </c>
      <c r="CF532" s="133">
        <f t="shared" si="181"/>
        <v>0</v>
      </c>
      <c r="CG532" s="133">
        <f t="shared" si="181"/>
        <v>0</v>
      </c>
      <c r="CH532" s="134"/>
      <c r="CI532" s="195">
        <v>2262846</v>
      </c>
      <c r="CJ532" s="196">
        <v>569253.29000000015</v>
      </c>
    </row>
    <row r="533" spans="1:97" ht="27" customHeight="1">
      <c r="B533" s="772"/>
      <c r="C533" s="1185" t="s">
        <v>704</v>
      </c>
      <c r="D533" s="1185"/>
      <c r="E533" s="1185"/>
      <c r="F533" s="1185"/>
      <c r="V533" s="63"/>
      <c r="W533" s="63"/>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BA533" s="129">
        <f t="shared" si="177"/>
        <v>1360</v>
      </c>
      <c r="BB533" s="130">
        <f t="shared" si="178"/>
        <v>0</v>
      </c>
      <c r="BC533" s="129">
        <v>0</v>
      </c>
      <c r="BD533" s="155">
        <v>0</v>
      </c>
      <c r="BE533" s="132">
        <v>0</v>
      </c>
      <c r="BF533" s="192">
        <v>0</v>
      </c>
      <c r="BG533" s="166">
        <v>0</v>
      </c>
      <c r="BH533" s="165">
        <v>1360</v>
      </c>
      <c r="BI533" s="166">
        <v>0</v>
      </c>
      <c r="BJ533" s="192"/>
      <c r="BK533" s="166"/>
      <c r="BL533" s="192"/>
      <c r="BM533" s="166"/>
      <c r="BN533" s="131"/>
      <c r="BO533" s="166"/>
      <c r="BP533" s="192"/>
      <c r="BQ533" s="166"/>
      <c r="BR533" s="192"/>
      <c r="BS533" s="193"/>
      <c r="BT533" s="403"/>
      <c r="BU533" s="166"/>
      <c r="BV533" s="192"/>
      <c r="BW533" s="166"/>
      <c r="BX533" s="192"/>
      <c r="BY533" s="193"/>
      <c r="BZ533" s="192"/>
      <c r="CA533" s="193"/>
      <c r="CB533" s="132">
        <f t="shared" si="182"/>
        <v>0</v>
      </c>
      <c r="CC533" s="128">
        <f t="shared" si="183"/>
        <v>0</v>
      </c>
      <c r="CF533" s="133">
        <f t="shared" si="181"/>
        <v>0</v>
      </c>
      <c r="CG533" s="133">
        <f t="shared" si="181"/>
        <v>0</v>
      </c>
      <c r="CH533" s="134"/>
      <c r="CI533" s="195">
        <v>1360</v>
      </c>
      <c r="CJ533" s="196">
        <v>0</v>
      </c>
    </row>
    <row r="534" spans="1:97" ht="54.75" customHeight="1">
      <c r="B534" s="772"/>
      <c r="C534" s="973" t="s">
        <v>1023</v>
      </c>
      <c r="D534" s="973"/>
      <c r="E534" s="90"/>
      <c r="F534" s="90"/>
      <c r="V534" s="63"/>
      <c r="W534" s="63"/>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BA534" s="129">
        <f t="shared" si="177"/>
        <v>405924</v>
      </c>
      <c r="BB534" s="130">
        <f t="shared" si="178"/>
        <v>0</v>
      </c>
      <c r="BC534" s="129">
        <v>0</v>
      </c>
      <c r="BD534" s="155">
        <v>0</v>
      </c>
      <c r="BE534" s="132">
        <v>0</v>
      </c>
      <c r="BF534" s="192">
        <v>0</v>
      </c>
      <c r="BG534" s="166">
        <v>0</v>
      </c>
      <c r="BH534" s="165">
        <v>405924</v>
      </c>
      <c r="BI534" s="166">
        <v>0</v>
      </c>
      <c r="BJ534" s="192">
        <v>0</v>
      </c>
      <c r="BK534" s="166"/>
      <c r="BL534" s="192"/>
      <c r="BM534" s="166"/>
      <c r="BN534" s="131"/>
      <c r="BO534" s="166"/>
      <c r="BP534" s="192"/>
      <c r="BQ534" s="166"/>
      <c r="BR534" s="192"/>
      <c r="BS534" s="193"/>
      <c r="BT534" s="403"/>
      <c r="BU534" s="166"/>
      <c r="BV534" s="192"/>
      <c r="BW534" s="166"/>
      <c r="BX534" s="192"/>
      <c r="BY534" s="193"/>
      <c r="BZ534" s="192"/>
      <c r="CA534" s="193"/>
      <c r="CB534" s="132">
        <f t="shared" si="182"/>
        <v>0</v>
      </c>
      <c r="CC534" s="128">
        <f t="shared" si="183"/>
        <v>0</v>
      </c>
      <c r="CF534" s="133">
        <f t="shared" si="181"/>
        <v>0</v>
      </c>
      <c r="CG534" s="133">
        <f t="shared" si="181"/>
        <v>0</v>
      </c>
      <c r="CH534" s="134"/>
      <c r="CI534" s="195">
        <v>405924</v>
      </c>
      <c r="CJ534" s="196">
        <v>0</v>
      </c>
    </row>
    <row r="535" spans="1:97" ht="31.5" customHeight="1">
      <c r="A535" s="204"/>
      <c r="B535" s="773"/>
      <c r="C535" s="958" t="s">
        <v>609</v>
      </c>
      <c r="D535" s="958"/>
      <c r="E535" s="1185"/>
      <c r="F535" s="1185"/>
      <c r="G535" s="63"/>
      <c r="H535" s="63"/>
      <c r="I535" s="63"/>
      <c r="J535" s="144"/>
      <c r="K535" s="144"/>
      <c r="L535" s="144"/>
      <c r="M535" s="144"/>
      <c r="N535" s="144"/>
      <c r="O535" s="144"/>
      <c r="P535" s="144"/>
      <c r="Q535" s="144"/>
      <c r="R535" s="144"/>
      <c r="S535" s="144"/>
      <c r="T535" s="144"/>
      <c r="U535" s="144"/>
      <c r="V535" s="144"/>
      <c r="W535" s="144"/>
      <c r="X535" s="228"/>
      <c r="Y535" s="228"/>
      <c r="Z535" s="228"/>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4"/>
      <c r="AX535" s="29"/>
      <c r="BA535" s="129">
        <f t="shared" si="177"/>
        <v>0</v>
      </c>
      <c r="BB535" s="130">
        <f t="shared" si="178"/>
        <v>0</v>
      </c>
      <c r="BC535" s="129">
        <v>0</v>
      </c>
      <c r="BD535" s="155">
        <v>0</v>
      </c>
      <c r="BE535" s="132">
        <v>0</v>
      </c>
      <c r="BF535" s="192">
        <v>0</v>
      </c>
      <c r="BG535" s="166">
        <v>0</v>
      </c>
      <c r="BH535" s="165">
        <v>0</v>
      </c>
      <c r="BI535" s="166">
        <v>0</v>
      </c>
      <c r="BJ535" s="192"/>
      <c r="BK535" s="166"/>
      <c r="BL535" s="192"/>
      <c r="BM535" s="166"/>
      <c r="BN535" s="131"/>
      <c r="BO535" s="166"/>
      <c r="BP535" s="192"/>
      <c r="BQ535" s="166"/>
      <c r="BR535" s="192"/>
      <c r="BS535" s="193"/>
      <c r="BT535" s="403"/>
      <c r="BU535" s="166"/>
      <c r="BV535" s="192"/>
      <c r="BW535" s="166"/>
      <c r="BX535" s="192"/>
      <c r="BY535" s="193"/>
      <c r="BZ535" s="192"/>
      <c r="CA535" s="193"/>
      <c r="CB535" s="132">
        <f t="shared" si="182"/>
        <v>0</v>
      </c>
      <c r="CC535" s="128" t="e">
        <f t="shared" si="183"/>
        <v>#DIV/0!</v>
      </c>
      <c r="CF535" s="133">
        <f t="shared" si="181"/>
        <v>0</v>
      </c>
      <c r="CG535" s="133">
        <f t="shared" si="181"/>
        <v>0</v>
      </c>
      <c r="CH535" s="134"/>
      <c r="CI535" s="778"/>
      <c r="CJ535" s="779"/>
    </row>
    <row r="536" spans="1:97" ht="39.75" customHeight="1">
      <c r="B536" s="772" t="s">
        <v>887</v>
      </c>
      <c r="C536" s="1164" t="s">
        <v>757</v>
      </c>
      <c r="D536" s="1164"/>
      <c r="E536" s="29"/>
      <c r="F536" s="29"/>
      <c r="V536" s="137"/>
      <c r="W536" s="137"/>
      <c r="Z536" s="239"/>
      <c r="AA536" s="239"/>
      <c r="AB536" s="239"/>
      <c r="AC536" s="239"/>
      <c r="AD536" s="239"/>
      <c r="AE536" s="239"/>
      <c r="AF536" s="239"/>
      <c r="AG536" s="239"/>
      <c r="AH536" s="239"/>
      <c r="AI536" s="239"/>
      <c r="AJ536" s="239"/>
      <c r="AK536" s="239"/>
      <c r="AL536" s="239"/>
      <c r="AM536" s="239"/>
      <c r="AN536" s="239"/>
      <c r="AO536" s="239"/>
      <c r="AP536" s="239"/>
      <c r="AQ536" s="239"/>
      <c r="AR536" s="239"/>
      <c r="AS536" s="239"/>
      <c r="AT536" s="239"/>
      <c r="AU536" s="239"/>
      <c r="AV536" s="239"/>
      <c r="AW536" s="239"/>
      <c r="BA536" s="129">
        <f t="shared" si="177"/>
        <v>564681</v>
      </c>
      <c r="BB536" s="130">
        <f t="shared" si="178"/>
        <v>12487.849999999999</v>
      </c>
      <c r="BC536" s="129">
        <v>492678</v>
      </c>
      <c r="BD536" s="155">
        <v>0</v>
      </c>
      <c r="BE536" s="132">
        <v>0</v>
      </c>
      <c r="BF536" s="192">
        <v>71296</v>
      </c>
      <c r="BG536" s="166">
        <v>6208.5999999999995</v>
      </c>
      <c r="BH536" s="165">
        <v>707</v>
      </c>
      <c r="BI536" s="166">
        <v>6279.2499999999991</v>
      </c>
      <c r="BJ536" s="192"/>
      <c r="BK536" s="166"/>
      <c r="BL536" s="192"/>
      <c r="BM536" s="166"/>
      <c r="BN536" s="131"/>
      <c r="BO536" s="166"/>
      <c r="BP536" s="192"/>
      <c r="BQ536" s="166"/>
      <c r="BR536" s="192"/>
      <c r="BS536" s="193"/>
      <c r="BT536" s="403"/>
      <c r="BU536" s="166"/>
      <c r="BV536" s="192"/>
      <c r="BW536" s="166"/>
      <c r="BX536" s="192"/>
      <c r="BY536" s="193"/>
      <c r="BZ536" s="192"/>
      <c r="CA536" s="193"/>
      <c r="CB536" s="132">
        <f t="shared" si="182"/>
        <v>12487.849999999999</v>
      </c>
      <c r="CC536" s="128">
        <f t="shared" si="183"/>
        <v>2.2114875478367426</v>
      </c>
      <c r="CF536" s="133">
        <f t="shared" ref="CF536:CG541" si="184">+CI536-BA536</f>
        <v>0</v>
      </c>
      <c r="CG536" s="133">
        <f t="shared" si="184"/>
        <v>0</v>
      </c>
      <c r="CH536" s="134"/>
      <c r="CI536" s="195">
        <v>564681</v>
      </c>
      <c r="CJ536" s="196">
        <v>12487.849999999999</v>
      </c>
    </row>
    <row r="537" spans="1:97" ht="54" customHeight="1">
      <c r="B537" s="772"/>
      <c r="C537" s="1025" t="s">
        <v>1026</v>
      </c>
      <c r="D537" s="1025"/>
      <c r="E537" s="29"/>
      <c r="F537" s="29"/>
      <c r="V537" s="137"/>
      <c r="W537" s="137"/>
      <c r="Z537" s="239"/>
      <c r="AA537" s="239"/>
      <c r="AB537" s="239"/>
      <c r="AC537" s="239"/>
      <c r="AD537" s="239"/>
      <c r="AE537" s="239"/>
      <c r="AF537" s="239"/>
      <c r="AG537" s="239"/>
      <c r="AH537" s="239"/>
      <c r="AI537" s="239"/>
      <c r="AJ537" s="239"/>
      <c r="AK537" s="239"/>
      <c r="AL537" s="239"/>
      <c r="AM537" s="239"/>
      <c r="AN537" s="239"/>
      <c r="AO537" s="239"/>
      <c r="AP537" s="239"/>
      <c r="AQ537" s="239"/>
      <c r="AR537" s="239"/>
      <c r="AS537" s="239"/>
      <c r="AT537" s="239"/>
      <c r="AU537" s="239"/>
      <c r="AV537" s="239"/>
      <c r="AW537" s="239"/>
      <c r="BA537" s="129">
        <f t="shared" si="177"/>
        <v>0</v>
      </c>
      <c r="BB537" s="130">
        <f t="shared" si="178"/>
        <v>0</v>
      </c>
      <c r="BC537" s="129">
        <v>0</v>
      </c>
      <c r="BD537" s="155">
        <v>0</v>
      </c>
      <c r="BE537" s="132">
        <v>0</v>
      </c>
      <c r="BF537" s="192">
        <v>0</v>
      </c>
      <c r="BG537" s="166">
        <v>0</v>
      </c>
      <c r="BH537" s="165">
        <v>0</v>
      </c>
      <c r="BI537" s="166">
        <v>0</v>
      </c>
      <c r="BJ537" s="192">
        <v>0</v>
      </c>
      <c r="BK537" s="166"/>
      <c r="BL537" s="192"/>
      <c r="BM537" s="166"/>
      <c r="BN537" s="131"/>
      <c r="BO537" s="166"/>
      <c r="BP537" s="192"/>
      <c r="BQ537" s="166"/>
      <c r="BR537" s="192"/>
      <c r="BS537" s="193"/>
      <c r="BT537" s="403"/>
      <c r="BU537" s="166"/>
      <c r="BV537" s="192"/>
      <c r="BW537" s="166"/>
      <c r="BX537" s="192"/>
      <c r="BY537" s="193"/>
      <c r="BZ537" s="192"/>
      <c r="CA537" s="193"/>
      <c r="CB537" s="132">
        <f t="shared" si="182"/>
        <v>0</v>
      </c>
      <c r="CC537" s="128" t="e">
        <f t="shared" si="183"/>
        <v>#DIV/0!</v>
      </c>
      <c r="CF537" s="133">
        <f>+CI537-BA537</f>
        <v>0</v>
      </c>
      <c r="CG537" s="133">
        <f>+CJ537-BB537</f>
        <v>0</v>
      </c>
      <c r="CH537" s="134"/>
      <c r="CI537" s="778"/>
      <c r="CJ537" s="779"/>
    </row>
    <row r="538" spans="1:97" ht="27" customHeight="1">
      <c r="B538" s="772" t="s">
        <v>887</v>
      </c>
      <c r="C538" s="1157" t="s">
        <v>205</v>
      </c>
      <c r="D538" s="1157"/>
      <c r="E538" s="958"/>
      <c r="F538" s="958"/>
      <c r="V538" s="63"/>
      <c r="W538" s="63"/>
      <c r="Z538" s="239"/>
      <c r="AA538" s="239"/>
      <c r="AB538" s="239"/>
      <c r="AC538" s="239"/>
      <c r="AD538" s="239"/>
      <c r="AE538" s="239"/>
      <c r="AF538" s="239"/>
      <c r="AG538" s="239"/>
      <c r="AH538" s="239"/>
      <c r="AI538" s="239"/>
      <c r="AJ538" s="239"/>
      <c r="AK538" s="239"/>
      <c r="AL538" s="239"/>
      <c r="AM538" s="239"/>
      <c r="AN538" s="239"/>
      <c r="AO538" s="239"/>
      <c r="AP538" s="239"/>
      <c r="AQ538" s="239"/>
      <c r="AR538" s="239"/>
      <c r="AS538" s="239"/>
      <c r="AT538" s="239"/>
      <c r="AU538" s="239"/>
      <c r="AV538" s="239"/>
      <c r="AW538" s="239"/>
      <c r="BA538" s="129">
        <f t="shared" si="177"/>
        <v>4259569</v>
      </c>
      <c r="BB538" s="130">
        <f t="shared" si="178"/>
        <v>860255.59</v>
      </c>
      <c r="BC538" s="129">
        <v>0</v>
      </c>
      <c r="BD538" s="155">
        <v>638053</v>
      </c>
      <c r="BE538" s="132">
        <v>0</v>
      </c>
      <c r="BF538" s="192">
        <v>3897399</v>
      </c>
      <c r="BG538" s="166">
        <v>367605.83999999997</v>
      </c>
      <c r="BH538" s="165">
        <v>-275883</v>
      </c>
      <c r="BI538" s="166">
        <v>492649.75</v>
      </c>
      <c r="BJ538" s="192"/>
      <c r="BK538" s="166"/>
      <c r="BL538" s="192"/>
      <c r="BM538" s="166"/>
      <c r="BN538" s="131"/>
      <c r="BO538" s="166"/>
      <c r="BP538" s="192"/>
      <c r="BQ538" s="166"/>
      <c r="BR538" s="192"/>
      <c r="BS538" s="193"/>
      <c r="BT538" s="403"/>
      <c r="BU538" s="166"/>
      <c r="BV538" s="192"/>
      <c r="BW538" s="166"/>
      <c r="BX538" s="192"/>
      <c r="BY538" s="193"/>
      <c r="BZ538" s="192"/>
      <c r="CA538" s="193"/>
      <c r="CB538" s="132">
        <f t="shared" si="182"/>
        <v>860255.59</v>
      </c>
      <c r="CC538" s="128">
        <f t="shared" si="183"/>
        <v>20.195836480169707</v>
      </c>
      <c r="CF538" s="133">
        <f t="shared" si="184"/>
        <v>0</v>
      </c>
      <c r="CG538" s="133">
        <f t="shared" si="184"/>
        <v>0</v>
      </c>
      <c r="CH538" s="134"/>
      <c r="CI538" s="195">
        <v>4259569</v>
      </c>
      <c r="CJ538" s="196">
        <v>860255.59</v>
      </c>
    </row>
    <row r="539" spans="1:97" ht="51.75" customHeight="1">
      <c r="B539" s="772"/>
      <c r="C539" s="973" t="s">
        <v>1024</v>
      </c>
      <c r="D539" s="973"/>
      <c r="E539" s="100"/>
      <c r="F539" s="100"/>
      <c r="V539" s="63"/>
      <c r="W539" s="63"/>
      <c r="Z539" s="239"/>
      <c r="AA539" s="239"/>
      <c r="AB539" s="239"/>
      <c r="AC539" s="239"/>
      <c r="AD539" s="239"/>
      <c r="AE539" s="239"/>
      <c r="AF539" s="239"/>
      <c r="AG539" s="239"/>
      <c r="AH539" s="239"/>
      <c r="AI539" s="239"/>
      <c r="AJ539" s="239"/>
      <c r="AK539" s="239"/>
      <c r="AL539" s="239"/>
      <c r="AM539" s="239"/>
      <c r="AN539" s="239"/>
      <c r="AO539" s="239"/>
      <c r="AP539" s="239"/>
      <c r="AQ539" s="239"/>
      <c r="AR539" s="239"/>
      <c r="AS539" s="239"/>
      <c r="AT539" s="239"/>
      <c r="AU539" s="239"/>
      <c r="AV539" s="239"/>
      <c r="AW539" s="239"/>
      <c r="BA539" s="129">
        <f t="shared" si="177"/>
        <v>1115000</v>
      </c>
      <c r="BB539" s="130">
        <f t="shared" si="178"/>
        <v>460649</v>
      </c>
      <c r="BC539" s="129">
        <v>0</v>
      </c>
      <c r="BD539" s="155">
        <v>0</v>
      </c>
      <c r="BE539" s="132">
        <v>0</v>
      </c>
      <c r="BF539" s="192">
        <v>0</v>
      </c>
      <c r="BG539" s="166">
        <v>0</v>
      </c>
      <c r="BH539" s="165">
        <v>1115000</v>
      </c>
      <c r="BI539" s="166">
        <v>460649</v>
      </c>
      <c r="BJ539" s="192">
        <v>0</v>
      </c>
      <c r="BK539" s="166"/>
      <c r="BL539" s="192"/>
      <c r="BM539" s="166"/>
      <c r="BN539" s="131"/>
      <c r="BO539" s="166"/>
      <c r="BP539" s="192"/>
      <c r="BQ539" s="166"/>
      <c r="BR539" s="192"/>
      <c r="BS539" s="193"/>
      <c r="BT539" s="403"/>
      <c r="BU539" s="166"/>
      <c r="BV539" s="192"/>
      <c r="BW539" s="166"/>
      <c r="BX539" s="192"/>
      <c r="BY539" s="193"/>
      <c r="BZ539" s="192"/>
      <c r="CA539" s="193"/>
      <c r="CB539" s="132">
        <f t="shared" si="182"/>
        <v>460649</v>
      </c>
      <c r="CC539" s="128">
        <f t="shared" si="183"/>
        <v>41.313811659192822</v>
      </c>
      <c r="CF539" s="133">
        <f>+CI539-BA539</f>
        <v>0</v>
      </c>
      <c r="CG539" s="133">
        <f>+CJ539-BB539</f>
        <v>0</v>
      </c>
      <c r="CH539" s="134"/>
      <c r="CI539" s="195">
        <v>1115000</v>
      </c>
      <c r="CJ539" s="196">
        <v>460649</v>
      </c>
    </row>
    <row r="540" spans="1:97" ht="44.25" customHeight="1">
      <c r="B540" s="772"/>
      <c r="C540" s="1185" t="s">
        <v>758</v>
      </c>
      <c r="D540" s="1185"/>
      <c r="E540" s="958"/>
      <c r="F540" s="958"/>
      <c r="V540" s="144"/>
      <c r="W540" s="144"/>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BA540" s="129">
        <f t="shared" si="177"/>
        <v>1926219</v>
      </c>
      <c r="BB540" s="130">
        <f t="shared" si="178"/>
        <v>598564.27</v>
      </c>
      <c r="BC540" s="129">
        <v>1413064</v>
      </c>
      <c r="BD540" s="155">
        <v>27400</v>
      </c>
      <c r="BE540" s="132">
        <v>280206.95999999996</v>
      </c>
      <c r="BF540" s="192">
        <v>485755</v>
      </c>
      <c r="BG540" s="166">
        <v>169011.91000000003</v>
      </c>
      <c r="BH540" s="165">
        <v>0</v>
      </c>
      <c r="BI540" s="166">
        <v>149345.40000000002</v>
      </c>
      <c r="BJ540" s="192"/>
      <c r="BK540" s="166"/>
      <c r="BL540" s="192"/>
      <c r="BM540" s="166"/>
      <c r="BN540" s="131"/>
      <c r="BO540" s="166"/>
      <c r="BP540" s="192"/>
      <c r="BQ540" s="166"/>
      <c r="BR540" s="192"/>
      <c r="BS540" s="193"/>
      <c r="BT540" s="403"/>
      <c r="BU540" s="166"/>
      <c r="BV540" s="192"/>
      <c r="BW540" s="166"/>
      <c r="BX540" s="192"/>
      <c r="BY540" s="193"/>
      <c r="BZ540" s="192"/>
      <c r="CA540" s="193"/>
      <c r="CB540" s="132">
        <f t="shared" si="182"/>
        <v>598564.27</v>
      </c>
      <c r="CC540" s="128">
        <f t="shared" si="183"/>
        <v>31.074569921696337</v>
      </c>
      <c r="CF540" s="133">
        <f t="shared" si="184"/>
        <v>0</v>
      </c>
      <c r="CG540" s="133">
        <f t="shared" si="184"/>
        <v>0</v>
      </c>
      <c r="CH540" s="134"/>
      <c r="CI540" s="195">
        <v>1926219</v>
      </c>
      <c r="CJ540" s="196">
        <v>598564.27</v>
      </c>
    </row>
    <row r="541" spans="1:97" ht="44.25" customHeight="1">
      <c r="B541" s="772" t="s">
        <v>888</v>
      </c>
      <c r="C541" s="967" t="s">
        <v>883</v>
      </c>
      <c r="D541" s="967"/>
      <c r="E541" s="29"/>
      <c r="F541" s="29"/>
      <c r="V541" s="144"/>
      <c r="W541" s="144"/>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BA541" s="129">
        <f t="shared" si="177"/>
        <v>0</v>
      </c>
      <c r="BB541" s="130">
        <f t="shared" si="178"/>
        <v>0</v>
      </c>
      <c r="BC541" s="129">
        <v>0</v>
      </c>
      <c r="BD541" s="155">
        <v>0</v>
      </c>
      <c r="BE541" s="132">
        <v>0</v>
      </c>
      <c r="BF541" s="192">
        <v>158753</v>
      </c>
      <c r="BG541" s="166">
        <v>14268.31</v>
      </c>
      <c r="BH541" s="165">
        <v>-158753</v>
      </c>
      <c r="BI541" s="166">
        <v>-14268.31</v>
      </c>
      <c r="BJ541" s="192"/>
      <c r="BK541" s="166"/>
      <c r="BL541" s="192"/>
      <c r="BM541" s="166"/>
      <c r="BN541" s="131"/>
      <c r="BO541" s="166"/>
      <c r="BP541" s="192"/>
      <c r="BQ541" s="166"/>
      <c r="BR541" s="192"/>
      <c r="BS541" s="193"/>
      <c r="BT541" s="403"/>
      <c r="BU541" s="166"/>
      <c r="BV541" s="192"/>
      <c r="BW541" s="166"/>
      <c r="BX541" s="192"/>
      <c r="BY541" s="193"/>
      <c r="BZ541" s="192"/>
      <c r="CA541" s="193"/>
      <c r="CB541" s="132">
        <f t="shared" si="182"/>
        <v>0</v>
      </c>
      <c r="CC541" s="128" t="e">
        <f t="shared" si="183"/>
        <v>#DIV/0!</v>
      </c>
      <c r="CF541" s="133">
        <f t="shared" si="184"/>
        <v>0</v>
      </c>
      <c r="CG541" s="133">
        <f t="shared" si="184"/>
        <v>0</v>
      </c>
      <c r="CH541" s="134"/>
      <c r="CI541" s="195"/>
      <c r="CJ541" s="196"/>
    </row>
    <row r="542" spans="1:97" ht="49.5" customHeight="1">
      <c r="A542" s="204"/>
      <c r="B542" s="204"/>
      <c r="C542" s="958" t="s">
        <v>606</v>
      </c>
      <c r="D542" s="958"/>
      <c r="E542" s="1185"/>
      <c r="F542" s="1185"/>
      <c r="G542" s="63"/>
      <c r="H542" s="63"/>
      <c r="I542" s="63"/>
      <c r="J542" s="144"/>
      <c r="K542" s="144"/>
      <c r="L542" s="144"/>
      <c r="M542" s="144"/>
      <c r="N542" s="144"/>
      <c r="O542" s="144"/>
      <c r="P542" s="144"/>
      <c r="Q542" s="144"/>
      <c r="R542" s="144"/>
      <c r="S542" s="144"/>
      <c r="T542" s="144"/>
      <c r="U542" s="144"/>
      <c r="V542" s="144"/>
      <c r="W542" s="144"/>
      <c r="X542" s="228"/>
      <c r="Y542" s="228"/>
      <c r="Z542" s="228"/>
      <c r="AA542" s="228"/>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4"/>
      <c r="AX542" s="29"/>
      <c r="BA542" s="129">
        <f t="shared" si="177"/>
        <v>0</v>
      </c>
      <c r="BB542" s="130">
        <f t="shared" si="178"/>
        <v>0</v>
      </c>
      <c r="BC542" s="129">
        <v>0</v>
      </c>
      <c r="BD542" s="155">
        <v>0</v>
      </c>
      <c r="BE542" s="132">
        <v>0</v>
      </c>
      <c r="BF542" s="192">
        <v>0</v>
      </c>
      <c r="BG542" s="166">
        <v>0</v>
      </c>
      <c r="BH542" s="192">
        <v>0</v>
      </c>
      <c r="BI542" s="166">
        <v>0</v>
      </c>
      <c r="BJ542" s="192"/>
      <c r="BK542" s="166"/>
      <c r="BL542" s="192"/>
      <c r="BM542" s="166"/>
      <c r="BN542" s="131"/>
      <c r="BO542" s="166"/>
      <c r="BP542" s="192"/>
      <c r="BQ542" s="166"/>
      <c r="BR542" s="192"/>
      <c r="BS542" s="193"/>
      <c r="BT542" s="403"/>
      <c r="BU542" s="166"/>
      <c r="BV542" s="192"/>
      <c r="BW542" s="166"/>
      <c r="BX542" s="192"/>
      <c r="BY542" s="193"/>
      <c r="BZ542" s="192"/>
      <c r="CA542" s="193"/>
      <c r="CB542" s="132">
        <f t="shared" si="182"/>
        <v>0</v>
      </c>
      <c r="CC542" s="128" t="e">
        <f t="shared" si="183"/>
        <v>#DIV/0!</v>
      </c>
      <c r="CF542" s="133">
        <f>+CI542-BA542</f>
        <v>0</v>
      </c>
      <c r="CG542" s="133">
        <f>+CJ542-BB542</f>
        <v>0</v>
      </c>
      <c r="CH542" s="134"/>
      <c r="CI542" s="133"/>
      <c r="CJ542" s="133"/>
      <c r="CK542" s="649"/>
      <c r="CL542" s="145"/>
      <c r="CS542" s="209"/>
    </row>
    <row r="543" spans="1:97" ht="39.75" customHeight="1">
      <c r="A543" s="204"/>
      <c r="B543" s="204"/>
      <c r="C543" s="958" t="s">
        <v>605</v>
      </c>
      <c r="D543" s="958"/>
      <c r="E543" s="29"/>
      <c r="F543" s="29"/>
      <c r="G543" s="63"/>
      <c r="H543" s="63"/>
      <c r="I543" s="63"/>
      <c r="J543" s="144"/>
      <c r="K543" s="144"/>
      <c r="L543" s="144"/>
      <c r="M543" s="144"/>
      <c r="N543" s="144"/>
      <c r="O543" s="144"/>
      <c r="P543" s="144"/>
      <c r="Q543" s="144"/>
      <c r="R543" s="144"/>
      <c r="S543" s="144"/>
      <c r="T543" s="144"/>
      <c r="U543" s="144"/>
      <c r="V543" s="144"/>
      <c r="W543" s="144"/>
      <c r="X543" s="228"/>
      <c r="Y543" s="228"/>
      <c r="Z543" s="228"/>
      <c r="AA543" s="228"/>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4"/>
      <c r="AX543" s="29"/>
      <c r="BA543" s="129">
        <f t="shared" si="177"/>
        <v>0</v>
      </c>
      <c r="BB543" s="130">
        <f t="shared" si="178"/>
        <v>0</v>
      </c>
      <c r="BC543" s="129">
        <v>0</v>
      </c>
      <c r="BD543" s="155">
        <v>0</v>
      </c>
      <c r="BE543" s="132">
        <v>0</v>
      </c>
      <c r="BF543" s="131">
        <v>0</v>
      </c>
      <c r="BG543" s="132">
        <v>0</v>
      </c>
      <c r="BH543" s="131">
        <v>0</v>
      </c>
      <c r="BI543" s="132">
        <v>0</v>
      </c>
      <c r="BJ543" s="131"/>
      <c r="BK543" s="132"/>
      <c r="BL543" s="131"/>
      <c r="BM543" s="132"/>
      <c r="BN543" s="131"/>
      <c r="BO543" s="132"/>
      <c r="BP543" s="131"/>
      <c r="BQ543" s="132"/>
      <c r="BR543" s="131"/>
      <c r="BS543" s="65"/>
      <c r="BT543" s="155"/>
      <c r="BU543" s="132"/>
      <c r="BV543" s="131"/>
      <c r="BW543" s="65"/>
      <c r="BX543" s="131"/>
      <c r="BY543" s="65"/>
      <c r="BZ543" s="131"/>
      <c r="CA543" s="65"/>
      <c r="CB543" s="132">
        <f t="shared" si="182"/>
        <v>0</v>
      </c>
      <c r="CC543" s="128" t="e">
        <f t="shared" si="183"/>
        <v>#DIV/0!</v>
      </c>
      <c r="CF543" s="133">
        <f>+CI543-BA543</f>
        <v>0</v>
      </c>
      <c r="CG543" s="133">
        <f>+CJ543-BB543</f>
        <v>0</v>
      </c>
      <c r="CH543" s="134"/>
      <c r="CI543" s="133"/>
      <c r="CJ543" s="133"/>
      <c r="CK543" s="648"/>
      <c r="CL543" s="179"/>
      <c r="CS543" s="209"/>
    </row>
    <row r="544" spans="1:97" ht="49.5" customHeight="1">
      <c r="A544" s="204"/>
      <c r="B544" s="204"/>
      <c r="C544" s="100"/>
      <c r="D544" s="100"/>
      <c r="E544" s="1185"/>
      <c r="F544" s="1185"/>
      <c r="G544" s="63"/>
      <c r="H544" s="63"/>
      <c r="I544" s="63"/>
      <c r="J544" s="144"/>
      <c r="K544" s="144"/>
      <c r="L544" s="144"/>
      <c r="M544" s="144"/>
      <c r="N544" s="144"/>
      <c r="O544" s="144"/>
      <c r="P544" s="144"/>
      <c r="Q544" s="144"/>
      <c r="R544" s="144"/>
      <c r="S544" s="144"/>
      <c r="T544" s="144"/>
      <c r="U544" s="144"/>
      <c r="V544" s="144"/>
      <c r="W544" s="144"/>
      <c r="X544" s="228"/>
      <c r="Y544" s="228"/>
      <c r="Z544" s="228"/>
      <c r="AA544" s="228"/>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4"/>
      <c r="AX544" s="29"/>
      <c r="BA544" s="129"/>
      <c r="BB544" s="130"/>
      <c r="BC544" s="129"/>
      <c r="BD544" s="155"/>
      <c r="BE544" s="132"/>
      <c r="BF544" s="192"/>
      <c r="BG544" s="166"/>
      <c r="BH544" s="192"/>
      <c r="BI544" s="166"/>
      <c r="BJ544" s="192"/>
      <c r="BK544" s="166"/>
      <c r="BL544" s="192"/>
      <c r="BM544" s="166"/>
      <c r="BN544" s="131"/>
      <c r="BO544" s="166"/>
      <c r="BP544" s="192"/>
      <c r="BQ544" s="166"/>
      <c r="BR544" s="192"/>
      <c r="BS544" s="193"/>
      <c r="BT544" s="403"/>
      <c r="BU544" s="166"/>
      <c r="BV544" s="192"/>
      <c r="BW544" s="166"/>
      <c r="BX544" s="192"/>
      <c r="BY544" s="193"/>
      <c r="BZ544" s="192"/>
      <c r="CA544" s="193"/>
      <c r="CB544" s="132">
        <f t="shared" si="182"/>
        <v>0</v>
      </c>
      <c r="CC544" s="128" t="e">
        <f t="shared" si="183"/>
        <v>#DIV/0!</v>
      </c>
      <c r="CF544" s="133"/>
      <c r="CG544" s="133"/>
      <c r="CH544" s="134"/>
      <c r="CI544" s="133"/>
      <c r="CJ544" s="133"/>
      <c r="CK544" s="649"/>
      <c r="CL544" s="145"/>
      <c r="CS544" s="209"/>
    </row>
    <row r="545" spans="1:95">
      <c r="E545" s="1185"/>
      <c r="F545" s="1185"/>
    </row>
    <row r="546" spans="1:95" ht="18.75" customHeight="1">
      <c r="B546" s="33"/>
      <c r="C546" s="1159"/>
      <c r="D546" s="1159"/>
      <c r="E546" s="958"/>
      <c r="F546" s="958"/>
      <c r="V546" s="144"/>
      <c r="W546" s="144"/>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row>
    <row r="547" spans="1:95" ht="18.75" customHeight="1">
      <c r="B547" s="33"/>
      <c r="C547" s="418"/>
      <c r="E547" s="958"/>
      <c r="F547" s="958"/>
      <c r="V547" s="144"/>
      <c r="W547" s="144"/>
      <c r="Z547" s="31"/>
      <c r="AA547" s="31"/>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BA547" s="753">
        <v>36534222</v>
      </c>
    </row>
    <row r="548" spans="1:95">
      <c r="B548" s="33"/>
      <c r="C548" s="418"/>
      <c r="V548" s="144"/>
      <c r="W548" s="144"/>
      <c r="Z548" s="31"/>
      <c r="AA548" s="31"/>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BA548" s="29">
        <v>108789</v>
      </c>
    </row>
    <row r="549" spans="1:95">
      <c r="B549" s="33"/>
      <c r="V549" s="144"/>
      <c r="W549" s="144"/>
      <c r="Z549" s="31"/>
      <c r="AA549" s="31"/>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row>
    <row r="550" spans="1:95">
      <c r="V550" s="144"/>
      <c r="W550" s="144"/>
      <c r="Z550" s="31"/>
      <c r="AA550" s="31"/>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CJ550" s="29"/>
    </row>
    <row r="551" spans="1:95" ht="15.75">
      <c r="B551" s="278"/>
      <c r="C551" s="279"/>
      <c r="D551" s="279"/>
      <c r="F551" s="5"/>
      <c r="G551" s="280"/>
      <c r="H551" s="280"/>
      <c r="I551" s="280"/>
      <c r="J551" s="143"/>
      <c r="K551" s="143"/>
      <c r="L551" s="143"/>
      <c r="M551" s="143"/>
      <c r="N551" s="143"/>
      <c r="O551" s="143"/>
      <c r="P551" s="143"/>
      <c r="Q551" s="143"/>
      <c r="R551" s="143"/>
      <c r="S551" s="143"/>
      <c r="T551" s="143"/>
      <c r="U551" s="143"/>
      <c r="X551" s="218"/>
      <c r="Y551" s="218"/>
      <c r="AW551" s="33"/>
      <c r="AY551" s="5"/>
      <c r="AZ551" s="5"/>
      <c r="BA551" s="5"/>
      <c r="BB551" s="5"/>
      <c r="BD551" s="29"/>
      <c r="BE551" s="29"/>
      <c r="BF551" s="29"/>
      <c r="BG551" s="29"/>
      <c r="BH551" s="29"/>
      <c r="BI551" s="145"/>
      <c r="BJ551" s="29"/>
      <c r="CD551" s="143"/>
      <c r="CE551" s="143"/>
      <c r="CF551" s="143"/>
      <c r="CG551" s="122"/>
      <c r="CH551" s="143"/>
      <c r="CI551" s="143"/>
      <c r="CJ551" s="143"/>
      <c r="CM551" s="144"/>
      <c r="CN551" s="144"/>
      <c r="CO551" s="123"/>
      <c r="CP551" s="122"/>
      <c r="CQ551" s="122"/>
    </row>
    <row r="552" spans="1:95" s="197" customFormat="1" ht="29.25" customHeight="1">
      <c r="A552" s="281"/>
      <c r="B552" s="282"/>
      <c r="C552" s="1163" t="s">
        <v>759</v>
      </c>
      <c r="D552" s="1163"/>
      <c r="E552" s="1163"/>
      <c r="F552" s="1163"/>
      <c r="G552" s="1163"/>
      <c r="H552" s="1163"/>
      <c r="I552" s="1163"/>
      <c r="J552" s="1163"/>
      <c r="K552" s="1163"/>
      <c r="L552" s="199"/>
      <c r="M552" s="199"/>
      <c r="N552" s="199"/>
      <c r="O552" s="199"/>
      <c r="P552" s="199"/>
      <c r="Q552" s="199"/>
      <c r="R552" s="199"/>
      <c r="S552" s="199"/>
      <c r="T552" s="199"/>
      <c r="U552" s="199"/>
      <c r="V552" s="199"/>
      <c r="W552" s="199"/>
      <c r="X552" s="199"/>
      <c r="Y552" s="199"/>
      <c r="Z552" s="199"/>
      <c r="AA552" s="199"/>
      <c r="AB552" s="199"/>
      <c r="AC552" s="199"/>
      <c r="AD552" s="199"/>
      <c r="AE552" s="199"/>
      <c r="AF552" s="199"/>
      <c r="AG552" s="199"/>
      <c r="AH552" s="199"/>
      <c r="AI552" s="199"/>
      <c r="AJ552" s="199"/>
      <c r="AK552" s="199"/>
      <c r="AL552" s="199"/>
      <c r="AM552" s="199"/>
      <c r="AN552" s="199"/>
      <c r="AO552" s="199"/>
      <c r="AP552" s="199"/>
      <c r="AQ552" s="199"/>
      <c r="AR552" s="199"/>
      <c r="AS552" s="199"/>
      <c r="AT552" s="199"/>
      <c r="AU552" s="199"/>
      <c r="AV552" s="199"/>
      <c r="AW552" s="199"/>
      <c r="AX552" s="281"/>
      <c r="AY552" s="281"/>
      <c r="AZ552" s="281"/>
      <c r="BA552" s="281"/>
      <c r="BB552" s="281"/>
      <c r="BI552" s="198"/>
      <c r="BK552" s="199"/>
      <c r="BL552" s="199"/>
      <c r="BM552" s="199"/>
      <c r="BN552" s="199"/>
      <c r="BO552" s="199"/>
      <c r="BP552" s="199"/>
      <c r="BQ552" s="199"/>
      <c r="BR552" s="199"/>
      <c r="BS552" s="199"/>
      <c r="BT552" s="199"/>
      <c r="BU552" s="199"/>
      <c r="BV552" s="199"/>
      <c r="BW552" s="199"/>
      <c r="BX552" s="199"/>
      <c r="BY552" s="199"/>
      <c r="BZ552" s="199"/>
      <c r="CA552" s="199"/>
      <c r="CB552" s="199"/>
      <c r="CC552" s="199"/>
      <c r="CD552" s="199"/>
      <c r="CE552" s="199"/>
      <c r="CF552" s="199"/>
      <c r="CG552" s="199"/>
      <c r="CH552" s="199"/>
      <c r="CI552" s="199"/>
      <c r="CJ552" s="199"/>
      <c r="CK552" s="123"/>
      <c r="CM552" s="200"/>
      <c r="CN552" s="200"/>
      <c r="CP552" s="201"/>
      <c r="CQ552" s="201"/>
    </row>
    <row r="553" spans="1:95" s="197" customFormat="1" ht="29.25" customHeight="1">
      <c r="A553" s="281"/>
      <c r="B553" s="282"/>
      <c r="C553" s="1163"/>
      <c r="D553" s="1163"/>
      <c r="E553" s="1163"/>
      <c r="F553" s="1163"/>
      <c r="G553" s="1163"/>
      <c r="H553" s="1163"/>
      <c r="I553" s="1163"/>
      <c r="J553" s="1163"/>
      <c r="K553" s="1163"/>
      <c r="L553" s="199"/>
      <c r="M553" s="199"/>
      <c r="N553" s="199"/>
      <c r="O553" s="199"/>
      <c r="P553" s="199"/>
      <c r="Q553" s="199"/>
      <c r="R553" s="199"/>
      <c r="S553" s="199"/>
      <c r="T553" s="199"/>
      <c r="U553" s="199"/>
      <c r="V553" s="199"/>
      <c r="W553" s="199"/>
      <c r="X553" s="199"/>
      <c r="Y553" s="199"/>
      <c r="Z553" s="199"/>
      <c r="AA553" s="199"/>
      <c r="AB553" s="199"/>
      <c r="AC553" s="199"/>
      <c r="AD553" s="199"/>
      <c r="AE553" s="199"/>
      <c r="AF553" s="199"/>
      <c r="AG553" s="199"/>
      <c r="AH553" s="199"/>
      <c r="AI553" s="199"/>
      <c r="AJ553" s="199"/>
      <c r="AK553" s="199"/>
      <c r="AL553" s="199"/>
      <c r="AM553" s="199"/>
      <c r="AN553" s="199"/>
      <c r="AO553" s="199"/>
      <c r="AP553" s="199"/>
      <c r="AQ553" s="199"/>
      <c r="AR553" s="199"/>
      <c r="AS553" s="199"/>
      <c r="AT553" s="199"/>
      <c r="AU553" s="199"/>
      <c r="AV553" s="199"/>
      <c r="AW553" s="199"/>
      <c r="AX553" s="281"/>
      <c r="AY553" s="281"/>
      <c r="AZ553" s="281"/>
      <c r="BA553" s="281"/>
      <c r="BB553" s="281"/>
      <c r="BI553" s="198"/>
      <c r="BK553" s="199"/>
      <c r="BL553" s="199"/>
      <c r="BM553" s="199"/>
      <c r="BN553" s="199"/>
      <c r="BO553" s="199"/>
      <c r="BP553" s="199"/>
      <c r="BQ553" s="199"/>
      <c r="BR553" s="199"/>
      <c r="BS553" s="199"/>
      <c r="BT553" s="199"/>
      <c r="BU553" s="199"/>
      <c r="BV553" s="199"/>
      <c r="BW553" s="199"/>
      <c r="BX553" s="199"/>
      <c r="BY553" s="199"/>
      <c r="BZ553" s="199"/>
      <c r="CA553" s="199"/>
      <c r="CB553" s="199"/>
      <c r="CC553" s="199"/>
      <c r="CD553" s="199"/>
      <c r="CE553" s="199"/>
      <c r="CF553" s="199"/>
      <c r="CG553" s="199"/>
      <c r="CH553" s="199"/>
      <c r="CI553" s="199"/>
      <c r="CJ553" s="199"/>
      <c r="CK553" s="123"/>
      <c r="CM553" s="200"/>
      <c r="CN553" s="200"/>
      <c r="CP553" s="201"/>
      <c r="CQ553" s="201"/>
    </row>
    <row r="554" spans="1:95" ht="15.75">
      <c r="B554" s="278"/>
      <c r="C554" s="279"/>
      <c r="D554" s="279"/>
      <c r="F554" s="5"/>
      <c r="G554" s="280"/>
      <c r="H554" s="280"/>
      <c r="I554" s="280"/>
      <c r="J554" s="143"/>
      <c r="K554" s="143"/>
      <c r="L554" s="143"/>
      <c r="M554" s="143"/>
      <c r="N554" s="143"/>
      <c r="O554" s="143"/>
      <c r="P554" s="143"/>
      <c r="Q554" s="143"/>
      <c r="R554" s="143"/>
      <c r="S554" s="143"/>
      <c r="T554" s="143"/>
      <c r="U554" s="143"/>
      <c r="X554" s="218"/>
      <c r="Y554" s="218"/>
      <c r="AW554" s="33"/>
      <c r="AY554" s="5"/>
      <c r="AZ554" s="5"/>
      <c r="BA554" s="5"/>
      <c r="BB554" s="5"/>
      <c r="BD554" s="29"/>
      <c r="BE554" s="29"/>
      <c r="BF554" s="29"/>
      <c r="BG554" s="29"/>
      <c r="BH554" s="29"/>
      <c r="BI554" s="145"/>
      <c r="BJ554" s="29"/>
      <c r="CD554" s="143"/>
      <c r="CE554" s="143"/>
      <c r="CF554" s="143"/>
      <c r="CG554" s="143"/>
      <c r="CH554" s="143"/>
      <c r="CI554" s="143"/>
      <c r="CJ554" s="143"/>
      <c r="CM554" s="144"/>
      <c r="CN554" s="144"/>
      <c r="CO554" s="123"/>
      <c r="CP554" s="122"/>
      <c r="CQ554" s="122"/>
    </row>
    <row r="555" spans="1:95" ht="15.75">
      <c r="B555" s="278"/>
      <c r="C555" s="279"/>
      <c r="D555" s="279"/>
      <c r="F555" s="5"/>
      <c r="G555" s="280"/>
      <c r="H555" s="280"/>
      <c r="I555" s="280"/>
      <c r="J555" s="143"/>
      <c r="K555" s="143"/>
      <c r="L555" s="143"/>
      <c r="M555" s="143"/>
      <c r="N555" s="143"/>
      <c r="O555" s="143"/>
      <c r="P555" s="143"/>
      <c r="Q555" s="143"/>
      <c r="R555" s="143"/>
      <c r="S555" s="143"/>
      <c r="T555" s="143"/>
      <c r="U555" s="143"/>
      <c r="X555" s="218"/>
      <c r="Y555" s="218"/>
      <c r="AW555" s="33"/>
      <c r="AY555" s="5"/>
      <c r="AZ555" s="5"/>
      <c r="BA555" s="5"/>
      <c r="BB555" s="5"/>
      <c r="BD555" s="29"/>
      <c r="BE555" s="29"/>
      <c r="BF555" s="29"/>
      <c r="BG555" s="29"/>
      <c r="BH555" s="29"/>
      <c r="BI555" s="145"/>
      <c r="BJ555" s="29"/>
      <c r="CD555" s="143"/>
      <c r="CE555" s="143"/>
      <c r="CF555" s="143"/>
      <c r="CG555" s="143"/>
      <c r="CH555" s="143"/>
      <c r="CI555" s="143"/>
      <c r="CJ555" s="143"/>
      <c r="CM555" s="144"/>
      <c r="CN555" s="144"/>
      <c r="CO555" s="123"/>
      <c r="CP555" s="122"/>
      <c r="CQ555" s="122"/>
    </row>
    <row r="556" spans="1:95" ht="16.5" thickBot="1">
      <c r="B556" s="278"/>
      <c r="C556" s="279"/>
      <c r="D556" s="279"/>
      <c r="F556" s="5"/>
      <c r="G556" s="280"/>
      <c r="H556" s="280"/>
      <c r="I556" s="280"/>
      <c r="J556" s="143"/>
      <c r="K556" s="143"/>
      <c r="L556" s="143"/>
      <c r="M556" s="143"/>
      <c r="N556" s="143" t="s">
        <v>1028</v>
      </c>
      <c r="O556" s="143"/>
      <c r="P556" s="143"/>
      <c r="Q556" s="143"/>
      <c r="R556" s="143"/>
      <c r="S556" s="143"/>
      <c r="T556" s="143"/>
      <c r="U556" s="143"/>
      <c r="X556" s="218"/>
      <c r="Y556" s="218"/>
      <c r="AW556" s="33"/>
      <c r="AY556" s="5"/>
      <c r="AZ556" s="5"/>
      <c r="BA556" s="5"/>
      <c r="BB556" s="5"/>
      <c r="BD556" s="29"/>
      <c r="BE556" s="29"/>
      <c r="BF556" s="29"/>
      <c r="BG556" s="29"/>
      <c r="BH556" s="29"/>
      <c r="BI556" s="145"/>
      <c r="BJ556" s="29"/>
      <c r="CD556" s="143"/>
      <c r="CE556" s="143"/>
      <c r="CF556" s="143"/>
      <c r="CG556" s="143"/>
      <c r="CH556" s="143"/>
      <c r="CI556" s="143"/>
      <c r="CJ556" s="143"/>
      <c r="CM556" s="144"/>
      <c r="CN556" s="144"/>
      <c r="CO556" s="123"/>
      <c r="CP556" s="122"/>
      <c r="CQ556" s="122"/>
    </row>
    <row r="557" spans="1:95" s="24" customFormat="1" ht="28.5" customHeight="1">
      <c r="A557" s="13"/>
      <c r="B557" s="1016" t="s">
        <v>610</v>
      </c>
      <c r="C557" s="1017"/>
      <c r="D557" s="1017"/>
      <c r="E557" s="1016" t="s">
        <v>760</v>
      </c>
      <c r="F557" s="1017"/>
      <c r="G557" s="1016" t="s">
        <v>761</v>
      </c>
      <c r="H557" s="1018"/>
      <c r="I557" s="1017" t="s">
        <v>762</v>
      </c>
      <c r="J557" s="1018"/>
      <c r="K557" s="1018" t="s">
        <v>611</v>
      </c>
      <c r="L557" s="283"/>
      <c r="M557" s="1234"/>
      <c r="N557" s="1234"/>
      <c r="O557" s="1234" t="s">
        <v>612</v>
      </c>
      <c r="P557" s="1234"/>
      <c r="Q557" s="1214"/>
      <c r="R557" s="1215"/>
      <c r="S557" s="144"/>
      <c r="T557" s="144"/>
      <c r="U557" s="144"/>
      <c r="V557" s="144"/>
      <c r="W557" s="144"/>
      <c r="X557" s="228"/>
      <c r="Y557" s="228"/>
      <c r="Z557" s="228"/>
      <c r="AA557" s="228"/>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X557" s="13"/>
      <c r="AY557" s="13"/>
      <c r="AZ557" s="13"/>
      <c r="BA557" s="13"/>
      <c r="BB557" s="13"/>
      <c r="BI557" s="202"/>
      <c r="BK557" s="144"/>
      <c r="BL557" s="144"/>
      <c r="BM557" s="144"/>
      <c r="BN557" s="144"/>
      <c r="BO557" s="144"/>
      <c r="BP557" s="144"/>
      <c r="BQ557" s="144"/>
      <c r="BR557" s="144"/>
      <c r="BS557" s="144"/>
      <c r="BT557" s="144"/>
      <c r="BU557" s="144"/>
      <c r="BV557" s="144"/>
      <c r="BW557" s="144"/>
      <c r="BX557" s="144"/>
      <c r="BY557" s="144"/>
      <c r="BZ557" s="144"/>
      <c r="CA557" s="144"/>
      <c r="CB557" s="144"/>
      <c r="CC557" s="144"/>
      <c r="CD557" s="144"/>
      <c r="CE557" s="144"/>
      <c r="CF557" s="144"/>
      <c r="CG557" s="144"/>
      <c r="CH557" s="144"/>
      <c r="CI557" s="144"/>
      <c r="CJ557" s="144"/>
      <c r="CK557" s="144"/>
      <c r="CM557" s="144"/>
      <c r="CN557" s="144"/>
      <c r="CO557" s="144"/>
      <c r="CP557" s="122"/>
      <c r="CQ557" s="122"/>
    </row>
    <row r="558" spans="1:95" s="24" customFormat="1" ht="28.5" customHeight="1" thickBot="1">
      <c r="A558" s="13"/>
      <c r="B558" s="1019"/>
      <c r="C558" s="1156"/>
      <c r="D558" s="1156"/>
      <c r="E558" s="1019"/>
      <c r="F558" s="1156"/>
      <c r="G558" s="1019"/>
      <c r="H558" s="1020"/>
      <c r="I558" s="1156"/>
      <c r="J558" s="1020"/>
      <c r="K558" s="1020"/>
      <c r="L558" s="283" t="s">
        <v>570</v>
      </c>
      <c r="M558" s="1234"/>
      <c r="N558" s="1234"/>
      <c r="O558" s="1234"/>
      <c r="P558" s="1234"/>
      <c r="Q558" s="1214"/>
      <c r="R558" s="1215"/>
      <c r="S558" s="144"/>
      <c r="T558" s="144"/>
      <c r="U558" s="144"/>
      <c r="V558" s="144"/>
      <c r="W558" s="144"/>
      <c r="X558" s="228"/>
      <c r="Y558" s="228"/>
      <c r="Z558" s="228"/>
      <c r="AA558" s="228"/>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X558" s="13"/>
      <c r="AY558" s="13"/>
      <c r="AZ558" s="13"/>
      <c r="BA558" s="13"/>
      <c r="BB558" s="13"/>
      <c r="BI558" s="202"/>
      <c r="BK558" s="144"/>
      <c r="BL558" s="144"/>
      <c r="BM558" s="144"/>
      <c r="BN558" s="144"/>
      <c r="BO558" s="144"/>
      <c r="BP558" s="144"/>
      <c r="BQ558" s="144"/>
      <c r="BR558" s="144"/>
      <c r="BS558" s="144"/>
      <c r="BT558" s="144"/>
      <c r="BU558" s="144"/>
      <c r="BV558" s="144"/>
      <c r="BW558" s="144"/>
      <c r="BX558" s="144"/>
      <c r="BY558" s="144"/>
      <c r="BZ558" s="144"/>
      <c r="CA558" s="144"/>
      <c r="CB558" s="144"/>
      <c r="CC558" s="144"/>
      <c r="CD558" s="144"/>
      <c r="CE558" s="144"/>
      <c r="CF558" s="144"/>
      <c r="CG558" s="144"/>
      <c r="CH558" s="144"/>
      <c r="CI558" s="144"/>
      <c r="CJ558" s="144"/>
      <c r="CK558" s="144"/>
      <c r="CM558" s="144"/>
      <c r="CN558" s="144"/>
      <c r="CO558" s="144"/>
      <c r="CP558" s="122"/>
      <c r="CQ558" s="122"/>
    </row>
    <row r="559" spans="1:95" ht="26.25" customHeight="1">
      <c r="B559" s="940" t="s">
        <v>613</v>
      </c>
      <c r="C559" s="941"/>
      <c r="D559" s="941"/>
      <c r="E559" s="942">
        <v>17291429</v>
      </c>
      <c r="F559" s="943"/>
      <c r="G559" s="942">
        <f>+AZ132+BA485</f>
        <v>20404513</v>
      </c>
      <c r="H559" s="962"/>
      <c r="I559" s="948">
        <f>+AZ133+BB485</f>
        <v>4470517.1899999995</v>
      </c>
      <c r="J559" s="949"/>
      <c r="K559" s="290"/>
      <c r="L559" s="284">
        <v>17338721</v>
      </c>
      <c r="M559" s="963">
        <f t="shared" ref="M559:M567" si="185">+G559-L559</f>
        <v>3065792</v>
      </c>
      <c r="N559" s="963"/>
      <c r="O559" s="959">
        <v>3923383</v>
      </c>
      <c r="P559" s="959"/>
      <c r="Q559" s="287">
        <f t="shared" ref="Q559:Q569" si="186">+O559-I559</f>
        <v>-547134.18999999948</v>
      </c>
      <c r="R559" s="288"/>
      <c r="S559" s="287"/>
      <c r="T559" s="143"/>
      <c r="U559" s="143"/>
      <c r="X559" s="218"/>
      <c r="Y559" s="218"/>
      <c r="AW559" s="33"/>
      <c r="AY559" s="5"/>
      <c r="AZ559" s="5"/>
      <c r="BA559" s="5"/>
      <c r="BB559" s="5"/>
      <c r="BD559" s="29"/>
      <c r="BE559" s="29"/>
      <c r="BF559" s="29"/>
      <c r="BG559" s="29"/>
      <c r="BH559" s="29"/>
      <c r="BI559" s="145"/>
      <c r="BJ559" s="29"/>
      <c r="CD559" s="143"/>
      <c r="CE559" s="143"/>
      <c r="CF559" s="143"/>
      <c r="CG559" s="143"/>
      <c r="CH559" s="143"/>
      <c r="CI559" s="143"/>
      <c r="CJ559" s="143"/>
      <c r="CM559" s="144"/>
      <c r="CN559" s="144"/>
      <c r="CO559" s="123"/>
      <c r="CP559" s="122"/>
      <c r="CQ559" s="122"/>
    </row>
    <row r="560" spans="1:95" ht="26.25" customHeight="1">
      <c r="B560" s="940" t="s">
        <v>614</v>
      </c>
      <c r="C560" s="941"/>
      <c r="D560" s="941"/>
      <c r="E560" s="942">
        <v>8459589</v>
      </c>
      <c r="F560" s="943"/>
      <c r="G560" s="942">
        <f>+AZ191+BA487</f>
        <v>10709587</v>
      </c>
      <c r="H560" s="962"/>
      <c r="I560" s="948">
        <f>+AZ192+BB487</f>
        <v>2897750.1999999997</v>
      </c>
      <c r="J560" s="949"/>
      <c r="K560" s="290"/>
      <c r="L560" s="284">
        <v>8106458</v>
      </c>
      <c r="M560" s="963">
        <f t="shared" si="185"/>
        <v>2603129</v>
      </c>
      <c r="N560" s="963"/>
      <c r="O560" s="959">
        <v>1965096</v>
      </c>
      <c r="P560" s="959"/>
      <c r="Q560" s="287">
        <f t="shared" si="186"/>
        <v>-932654.19999999972</v>
      </c>
      <c r="R560" s="288"/>
      <c r="S560" s="287"/>
      <c r="T560" s="143"/>
      <c r="U560" s="143"/>
      <c r="X560" s="218"/>
      <c r="Y560" s="218"/>
      <c r="AW560" s="33"/>
      <c r="AY560" s="5"/>
      <c r="AZ560" s="5"/>
      <c r="BA560" s="5"/>
      <c r="BB560" s="5"/>
      <c r="BD560" s="29"/>
      <c r="BE560" s="29"/>
      <c r="BF560" s="29"/>
      <c r="BG560" s="29"/>
      <c r="BH560" s="29"/>
      <c r="BI560" s="145"/>
      <c r="BJ560" s="29"/>
      <c r="CD560" s="143"/>
      <c r="CE560" s="143"/>
      <c r="CF560" s="143"/>
      <c r="CG560" s="143"/>
      <c r="CH560" s="143"/>
      <c r="CI560" s="143"/>
      <c r="CJ560" s="143"/>
      <c r="CM560" s="144"/>
      <c r="CN560" s="144"/>
      <c r="CO560" s="123"/>
      <c r="CP560" s="122"/>
      <c r="CQ560" s="122"/>
    </row>
    <row r="561" spans="2:95" ht="26.25" customHeight="1">
      <c r="B561" s="940" t="s">
        <v>615</v>
      </c>
      <c r="C561" s="941"/>
      <c r="D561" s="941"/>
      <c r="E561" s="942">
        <v>1255663</v>
      </c>
      <c r="F561" s="943"/>
      <c r="G561" s="942">
        <f>+AZ223+BA489+BA491+BA495</f>
        <v>7176803</v>
      </c>
      <c r="H561" s="962"/>
      <c r="I561" s="948">
        <f>+AZ224+BB489+BB491+BB495</f>
        <v>1077691.58</v>
      </c>
      <c r="J561" s="949"/>
      <c r="K561" s="290"/>
      <c r="L561" s="284">
        <v>1117210</v>
      </c>
      <c r="M561" s="963">
        <f t="shared" si="185"/>
        <v>6059593</v>
      </c>
      <c r="N561" s="963"/>
      <c r="O561" s="959">
        <v>301366</v>
      </c>
      <c r="P561" s="959"/>
      <c r="Q561" s="287">
        <f t="shared" si="186"/>
        <v>-776325.58000000007</v>
      </c>
      <c r="R561" s="288"/>
      <c r="S561" s="287"/>
      <c r="T561" s="143"/>
      <c r="U561" s="143"/>
      <c r="X561" s="218"/>
      <c r="Y561" s="218"/>
      <c r="AW561" s="33"/>
      <c r="AY561" s="5"/>
      <c r="AZ561" s="5"/>
      <c r="BA561" s="5"/>
      <c r="BB561" s="5"/>
      <c r="BD561" s="29"/>
      <c r="BE561" s="29"/>
      <c r="BF561" s="29"/>
      <c r="BG561" s="29"/>
      <c r="BH561" s="29"/>
      <c r="BI561" s="145"/>
      <c r="BJ561" s="29"/>
      <c r="CD561" s="143"/>
      <c r="CE561" s="143"/>
      <c r="CF561" s="143"/>
      <c r="CG561" s="143"/>
      <c r="CH561" s="143"/>
      <c r="CI561" s="143"/>
      <c r="CJ561" s="143"/>
      <c r="CM561" s="144"/>
      <c r="CN561" s="144"/>
      <c r="CO561" s="123"/>
      <c r="CP561" s="122"/>
      <c r="CQ561" s="122"/>
    </row>
    <row r="562" spans="2:95" ht="26.25" customHeight="1">
      <c r="B562" s="940" t="s">
        <v>616</v>
      </c>
      <c r="C562" s="941"/>
      <c r="D562" s="941"/>
      <c r="E562" s="942">
        <v>3197842</v>
      </c>
      <c r="F562" s="943"/>
      <c r="G562" s="942">
        <f>+AZ299+BA497</f>
        <v>6805533</v>
      </c>
      <c r="H562" s="962"/>
      <c r="I562" s="948">
        <f>+AZ300+BB497</f>
        <v>1451240.43</v>
      </c>
      <c r="J562" s="949"/>
      <c r="K562" s="290"/>
      <c r="L562" s="284">
        <v>3471132</v>
      </c>
      <c r="M562" s="963">
        <f t="shared" si="185"/>
        <v>3334401</v>
      </c>
      <c r="N562" s="963"/>
      <c r="O562" s="959">
        <v>667542</v>
      </c>
      <c r="P562" s="959"/>
      <c r="Q562" s="287">
        <f t="shared" si="186"/>
        <v>-783698.42999999993</v>
      </c>
      <c r="R562" s="288"/>
      <c r="S562" s="287"/>
      <c r="T562" s="143"/>
      <c r="U562" s="143"/>
      <c r="X562" s="218"/>
      <c r="Y562" s="218"/>
      <c r="AW562" s="33"/>
      <c r="AY562" s="5"/>
      <c r="AZ562" s="5"/>
      <c r="BA562" s="5"/>
      <c r="BB562" s="5"/>
      <c r="BD562" s="29"/>
      <c r="BE562" s="29"/>
      <c r="BF562" s="29"/>
      <c r="BG562" s="29"/>
      <c r="BH562" s="29"/>
      <c r="BI562" s="145"/>
      <c r="BJ562" s="29"/>
      <c r="CD562" s="143"/>
      <c r="CE562" s="143"/>
      <c r="CF562" s="143"/>
      <c r="CG562" s="143"/>
      <c r="CH562" s="143"/>
      <c r="CI562" s="143"/>
      <c r="CJ562" s="143"/>
      <c r="CM562" s="144"/>
      <c r="CN562" s="144"/>
      <c r="CO562" s="123"/>
      <c r="CP562" s="122"/>
      <c r="CQ562" s="122"/>
    </row>
    <row r="563" spans="2:95" ht="26.25" customHeight="1">
      <c r="B563" s="940" t="s">
        <v>617</v>
      </c>
      <c r="C563" s="941"/>
      <c r="D563" s="941"/>
      <c r="E563" s="960">
        <v>6695006</v>
      </c>
      <c r="F563" s="961"/>
      <c r="G563" s="942">
        <f>+AZ332+BA499</f>
        <v>9821942</v>
      </c>
      <c r="H563" s="962"/>
      <c r="I563" s="948">
        <f>+AZ333+BB499</f>
        <v>2186404.5299999998</v>
      </c>
      <c r="J563" s="949"/>
      <c r="K563" s="291"/>
      <c r="L563" s="284">
        <v>6271963</v>
      </c>
      <c r="M563" s="963">
        <f t="shared" si="185"/>
        <v>3549979</v>
      </c>
      <c r="N563" s="963"/>
      <c r="O563" s="959">
        <v>1326728</v>
      </c>
      <c r="P563" s="959"/>
      <c r="Q563" s="287">
        <f t="shared" si="186"/>
        <v>-859676.5299999998</v>
      </c>
      <c r="R563" s="288"/>
      <c r="S563" s="287"/>
      <c r="T563" s="143"/>
      <c r="U563" s="143"/>
      <c r="X563" s="218"/>
      <c r="Y563" s="218"/>
      <c r="AW563" s="33"/>
      <c r="AY563" s="5"/>
      <c r="AZ563" s="5"/>
      <c r="BA563" s="5"/>
      <c r="BB563" s="5"/>
      <c r="BD563" s="29"/>
      <c r="BE563" s="29"/>
      <c r="BF563" s="29"/>
      <c r="BG563" s="29"/>
      <c r="BH563" s="29"/>
      <c r="BI563" s="145"/>
      <c r="BJ563" s="29"/>
      <c r="CD563" s="143"/>
      <c r="CE563" s="143"/>
      <c r="CF563" s="143"/>
      <c r="CG563" s="143"/>
      <c r="CH563" s="143"/>
      <c r="CI563" s="143"/>
      <c r="CJ563" s="143"/>
      <c r="CM563" s="144"/>
      <c r="CN563" s="144"/>
      <c r="CO563" s="123"/>
      <c r="CP563" s="122"/>
      <c r="CQ563" s="122"/>
    </row>
    <row r="564" spans="2:95" ht="26.25" customHeight="1">
      <c r="B564" s="1201" t="s">
        <v>618</v>
      </c>
      <c r="C564" s="1202"/>
      <c r="D564" s="1202"/>
      <c r="E564" s="960">
        <v>140769</v>
      </c>
      <c r="F564" s="961"/>
      <c r="G564" s="942">
        <f>+AZ428</f>
        <v>141565</v>
      </c>
      <c r="H564" s="962"/>
      <c r="I564" s="948">
        <f>+AZ429</f>
        <v>6834.43</v>
      </c>
      <c r="J564" s="949"/>
      <c r="K564" s="291"/>
      <c r="L564" s="284">
        <v>216472</v>
      </c>
      <c r="M564" s="963">
        <f t="shared" si="185"/>
        <v>-74907</v>
      </c>
      <c r="N564" s="963"/>
      <c r="O564" s="959">
        <v>46939</v>
      </c>
      <c r="P564" s="959"/>
      <c r="Q564" s="287">
        <f t="shared" si="186"/>
        <v>40104.57</v>
      </c>
      <c r="R564" s="288"/>
      <c r="S564" s="287"/>
      <c r="T564" s="143"/>
      <c r="U564" s="143"/>
      <c r="X564" s="218"/>
      <c r="Y564" s="218"/>
      <c r="AW564" s="33"/>
      <c r="AY564" s="5"/>
      <c r="AZ564" s="5"/>
      <c r="BA564" s="5"/>
      <c r="BB564" s="5"/>
      <c r="BD564" s="29"/>
      <c r="BE564" s="29"/>
      <c r="BF564" s="29"/>
      <c r="BG564" s="29"/>
      <c r="BH564" s="29"/>
      <c r="BI564" s="145"/>
      <c r="BJ564" s="29"/>
      <c r="CD564" s="143"/>
      <c r="CE564" s="143"/>
      <c r="CF564" s="143"/>
      <c r="CG564" s="143"/>
      <c r="CH564" s="143"/>
      <c r="CI564" s="143"/>
      <c r="CJ564" s="143"/>
      <c r="CM564" s="144"/>
      <c r="CN564" s="144"/>
      <c r="CO564" s="123"/>
      <c r="CP564" s="122"/>
      <c r="CQ564" s="122"/>
    </row>
    <row r="565" spans="2:95" ht="26.25" customHeight="1">
      <c r="B565" s="1201" t="s">
        <v>619</v>
      </c>
      <c r="C565" s="1202"/>
      <c r="D565" s="1202"/>
      <c r="E565" s="960">
        <v>20000</v>
      </c>
      <c r="F565" s="1178"/>
      <c r="G565" s="942">
        <f>+AZ444</f>
        <v>1342270</v>
      </c>
      <c r="H565" s="962"/>
      <c r="I565" s="948">
        <f>+AZ445</f>
        <v>238216.24</v>
      </c>
      <c r="J565" s="949"/>
      <c r="K565" s="291"/>
      <c r="L565" s="284">
        <v>191259</v>
      </c>
      <c r="M565" s="963">
        <f t="shared" si="185"/>
        <v>1151011</v>
      </c>
      <c r="N565" s="963"/>
      <c r="O565" s="959">
        <v>11060</v>
      </c>
      <c r="P565" s="959"/>
      <c r="Q565" s="287">
        <f t="shared" si="186"/>
        <v>-227156.24</v>
      </c>
      <c r="R565" s="288"/>
      <c r="S565" s="287"/>
      <c r="T565" s="143"/>
      <c r="U565" s="143"/>
      <c r="X565" s="218"/>
      <c r="Y565" s="218"/>
      <c r="AW565" s="33"/>
      <c r="AY565" s="5"/>
      <c r="AZ565" s="5"/>
      <c r="BA565" s="5"/>
      <c r="BB565" s="5"/>
      <c r="BD565" s="29"/>
      <c r="BE565" s="29"/>
      <c r="BF565" s="29"/>
      <c r="BG565" s="29"/>
      <c r="BH565" s="29"/>
      <c r="BI565" s="145"/>
      <c r="BJ565" s="29"/>
      <c r="CD565" s="143"/>
      <c r="CE565" s="143"/>
      <c r="CF565" s="143"/>
      <c r="CG565" s="143"/>
      <c r="CH565" s="143"/>
      <c r="CI565" s="143"/>
      <c r="CJ565" s="143"/>
      <c r="CM565" s="144"/>
      <c r="CN565" s="144"/>
      <c r="CO565" s="123"/>
      <c r="CP565" s="122"/>
      <c r="CQ565" s="122"/>
    </row>
    <row r="566" spans="2:95" ht="26.25" customHeight="1">
      <c r="B566" s="1210" t="s">
        <v>620</v>
      </c>
      <c r="C566" s="1211"/>
      <c r="D566" s="1211"/>
      <c r="E566" s="960">
        <v>3000</v>
      </c>
      <c r="F566" s="961"/>
      <c r="G566" s="942">
        <f>+AZ353+BA502</f>
        <v>488781</v>
      </c>
      <c r="H566" s="962"/>
      <c r="I566" s="948">
        <f>+AZ354+BB502</f>
        <v>66453.13</v>
      </c>
      <c r="J566" s="949"/>
      <c r="K566" s="291"/>
      <c r="L566" s="284">
        <v>7539</v>
      </c>
      <c r="M566" s="963">
        <f t="shared" si="185"/>
        <v>481242</v>
      </c>
      <c r="N566" s="963"/>
      <c r="O566" s="959">
        <v>1406</v>
      </c>
      <c r="P566" s="959"/>
      <c r="Q566" s="287">
        <f t="shared" si="186"/>
        <v>-65047.130000000005</v>
      </c>
      <c r="R566" s="288"/>
      <c r="S566" s="287"/>
      <c r="T566" s="143"/>
      <c r="U566" s="143"/>
      <c r="X566" s="218"/>
      <c r="Y566" s="218"/>
      <c r="AW566" s="33"/>
      <c r="AY566" s="5"/>
      <c r="AZ566" s="5"/>
      <c r="BA566" s="5"/>
      <c r="BB566" s="5"/>
      <c r="BD566" s="29"/>
      <c r="BE566" s="29"/>
      <c r="BF566" s="29"/>
      <c r="BG566" s="29"/>
      <c r="BH566" s="29"/>
      <c r="BI566" s="145"/>
      <c r="BJ566" s="29"/>
      <c r="CD566" s="143"/>
      <c r="CE566" s="143"/>
      <c r="CF566" s="143"/>
      <c r="CG566" s="143"/>
      <c r="CH566" s="143"/>
      <c r="CI566" s="143"/>
      <c r="CJ566" s="143"/>
      <c r="CM566" s="144"/>
      <c r="CN566" s="144"/>
      <c r="CO566" s="123"/>
      <c r="CP566" s="122"/>
      <c r="CQ566" s="122"/>
    </row>
    <row r="567" spans="2:95" ht="26.25" customHeight="1">
      <c r="B567" s="971" t="s">
        <v>621</v>
      </c>
      <c r="C567" s="972"/>
      <c r="D567" s="972"/>
      <c r="E567" s="960">
        <v>5220712</v>
      </c>
      <c r="F567" s="1178"/>
      <c r="G567" s="942">
        <f>+AZ395+BA505+BA507</f>
        <v>6849735</v>
      </c>
      <c r="H567" s="962"/>
      <c r="I567" s="948">
        <f>+AZ396+BB505+BB507</f>
        <v>1302033.76</v>
      </c>
      <c r="J567" s="949"/>
      <c r="K567" s="291"/>
      <c r="L567" s="284">
        <v>6533577</v>
      </c>
      <c r="M567" s="963">
        <f t="shared" si="185"/>
        <v>316158</v>
      </c>
      <c r="N567" s="963"/>
      <c r="O567" s="959">
        <v>1257896</v>
      </c>
      <c r="P567" s="959"/>
      <c r="Q567" s="287">
        <f t="shared" si="186"/>
        <v>-44137.760000000009</v>
      </c>
      <c r="R567" s="288"/>
      <c r="S567" s="287"/>
      <c r="T567" s="143"/>
      <c r="U567" s="143"/>
      <c r="X567" s="218"/>
      <c r="Y567" s="218"/>
      <c r="AW567" s="33"/>
      <c r="AY567" s="5"/>
      <c r="AZ567" s="5"/>
      <c r="BA567" s="5"/>
      <c r="BB567" s="5"/>
      <c r="BD567" s="29"/>
      <c r="BE567" s="29"/>
      <c r="BF567" s="29"/>
      <c r="BG567" s="29"/>
      <c r="BH567" s="29"/>
      <c r="BI567" s="145"/>
      <c r="BJ567" s="29"/>
      <c r="CD567" s="143"/>
      <c r="CE567" s="143"/>
      <c r="CF567" s="143"/>
      <c r="CG567" s="143"/>
      <c r="CH567" s="143"/>
      <c r="CI567" s="143"/>
      <c r="CJ567" s="143"/>
      <c r="CM567" s="144"/>
      <c r="CN567" s="144"/>
      <c r="CO567" s="123"/>
      <c r="CP567" s="122"/>
      <c r="CQ567" s="122"/>
    </row>
    <row r="568" spans="2:95" ht="26.25" customHeight="1">
      <c r="B568" s="971" t="s">
        <v>667</v>
      </c>
      <c r="C568" s="972"/>
      <c r="D568" s="972"/>
      <c r="E568" s="1189">
        <v>29708600</v>
      </c>
      <c r="F568" s="1247"/>
      <c r="G568" s="942">
        <f>+AZ65+BA480+BA483</f>
        <v>43854700</v>
      </c>
      <c r="H568" s="962"/>
      <c r="I568" s="948">
        <f>+AZ66+BB480+BB483</f>
        <v>9365248.5000000019</v>
      </c>
      <c r="J568" s="949"/>
      <c r="K568" s="291"/>
      <c r="L568" s="284">
        <v>28352193</v>
      </c>
      <c r="M568" s="963">
        <f>+G568-L568</f>
        <v>15502507</v>
      </c>
      <c r="N568" s="963"/>
      <c r="O568" s="959">
        <v>5827307</v>
      </c>
      <c r="P568" s="959"/>
      <c r="Q568" s="287">
        <f t="shared" si="186"/>
        <v>-3537941.5000000019</v>
      </c>
      <c r="R568" s="284"/>
      <c r="S568" s="287"/>
      <c r="T568" s="143"/>
      <c r="U568" s="143"/>
      <c r="X568" s="218"/>
      <c r="Y568" s="218"/>
      <c r="AW568" s="33"/>
      <c r="AY568" s="5"/>
      <c r="AZ568" s="5"/>
      <c r="BA568" s="5"/>
      <c r="BB568" s="5"/>
      <c r="BD568" s="29"/>
      <c r="BE568" s="29"/>
      <c r="BF568" s="29"/>
      <c r="BG568" s="29"/>
      <c r="BH568" s="29"/>
      <c r="BI568" s="145"/>
      <c r="BJ568" s="29"/>
      <c r="CD568" s="143"/>
      <c r="CE568" s="143"/>
      <c r="CF568" s="143"/>
      <c r="CG568" s="143"/>
      <c r="CH568" s="143"/>
      <c r="CI568" s="143"/>
      <c r="CJ568" s="143"/>
      <c r="CM568" s="144"/>
      <c r="CN568" s="144"/>
      <c r="CO568" s="123"/>
      <c r="CP568" s="122"/>
      <c r="CQ568" s="122"/>
    </row>
    <row r="569" spans="2:95" ht="26.25" customHeight="1">
      <c r="B569" s="971" t="s">
        <v>622</v>
      </c>
      <c r="C569" s="972"/>
      <c r="D569" s="972"/>
      <c r="E569" s="960">
        <v>15000</v>
      </c>
      <c r="F569" s="961"/>
      <c r="G569" s="942">
        <f>+AZ460</f>
        <v>15000</v>
      </c>
      <c r="H569" s="962"/>
      <c r="I569" s="948">
        <f>+AZ461</f>
        <v>0</v>
      </c>
      <c r="J569" s="949"/>
      <c r="K569" s="291"/>
      <c r="L569" s="284">
        <v>15000</v>
      </c>
      <c r="M569" s="963">
        <f>+G569-L569</f>
        <v>0</v>
      </c>
      <c r="N569" s="963"/>
      <c r="O569" s="959">
        <v>0</v>
      </c>
      <c r="P569" s="959"/>
      <c r="Q569" s="287">
        <f t="shared" si="186"/>
        <v>0</v>
      </c>
      <c r="R569" s="288"/>
      <c r="S569" s="287"/>
      <c r="T569" s="143"/>
      <c r="U569" s="143"/>
      <c r="X569" s="218"/>
      <c r="Y569" s="218"/>
      <c r="AW569" s="33"/>
      <c r="AY569" s="5"/>
      <c r="AZ569" s="5"/>
      <c r="BA569" s="5"/>
      <c r="BB569" s="5"/>
      <c r="BD569" s="29"/>
      <c r="BE569" s="29"/>
      <c r="BF569" s="29"/>
      <c r="BG569" s="29"/>
      <c r="BH569" s="29"/>
      <c r="BI569" s="145"/>
      <c r="BJ569" s="29"/>
      <c r="CD569" s="143"/>
      <c r="CE569" s="143"/>
      <c r="CF569" s="143"/>
      <c r="CG569" s="143"/>
      <c r="CH569" s="143"/>
      <c r="CI569" s="143"/>
      <c r="CJ569" s="143"/>
      <c r="CM569" s="144"/>
      <c r="CN569" s="144"/>
      <c r="CO569" s="123"/>
      <c r="CP569" s="122"/>
      <c r="CQ569" s="122"/>
    </row>
    <row r="570" spans="2:95" ht="26.25" customHeight="1">
      <c r="B570" s="971"/>
      <c r="C570" s="972"/>
      <c r="D570" s="972"/>
      <c r="E570" s="960"/>
      <c r="F570" s="961"/>
      <c r="G570" s="942"/>
      <c r="H570" s="962"/>
      <c r="I570" s="1171"/>
      <c r="J570" s="1172"/>
      <c r="K570" s="291"/>
      <c r="L570" s="295"/>
      <c r="M570" s="963"/>
      <c r="N570" s="963"/>
      <c r="O570" s="959"/>
      <c r="P570" s="959"/>
      <c r="Q570" s="287"/>
      <c r="R570" s="288"/>
      <c r="S570" s="287"/>
      <c r="T570" s="143"/>
      <c r="U570" s="143"/>
      <c r="X570" s="218"/>
      <c r="Y570" s="218"/>
      <c r="AW570" s="33"/>
      <c r="AY570" s="5"/>
      <c r="AZ570" s="5"/>
      <c r="BA570" s="5"/>
      <c r="BB570" s="5"/>
      <c r="BD570" s="29"/>
      <c r="BE570" s="29"/>
      <c r="BF570" s="29"/>
      <c r="BG570" s="29"/>
      <c r="BH570" s="29"/>
      <c r="BI570" s="145"/>
      <c r="BJ570" s="29"/>
      <c r="CD570" s="143"/>
      <c r="CE570" s="143"/>
      <c r="CF570" s="143"/>
      <c r="CG570" s="143"/>
      <c r="CH570" s="143"/>
      <c r="CI570" s="143"/>
      <c r="CJ570" s="143"/>
      <c r="CM570" s="144"/>
      <c r="CN570" s="144"/>
      <c r="CO570" s="123"/>
      <c r="CP570" s="122"/>
      <c r="CQ570" s="122"/>
    </row>
    <row r="571" spans="2:95" ht="26.25" customHeight="1" thickBot="1">
      <c r="B571" s="296"/>
      <c r="C571" s="294"/>
      <c r="D571" s="294"/>
      <c r="E571" s="1212"/>
      <c r="F571" s="1251"/>
      <c r="G571" s="1171"/>
      <c r="H571" s="1172"/>
      <c r="I571" s="1171"/>
      <c r="J571" s="1172"/>
      <c r="K571" s="291"/>
      <c r="L571" s="284"/>
      <c r="M571" s="963"/>
      <c r="N571" s="963"/>
      <c r="O571" s="286"/>
      <c r="P571" s="286"/>
      <c r="Q571" s="287"/>
      <c r="R571" s="288"/>
      <c r="S571" s="287"/>
      <c r="T571" s="143"/>
      <c r="U571" s="143"/>
      <c r="X571" s="218"/>
      <c r="Y571" s="218"/>
      <c r="AW571" s="33"/>
      <c r="AY571" s="5"/>
      <c r="AZ571" s="5"/>
      <c r="BA571" s="5"/>
      <c r="BB571" s="5"/>
      <c r="BD571" s="29"/>
      <c r="BE571" s="29"/>
      <c r="BF571" s="29"/>
      <c r="BG571" s="29"/>
      <c r="BH571" s="29"/>
      <c r="BI571" s="145"/>
      <c r="BJ571" s="29"/>
      <c r="CD571" s="143"/>
      <c r="CE571" s="143"/>
      <c r="CF571" s="143"/>
      <c r="CG571" s="143"/>
      <c r="CH571" s="143"/>
      <c r="CI571" s="143"/>
      <c r="CJ571" s="143"/>
      <c r="CM571" s="144"/>
      <c r="CN571" s="144"/>
      <c r="CO571" s="123"/>
      <c r="CP571" s="122"/>
      <c r="CQ571" s="122"/>
    </row>
    <row r="572" spans="2:95" ht="26.25" customHeight="1" thickBot="1">
      <c r="B572" s="297" t="s">
        <v>623</v>
      </c>
      <c r="C572" s="298"/>
      <c r="D572" s="298"/>
      <c r="E572" s="1161">
        <f>SUM(E559:F571)</f>
        <v>72007610</v>
      </c>
      <c r="F572" s="1162"/>
      <c r="G572" s="1161">
        <f>SUM(G559:H571)</f>
        <v>107610429</v>
      </c>
      <c r="H572" s="1162"/>
      <c r="I572" s="1161">
        <f>SUM(I559:J571)</f>
        <v>23062389.990000002</v>
      </c>
      <c r="J572" s="1168"/>
      <c r="K572" s="299"/>
      <c r="L572" s="284">
        <f>SUM(L559:L571)</f>
        <v>71621524</v>
      </c>
      <c r="M572" s="963">
        <f>+G572-L572</f>
        <v>35988905</v>
      </c>
      <c r="N572" s="963"/>
      <c r="O572" s="959">
        <f>SUM(O559:P571)</f>
        <v>15328723</v>
      </c>
      <c r="P572" s="959"/>
      <c r="Q572" s="287">
        <f>+O572-I572</f>
        <v>-7733666.9900000021</v>
      </c>
      <c r="R572" s="288"/>
      <c r="S572" s="287"/>
      <c r="T572" s="143"/>
      <c r="U572" s="143"/>
      <c r="X572" s="218"/>
      <c r="Y572" s="218"/>
      <c r="AW572" s="33"/>
      <c r="AY572" s="5"/>
      <c r="AZ572" s="5"/>
      <c r="BA572" s="5"/>
      <c r="BB572" s="5"/>
      <c r="BD572" s="29"/>
      <c r="BE572" s="29"/>
      <c r="BF572" s="29"/>
      <c r="BG572" s="29"/>
      <c r="BH572" s="29"/>
      <c r="BI572" s="145"/>
      <c r="BJ572" s="29"/>
      <c r="CD572" s="143"/>
      <c r="CE572" s="143"/>
      <c r="CF572" s="143"/>
      <c r="CG572" s="143"/>
      <c r="CH572" s="143"/>
      <c r="CI572" s="143"/>
      <c r="CJ572" s="143"/>
      <c r="CM572" s="144"/>
      <c r="CN572" s="144"/>
      <c r="CO572" s="123"/>
      <c r="CP572" s="122"/>
      <c r="CQ572" s="122"/>
    </row>
    <row r="573" spans="2:95" ht="26.25" customHeight="1">
      <c r="B573" s="292" t="s">
        <v>207</v>
      </c>
      <c r="C573" s="293"/>
      <c r="D573" s="293"/>
      <c r="E573" s="1203">
        <v>15710767</v>
      </c>
      <c r="F573" s="1250"/>
      <c r="G573" s="942">
        <f>+BA517</f>
        <v>8890103</v>
      </c>
      <c r="H573" s="962"/>
      <c r="I573" s="1171">
        <f>+BB517</f>
        <v>1935515.1099999999</v>
      </c>
      <c r="J573" s="1172"/>
      <c r="K573" s="291"/>
      <c r="L573" s="645"/>
      <c r="M573" s="963"/>
      <c r="N573" s="963"/>
      <c r="O573" s="959"/>
      <c r="P573" s="959"/>
      <c r="Q573" s="287"/>
      <c r="R573" s="288"/>
      <c r="S573" s="287"/>
      <c r="T573" s="143"/>
      <c r="U573" s="143"/>
      <c r="X573" s="218"/>
      <c r="Y573" s="218"/>
      <c r="AW573" s="33"/>
      <c r="AY573" s="5"/>
      <c r="AZ573" s="5"/>
      <c r="BA573" s="5"/>
      <c r="BB573" s="5"/>
      <c r="BD573" s="29"/>
      <c r="BE573" s="29"/>
      <c r="BF573" s="29"/>
      <c r="BG573" s="29"/>
      <c r="BH573" s="29"/>
      <c r="BI573" s="145"/>
      <c r="BJ573" s="29"/>
      <c r="CD573" s="143"/>
      <c r="CE573" s="143"/>
      <c r="CF573" s="143"/>
      <c r="CG573" s="143"/>
      <c r="CH573" s="143"/>
      <c r="CI573" s="143"/>
      <c r="CJ573" s="143"/>
      <c r="CM573" s="144"/>
      <c r="CN573" s="144"/>
      <c r="CO573" s="123"/>
      <c r="CP573" s="122"/>
      <c r="CQ573" s="122"/>
    </row>
    <row r="574" spans="2:95" ht="26.25" customHeight="1">
      <c r="B574" s="292" t="s">
        <v>207</v>
      </c>
      <c r="C574" s="293"/>
      <c r="D574" s="293"/>
      <c r="E574" s="1208">
        <v>0</v>
      </c>
      <c r="F574" s="1248"/>
      <c r="G574" s="942">
        <f>+BA518</f>
        <v>79892</v>
      </c>
      <c r="H574" s="962"/>
      <c r="I574" s="1171">
        <f>+BB518</f>
        <v>19972.800000000003</v>
      </c>
      <c r="J574" s="1172"/>
      <c r="K574" s="291"/>
      <c r="L574" s="645"/>
      <c r="M574" s="963"/>
      <c r="N574" s="963"/>
      <c r="O574" s="959"/>
      <c r="P574" s="959"/>
      <c r="Q574" s="287"/>
      <c r="R574" s="288"/>
      <c r="S574" s="287"/>
      <c r="T574" s="143"/>
      <c r="U574" s="143"/>
      <c r="X574" s="218"/>
      <c r="Y574" s="218"/>
      <c r="AW574" s="33"/>
      <c r="AY574" s="5"/>
      <c r="AZ574" s="5"/>
      <c r="BA574" s="5"/>
      <c r="BB574" s="5"/>
      <c r="BD574" s="29"/>
      <c r="BE574" s="29"/>
      <c r="BF574" s="29"/>
      <c r="BG574" s="29"/>
      <c r="BH574" s="29"/>
      <c r="BI574" s="145"/>
      <c r="BJ574" s="29"/>
      <c r="CD574" s="143"/>
      <c r="CE574" s="143"/>
      <c r="CF574" s="143"/>
      <c r="CG574" s="143"/>
      <c r="CH574" s="143"/>
      <c r="CI574" s="143"/>
      <c r="CJ574" s="143"/>
      <c r="CM574" s="144"/>
      <c r="CN574" s="144"/>
      <c r="CO574" s="123"/>
      <c r="CP574" s="122"/>
      <c r="CQ574" s="122"/>
    </row>
    <row r="575" spans="2:95" ht="26.25" customHeight="1">
      <c r="B575" s="292" t="s">
        <v>208</v>
      </c>
      <c r="C575" s="293"/>
      <c r="D575" s="293"/>
      <c r="E575" s="1197">
        <v>18593645</v>
      </c>
      <c r="F575" s="1249"/>
      <c r="G575" s="942">
        <f>+BA519</f>
        <v>2500940</v>
      </c>
      <c r="H575" s="962"/>
      <c r="I575" s="1171">
        <f>+BB519</f>
        <v>1225191.42</v>
      </c>
      <c r="J575" s="1172"/>
      <c r="K575" s="291"/>
      <c r="L575" s="284"/>
      <c r="M575" s="963"/>
      <c r="N575" s="963"/>
      <c r="O575" s="959"/>
      <c r="P575" s="959"/>
      <c r="Q575" s="287"/>
      <c r="R575" s="288"/>
      <c r="S575" s="287"/>
      <c r="T575" s="143"/>
      <c r="U575" s="143"/>
      <c r="X575" s="218"/>
      <c r="Y575" s="218"/>
      <c r="AW575" s="33"/>
      <c r="AY575" s="5"/>
      <c r="AZ575" s="5"/>
      <c r="BA575" s="5"/>
      <c r="BB575" s="5"/>
      <c r="BD575" s="29"/>
      <c r="BE575" s="29"/>
      <c r="BF575" s="29"/>
      <c r="BG575" s="29"/>
      <c r="BH575" s="29"/>
      <c r="BI575" s="145"/>
      <c r="BJ575" s="29"/>
      <c r="CD575" s="143"/>
      <c r="CE575" s="143"/>
      <c r="CF575" s="143"/>
      <c r="CG575" s="143"/>
      <c r="CH575" s="143"/>
      <c r="CI575" s="143"/>
      <c r="CJ575" s="143"/>
      <c r="CM575" s="144"/>
      <c r="CN575" s="144"/>
      <c r="CO575" s="123"/>
      <c r="CP575" s="122"/>
      <c r="CQ575" s="122"/>
    </row>
    <row r="576" spans="2:95" ht="26.25" customHeight="1">
      <c r="B576" s="292" t="s">
        <v>209</v>
      </c>
      <c r="C576" s="293"/>
      <c r="D576" s="300"/>
      <c r="E576" s="960">
        <v>252000</v>
      </c>
      <c r="F576" s="1178"/>
      <c r="G576" s="942">
        <f>+BA520</f>
        <v>384000</v>
      </c>
      <c r="H576" s="962"/>
      <c r="I576" s="1171">
        <f>+BB520</f>
        <v>84000</v>
      </c>
      <c r="J576" s="1172"/>
      <c r="K576" s="301"/>
      <c r="L576" s="284"/>
      <c r="M576" s="963"/>
      <c r="N576" s="963"/>
      <c r="O576" s="286"/>
      <c r="P576" s="286"/>
      <c r="Q576" s="287"/>
      <c r="R576" s="288"/>
      <c r="S576" s="287"/>
      <c r="T576" s="143"/>
      <c r="U576" s="143"/>
      <c r="X576" s="218"/>
      <c r="Y576" s="218"/>
      <c r="AW576" s="33"/>
      <c r="AY576" s="5"/>
      <c r="AZ576" s="5"/>
      <c r="BA576" s="5"/>
      <c r="BB576" s="5"/>
      <c r="BD576" s="29"/>
      <c r="BE576" s="29"/>
      <c r="BF576" s="29"/>
      <c r="BG576" s="29"/>
      <c r="BH576" s="29"/>
      <c r="BI576" s="145"/>
      <c r="BJ576" s="29"/>
      <c r="CD576" s="143"/>
      <c r="CE576" s="143"/>
      <c r="CF576" s="143"/>
      <c r="CG576" s="143"/>
      <c r="CH576" s="143"/>
      <c r="CI576" s="143"/>
      <c r="CJ576" s="143"/>
      <c r="CM576" s="144"/>
      <c r="CN576" s="144"/>
      <c r="CO576" s="123"/>
      <c r="CP576" s="122"/>
      <c r="CQ576" s="122"/>
    </row>
    <row r="577" spans="1:95" ht="26.25" customHeight="1">
      <c r="B577" s="292"/>
      <c r="C577" s="293"/>
      <c r="D577" s="293"/>
      <c r="E577" s="764"/>
      <c r="F577" s="765"/>
      <c r="G577" s="331"/>
      <c r="H577" s="332"/>
      <c r="I577" s="302"/>
      <c r="J577" s="289"/>
      <c r="K577" s="301"/>
      <c r="L577" s="284"/>
      <c r="M577" s="285"/>
      <c r="N577" s="285"/>
      <c r="O577" s="286"/>
      <c r="P577" s="286"/>
      <c r="Q577" s="287"/>
      <c r="R577" s="288"/>
      <c r="S577" s="287"/>
      <c r="T577" s="143"/>
      <c r="U577" s="143"/>
      <c r="X577" s="218"/>
      <c r="Y577" s="218"/>
      <c r="AW577" s="33"/>
      <c r="AY577" s="5"/>
      <c r="AZ577" s="5"/>
      <c r="BA577" s="5"/>
      <c r="BB577" s="5"/>
      <c r="BD577" s="29"/>
      <c r="BE577" s="29"/>
      <c r="BF577" s="29"/>
      <c r="BG577" s="29"/>
      <c r="BH577" s="29"/>
      <c r="BI577" s="145"/>
      <c r="BJ577" s="29"/>
      <c r="CD577" s="143"/>
      <c r="CE577" s="143"/>
      <c r="CF577" s="143"/>
      <c r="CG577" s="143"/>
      <c r="CH577" s="143"/>
      <c r="CI577" s="143"/>
      <c r="CJ577" s="143"/>
      <c r="CM577" s="144"/>
      <c r="CN577" s="144"/>
      <c r="CO577" s="123"/>
      <c r="CP577" s="122"/>
      <c r="CQ577" s="122"/>
    </row>
    <row r="578" spans="1:95" ht="26.25" customHeight="1" thickBot="1">
      <c r="B578" s="333"/>
      <c r="C578" s="334"/>
      <c r="D578" s="334"/>
      <c r="E578" s="1173"/>
      <c r="F578" s="1252"/>
      <c r="G578" s="1253"/>
      <c r="H578" s="1176"/>
      <c r="I578" s="1177"/>
      <c r="J578" s="1172"/>
      <c r="K578" s="303"/>
      <c r="L578" s="284"/>
      <c r="M578" s="963"/>
      <c r="N578" s="963"/>
      <c r="O578" s="959"/>
      <c r="P578" s="959"/>
      <c r="Q578" s="287"/>
      <c r="R578" s="288"/>
      <c r="S578" s="287"/>
      <c r="T578" s="143"/>
      <c r="U578" s="143"/>
      <c r="X578" s="218"/>
      <c r="Y578" s="218"/>
      <c r="AW578" s="33"/>
      <c r="AY578" s="5"/>
      <c r="AZ578" s="5"/>
      <c r="BA578" s="5"/>
      <c r="BB578" s="5"/>
      <c r="BD578" s="29"/>
      <c r="BE578" s="29"/>
      <c r="BF578" s="29"/>
      <c r="BG578" s="29"/>
      <c r="BH578" s="29"/>
      <c r="BI578" s="145"/>
      <c r="BJ578" s="29"/>
      <c r="CD578" s="143"/>
      <c r="CE578" s="143"/>
      <c r="CF578" s="143"/>
      <c r="CG578" s="143"/>
      <c r="CH578" s="143"/>
      <c r="CI578" s="143"/>
      <c r="CJ578" s="143"/>
      <c r="CM578" s="144"/>
      <c r="CN578" s="144"/>
      <c r="CO578" s="123"/>
      <c r="CP578" s="122"/>
      <c r="CQ578" s="122"/>
    </row>
    <row r="579" spans="1:95" ht="26.25" customHeight="1" thickBot="1">
      <c r="B579" s="297" t="s">
        <v>624</v>
      </c>
      <c r="C579" s="298"/>
      <c r="D579" s="298"/>
      <c r="E579" s="1205">
        <f>SUM(E573:F578)</f>
        <v>34556412</v>
      </c>
      <c r="F579" s="1206"/>
      <c r="G579" s="1205">
        <f>SUM(G573:H578)</f>
        <v>11854935</v>
      </c>
      <c r="H579" s="1206"/>
      <c r="I579" s="1205">
        <f>SUM(I573:J578)</f>
        <v>3264679.33</v>
      </c>
      <c r="J579" s="1207"/>
      <c r="K579" s="304"/>
      <c r="L579" s="284">
        <v>23836698</v>
      </c>
      <c r="M579" s="963">
        <f>+G579-L579</f>
        <v>-11981763</v>
      </c>
      <c r="N579" s="963"/>
      <c r="O579" s="959">
        <v>5085935</v>
      </c>
      <c r="P579" s="959"/>
      <c r="Q579" s="287">
        <f>+O579-I579</f>
        <v>1821255.67</v>
      </c>
      <c r="R579" s="288"/>
      <c r="S579" s="287"/>
      <c r="T579" s="143"/>
      <c r="U579" s="143"/>
      <c r="X579" s="218"/>
      <c r="Y579" s="218"/>
      <c r="AW579" s="33"/>
      <c r="AY579" s="5"/>
      <c r="AZ579" s="5"/>
      <c r="BA579" s="5"/>
      <c r="BB579" s="5"/>
      <c r="BD579" s="29"/>
      <c r="BE579" s="29"/>
      <c r="BF579" s="29"/>
      <c r="BG579" s="29"/>
      <c r="BH579" s="29"/>
      <c r="BI579" s="145"/>
      <c r="BJ579" s="29"/>
      <c r="CD579" s="143"/>
      <c r="CE579" s="143"/>
      <c r="CF579" s="143"/>
      <c r="CG579" s="143"/>
      <c r="CH579" s="143"/>
      <c r="CI579" s="143"/>
      <c r="CJ579" s="143"/>
      <c r="CM579" s="144"/>
      <c r="CN579" s="144"/>
      <c r="CO579" s="123"/>
      <c r="CP579" s="122"/>
      <c r="CQ579" s="122"/>
    </row>
    <row r="580" spans="1:95" ht="26.25" customHeight="1">
      <c r="B580" s="305" t="s">
        <v>625</v>
      </c>
      <c r="C580" s="306"/>
      <c r="D580" s="306"/>
      <c r="E580" s="1179">
        <v>27000</v>
      </c>
      <c r="F580" s="1180"/>
      <c r="G580" s="960">
        <f>+BA523</f>
        <v>27000</v>
      </c>
      <c r="H580" s="1178"/>
      <c r="I580" s="948">
        <f>+BB523</f>
        <v>0</v>
      </c>
      <c r="J580" s="949"/>
      <c r="K580" s="307"/>
      <c r="L580" s="284"/>
      <c r="M580" s="963"/>
      <c r="N580" s="963"/>
      <c r="O580" s="308"/>
      <c r="P580" s="308"/>
      <c r="Q580" s="287"/>
      <c r="R580" s="288"/>
      <c r="S580" s="287"/>
      <c r="T580" s="143"/>
      <c r="U580" s="143"/>
      <c r="X580" s="218"/>
      <c r="Y580" s="218"/>
      <c r="AW580" s="33"/>
      <c r="AY580" s="5"/>
      <c r="AZ580" s="5"/>
      <c r="BA580" s="958"/>
      <c r="BB580" s="958"/>
      <c r="BD580" s="29"/>
      <c r="BE580" s="29"/>
      <c r="BF580" s="29"/>
      <c r="BG580" s="29"/>
      <c r="BH580" s="29"/>
      <c r="BI580" s="145"/>
      <c r="BJ580" s="29"/>
      <c r="CD580" s="143"/>
      <c r="CE580" s="143"/>
      <c r="CF580" s="143"/>
      <c r="CG580" s="143"/>
      <c r="CH580" s="143"/>
      <c r="CI580" s="143"/>
      <c r="CJ580" s="143"/>
      <c r="CM580" s="144"/>
      <c r="CN580" s="144"/>
      <c r="CO580" s="123"/>
      <c r="CP580" s="122"/>
      <c r="CQ580" s="122"/>
    </row>
    <row r="581" spans="1:95" ht="26.25" customHeight="1">
      <c r="B581" s="309" t="s">
        <v>626</v>
      </c>
      <c r="C581" s="310"/>
      <c r="D581" s="311"/>
      <c r="E581" s="1181">
        <v>0</v>
      </c>
      <c r="F581" s="1182"/>
      <c r="G581" s="960">
        <f>+BA524</f>
        <v>0</v>
      </c>
      <c r="H581" s="1178"/>
      <c r="I581" s="948">
        <f>+BB524</f>
        <v>0</v>
      </c>
      <c r="J581" s="949"/>
      <c r="K581" s="312"/>
      <c r="L581" s="284"/>
      <c r="M581" s="963"/>
      <c r="N581" s="963"/>
      <c r="O581" s="286"/>
      <c r="P581" s="286"/>
      <c r="Q581" s="287"/>
      <c r="R581" s="288"/>
      <c r="S581" s="287"/>
      <c r="T581" s="143"/>
      <c r="U581" s="143"/>
      <c r="X581" s="218"/>
      <c r="Y581" s="218"/>
      <c r="AW581" s="33"/>
      <c r="AY581" s="5"/>
      <c r="AZ581" s="5"/>
      <c r="BA581" s="958"/>
      <c r="BB581" s="958"/>
      <c r="BD581" s="29"/>
      <c r="BE581" s="29"/>
      <c r="BF581" s="29"/>
      <c r="BG581" s="29"/>
      <c r="BH581" s="29"/>
      <c r="BI581" s="145"/>
      <c r="BJ581" s="29"/>
      <c r="CD581" s="143"/>
      <c r="CE581" s="143"/>
      <c r="CF581" s="143"/>
      <c r="CG581" s="143"/>
      <c r="CH581" s="143"/>
      <c r="CI581" s="143"/>
      <c r="CJ581" s="143"/>
      <c r="CM581" s="144"/>
      <c r="CN581" s="144"/>
      <c r="CO581" s="123"/>
      <c r="CP581" s="122"/>
      <c r="CQ581" s="122"/>
    </row>
    <row r="582" spans="1:95" ht="26.25" customHeight="1">
      <c r="B582" s="313" t="s">
        <v>627</v>
      </c>
      <c r="C582" s="314"/>
      <c r="D582" s="311"/>
      <c r="E582" s="1181">
        <v>1678905</v>
      </c>
      <c r="F582" s="1182"/>
      <c r="G582" s="960">
        <f>+BA525</f>
        <v>8501650</v>
      </c>
      <c r="H582" s="1178"/>
      <c r="I582" s="948">
        <f>+BB525</f>
        <v>1666905.6400000001</v>
      </c>
      <c r="J582" s="949"/>
      <c r="K582" s="312"/>
      <c r="L582" s="284"/>
      <c r="M582" s="963"/>
      <c r="N582" s="963"/>
      <c r="O582" s="286"/>
      <c r="P582" s="286"/>
      <c r="Q582" s="287"/>
      <c r="R582" s="288"/>
      <c r="S582" s="287"/>
      <c r="T582" s="143"/>
      <c r="U582" s="143"/>
      <c r="X582" s="218"/>
      <c r="Y582" s="218"/>
      <c r="AW582" s="33"/>
      <c r="AY582" s="5"/>
      <c r="AZ582" s="5"/>
      <c r="BA582" s="958"/>
      <c r="BB582" s="958"/>
      <c r="BD582" s="29"/>
      <c r="BE582" s="29"/>
      <c r="BF582" s="29"/>
      <c r="BG582" s="29"/>
      <c r="BH582" s="29"/>
      <c r="BI582" s="145"/>
      <c r="BJ582" s="29"/>
      <c r="CD582" s="143"/>
      <c r="CE582" s="143"/>
      <c r="CF582" s="143"/>
      <c r="CG582" s="143"/>
      <c r="CH582" s="143"/>
      <c r="CI582" s="143"/>
      <c r="CJ582" s="143"/>
      <c r="CM582" s="144"/>
      <c r="CN582" s="144"/>
      <c r="CO582" s="123"/>
      <c r="CP582" s="122"/>
      <c r="CQ582" s="122"/>
    </row>
    <row r="583" spans="1:95" ht="26.25" customHeight="1">
      <c r="B583" s="314" t="s">
        <v>206</v>
      </c>
      <c r="C583" s="315"/>
      <c r="D583" s="315"/>
      <c r="E583" s="1181">
        <v>685552</v>
      </c>
      <c r="F583" s="1182"/>
      <c r="G583" s="960">
        <f>+BA521</f>
        <v>699592</v>
      </c>
      <c r="H583" s="1178"/>
      <c r="I583" s="948">
        <f>+BB521</f>
        <v>222313.16</v>
      </c>
      <c r="J583" s="949"/>
      <c r="K583" s="316"/>
      <c r="L583" s="284"/>
      <c r="M583" s="963"/>
      <c r="N583" s="963"/>
      <c r="O583" s="286"/>
      <c r="P583" s="286"/>
      <c r="Q583" s="287"/>
      <c r="R583" s="288"/>
      <c r="S583" s="287"/>
      <c r="T583" s="143"/>
      <c r="U583" s="143"/>
      <c r="X583" s="218"/>
      <c r="Y583" s="218"/>
      <c r="AW583" s="33"/>
      <c r="AY583" s="5"/>
      <c r="AZ583" s="5"/>
      <c r="BA583" s="1230"/>
      <c r="BB583" s="1230"/>
      <c r="BD583" s="29"/>
      <c r="BE583" s="29"/>
      <c r="BF583" s="29"/>
      <c r="BG583" s="29"/>
      <c r="BH583" s="29"/>
      <c r="BI583" s="145"/>
      <c r="BJ583" s="29"/>
      <c r="CD583" s="143"/>
      <c r="CE583" s="143"/>
      <c r="CF583" s="143"/>
      <c r="CG583" s="143"/>
      <c r="CH583" s="143"/>
      <c r="CI583" s="143"/>
      <c r="CJ583" s="143"/>
      <c r="CM583" s="144"/>
      <c r="CN583" s="144"/>
      <c r="CO583" s="123"/>
      <c r="CP583" s="122"/>
      <c r="CQ583" s="122"/>
    </row>
    <row r="584" spans="1:95" ht="26.25" customHeight="1">
      <c r="B584" s="939" t="s">
        <v>878</v>
      </c>
      <c r="C584" s="939"/>
      <c r="D584" s="1169"/>
      <c r="E584" s="1181">
        <v>0</v>
      </c>
      <c r="F584" s="1182"/>
      <c r="G584" s="960">
        <f>+BA526</f>
        <v>807152</v>
      </c>
      <c r="H584" s="1178"/>
      <c r="I584" s="948">
        <f>+BB526</f>
        <v>126357.69</v>
      </c>
      <c r="J584" s="949"/>
      <c r="K584" s="312"/>
      <c r="L584" s="284"/>
      <c r="M584" s="285"/>
      <c r="N584" s="285"/>
      <c r="O584" s="286"/>
      <c r="P584" s="286"/>
      <c r="Q584" s="287"/>
      <c r="R584" s="288"/>
      <c r="S584" s="287"/>
      <c r="T584" s="143"/>
      <c r="U584" s="143"/>
      <c r="X584" s="218"/>
      <c r="Y584" s="218"/>
      <c r="AW584" s="33"/>
      <c r="AY584" s="5"/>
      <c r="AZ584" s="5"/>
      <c r="BA584" s="100"/>
      <c r="BB584" s="100"/>
      <c r="BD584" s="29"/>
      <c r="BE584" s="29"/>
      <c r="BF584" s="29"/>
      <c r="BG584" s="29"/>
      <c r="BH584" s="29"/>
      <c r="BI584" s="145"/>
      <c r="BJ584" s="29"/>
      <c r="CD584" s="143"/>
      <c r="CE584" s="143"/>
      <c r="CF584" s="143"/>
      <c r="CG584" s="143"/>
      <c r="CH584" s="143"/>
      <c r="CI584" s="143"/>
      <c r="CJ584" s="143"/>
      <c r="CM584" s="144"/>
      <c r="CN584" s="144"/>
      <c r="CO584" s="123"/>
      <c r="CP584" s="122"/>
      <c r="CQ584" s="122"/>
    </row>
    <row r="585" spans="1:95" ht="26.25" customHeight="1">
      <c r="B585" s="939" t="s">
        <v>879</v>
      </c>
      <c r="C585" s="939"/>
      <c r="D585" s="315"/>
      <c r="E585" s="1181">
        <v>0</v>
      </c>
      <c r="F585" s="1182"/>
      <c r="G585" s="960">
        <f>+BA527</f>
        <v>103400</v>
      </c>
      <c r="H585" s="1178"/>
      <c r="I585" s="948">
        <f>+BB527</f>
        <v>18800</v>
      </c>
      <c r="J585" s="949"/>
      <c r="K585" s="312"/>
      <c r="L585" s="284"/>
      <c r="M585" s="285"/>
      <c r="N585" s="285"/>
      <c r="O585" s="286"/>
      <c r="P585" s="286"/>
      <c r="Q585" s="287"/>
      <c r="R585" s="288"/>
      <c r="S585" s="287"/>
      <c r="T585" s="143"/>
      <c r="U585" s="143"/>
      <c r="X585" s="218"/>
      <c r="Y585" s="218"/>
      <c r="AW585" s="33"/>
      <c r="AY585" s="5"/>
      <c r="AZ585" s="5"/>
      <c r="BA585" s="100"/>
      <c r="BB585" s="100"/>
      <c r="BD585" s="29"/>
      <c r="BE585" s="29"/>
      <c r="BF585" s="29"/>
      <c r="BG585" s="29"/>
      <c r="BH585" s="29"/>
      <c r="BI585" s="145"/>
      <c r="BJ585" s="29"/>
      <c r="CD585" s="143"/>
      <c r="CE585" s="143"/>
      <c r="CF585" s="143"/>
      <c r="CG585" s="143"/>
      <c r="CH585" s="143"/>
      <c r="CI585" s="143"/>
      <c r="CJ585" s="143"/>
      <c r="CM585" s="144"/>
      <c r="CN585" s="144"/>
      <c r="CO585" s="123"/>
      <c r="CP585" s="122"/>
      <c r="CQ585" s="122"/>
    </row>
    <row r="586" spans="1:95" ht="26.25" customHeight="1">
      <c r="B586" s="939" t="s">
        <v>880</v>
      </c>
      <c r="C586" s="939"/>
      <c r="D586" s="315"/>
      <c r="E586" s="1181">
        <v>0</v>
      </c>
      <c r="F586" s="1182"/>
      <c r="G586" s="960">
        <f>+BA528</f>
        <v>423600</v>
      </c>
      <c r="H586" s="1178"/>
      <c r="I586" s="948">
        <f>+BB528</f>
        <v>188070.51</v>
      </c>
      <c r="J586" s="949"/>
      <c r="K586" s="312"/>
      <c r="L586" s="284"/>
      <c r="M586" s="285"/>
      <c r="N586" s="285"/>
      <c r="O586" s="286"/>
      <c r="P586" s="286"/>
      <c r="Q586" s="287"/>
      <c r="R586" s="288"/>
      <c r="S586" s="287"/>
      <c r="T586" s="143"/>
      <c r="U586" s="143"/>
      <c r="X586" s="218"/>
      <c r="Y586" s="218"/>
      <c r="AW586" s="33"/>
      <c r="AY586" s="5"/>
      <c r="AZ586" s="5"/>
      <c r="BA586" s="100"/>
      <c r="BB586" s="100"/>
      <c r="BD586" s="29"/>
      <c r="BE586" s="29"/>
      <c r="BF586" s="29"/>
      <c r="BG586" s="29"/>
      <c r="BH586" s="29"/>
      <c r="BI586" s="145"/>
      <c r="BJ586" s="29"/>
      <c r="CD586" s="143"/>
      <c r="CE586" s="143"/>
      <c r="CF586" s="143"/>
      <c r="CG586" s="143"/>
      <c r="CH586" s="143"/>
      <c r="CI586" s="143"/>
      <c r="CJ586" s="143"/>
      <c r="CM586" s="144"/>
      <c r="CN586" s="144"/>
      <c r="CO586" s="123"/>
      <c r="CP586" s="122"/>
      <c r="CQ586" s="122"/>
    </row>
    <row r="587" spans="1:95" ht="26.25" customHeight="1">
      <c r="B587" s="725" t="s">
        <v>630</v>
      </c>
      <c r="C587" s="317"/>
      <c r="D587" s="315"/>
      <c r="E587" s="1181">
        <v>36224181</v>
      </c>
      <c r="F587" s="1254"/>
      <c r="G587" s="960">
        <f>+BA531</f>
        <v>8220195</v>
      </c>
      <c r="H587" s="1178"/>
      <c r="I587" s="948">
        <f>+BB531</f>
        <v>3784341.6500000004</v>
      </c>
      <c r="J587" s="949"/>
      <c r="K587" s="316"/>
      <c r="L587" s="284">
        <v>36534222</v>
      </c>
      <c r="M587" s="963"/>
      <c r="N587" s="963"/>
      <c r="O587" s="286"/>
      <c r="P587" s="286"/>
      <c r="Q587" s="287"/>
      <c r="R587" s="288"/>
      <c r="S587" s="287"/>
      <c r="T587" s="143"/>
      <c r="U587" s="143"/>
      <c r="X587" s="218"/>
      <c r="Y587" s="218"/>
      <c r="AW587" s="33"/>
      <c r="AY587" s="5"/>
      <c r="AZ587" s="5"/>
      <c r="BA587" s="958"/>
      <c r="BB587" s="958"/>
      <c r="BD587" s="29"/>
      <c r="BE587" s="29"/>
      <c r="BF587" s="29"/>
      <c r="BG587" s="29"/>
      <c r="BH587" s="29"/>
      <c r="BI587" s="145"/>
      <c r="BJ587" s="29"/>
      <c r="CD587" s="143"/>
      <c r="CE587" s="143"/>
      <c r="CF587" s="143"/>
      <c r="CG587" s="143"/>
      <c r="CH587" s="143"/>
      <c r="CI587" s="143"/>
      <c r="CJ587" s="143"/>
      <c r="CM587" s="144"/>
      <c r="CN587" s="144"/>
      <c r="CO587" s="123"/>
      <c r="CP587" s="122"/>
      <c r="CQ587" s="122"/>
    </row>
    <row r="588" spans="1:95" ht="26.25" customHeight="1">
      <c r="A588" s="29"/>
      <c r="B588" s="939" t="s">
        <v>868</v>
      </c>
      <c r="C588" s="939"/>
      <c r="D588" s="315"/>
      <c r="E588" s="1181">
        <v>0</v>
      </c>
      <c r="F588" s="1254"/>
      <c r="G588" s="960">
        <f>+BA532</f>
        <v>2262846</v>
      </c>
      <c r="H588" s="1178"/>
      <c r="I588" s="948">
        <f>+BB532</f>
        <v>569253.29000000015</v>
      </c>
      <c r="J588" s="949"/>
      <c r="K588" s="316"/>
      <c r="L588" s="284"/>
      <c r="M588" s="285"/>
      <c r="N588" s="285"/>
      <c r="O588" s="286"/>
      <c r="P588" s="286"/>
      <c r="Q588" s="287"/>
      <c r="R588" s="288"/>
      <c r="S588" s="287"/>
      <c r="T588" s="143"/>
      <c r="U588" s="143"/>
      <c r="X588" s="218"/>
      <c r="Y588" s="218"/>
      <c r="AW588" s="33"/>
      <c r="AX588" s="29"/>
      <c r="BA588" s="277"/>
      <c r="BB588" s="194"/>
      <c r="BD588" s="29"/>
      <c r="BE588" s="29"/>
      <c r="BF588" s="29"/>
      <c r="BG588" s="29"/>
      <c r="BH588" s="29"/>
      <c r="BI588" s="145"/>
      <c r="BJ588" s="29"/>
      <c r="CD588" s="143"/>
      <c r="CE588" s="143"/>
      <c r="CF588" s="143"/>
      <c r="CG588" s="143"/>
      <c r="CH588" s="143"/>
      <c r="CI588" s="143"/>
      <c r="CJ588" s="143"/>
      <c r="CM588" s="144"/>
      <c r="CN588" s="144"/>
      <c r="CO588" s="123"/>
      <c r="CP588" s="122"/>
      <c r="CQ588" s="122"/>
    </row>
    <row r="589" spans="1:95" ht="26.25" customHeight="1">
      <c r="B589" s="725" t="s">
        <v>704</v>
      </c>
      <c r="C589" s="317"/>
      <c r="D589" s="315"/>
      <c r="E589" s="1181">
        <v>0</v>
      </c>
      <c r="F589" s="1254"/>
      <c r="G589" s="960">
        <f>+BA533</f>
        <v>1360</v>
      </c>
      <c r="H589" s="1178"/>
      <c r="I589" s="948">
        <f>+BB533</f>
        <v>0</v>
      </c>
      <c r="J589" s="949"/>
      <c r="K589" s="316"/>
      <c r="L589" s="284"/>
      <c r="M589" s="285"/>
      <c r="N589" s="285"/>
      <c r="O589" s="286"/>
      <c r="P589" s="286"/>
      <c r="Q589" s="287"/>
      <c r="R589" s="288"/>
      <c r="S589" s="287"/>
      <c r="T589" s="143"/>
      <c r="U589" s="143"/>
      <c r="X589" s="218"/>
      <c r="Y589" s="218"/>
      <c r="AW589" s="33"/>
      <c r="AY589" s="5"/>
      <c r="AZ589" s="5"/>
      <c r="BA589" s="100"/>
      <c r="BB589" s="100"/>
      <c r="BD589" s="29"/>
      <c r="BE589" s="29"/>
      <c r="BF589" s="29"/>
      <c r="BG589" s="29"/>
      <c r="BH589" s="29"/>
      <c r="BI589" s="145"/>
      <c r="BJ589" s="29"/>
      <c r="CD589" s="143"/>
      <c r="CE589" s="143"/>
      <c r="CF589" s="143"/>
      <c r="CG589" s="143"/>
      <c r="CH589" s="143"/>
      <c r="CI589" s="143"/>
      <c r="CJ589" s="143"/>
      <c r="CM589" s="144"/>
      <c r="CN589" s="144"/>
      <c r="CO589" s="123"/>
      <c r="CP589" s="122"/>
      <c r="CQ589" s="122"/>
    </row>
    <row r="590" spans="1:95" ht="26.25" customHeight="1">
      <c r="B590" s="725" t="s">
        <v>609</v>
      </c>
      <c r="C590" s="317"/>
      <c r="D590" s="315"/>
      <c r="E590" s="1181">
        <v>0</v>
      </c>
      <c r="F590" s="1254"/>
      <c r="G590" s="942">
        <f>+BA535</f>
        <v>0</v>
      </c>
      <c r="H590" s="962"/>
      <c r="I590" s="948">
        <f>+BB535</f>
        <v>0</v>
      </c>
      <c r="J590" s="949"/>
      <c r="K590" s="316"/>
      <c r="L590" s="284"/>
      <c r="M590" s="285"/>
      <c r="N590" s="285"/>
      <c r="O590" s="286"/>
      <c r="P590" s="286"/>
      <c r="Q590" s="287"/>
      <c r="R590" s="288"/>
      <c r="S590" s="287"/>
      <c r="T590" s="143"/>
      <c r="U590" s="143"/>
      <c r="X590" s="218"/>
      <c r="Y590" s="218"/>
      <c r="AW590" s="33"/>
      <c r="AY590" s="5"/>
      <c r="AZ590" s="5"/>
      <c r="BA590" s="958"/>
      <c r="BB590" s="958"/>
      <c r="BD590" s="29"/>
      <c r="BE590" s="29"/>
      <c r="BF590" s="29"/>
      <c r="BG590" s="29"/>
      <c r="BH590" s="29"/>
      <c r="BI590" s="145"/>
      <c r="BJ590" s="29"/>
      <c r="CD590" s="143"/>
      <c r="CE590" s="143"/>
      <c r="CF590" s="143"/>
      <c r="CG590" s="143"/>
      <c r="CH590" s="143"/>
      <c r="CI590" s="143"/>
      <c r="CJ590" s="143"/>
      <c r="CM590" s="144"/>
      <c r="CN590" s="144"/>
      <c r="CO590" s="123"/>
      <c r="CP590" s="122"/>
      <c r="CQ590" s="122"/>
    </row>
    <row r="591" spans="1:95" ht="26.25" customHeight="1">
      <c r="A591" s="29"/>
      <c r="B591" s="725" t="s">
        <v>757</v>
      </c>
      <c r="C591" s="317"/>
      <c r="D591" s="315"/>
      <c r="E591" s="1181">
        <v>492678</v>
      </c>
      <c r="F591" s="1254"/>
      <c r="G591" s="960">
        <f>+BA536</f>
        <v>564681</v>
      </c>
      <c r="H591" s="1178"/>
      <c r="I591" s="948">
        <f>+BB536</f>
        <v>12487.849999999999</v>
      </c>
      <c r="J591" s="949"/>
      <c r="K591" s="316"/>
      <c r="L591" s="284"/>
      <c r="M591" s="285"/>
      <c r="N591" s="285"/>
      <c r="O591" s="286"/>
      <c r="P591" s="286"/>
      <c r="Q591" s="287"/>
      <c r="R591" s="288"/>
      <c r="S591" s="287"/>
      <c r="T591" s="143"/>
      <c r="U591" s="143"/>
      <c r="X591" s="218"/>
      <c r="Y591" s="218"/>
      <c r="AW591" s="33"/>
      <c r="AX591" s="29"/>
      <c r="BA591" s="958"/>
      <c r="BB591" s="958"/>
      <c r="BD591" s="29"/>
      <c r="BE591" s="29"/>
      <c r="BF591" s="29"/>
      <c r="BG591" s="29"/>
      <c r="BH591" s="29"/>
      <c r="BI591" s="145"/>
      <c r="BJ591" s="29"/>
      <c r="CD591" s="143"/>
      <c r="CE591" s="143"/>
      <c r="CF591" s="143"/>
      <c r="CG591" s="143"/>
      <c r="CH591" s="143"/>
      <c r="CI591" s="143"/>
      <c r="CJ591" s="143"/>
      <c r="CM591" s="144"/>
      <c r="CN591" s="144"/>
      <c r="CO591" s="123"/>
      <c r="CP591" s="122"/>
      <c r="CQ591" s="122"/>
    </row>
    <row r="592" spans="1:95" ht="26.25" customHeight="1">
      <c r="A592" s="29"/>
      <c r="B592" s="725" t="s">
        <v>205</v>
      </c>
      <c r="C592" s="317"/>
      <c r="D592" s="315"/>
      <c r="E592" s="1181">
        <v>0</v>
      </c>
      <c r="F592" s="1254"/>
      <c r="G592" s="960">
        <f>+BA538</f>
        <v>4259569</v>
      </c>
      <c r="H592" s="1178"/>
      <c r="I592" s="948">
        <f>+BB538</f>
        <v>860255.59</v>
      </c>
      <c r="J592" s="949"/>
      <c r="K592" s="316"/>
      <c r="L592" s="284"/>
      <c r="M592" s="285"/>
      <c r="N592" s="285"/>
      <c r="O592" s="286"/>
      <c r="P592" s="286"/>
      <c r="Q592" s="287"/>
      <c r="R592" s="288"/>
      <c r="S592" s="287"/>
      <c r="T592" s="143"/>
      <c r="U592" s="143"/>
      <c r="X592" s="218"/>
      <c r="Y592" s="218"/>
      <c r="AW592" s="33"/>
      <c r="AX592" s="29"/>
      <c r="BA592" s="100"/>
      <c r="BB592" s="100"/>
      <c r="BD592" s="29"/>
      <c r="BE592" s="29"/>
      <c r="BF592" s="29"/>
      <c r="BG592" s="29"/>
      <c r="BH592" s="29"/>
      <c r="BI592" s="145"/>
      <c r="BJ592" s="29"/>
      <c r="CD592" s="143"/>
      <c r="CE592" s="143"/>
      <c r="CF592" s="143"/>
      <c r="CG592" s="143"/>
      <c r="CH592" s="143"/>
      <c r="CI592" s="143"/>
      <c r="CJ592" s="143"/>
      <c r="CM592" s="144"/>
      <c r="CN592" s="144"/>
      <c r="CO592" s="123"/>
      <c r="CP592" s="122"/>
      <c r="CQ592" s="122"/>
    </row>
    <row r="593" spans="1:95" ht="26.25" customHeight="1">
      <c r="A593" s="29"/>
      <c r="B593" s="725" t="s">
        <v>666</v>
      </c>
      <c r="C593" s="317"/>
      <c r="D593" s="315"/>
      <c r="E593" s="1181">
        <v>1413064</v>
      </c>
      <c r="F593" s="1254"/>
      <c r="G593" s="960">
        <f>+BA540</f>
        <v>1926219</v>
      </c>
      <c r="H593" s="1178"/>
      <c r="I593" s="948">
        <f>+BB540</f>
        <v>598564.27</v>
      </c>
      <c r="J593" s="949"/>
      <c r="K593" s="316"/>
      <c r="L593" s="284"/>
      <c r="M593" s="285"/>
      <c r="N593" s="285"/>
      <c r="O593" s="286"/>
      <c r="P593" s="286"/>
      <c r="Q593" s="287"/>
      <c r="R593" s="288"/>
      <c r="S593" s="287"/>
      <c r="T593" s="143"/>
      <c r="U593" s="143"/>
      <c r="X593" s="218"/>
      <c r="Y593" s="218"/>
      <c r="AW593" s="33"/>
      <c r="AX593" s="29"/>
      <c r="BA593" s="273"/>
      <c r="BB593" s="100"/>
      <c r="BD593" s="29"/>
      <c r="BE593" s="29"/>
      <c r="BF593" s="29"/>
      <c r="BG593" s="29"/>
      <c r="BH593" s="29"/>
      <c r="BI593" s="145"/>
      <c r="BJ593" s="29"/>
      <c r="CD593" s="143"/>
      <c r="CE593" s="143"/>
      <c r="CF593" s="143"/>
      <c r="CG593" s="143"/>
      <c r="CH593" s="143"/>
      <c r="CI593" s="143"/>
      <c r="CJ593" s="143"/>
      <c r="CM593" s="144"/>
      <c r="CN593" s="144"/>
      <c r="CO593" s="123"/>
      <c r="CP593" s="122"/>
      <c r="CQ593" s="122"/>
    </row>
    <row r="594" spans="1:95" ht="26.25" customHeight="1">
      <c r="B594" s="310" t="s">
        <v>629</v>
      </c>
      <c r="C594" s="315"/>
      <c r="D594" s="315"/>
      <c r="E594" s="1181">
        <v>0</v>
      </c>
      <c r="F594" s="1254"/>
      <c r="G594" s="960">
        <f>+BA542</f>
        <v>0</v>
      </c>
      <c r="H594" s="1178"/>
      <c r="I594" s="948">
        <f>+BB542</f>
        <v>0</v>
      </c>
      <c r="J594" s="949"/>
      <c r="K594" s="316"/>
      <c r="L594" s="284"/>
      <c r="M594" s="963"/>
      <c r="N594" s="963"/>
      <c r="O594" s="286"/>
      <c r="P594" s="286"/>
      <c r="Q594" s="287"/>
      <c r="R594" s="288"/>
      <c r="S594" s="287"/>
      <c r="T594" s="143"/>
      <c r="U594" s="143"/>
      <c r="X594" s="218"/>
      <c r="Y594" s="218"/>
      <c r="AW594" s="33"/>
      <c r="AY594" s="5"/>
      <c r="AZ594" s="5"/>
      <c r="BA594" s="958"/>
      <c r="BB594" s="958"/>
      <c r="BD594" s="29"/>
      <c r="BE594" s="29"/>
      <c r="BF594" s="29"/>
      <c r="BG594" s="29"/>
      <c r="BH594" s="29"/>
      <c r="BI594" s="145"/>
      <c r="BJ594" s="29"/>
      <c r="CD594" s="143"/>
      <c r="CE594" s="143"/>
      <c r="CF594" s="143"/>
      <c r="CG594" s="143"/>
      <c r="CH594" s="143"/>
      <c r="CI594" s="143"/>
      <c r="CJ594" s="143"/>
      <c r="CM594" s="144"/>
      <c r="CN594" s="144"/>
      <c r="CO594" s="123"/>
      <c r="CP594" s="122"/>
      <c r="CQ594" s="122"/>
    </row>
    <row r="595" spans="1:95" ht="26.25" customHeight="1">
      <c r="B595" s="309" t="s">
        <v>628</v>
      </c>
      <c r="C595" s="309"/>
      <c r="D595" s="310"/>
      <c r="E595" s="1181">
        <v>0</v>
      </c>
      <c r="F595" s="1182"/>
      <c r="G595" s="960">
        <f>+BA543</f>
        <v>0</v>
      </c>
      <c r="H595" s="1178"/>
      <c r="I595" s="948">
        <f>+BB543</f>
        <v>0</v>
      </c>
      <c r="J595" s="949"/>
      <c r="K595" s="312"/>
      <c r="L595" s="284"/>
      <c r="M595" s="963"/>
      <c r="N595" s="963"/>
      <c r="O595" s="286"/>
      <c r="P595" s="286"/>
      <c r="Q595" s="287"/>
      <c r="R595" s="288"/>
      <c r="S595" s="287"/>
      <c r="T595" s="143"/>
      <c r="U595" s="143"/>
      <c r="X595" s="218"/>
      <c r="Y595" s="218"/>
      <c r="AW595" s="33"/>
      <c r="AY595" s="5"/>
      <c r="AZ595" s="5"/>
      <c r="BA595" s="958"/>
      <c r="BB595" s="958"/>
      <c r="BD595" s="29"/>
      <c r="BE595" s="29"/>
      <c r="BF595" s="29"/>
      <c r="BG595" s="29"/>
      <c r="BH595" s="29"/>
      <c r="BI595" s="145"/>
      <c r="BJ595" s="29"/>
      <c r="CD595" s="143"/>
      <c r="CE595" s="143"/>
      <c r="CF595" s="143"/>
      <c r="CG595" s="143"/>
      <c r="CH595" s="143"/>
      <c r="CI595" s="143"/>
      <c r="CJ595" s="143"/>
      <c r="CM595" s="144"/>
      <c r="CN595" s="144"/>
      <c r="CO595" s="123"/>
      <c r="CP595" s="122"/>
      <c r="CQ595" s="122"/>
    </row>
    <row r="596" spans="1:95" ht="26.25" customHeight="1">
      <c r="A596" s="29"/>
      <c r="B596" s="939"/>
      <c r="C596" s="939"/>
      <c r="D596" s="315"/>
      <c r="E596" s="1181"/>
      <c r="F596" s="1254"/>
      <c r="G596" s="960"/>
      <c r="H596" s="1178"/>
      <c r="I596" s="948"/>
      <c r="J596" s="949"/>
      <c r="K596" s="316"/>
      <c r="L596" s="284"/>
      <c r="M596" s="285"/>
      <c r="N596" s="285"/>
      <c r="O596" s="286"/>
      <c r="P596" s="286"/>
      <c r="Q596" s="287"/>
      <c r="R596" s="288"/>
      <c r="S596" s="287"/>
      <c r="T596" s="143"/>
      <c r="U596" s="143"/>
      <c r="X596" s="218"/>
      <c r="Y596" s="218"/>
      <c r="AW596" s="33"/>
      <c r="AX596" s="29"/>
      <c r="BA596" s="1221"/>
      <c r="BB596" s="1221"/>
      <c r="BD596" s="29"/>
      <c r="BE596" s="29"/>
      <c r="BF596" s="29"/>
      <c r="BG596" s="29"/>
      <c r="BH596" s="29"/>
      <c r="BI596" s="145"/>
      <c r="BJ596" s="29"/>
      <c r="CD596" s="143"/>
      <c r="CE596" s="143"/>
      <c r="CF596" s="143"/>
      <c r="CG596" s="143"/>
      <c r="CH596" s="143"/>
      <c r="CI596" s="143"/>
      <c r="CJ596" s="143"/>
      <c r="CM596" s="144"/>
      <c r="CN596" s="144"/>
      <c r="CO596" s="123"/>
      <c r="CP596" s="122"/>
      <c r="CQ596" s="122"/>
    </row>
    <row r="597" spans="1:95" ht="26.25" customHeight="1">
      <c r="A597" s="29"/>
      <c r="B597" s="939"/>
      <c r="C597" s="939"/>
      <c r="D597" s="315"/>
      <c r="E597" s="762"/>
      <c r="F597" s="763"/>
      <c r="G597" s="764"/>
      <c r="H597" s="765"/>
      <c r="I597" s="766"/>
      <c r="J597" s="420"/>
      <c r="K597" s="316"/>
      <c r="L597" s="284"/>
      <c r="M597" s="285"/>
      <c r="N597" s="285"/>
      <c r="O597" s="286"/>
      <c r="P597" s="286"/>
      <c r="Q597" s="287"/>
      <c r="R597" s="288"/>
      <c r="S597" s="287"/>
      <c r="T597" s="143"/>
      <c r="U597" s="143"/>
      <c r="X597" s="218"/>
      <c r="Y597" s="218"/>
      <c r="AW597" s="33"/>
      <c r="AX597" s="29"/>
      <c r="BA597" s="171"/>
      <c r="BB597" s="171"/>
      <c r="BD597" s="29"/>
      <c r="BE597" s="29"/>
      <c r="BF597" s="29"/>
      <c r="BG597" s="29"/>
      <c r="BH597" s="29"/>
      <c r="BI597" s="145"/>
      <c r="BJ597" s="29"/>
      <c r="CD597" s="143"/>
      <c r="CE597" s="143"/>
      <c r="CF597" s="143"/>
      <c r="CG597" s="143"/>
      <c r="CH597" s="143"/>
      <c r="CI597" s="143"/>
      <c r="CJ597" s="143"/>
      <c r="CM597" s="144"/>
      <c r="CN597" s="144"/>
      <c r="CO597" s="123"/>
      <c r="CP597" s="122"/>
      <c r="CQ597" s="122"/>
    </row>
    <row r="598" spans="1:95" ht="26.25" customHeight="1">
      <c r="A598" s="29"/>
      <c r="B598" s="939"/>
      <c r="C598" s="939"/>
      <c r="D598" s="315"/>
      <c r="E598" s="762"/>
      <c r="F598" s="763"/>
      <c r="G598" s="764"/>
      <c r="H598" s="765"/>
      <c r="I598" s="766"/>
      <c r="J598" s="420"/>
      <c r="K598" s="316"/>
      <c r="L598" s="284"/>
      <c r="M598" s="285"/>
      <c r="N598" s="285"/>
      <c r="O598" s="286"/>
      <c r="P598" s="286"/>
      <c r="Q598" s="287"/>
      <c r="R598" s="288"/>
      <c r="S598" s="287"/>
      <c r="T598" s="143"/>
      <c r="U598" s="143"/>
      <c r="X598" s="218"/>
      <c r="Y598" s="218"/>
      <c r="AW598" s="33"/>
      <c r="AX598" s="29"/>
      <c r="BA598" s="171"/>
      <c r="BB598" s="171"/>
      <c r="BD598" s="29"/>
      <c r="BE598" s="29"/>
      <c r="BF598" s="29"/>
      <c r="BG598" s="29"/>
      <c r="BH598" s="29"/>
      <c r="BI598" s="145"/>
      <c r="BJ598" s="29"/>
      <c r="CD598" s="143"/>
      <c r="CE598" s="143"/>
      <c r="CF598" s="143"/>
      <c r="CG598" s="143"/>
      <c r="CH598" s="143"/>
      <c r="CI598" s="143"/>
      <c r="CJ598" s="143"/>
      <c r="CM598" s="144"/>
      <c r="CN598" s="144"/>
      <c r="CO598" s="123"/>
      <c r="CP598" s="122"/>
      <c r="CQ598" s="122"/>
    </row>
    <row r="599" spans="1:95" ht="26.25" customHeight="1">
      <c r="A599" s="29"/>
      <c r="B599" s="939"/>
      <c r="C599" s="939"/>
      <c r="D599" s="315"/>
      <c r="E599" s="762"/>
      <c r="F599" s="763"/>
      <c r="G599" s="764"/>
      <c r="H599" s="765"/>
      <c r="I599" s="766"/>
      <c r="J599" s="420"/>
      <c r="K599" s="316"/>
      <c r="L599" s="284"/>
      <c r="M599" s="285"/>
      <c r="N599" s="285"/>
      <c r="O599" s="286"/>
      <c r="P599" s="286"/>
      <c r="Q599" s="287"/>
      <c r="R599" s="288"/>
      <c r="S599" s="287"/>
      <c r="T599" s="143"/>
      <c r="U599" s="143"/>
      <c r="X599" s="218"/>
      <c r="Y599" s="218"/>
      <c r="AW599" s="33"/>
      <c r="AX599" s="29"/>
      <c r="BA599" s="171"/>
      <c r="BB599" s="171"/>
      <c r="BD599" s="29"/>
      <c r="BE599" s="29"/>
      <c r="BF599" s="29"/>
      <c r="BG599" s="29"/>
      <c r="BH599" s="29"/>
      <c r="BI599" s="145"/>
      <c r="BJ599" s="29"/>
      <c r="CD599" s="143"/>
      <c r="CE599" s="143"/>
      <c r="CF599" s="143"/>
      <c r="CG599" s="143"/>
      <c r="CH599" s="143"/>
      <c r="CI599" s="143"/>
      <c r="CJ599" s="143"/>
      <c r="CM599" s="144"/>
      <c r="CN599" s="144"/>
      <c r="CO599" s="123"/>
      <c r="CP599" s="122"/>
      <c r="CQ599" s="122"/>
    </row>
    <row r="600" spans="1:95" ht="26.25" customHeight="1">
      <c r="B600" s="725"/>
      <c r="C600" s="317"/>
      <c r="D600" s="315"/>
      <c r="E600" s="421"/>
      <c r="F600" s="422"/>
      <c r="G600" s="331"/>
      <c r="H600" s="332"/>
      <c r="I600" s="423"/>
      <c r="J600" s="420"/>
      <c r="K600" s="316"/>
      <c r="L600" s="284"/>
      <c r="M600" s="285"/>
      <c r="N600" s="285"/>
      <c r="O600" s="286"/>
      <c r="P600" s="286"/>
      <c r="Q600" s="287"/>
      <c r="R600" s="288"/>
      <c r="S600" s="287"/>
      <c r="T600" s="143"/>
      <c r="U600" s="143"/>
      <c r="X600" s="218"/>
      <c r="Y600" s="218"/>
      <c r="AW600" s="33"/>
      <c r="AY600" s="5"/>
      <c r="AZ600" s="5"/>
      <c r="BA600" s="1222"/>
      <c r="BB600" s="1222"/>
      <c r="BD600" s="29"/>
      <c r="BE600" s="29"/>
      <c r="BF600" s="29"/>
      <c r="BG600" s="29"/>
      <c r="BH600" s="29"/>
      <c r="BI600" s="145"/>
      <c r="BJ600" s="29"/>
      <c r="CD600" s="143"/>
      <c r="CE600" s="143"/>
      <c r="CF600" s="143"/>
      <c r="CG600" s="143"/>
      <c r="CH600" s="143"/>
      <c r="CI600" s="143"/>
      <c r="CJ600" s="143"/>
      <c r="CM600" s="144"/>
      <c r="CN600" s="144"/>
      <c r="CO600" s="123"/>
      <c r="CP600" s="122"/>
      <c r="CQ600" s="122"/>
    </row>
    <row r="601" spans="1:95" ht="26.25" customHeight="1">
      <c r="B601" s="725"/>
      <c r="C601" s="317"/>
      <c r="D601" s="315"/>
      <c r="E601" s="421"/>
      <c r="F601" s="422"/>
      <c r="G601" s="331"/>
      <c r="H601" s="332"/>
      <c r="I601" s="423"/>
      <c r="J601" s="420"/>
      <c r="K601" s="316"/>
      <c r="L601" s="284"/>
      <c r="M601" s="285"/>
      <c r="N601" s="285"/>
      <c r="O601" s="286"/>
      <c r="P601" s="643"/>
      <c r="Q601" s="287"/>
      <c r="R601" s="288"/>
      <c r="S601" s="287"/>
      <c r="T601" s="143"/>
      <c r="U601" s="143"/>
      <c r="X601" s="218"/>
      <c r="Y601" s="218"/>
      <c r="AW601" s="33"/>
      <c r="AY601" s="5"/>
      <c r="AZ601" s="5"/>
      <c r="BA601" s="1222"/>
      <c r="BB601" s="1222"/>
      <c r="BD601" s="29"/>
      <c r="BE601" s="29"/>
      <c r="BF601" s="29"/>
      <c r="BG601" s="29"/>
      <c r="BH601" s="29"/>
      <c r="BI601" s="145"/>
      <c r="BJ601" s="29"/>
      <c r="CD601" s="143"/>
      <c r="CE601" s="143"/>
      <c r="CF601" s="143"/>
      <c r="CG601" s="143"/>
      <c r="CH601" s="143"/>
      <c r="CI601" s="143"/>
      <c r="CJ601" s="143"/>
      <c r="CM601" s="144"/>
      <c r="CN601" s="144"/>
      <c r="CO601" s="123"/>
      <c r="CP601" s="122"/>
      <c r="CQ601" s="122"/>
    </row>
    <row r="602" spans="1:95" ht="26.25" customHeight="1" thickBot="1">
      <c r="B602" s="314"/>
      <c r="C602" s="317"/>
      <c r="D602" s="317"/>
      <c r="E602" s="1166"/>
      <c r="F602" s="1184"/>
      <c r="G602" s="1166"/>
      <c r="H602" s="1167"/>
      <c r="I602" s="1177"/>
      <c r="J602" s="1172"/>
      <c r="K602" s="318"/>
      <c r="L602" s="284"/>
      <c r="M602" s="963"/>
      <c r="N602" s="963"/>
      <c r="O602" s="959"/>
      <c r="P602" s="959"/>
      <c r="Q602" s="287"/>
      <c r="R602" s="288"/>
      <c r="S602" s="287"/>
      <c r="T602" s="143"/>
      <c r="U602" s="143"/>
      <c r="X602" s="218"/>
      <c r="Y602" s="218"/>
      <c r="AW602" s="33"/>
      <c r="AY602" s="5"/>
      <c r="AZ602" s="5"/>
      <c r="BA602" s="1222"/>
      <c r="BB602" s="1222"/>
      <c r="BD602" s="29"/>
      <c r="BE602" s="29"/>
      <c r="BF602" s="29"/>
      <c r="BG602" s="29"/>
      <c r="BH602" s="29"/>
      <c r="BI602" s="145"/>
      <c r="BJ602" s="29"/>
      <c r="CD602" s="143"/>
      <c r="CE602" s="143"/>
      <c r="CF602" s="143"/>
      <c r="CG602" s="143"/>
      <c r="CH602" s="143"/>
      <c r="CI602" s="143"/>
      <c r="CJ602" s="143"/>
      <c r="CM602" s="144"/>
      <c r="CN602" s="144"/>
      <c r="CO602" s="123"/>
      <c r="CP602" s="122"/>
      <c r="CQ602" s="122"/>
    </row>
    <row r="603" spans="1:95" ht="33.75" customHeight="1" thickBot="1">
      <c r="B603" s="1191" t="s">
        <v>631</v>
      </c>
      <c r="C603" s="1192"/>
      <c r="D603" s="1193"/>
      <c r="E603" s="1161">
        <f>SUM(E580:F602)</f>
        <v>40521380</v>
      </c>
      <c r="F603" s="1162"/>
      <c r="G603" s="1161">
        <f>SUM(G580:H602)</f>
        <v>27797264</v>
      </c>
      <c r="H603" s="1162"/>
      <c r="I603" s="1161">
        <f>SUM(I580:J602)</f>
        <v>8047349.6500000004</v>
      </c>
      <c r="J603" s="1168"/>
      <c r="K603" s="319"/>
      <c r="L603" s="284">
        <v>54762488</v>
      </c>
      <c r="M603" s="963">
        <f>+G603-L603</f>
        <v>-26965224</v>
      </c>
      <c r="N603" s="963"/>
      <c r="O603" s="959">
        <v>10686226</v>
      </c>
      <c r="P603" s="959"/>
      <c r="Q603" s="287">
        <f>+O603-I603</f>
        <v>2638876.3499999996</v>
      </c>
      <c r="R603" s="288"/>
      <c r="S603" s="287"/>
      <c r="T603" s="143"/>
      <c r="U603" s="143"/>
      <c r="X603" s="218"/>
      <c r="Y603" s="218"/>
      <c r="AW603" s="33"/>
      <c r="AY603" s="5"/>
      <c r="AZ603" s="5"/>
      <c r="BA603" s="5"/>
      <c r="BB603" s="5"/>
      <c r="BD603" s="29"/>
      <c r="BE603" s="29"/>
      <c r="BF603" s="29"/>
      <c r="BG603" s="29"/>
      <c r="BH603" s="29"/>
      <c r="BI603" s="145"/>
      <c r="BJ603" s="29"/>
      <c r="CD603" s="143"/>
      <c r="CE603" s="143"/>
      <c r="CF603" s="143"/>
      <c r="CG603" s="143"/>
      <c r="CH603" s="143"/>
      <c r="CI603" s="143"/>
      <c r="CJ603" s="143"/>
      <c r="CM603" s="144"/>
      <c r="CN603" s="144"/>
      <c r="CO603" s="123"/>
      <c r="CP603" s="122"/>
      <c r="CQ603" s="122"/>
    </row>
    <row r="604" spans="1:95" ht="26.25" customHeight="1" thickBot="1">
      <c r="B604" s="320" t="s">
        <v>632</v>
      </c>
      <c r="C604" s="321"/>
      <c r="D604" s="321"/>
      <c r="E604" s="1195">
        <f>+E603+E579+E572</f>
        <v>147085402</v>
      </c>
      <c r="F604" s="1196"/>
      <c r="G604" s="1195">
        <f>+G603+G579+G572</f>
        <v>147262628</v>
      </c>
      <c r="H604" s="1196"/>
      <c r="I604" s="1195">
        <f>+I603+I579+I572</f>
        <v>34374418.969999999</v>
      </c>
      <c r="J604" s="1219"/>
      <c r="K604" s="322"/>
      <c r="L604" s="718">
        <v>150220710</v>
      </c>
      <c r="M604" s="963">
        <f>+G604-L604</f>
        <v>-2958082</v>
      </c>
      <c r="N604" s="963"/>
      <c r="O604" s="1220">
        <v>31100884</v>
      </c>
      <c r="P604" s="1220"/>
      <c r="Q604" s="287">
        <f>+O604-I604</f>
        <v>-3273534.9699999988</v>
      </c>
      <c r="R604" s="288"/>
      <c r="S604" s="287"/>
      <c r="T604" s="143"/>
      <c r="U604" s="143"/>
      <c r="W604" s="644"/>
      <c r="X604" s="218"/>
      <c r="Y604" s="218"/>
      <c r="AW604" s="33"/>
      <c r="AY604" s="5"/>
      <c r="AZ604" s="5"/>
      <c r="BA604" s="5"/>
      <c r="BB604" s="5"/>
      <c r="BD604" s="29"/>
      <c r="BE604" s="29"/>
      <c r="BF604" s="29"/>
      <c r="BG604" s="29"/>
      <c r="BH604" s="29"/>
      <c r="BI604" s="145"/>
      <c r="BJ604" s="29"/>
      <c r="CD604" s="143"/>
      <c r="CE604" s="143"/>
      <c r="CF604" s="143"/>
      <c r="CG604" s="143"/>
      <c r="CH604" s="143"/>
      <c r="CI604" s="143"/>
      <c r="CJ604" s="143"/>
      <c r="CM604" s="144"/>
      <c r="CN604" s="144"/>
      <c r="CO604" s="123"/>
      <c r="CP604" s="122"/>
      <c r="CQ604" s="122"/>
    </row>
    <row r="605" spans="1:95" ht="15.75" customHeight="1">
      <c r="B605" s="323"/>
      <c r="C605" s="323"/>
      <c r="D605" s="323"/>
      <c r="E605" s="323"/>
      <c r="F605" s="324"/>
      <c r="G605" s="323"/>
      <c r="H605" s="325"/>
      <c r="I605" s="326"/>
      <c r="J605" s="327"/>
      <c r="K605" s="323"/>
      <c r="L605" s="325" t="s">
        <v>633</v>
      </c>
      <c r="M605" s="326"/>
      <c r="N605" s="325"/>
      <c r="O605" s="326"/>
      <c r="P605" s="325"/>
      <c r="Q605" s="326"/>
      <c r="R605" s="325"/>
      <c r="S605" s="326"/>
      <c r="T605" s="143"/>
      <c r="U605" s="143"/>
      <c r="X605" s="218"/>
      <c r="Y605" s="218"/>
      <c r="AW605" s="33"/>
      <c r="AY605" s="5"/>
      <c r="AZ605" s="5"/>
      <c r="BA605" s="5"/>
      <c r="BB605" s="5"/>
      <c r="BD605" s="29"/>
      <c r="BE605" s="29"/>
      <c r="BF605" s="29"/>
      <c r="BG605" s="29"/>
      <c r="BH605" s="29"/>
      <c r="BI605" s="145"/>
      <c r="BJ605" s="29"/>
      <c r="CD605" s="143"/>
      <c r="CE605" s="143"/>
      <c r="CF605" s="143"/>
      <c r="CG605" s="143"/>
      <c r="CH605" s="143"/>
      <c r="CI605" s="143"/>
      <c r="CJ605" s="143"/>
      <c r="CM605" s="144"/>
      <c r="CN605" s="144"/>
      <c r="CO605" s="123"/>
      <c r="CP605" s="122"/>
      <c r="CQ605" s="122"/>
    </row>
    <row r="606" spans="1:95" ht="19.5" customHeight="1" thickBot="1">
      <c r="B606" s="323" t="s">
        <v>634</v>
      </c>
      <c r="C606" s="323"/>
      <c r="D606" s="323"/>
      <c r="E606" s="323"/>
      <c r="F606" s="324"/>
      <c r="G606" s="323"/>
      <c r="H606" s="1188"/>
      <c r="I606" s="1188"/>
      <c r="J606" s="328"/>
      <c r="L606" s="399"/>
      <c r="M606" s="326"/>
      <c r="N606" s="325"/>
      <c r="O606" s="399"/>
      <c r="P606" s="325"/>
      <c r="Q606" s="326"/>
      <c r="R606" s="325"/>
      <c r="S606" s="143"/>
      <c r="T606" s="143"/>
      <c r="U606" s="143"/>
      <c r="X606" s="218"/>
      <c r="Y606" s="218"/>
      <c r="AW606" s="33"/>
      <c r="AY606" s="5"/>
      <c r="AZ606" s="5"/>
      <c r="BA606" s="5"/>
      <c r="BB606" s="5"/>
      <c r="BD606" s="29"/>
      <c r="BE606" s="29"/>
      <c r="BF606" s="29"/>
      <c r="BG606" s="29"/>
      <c r="BH606" s="29"/>
      <c r="BI606" s="145"/>
      <c r="BJ606" s="29"/>
      <c r="CD606" s="143"/>
      <c r="CE606" s="143"/>
      <c r="CF606" s="143"/>
      <c r="CG606" s="143"/>
      <c r="CH606" s="143"/>
      <c r="CI606" s="143"/>
      <c r="CJ606" s="143"/>
      <c r="CM606" s="144"/>
      <c r="CN606" s="144"/>
      <c r="CO606" s="123"/>
      <c r="CP606" s="122"/>
      <c r="CQ606" s="122"/>
    </row>
    <row r="607" spans="1:95" ht="16.5" thickBot="1">
      <c r="B607" s="323"/>
      <c r="C607" s="335"/>
      <c r="D607" s="329"/>
      <c r="E607" s="330"/>
      <c r="F607" s="330"/>
      <c r="G607" s="1194"/>
      <c r="H607" s="1194"/>
      <c r="I607" s="951"/>
      <c r="J607" s="951"/>
      <c r="K607" s="323"/>
      <c r="L607" s="216">
        <v>146599442</v>
      </c>
      <c r="M607" s="326"/>
      <c r="N607" s="325"/>
      <c r="O607" s="1216">
        <v>10844563.970000001</v>
      </c>
      <c r="P607" s="1217"/>
      <c r="Q607" s="1218"/>
      <c r="R607" s="1218"/>
      <c r="S607" s="143"/>
      <c r="T607" s="143"/>
      <c r="U607" s="143"/>
      <c r="X607" s="218"/>
      <c r="Y607" s="218"/>
      <c r="AW607" s="33"/>
      <c r="AY607" s="5"/>
      <c r="AZ607" s="5"/>
      <c r="BA607" s="5"/>
      <c r="BB607" s="5"/>
      <c r="BD607" s="29"/>
      <c r="BE607" s="29"/>
      <c r="BF607" s="29"/>
      <c r="BG607" s="29"/>
      <c r="BH607" s="29"/>
      <c r="BI607" s="145"/>
      <c r="BJ607" s="29"/>
      <c r="CD607" s="143"/>
      <c r="CE607" s="143"/>
      <c r="CF607" s="143"/>
      <c r="CG607" s="143"/>
      <c r="CH607" s="143"/>
      <c r="CI607" s="143"/>
      <c r="CJ607" s="143"/>
      <c r="CM607" s="144"/>
      <c r="CN607" s="144"/>
      <c r="CO607" s="123"/>
      <c r="CP607" s="122"/>
      <c r="CQ607" s="122"/>
    </row>
    <row r="608" spans="1:95" ht="23.25">
      <c r="G608" s="1186"/>
      <c r="H608" s="1187"/>
      <c r="I608" s="951"/>
      <c r="J608" s="951"/>
      <c r="K608" s="419" t="s">
        <v>668</v>
      </c>
      <c r="L608" s="399"/>
      <c r="O608" s="950"/>
      <c r="P608" s="950"/>
    </row>
    <row r="609" spans="7:49">
      <c r="L609" s="414">
        <f>+L604-L607</f>
        <v>3621268</v>
      </c>
      <c r="M609" s="277"/>
      <c r="O609" s="964">
        <f>+O604-O607</f>
        <v>20256320.030000001</v>
      </c>
      <c r="P609" s="965"/>
    </row>
    <row r="610" spans="7:49" ht="19.5">
      <c r="G610" s="400"/>
      <c r="J610" s="968"/>
      <c r="K610" s="968"/>
      <c r="L610" s="416"/>
      <c r="O610" s="401"/>
    </row>
    <row r="611" spans="7:49">
      <c r="G611" s="402"/>
    </row>
    <row r="612" spans="7:49">
      <c r="L612" s="938"/>
      <c r="M612" s="938"/>
      <c r="N612"/>
      <c r="O612"/>
      <c r="P612"/>
      <c r="Q612"/>
      <c r="R612"/>
      <c r="S612"/>
      <c r="T612"/>
      <c r="U612"/>
      <c r="V612"/>
      <c r="W612"/>
      <c r="X612"/>
      <c r="Y612"/>
      <c r="Z612"/>
      <c r="AA612"/>
      <c r="AB612"/>
      <c r="AC612"/>
      <c r="AD612"/>
      <c r="AE612"/>
      <c r="AF612"/>
    </row>
    <row r="613" spans="7:49">
      <c r="I613" s="396"/>
      <c r="L613" s="938"/>
      <c r="M613" s="938"/>
      <c r="N613" s="746"/>
      <c r="O613" s="746"/>
      <c r="P613" s="746"/>
      <c r="Q613" s="746"/>
      <c r="R613" s="746"/>
      <c r="S613" s="746"/>
      <c r="T613" s="746"/>
      <c r="U613" s="746"/>
      <c r="V613" s="746"/>
      <c r="W613" s="746"/>
      <c r="X613" s="746"/>
      <c r="Y613" s="746"/>
      <c r="Z613"/>
      <c r="AA613"/>
      <c r="AB613"/>
      <c r="AC613"/>
      <c r="AD613"/>
      <c r="AE613"/>
      <c r="AF613"/>
    </row>
    <row r="614" spans="7:49">
      <c r="L614" s="747"/>
      <c r="M614" s="946"/>
      <c r="N614" s="946"/>
      <c r="O614" s="946"/>
      <c r="P614" s="946"/>
      <c r="Q614" s="946"/>
      <c r="R614" s="946"/>
      <c r="S614" s="946"/>
      <c r="T614" s="946"/>
      <c r="U614" s="946"/>
      <c r="V614" s="946"/>
      <c r="W614" s="946"/>
      <c r="X614" s="946"/>
      <c r="Y614" s="946"/>
      <c r="Z614" s="946"/>
      <c r="AA614" s="946"/>
      <c r="AB614" s="946"/>
      <c r="AC614" s="946"/>
      <c r="AD614" s="946"/>
      <c r="AE614" s="946"/>
      <c r="AF614" s="946"/>
    </row>
    <row r="616" spans="7:49">
      <c r="L616" s="216"/>
      <c r="O616" s="216"/>
      <c r="AI616" s="218" t="s">
        <v>705</v>
      </c>
    </row>
    <row r="617" spans="7:49">
      <c r="L617" s="749"/>
    </row>
    <row r="620" spans="7:49" ht="26.25">
      <c r="V620" s="199"/>
      <c r="W620" s="199"/>
    </row>
    <row r="622" spans="7:49" ht="26.25">
      <c r="Z622" s="199"/>
      <c r="AA622" s="199"/>
      <c r="AB622" s="199"/>
      <c r="AC622" s="199"/>
      <c r="AD622" s="199"/>
      <c r="AE622" s="199"/>
      <c r="AF622" s="199"/>
      <c r="AG622" s="199"/>
      <c r="AH622" s="199"/>
      <c r="AI622" s="199"/>
      <c r="AJ622" s="199"/>
      <c r="AK622" s="199"/>
      <c r="AL622" s="199"/>
      <c r="AM622" s="199"/>
      <c r="AN622" s="199"/>
      <c r="AO622" s="199"/>
      <c r="AP622" s="199"/>
      <c r="AQ622" s="199"/>
      <c r="AR622" s="199"/>
      <c r="AS622" s="199"/>
      <c r="AT622" s="199"/>
      <c r="AU622" s="199"/>
      <c r="AV622" s="199"/>
      <c r="AW622" s="199"/>
    </row>
    <row r="623" spans="7:49" ht="26.25">
      <c r="Z623" s="199"/>
      <c r="AA623" s="199"/>
      <c r="AB623" s="199"/>
      <c r="AC623" s="199"/>
      <c r="AD623" s="199"/>
      <c r="AE623" s="199"/>
      <c r="AF623" s="199"/>
      <c r="AG623" s="199"/>
      <c r="AH623" s="199"/>
      <c r="AI623" s="199"/>
      <c r="AJ623" s="199"/>
      <c r="AK623" s="199"/>
      <c r="AL623" s="199"/>
      <c r="AM623" s="199"/>
      <c r="AN623" s="199"/>
      <c r="AO623" s="199"/>
      <c r="AP623" s="199"/>
      <c r="AQ623" s="199"/>
      <c r="AR623" s="199"/>
      <c r="AS623" s="199"/>
      <c r="AT623" s="199"/>
      <c r="AU623" s="199"/>
      <c r="AV623" s="199"/>
      <c r="AW623" s="199"/>
    </row>
    <row r="627" spans="26:49">
      <c r="Z627" s="228"/>
      <c r="AA627" s="228"/>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row>
    <row r="628" spans="26:49">
      <c r="Z628" s="228"/>
      <c r="AA628" s="228"/>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row>
    <row r="642" spans="22:23" ht="26.25">
      <c r="V642" s="199"/>
      <c r="W642" s="199"/>
    </row>
    <row r="643" spans="22:23" ht="26.25">
      <c r="V643" s="199"/>
      <c r="W643" s="199"/>
    </row>
    <row r="647" spans="22:23">
      <c r="V647" s="144"/>
      <c r="W647" s="144"/>
    </row>
    <row r="648" spans="22:23">
      <c r="V648" s="144"/>
      <c r="W648" s="144"/>
    </row>
  </sheetData>
  <autoFilter ref="A1:AY511" xr:uid="{00000000-0009-0000-0000-000000000000}"/>
  <mergeCells count="1698">
    <mergeCell ref="O609:P609"/>
    <mergeCell ref="J610:K610"/>
    <mergeCell ref="L612:M613"/>
    <mergeCell ref="M614:S614"/>
    <mergeCell ref="T614:AF614"/>
    <mergeCell ref="G607:H607"/>
    <mergeCell ref="I607:J607"/>
    <mergeCell ref="O607:P607"/>
    <mergeCell ref="Q607:R607"/>
    <mergeCell ref="G608:H608"/>
    <mergeCell ref="I608:J608"/>
    <mergeCell ref="O608:P608"/>
    <mergeCell ref="E604:F604"/>
    <mergeCell ref="G604:H604"/>
    <mergeCell ref="I604:J604"/>
    <mergeCell ref="M604:N604"/>
    <mergeCell ref="O604:P604"/>
    <mergeCell ref="H606:I606"/>
    <mergeCell ref="B603:D603"/>
    <mergeCell ref="E603:F603"/>
    <mergeCell ref="G603:H603"/>
    <mergeCell ref="I603:J603"/>
    <mergeCell ref="M603:N603"/>
    <mergeCell ref="O603:P603"/>
    <mergeCell ref="B598:C598"/>
    <mergeCell ref="B599:C599"/>
    <mergeCell ref="BA600:BB600"/>
    <mergeCell ref="BA601:BB601"/>
    <mergeCell ref="E602:F602"/>
    <mergeCell ref="G602:H602"/>
    <mergeCell ref="I602:J602"/>
    <mergeCell ref="M602:N602"/>
    <mergeCell ref="O602:P602"/>
    <mergeCell ref="BA602:BB602"/>
    <mergeCell ref="B596:C596"/>
    <mergeCell ref="E596:F596"/>
    <mergeCell ref="G596:H596"/>
    <mergeCell ref="I596:J596"/>
    <mergeCell ref="BA596:BB596"/>
    <mergeCell ref="B597:C597"/>
    <mergeCell ref="M594:N594"/>
    <mergeCell ref="BA594:BB594"/>
    <mergeCell ref="E595:F595"/>
    <mergeCell ref="G595:H595"/>
    <mergeCell ref="I595:J595"/>
    <mergeCell ref="M595:N595"/>
    <mergeCell ref="BA595:BB595"/>
    <mergeCell ref="E593:F593"/>
    <mergeCell ref="G593:H593"/>
    <mergeCell ref="I593:J593"/>
    <mergeCell ref="E594:F594"/>
    <mergeCell ref="G594:H594"/>
    <mergeCell ref="I594:J594"/>
    <mergeCell ref="BA590:BB590"/>
    <mergeCell ref="E591:F591"/>
    <mergeCell ref="G591:H591"/>
    <mergeCell ref="I591:J591"/>
    <mergeCell ref="BA591:BB591"/>
    <mergeCell ref="E592:F592"/>
    <mergeCell ref="G592:H592"/>
    <mergeCell ref="I592:J592"/>
    <mergeCell ref="E589:F589"/>
    <mergeCell ref="G589:H589"/>
    <mergeCell ref="I589:J589"/>
    <mergeCell ref="E590:F590"/>
    <mergeCell ref="G590:H590"/>
    <mergeCell ref="I590:J590"/>
    <mergeCell ref="M587:N587"/>
    <mergeCell ref="BA587:BB587"/>
    <mergeCell ref="B588:C588"/>
    <mergeCell ref="E588:F588"/>
    <mergeCell ref="G588:H588"/>
    <mergeCell ref="I588:J588"/>
    <mergeCell ref="B586:C586"/>
    <mergeCell ref="E586:F586"/>
    <mergeCell ref="G586:H586"/>
    <mergeCell ref="I586:J586"/>
    <mergeCell ref="E587:F587"/>
    <mergeCell ref="G587:H587"/>
    <mergeCell ref="I587:J587"/>
    <mergeCell ref="B584:D584"/>
    <mergeCell ref="E584:F584"/>
    <mergeCell ref="G584:H584"/>
    <mergeCell ref="I584:J584"/>
    <mergeCell ref="B585:C585"/>
    <mergeCell ref="E585:F585"/>
    <mergeCell ref="G585:H585"/>
    <mergeCell ref="I585:J585"/>
    <mergeCell ref="E582:F582"/>
    <mergeCell ref="G582:H582"/>
    <mergeCell ref="I582:J582"/>
    <mergeCell ref="M582:N582"/>
    <mergeCell ref="BA582:BB582"/>
    <mergeCell ref="E583:F583"/>
    <mergeCell ref="G583:H583"/>
    <mergeCell ref="I583:J583"/>
    <mergeCell ref="M583:N583"/>
    <mergeCell ref="BA583:BB583"/>
    <mergeCell ref="E580:F580"/>
    <mergeCell ref="G580:H580"/>
    <mergeCell ref="I580:J580"/>
    <mergeCell ref="M580:N580"/>
    <mergeCell ref="BA580:BB580"/>
    <mergeCell ref="E581:F581"/>
    <mergeCell ref="G581:H581"/>
    <mergeCell ref="I581:J581"/>
    <mergeCell ref="M581:N581"/>
    <mergeCell ref="BA581:BB581"/>
    <mergeCell ref="O578:P578"/>
    <mergeCell ref="E579:F579"/>
    <mergeCell ref="G579:H579"/>
    <mergeCell ref="I579:J579"/>
    <mergeCell ref="M579:N579"/>
    <mergeCell ref="O579:P579"/>
    <mergeCell ref="E576:F576"/>
    <mergeCell ref="G576:H576"/>
    <mergeCell ref="I576:J576"/>
    <mergeCell ref="M576:N576"/>
    <mergeCell ref="E578:F578"/>
    <mergeCell ref="G578:H578"/>
    <mergeCell ref="I578:J578"/>
    <mergeCell ref="M578:N578"/>
    <mergeCell ref="E574:F574"/>
    <mergeCell ref="G574:H574"/>
    <mergeCell ref="I574:J574"/>
    <mergeCell ref="M574:N574"/>
    <mergeCell ref="O574:P574"/>
    <mergeCell ref="E575:F575"/>
    <mergeCell ref="G575:H575"/>
    <mergeCell ref="I575:J575"/>
    <mergeCell ref="M575:N575"/>
    <mergeCell ref="O575:P575"/>
    <mergeCell ref="O572:P572"/>
    <mergeCell ref="E573:F573"/>
    <mergeCell ref="G573:H573"/>
    <mergeCell ref="I573:J573"/>
    <mergeCell ref="M573:N573"/>
    <mergeCell ref="O573:P573"/>
    <mergeCell ref="E571:F571"/>
    <mergeCell ref="G571:H571"/>
    <mergeCell ref="I571:J571"/>
    <mergeCell ref="M571:N571"/>
    <mergeCell ref="E572:F572"/>
    <mergeCell ref="G572:H572"/>
    <mergeCell ref="I572:J572"/>
    <mergeCell ref="M572:N572"/>
    <mergeCell ref="B570:D570"/>
    <mergeCell ref="E570:F570"/>
    <mergeCell ref="G570:H570"/>
    <mergeCell ref="I570:J570"/>
    <mergeCell ref="M570:N570"/>
    <mergeCell ref="O570:P570"/>
    <mergeCell ref="B569:D569"/>
    <mergeCell ref="E569:F569"/>
    <mergeCell ref="G569:H569"/>
    <mergeCell ref="I569:J569"/>
    <mergeCell ref="M569:N569"/>
    <mergeCell ref="O569:P569"/>
    <mergeCell ref="B568:D568"/>
    <mergeCell ref="E568:F568"/>
    <mergeCell ref="G568:H568"/>
    <mergeCell ref="I568:J568"/>
    <mergeCell ref="M568:N568"/>
    <mergeCell ref="O568:P568"/>
    <mergeCell ref="B567:D567"/>
    <mergeCell ref="E567:F567"/>
    <mergeCell ref="G567:H567"/>
    <mergeCell ref="I567:J567"/>
    <mergeCell ref="M567:N567"/>
    <mergeCell ref="O567:P567"/>
    <mergeCell ref="B566:D566"/>
    <mergeCell ref="E566:F566"/>
    <mergeCell ref="G566:H566"/>
    <mergeCell ref="I566:J566"/>
    <mergeCell ref="M566:N566"/>
    <mergeCell ref="O566:P566"/>
    <mergeCell ref="B565:D565"/>
    <mergeCell ref="E565:F565"/>
    <mergeCell ref="G565:H565"/>
    <mergeCell ref="I565:J565"/>
    <mergeCell ref="M565:N565"/>
    <mergeCell ref="O565:P565"/>
    <mergeCell ref="B564:D564"/>
    <mergeCell ref="E564:F564"/>
    <mergeCell ref="G564:H564"/>
    <mergeCell ref="I564:J564"/>
    <mergeCell ref="M564:N564"/>
    <mergeCell ref="O564:P564"/>
    <mergeCell ref="B563:D563"/>
    <mergeCell ref="E563:F563"/>
    <mergeCell ref="G563:H563"/>
    <mergeCell ref="I563:J563"/>
    <mergeCell ref="M563:N563"/>
    <mergeCell ref="O563:P563"/>
    <mergeCell ref="B562:D562"/>
    <mergeCell ref="E562:F562"/>
    <mergeCell ref="G562:H562"/>
    <mergeCell ref="I562:J562"/>
    <mergeCell ref="M562:N562"/>
    <mergeCell ref="O562:P562"/>
    <mergeCell ref="B561:D561"/>
    <mergeCell ref="E561:F561"/>
    <mergeCell ref="G561:H561"/>
    <mergeCell ref="I561:J561"/>
    <mergeCell ref="M561:N561"/>
    <mergeCell ref="O561:P561"/>
    <mergeCell ref="O559:P559"/>
    <mergeCell ref="B560:D560"/>
    <mergeCell ref="E560:F560"/>
    <mergeCell ref="G560:H560"/>
    <mergeCell ref="I560:J560"/>
    <mergeCell ref="M560:N560"/>
    <mergeCell ref="O560:P560"/>
    <mergeCell ref="M557:N558"/>
    <mergeCell ref="O557:P558"/>
    <mergeCell ref="Q557:Q558"/>
    <mergeCell ref="R557:R558"/>
    <mergeCell ref="E558:F558"/>
    <mergeCell ref="B559:D559"/>
    <mergeCell ref="E559:F559"/>
    <mergeCell ref="G559:H559"/>
    <mergeCell ref="I559:J559"/>
    <mergeCell ref="M559:N559"/>
    <mergeCell ref="C541:D541"/>
    <mergeCell ref="C542:D542"/>
    <mergeCell ref="C543:D543"/>
    <mergeCell ref="C546:D546"/>
    <mergeCell ref="C552:K553"/>
    <mergeCell ref="B557:D558"/>
    <mergeCell ref="E557:F557"/>
    <mergeCell ref="G557:H558"/>
    <mergeCell ref="I557:J558"/>
    <mergeCell ref="K557:K558"/>
    <mergeCell ref="C532:D532"/>
    <mergeCell ref="C533:D533"/>
    <mergeCell ref="C535:D535"/>
    <mergeCell ref="C536:D536"/>
    <mergeCell ref="C538:D538"/>
    <mergeCell ref="C540:D540"/>
    <mergeCell ref="C524:D524"/>
    <mergeCell ref="C525:D525"/>
    <mergeCell ref="C526:D526"/>
    <mergeCell ref="C527:D527"/>
    <mergeCell ref="C528:D528"/>
    <mergeCell ref="C530:D530"/>
    <mergeCell ref="E524:F524"/>
    <mergeCell ref="E525:F525"/>
    <mergeCell ref="E526:F526"/>
    <mergeCell ref="E527:F527"/>
    <mergeCell ref="E528:F528"/>
    <mergeCell ref="C529:D529"/>
    <mergeCell ref="E531:F531"/>
    <mergeCell ref="E533:F533"/>
    <mergeCell ref="E535:F535"/>
    <mergeCell ref="C534:D534"/>
    <mergeCell ref="A509:E509"/>
    <mergeCell ref="C517:D517"/>
    <mergeCell ref="C518:D518"/>
    <mergeCell ref="C519:D519"/>
    <mergeCell ref="C521:D521"/>
    <mergeCell ref="C523:D523"/>
    <mergeCell ref="A504:A508"/>
    <mergeCell ref="B504:B508"/>
    <mergeCell ref="C504:E504"/>
    <mergeCell ref="C505:C506"/>
    <mergeCell ref="D505:E505"/>
    <mergeCell ref="C507:C508"/>
    <mergeCell ref="D507:E507"/>
    <mergeCell ref="A499:A501"/>
    <mergeCell ref="B499:B501"/>
    <mergeCell ref="C499:C501"/>
    <mergeCell ref="D499:E499"/>
    <mergeCell ref="A502:A503"/>
    <mergeCell ref="B502:B503"/>
    <mergeCell ref="C502:C503"/>
    <mergeCell ref="D502:E502"/>
    <mergeCell ref="E517:F517"/>
    <mergeCell ref="E518:F518"/>
    <mergeCell ref="E519:F519"/>
    <mergeCell ref="E521:F521"/>
    <mergeCell ref="E523:F523"/>
    <mergeCell ref="D491:E491"/>
    <mergeCell ref="B495:B496"/>
    <mergeCell ref="C495:C496"/>
    <mergeCell ref="D495:E495"/>
    <mergeCell ref="A497:A498"/>
    <mergeCell ref="B497:B498"/>
    <mergeCell ref="C497:C498"/>
    <mergeCell ref="D497:E497"/>
    <mergeCell ref="A487:A488"/>
    <mergeCell ref="B487:B488"/>
    <mergeCell ref="C487:C488"/>
    <mergeCell ref="D487:E487"/>
    <mergeCell ref="A489:A496"/>
    <mergeCell ref="B489:B490"/>
    <mergeCell ref="C489:C490"/>
    <mergeCell ref="D489:E489"/>
    <mergeCell ref="B491:B494"/>
    <mergeCell ref="C491:C494"/>
    <mergeCell ref="BD471:BZ471"/>
    <mergeCell ref="G472:I472"/>
    <mergeCell ref="C480:C482"/>
    <mergeCell ref="C483:C484"/>
    <mergeCell ref="A485:A486"/>
    <mergeCell ref="B485:B486"/>
    <mergeCell ref="C485:C486"/>
    <mergeCell ref="D485:E485"/>
    <mergeCell ref="BX473:BX474"/>
    <mergeCell ref="BY473:BY474"/>
    <mergeCell ref="BZ473:BZ474"/>
    <mergeCell ref="CA473:CA474"/>
    <mergeCell ref="A475:A484"/>
    <mergeCell ref="B475:B478"/>
    <mergeCell ref="C475:C478"/>
    <mergeCell ref="D475:E475"/>
    <mergeCell ref="B479:B484"/>
    <mergeCell ref="C479:E479"/>
    <mergeCell ref="BR473:BR474"/>
    <mergeCell ref="BS473:BS474"/>
    <mergeCell ref="BT473:BT474"/>
    <mergeCell ref="BU473:BU474"/>
    <mergeCell ref="BV473:BV474"/>
    <mergeCell ref="BW473:BW474"/>
    <mergeCell ref="BL473:BL474"/>
    <mergeCell ref="BM473:BM474"/>
    <mergeCell ref="BN473:BN474"/>
    <mergeCell ref="BO473:BO474"/>
    <mergeCell ref="BP473:BP474"/>
    <mergeCell ref="BQ473:BQ474"/>
    <mergeCell ref="AG472:AG474"/>
    <mergeCell ref="AH472:AH474"/>
    <mergeCell ref="BZ472:CA472"/>
    <mergeCell ref="CB472:CB474"/>
    <mergeCell ref="CC472:CC474"/>
    <mergeCell ref="G473:G474"/>
    <mergeCell ref="H473:H474"/>
    <mergeCell ref="I473:I474"/>
    <mergeCell ref="BD473:BD474"/>
    <mergeCell ref="BE473:BE474"/>
    <mergeCell ref="BF473:BF474"/>
    <mergeCell ref="BG473:BG474"/>
    <mergeCell ref="BN472:BO472"/>
    <mergeCell ref="BP472:BQ472"/>
    <mergeCell ref="BR472:BS472"/>
    <mergeCell ref="BT472:BU472"/>
    <mergeCell ref="BV472:BW472"/>
    <mergeCell ref="BX472:BY472"/>
    <mergeCell ref="AW472:AW474"/>
    <mergeCell ref="BD472:BE472"/>
    <mergeCell ref="BF472:BG472"/>
    <mergeCell ref="BH472:BI472"/>
    <mergeCell ref="BJ472:BK472"/>
    <mergeCell ref="BL472:BM472"/>
    <mergeCell ref="BH473:BH474"/>
    <mergeCell ref="BI473:BI474"/>
    <mergeCell ref="BJ473:BJ474"/>
    <mergeCell ref="BK473:BK474"/>
    <mergeCell ref="AM472:AM474"/>
    <mergeCell ref="AN472:AN474"/>
    <mergeCell ref="AI472:AI474"/>
    <mergeCell ref="AJ472:AJ474"/>
    <mergeCell ref="J472:U472"/>
    <mergeCell ref="Z472:Z474"/>
    <mergeCell ref="AA472:AA474"/>
    <mergeCell ref="AB472:AB474"/>
    <mergeCell ref="AC472:AC474"/>
    <mergeCell ref="AD472:AD474"/>
    <mergeCell ref="AE472:AE474"/>
    <mergeCell ref="AF472:AF474"/>
    <mergeCell ref="AP471:AQ471"/>
    <mergeCell ref="AR471:AS471"/>
    <mergeCell ref="AT471:AU471"/>
    <mergeCell ref="AV471:AW471"/>
    <mergeCell ref="BA471:BA474"/>
    <mergeCell ref="BC471:BC474"/>
    <mergeCell ref="AS472:AS474"/>
    <mergeCell ref="AT472:AT474"/>
    <mergeCell ref="AU472:AU474"/>
    <mergeCell ref="AV472:AV474"/>
    <mergeCell ref="AD471:AE471"/>
    <mergeCell ref="AF471:AG471"/>
    <mergeCell ref="AH471:AI471"/>
    <mergeCell ref="AJ471:AK471"/>
    <mergeCell ref="AL471:AM471"/>
    <mergeCell ref="AN471:AO471"/>
    <mergeCell ref="AO472:AO474"/>
    <mergeCell ref="AP472:AP474"/>
    <mergeCell ref="AQ472:AQ474"/>
    <mergeCell ref="AR472:AR474"/>
    <mergeCell ref="AK472:AK474"/>
    <mergeCell ref="AL472:AL474"/>
    <mergeCell ref="V471:V474"/>
    <mergeCell ref="W471:W474"/>
    <mergeCell ref="G471:I471"/>
    <mergeCell ref="J471:U471"/>
    <mergeCell ref="CQ455:CQ456"/>
    <mergeCell ref="BV455:BV456"/>
    <mergeCell ref="BW455:BW456"/>
    <mergeCell ref="BX455:BX456"/>
    <mergeCell ref="BY455:BY456"/>
    <mergeCell ref="CA455:CA456"/>
    <mergeCell ref="BQ455:BQ456"/>
    <mergeCell ref="BR455:BR456"/>
    <mergeCell ref="Z471:AA471"/>
    <mergeCell ref="AB471:AC471"/>
    <mergeCell ref="A462:E462"/>
    <mergeCell ref="B468:D468"/>
    <mergeCell ref="B469:H469"/>
    <mergeCell ref="C470:H470"/>
    <mergeCell ref="A471:A474"/>
    <mergeCell ref="B471:B474"/>
    <mergeCell ref="C471:C474"/>
    <mergeCell ref="D471:D474"/>
    <mergeCell ref="E471:E474"/>
    <mergeCell ref="F471:F474"/>
    <mergeCell ref="CO458:CO459"/>
    <mergeCell ref="CP458:CP459"/>
    <mergeCell ref="CQ458:CQ459"/>
    <mergeCell ref="C460:C461"/>
    <mergeCell ref="CL460:CL461"/>
    <mergeCell ref="CM460:CM461"/>
    <mergeCell ref="CN460:CN461"/>
    <mergeCell ref="CO460:CO461"/>
    <mergeCell ref="CP460:CP461"/>
    <mergeCell ref="CQ460:CQ461"/>
    <mergeCell ref="CB454:CB456"/>
    <mergeCell ref="CC454:CC456"/>
    <mergeCell ref="DD455:DD456"/>
    <mergeCell ref="DG454:DG456"/>
    <mergeCell ref="DE455:DE456"/>
    <mergeCell ref="DF455:DF456"/>
    <mergeCell ref="DH454:DH456"/>
    <mergeCell ref="A457:A461"/>
    <mergeCell ref="B457:B461"/>
    <mergeCell ref="C457:E457"/>
    <mergeCell ref="C458:C459"/>
    <mergeCell ref="CL458:CL459"/>
    <mergeCell ref="CM458:CM459"/>
    <mergeCell ref="CN458:CN459"/>
    <mergeCell ref="CX455:CX456"/>
    <mergeCell ref="CY455:CY456"/>
    <mergeCell ref="CZ455:CZ456"/>
    <mergeCell ref="DA455:DA456"/>
    <mergeCell ref="DB455:DB456"/>
    <mergeCell ref="DC455:DC456"/>
    <mergeCell ref="CR455:CR456"/>
    <mergeCell ref="CS455:CS456"/>
    <mergeCell ref="CT455:CT456"/>
    <mergeCell ref="CU455:CU456"/>
    <mergeCell ref="CV455:CV456"/>
    <mergeCell ref="CW455:CW456"/>
    <mergeCell ref="CL455:CL456"/>
    <mergeCell ref="CM455:CM456"/>
    <mergeCell ref="CN455:CN456"/>
    <mergeCell ref="CO455:CO456"/>
    <mergeCell ref="AT454:AT456"/>
    <mergeCell ref="AU454:AU456"/>
    <mergeCell ref="AV454:AV456"/>
    <mergeCell ref="AM454:AM456"/>
    <mergeCell ref="AN454:AN456"/>
    <mergeCell ref="AO454:AO456"/>
    <mergeCell ref="AP454:AP456"/>
    <mergeCell ref="AQ454:AQ456"/>
    <mergeCell ref="AR454:AR456"/>
    <mergeCell ref="AG454:AG456"/>
    <mergeCell ref="AH454:AH456"/>
    <mergeCell ref="AI454:AI456"/>
    <mergeCell ref="CP455:CP456"/>
    <mergeCell ref="BP455:BP456"/>
    <mergeCell ref="BS455:BS456"/>
    <mergeCell ref="BT455:BT456"/>
    <mergeCell ref="BU455:BU456"/>
    <mergeCell ref="BJ455:BJ456"/>
    <mergeCell ref="BK455:BK456"/>
    <mergeCell ref="BL455:BL456"/>
    <mergeCell ref="BM455:BM456"/>
    <mergeCell ref="BN455:BN456"/>
    <mergeCell ref="BO455:BO456"/>
    <mergeCell ref="BD455:BD456"/>
    <mergeCell ref="BE455:BE456"/>
    <mergeCell ref="BN454:BO454"/>
    <mergeCell ref="BP454:BQ454"/>
    <mergeCell ref="BR454:BS454"/>
    <mergeCell ref="BT454:BU454"/>
    <mergeCell ref="BZ454:CA454"/>
    <mergeCell ref="BZ455:BZ456"/>
    <mergeCell ref="A453:A456"/>
    <mergeCell ref="B453:B456"/>
    <mergeCell ref="C453:C456"/>
    <mergeCell ref="D453:D456"/>
    <mergeCell ref="E453:E456"/>
    <mergeCell ref="F453:F456"/>
    <mergeCell ref="AJ454:AJ456"/>
    <mergeCell ref="AK454:AK456"/>
    <mergeCell ref="AL454:AL456"/>
    <mergeCell ref="G455:G456"/>
    <mergeCell ref="H455:H456"/>
    <mergeCell ref="I455:I456"/>
    <mergeCell ref="BV454:BW454"/>
    <mergeCell ref="BX454:BY454"/>
    <mergeCell ref="AW454:AW456"/>
    <mergeCell ref="BD454:BE454"/>
    <mergeCell ref="BF454:BG454"/>
    <mergeCell ref="BH454:BI454"/>
    <mergeCell ref="BJ454:BK454"/>
    <mergeCell ref="BL454:BM454"/>
    <mergeCell ref="BF455:BF456"/>
    <mergeCell ref="BG455:BG456"/>
    <mergeCell ref="BH455:BH456"/>
    <mergeCell ref="BI455:BI456"/>
    <mergeCell ref="BD453:BZ453"/>
    <mergeCell ref="G454:I454"/>
    <mergeCell ref="J454:U454"/>
    <mergeCell ref="Z454:Z456"/>
    <mergeCell ref="AT453:AU453"/>
    <mergeCell ref="AV453:AW453"/>
    <mergeCell ref="BA453:BA456"/>
    <mergeCell ref="BC453:BC456"/>
    <mergeCell ref="AP450:AP452"/>
    <mergeCell ref="AQ450:AQ452"/>
    <mergeCell ref="AR450:AR452"/>
    <mergeCell ref="AG450:AG452"/>
    <mergeCell ref="AH450:AH452"/>
    <mergeCell ref="AI450:AI452"/>
    <mergeCell ref="AJ450:AJ452"/>
    <mergeCell ref="AK450:AK452"/>
    <mergeCell ref="AL450:AL452"/>
    <mergeCell ref="AD453:AE453"/>
    <mergeCell ref="AF453:AG453"/>
    <mergeCell ref="AH453:AI453"/>
    <mergeCell ref="AJ453:AK453"/>
    <mergeCell ref="AL453:AM453"/>
    <mergeCell ref="AN453:AO453"/>
    <mergeCell ref="G453:I453"/>
    <mergeCell ref="J453:U453"/>
    <mergeCell ref="V453:V456"/>
    <mergeCell ref="AA454:AA456"/>
    <mergeCell ref="AB454:AB456"/>
    <mergeCell ref="AC454:AC456"/>
    <mergeCell ref="AD454:AD456"/>
    <mergeCell ref="AE454:AE456"/>
    <mergeCell ref="AF454:AF456"/>
    <mergeCell ref="AP453:AQ453"/>
    <mergeCell ref="AR453:AS453"/>
    <mergeCell ref="W453:W456"/>
    <mergeCell ref="Z453:AA453"/>
    <mergeCell ref="AB453:AC453"/>
    <mergeCell ref="AS454:AS456"/>
    <mergeCell ref="AR449:AS449"/>
    <mergeCell ref="AT449:AU449"/>
    <mergeCell ref="AV449:AW449"/>
    <mergeCell ref="Z450:Z452"/>
    <mergeCell ref="AA450:AA452"/>
    <mergeCell ref="AB450:AB452"/>
    <mergeCell ref="AC450:AC452"/>
    <mergeCell ref="AD450:AD452"/>
    <mergeCell ref="AE450:AE452"/>
    <mergeCell ref="AF450:AF452"/>
    <mergeCell ref="AF449:AG449"/>
    <mergeCell ref="AH449:AI449"/>
    <mergeCell ref="AJ449:AK449"/>
    <mergeCell ref="AL449:AM449"/>
    <mergeCell ref="AN449:AO449"/>
    <mergeCell ref="AP449:AQ449"/>
    <mergeCell ref="B446:B447"/>
    <mergeCell ref="C446:C447"/>
    <mergeCell ref="A448:E448"/>
    <mergeCell ref="Z449:AA449"/>
    <mergeCell ref="AB449:AC449"/>
    <mergeCell ref="AD449:AE449"/>
    <mergeCell ref="AS450:AS452"/>
    <mergeCell ref="AT450:AT452"/>
    <mergeCell ref="AU450:AU452"/>
    <mergeCell ref="AV450:AV452"/>
    <mergeCell ref="AW450:AW452"/>
    <mergeCell ref="B451:H451"/>
    <mergeCell ref="C452:H452"/>
    <mergeCell ref="AM450:AM452"/>
    <mergeCell ref="AN450:AN452"/>
    <mergeCell ref="AO450:AO452"/>
    <mergeCell ref="CA440:CA441"/>
    <mergeCell ref="A442:A445"/>
    <mergeCell ref="B442:B443"/>
    <mergeCell ref="C442:C443"/>
    <mergeCell ref="B444:B445"/>
    <mergeCell ref="C444:C445"/>
    <mergeCell ref="BP440:BP441"/>
    <mergeCell ref="BQ440:BQ441"/>
    <mergeCell ref="BR440:BR441"/>
    <mergeCell ref="BS440:BS441"/>
    <mergeCell ref="BT440:BT441"/>
    <mergeCell ref="BU440:BU441"/>
    <mergeCell ref="BJ440:BJ441"/>
    <mergeCell ref="BK440:BK441"/>
    <mergeCell ref="BL440:BL441"/>
    <mergeCell ref="BM440:BM441"/>
    <mergeCell ref="BN440:BN441"/>
    <mergeCell ref="BO440:BO441"/>
    <mergeCell ref="AI439:AI441"/>
    <mergeCell ref="AJ439:AJ441"/>
    <mergeCell ref="AK439:AK441"/>
    <mergeCell ref="AL439:AL441"/>
    <mergeCell ref="AM439:AM441"/>
    <mergeCell ref="AN439:AN441"/>
    <mergeCell ref="AC439:AC441"/>
    <mergeCell ref="AD439:AD441"/>
    <mergeCell ref="AE439:AE441"/>
    <mergeCell ref="AF439:AF441"/>
    <mergeCell ref="AG439:AG441"/>
    <mergeCell ref="AH439:AH441"/>
    <mergeCell ref="BA438:BA441"/>
    <mergeCell ref="BC438:BC441"/>
    <mergeCell ref="CC439:CC441"/>
    <mergeCell ref="G440:G441"/>
    <mergeCell ref="H440:H441"/>
    <mergeCell ref="I440:I441"/>
    <mergeCell ref="BD440:BD441"/>
    <mergeCell ref="BE440:BE441"/>
    <mergeCell ref="BF440:BF441"/>
    <mergeCell ref="BG440:BG441"/>
    <mergeCell ref="BH440:BH441"/>
    <mergeCell ref="BI440:BI441"/>
    <mergeCell ref="BR439:BS439"/>
    <mergeCell ref="BT439:BU439"/>
    <mergeCell ref="BV439:BW439"/>
    <mergeCell ref="BX439:BY439"/>
    <mergeCell ref="BZ439:CA439"/>
    <mergeCell ref="CB439:CB441"/>
    <mergeCell ref="BV440:BV441"/>
    <mergeCell ref="BW440:BW441"/>
    <mergeCell ref="BX440:BX441"/>
    <mergeCell ref="BY440:BY441"/>
    <mergeCell ref="BF439:BG439"/>
    <mergeCell ref="BH439:BI439"/>
    <mergeCell ref="BJ439:BK439"/>
    <mergeCell ref="BL439:BM439"/>
    <mergeCell ref="BN439:BO439"/>
    <mergeCell ref="BP439:BQ439"/>
    <mergeCell ref="AO439:AO441"/>
    <mergeCell ref="AP439:AP441"/>
    <mergeCell ref="AQ439:AQ441"/>
    <mergeCell ref="AR439:AR441"/>
    <mergeCell ref="AS439:AS441"/>
    <mergeCell ref="AT439:AT441"/>
    <mergeCell ref="BD438:BZ438"/>
    <mergeCell ref="AU439:AU441"/>
    <mergeCell ref="AV439:AV441"/>
    <mergeCell ref="AW439:AW441"/>
    <mergeCell ref="BD439:BE439"/>
    <mergeCell ref="AF438:AG438"/>
    <mergeCell ref="AH438:AI438"/>
    <mergeCell ref="AJ438:AK438"/>
    <mergeCell ref="AL438:AM438"/>
    <mergeCell ref="AN438:AO438"/>
    <mergeCell ref="AP438:AQ438"/>
    <mergeCell ref="J438:U438"/>
    <mergeCell ref="V438:V441"/>
    <mergeCell ref="W438:W441"/>
    <mergeCell ref="Z438:AA438"/>
    <mergeCell ref="AB438:AC438"/>
    <mergeCell ref="AD438:AE438"/>
    <mergeCell ref="J439:U439"/>
    <mergeCell ref="Z439:Z441"/>
    <mergeCell ref="AA439:AA441"/>
    <mergeCell ref="AB439:AB441"/>
    <mergeCell ref="BZ440:BZ441"/>
    <mergeCell ref="C437:H437"/>
    <mergeCell ref="A438:A441"/>
    <mergeCell ref="B438:B441"/>
    <mergeCell ref="C438:C441"/>
    <mergeCell ref="D438:D441"/>
    <mergeCell ref="E438:E441"/>
    <mergeCell ref="F438:F441"/>
    <mergeCell ref="G438:I438"/>
    <mergeCell ref="G439:I439"/>
    <mergeCell ref="AS434:AS436"/>
    <mergeCell ref="AT434:AT436"/>
    <mergeCell ref="AU434:AU436"/>
    <mergeCell ref="AV434:AV436"/>
    <mergeCell ref="AW434:AW436"/>
    <mergeCell ref="B435:D435"/>
    <mergeCell ref="B436:H436"/>
    <mergeCell ref="AM434:AM436"/>
    <mergeCell ref="AN434:AN436"/>
    <mergeCell ref="AO434:AO436"/>
    <mergeCell ref="AP434:AP436"/>
    <mergeCell ref="AQ434:AQ436"/>
    <mergeCell ref="AR434:AR436"/>
    <mergeCell ref="AG434:AG436"/>
    <mergeCell ref="AH434:AH436"/>
    <mergeCell ref="AI434:AI436"/>
    <mergeCell ref="AJ434:AJ436"/>
    <mergeCell ref="AK434:AK436"/>
    <mergeCell ref="AL434:AL436"/>
    <mergeCell ref="AR438:AS438"/>
    <mergeCell ref="AT438:AU438"/>
    <mergeCell ref="AV438:AW438"/>
    <mergeCell ref="AR433:AS433"/>
    <mergeCell ref="AT433:AU433"/>
    <mergeCell ref="AV433:AW433"/>
    <mergeCell ref="Z434:Z436"/>
    <mergeCell ref="AA434:AA436"/>
    <mergeCell ref="AB434:AB436"/>
    <mergeCell ref="AC434:AC436"/>
    <mergeCell ref="AD434:AD436"/>
    <mergeCell ref="AE434:AE436"/>
    <mergeCell ref="AF434:AF436"/>
    <mergeCell ref="AF433:AG433"/>
    <mergeCell ref="AH433:AI433"/>
    <mergeCell ref="AJ433:AK433"/>
    <mergeCell ref="AL433:AM433"/>
    <mergeCell ref="AN433:AO433"/>
    <mergeCell ref="AP433:AQ433"/>
    <mergeCell ref="B428:B429"/>
    <mergeCell ref="C428:C429"/>
    <mergeCell ref="A430:E430"/>
    <mergeCell ref="Z433:AA433"/>
    <mergeCell ref="AB433:AC433"/>
    <mergeCell ref="AD433:AE433"/>
    <mergeCell ref="C420:C421"/>
    <mergeCell ref="C422:C423"/>
    <mergeCell ref="B424:B425"/>
    <mergeCell ref="C424:C425"/>
    <mergeCell ref="B426:B427"/>
    <mergeCell ref="C426:C427"/>
    <mergeCell ref="C413:E413"/>
    <mergeCell ref="C414:C415"/>
    <mergeCell ref="D414:E414"/>
    <mergeCell ref="C416:C417"/>
    <mergeCell ref="D416:E416"/>
    <mergeCell ref="C418:C419"/>
    <mergeCell ref="BX406:BX407"/>
    <mergeCell ref="BY406:BY407"/>
    <mergeCell ref="BZ406:BZ407"/>
    <mergeCell ref="CA406:CA407"/>
    <mergeCell ref="A408:A429"/>
    <mergeCell ref="B408:B412"/>
    <mergeCell ref="C408:E408"/>
    <mergeCell ref="C409:C410"/>
    <mergeCell ref="C411:C412"/>
    <mergeCell ref="B413:B423"/>
    <mergeCell ref="BR406:BR407"/>
    <mergeCell ref="BS406:BS407"/>
    <mergeCell ref="BT406:BT407"/>
    <mergeCell ref="BU406:BU407"/>
    <mergeCell ref="BV406:BV407"/>
    <mergeCell ref="BW406:BW407"/>
    <mergeCell ref="BL406:BL407"/>
    <mergeCell ref="BM406:BM407"/>
    <mergeCell ref="BN406:BN407"/>
    <mergeCell ref="BO406:BO407"/>
    <mergeCell ref="CB405:CB407"/>
    <mergeCell ref="CC405:CC407"/>
    <mergeCell ref="G406:G407"/>
    <mergeCell ref="H406:H407"/>
    <mergeCell ref="I406:I407"/>
    <mergeCell ref="BD406:BD407"/>
    <mergeCell ref="BE406:BE407"/>
    <mergeCell ref="BF406:BF407"/>
    <mergeCell ref="BG406:BG407"/>
    <mergeCell ref="BN405:BO405"/>
    <mergeCell ref="BP405:BQ405"/>
    <mergeCell ref="BR405:BS405"/>
    <mergeCell ref="BT405:BU405"/>
    <mergeCell ref="BV405:BW405"/>
    <mergeCell ref="BX405:BY405"/>
    <mergeCell ref="AW405:AW407"/>
    <mergeCell ref="BD405:BE405"/>
    <mergeCell ref="BF405:BG405"/>
    <mergeCell ref="BH405:BI405"/>
    <mergeCell ref="BJ405:BK405"/>
    <mergeCell ref="BL405:BM405"/>
    <mergeCell ref="BH406:BH407"/>
    <mergeCell ref="BI406:BI407"/>
    <mergeCell ref="BJ406:BJ407"/>
    <mergeCell ref="BK406:BK407"/>
    <mergeCell ref="AM405:AM407"/>
    <mergeCell ref="AN405:AN407"/>
    <mergeCell ref="AO405:AO407"/>
    <mergeCell ref="AP405:AP407"/>
    <mergeCell ref="BD404:BZ404"/>
    <mergeCell ref="G405:I405"/>
    <mergeCell ref="J405:U405"/>
    <mergeCell ref="Z405:Z407"/>
    <mergeCell ref="AA405:AA407"/>
    <mergeCell ref="AB405:AB407"/>
    <mergeCell ref="AC405:AC407"/>
    <mergeCell ref="AD405:AD407"/>
    <mergeCell ref="AE405:AE407"/>
    <mergeCell ref="AF405:AF407"/>
    <mergeCell ref="AP404:AQ404"/>
    <mergeCell ref="AR404:AS404"/>
    <mergeCell ref="AT404:AU404"/>
    <mergeCell ref="AV404:AW404"/>
    <mergeCell ref="BA404:BA407"/>
    <mergeCell ref="BC404:BC407"/>
    <mergeCell ref="AS405:AS407"/>
    <mergeCell ref="AT405:AT407"/>
    <mergeCell ref="AU405:AU407"/>
    <mergeCell ref="AV405:AV407"/>
    <mergeCell ref="AD404:AE404"/>
    <mergeCell ref="AF404:AG404"/>
    <mergeCell ref="AH404:AI404"/>
    <mergeCell ref="AJ404:AK404"/>
    <mergeCell ref="BP406:BP407"/>
    <mergeCell ref="BQ406:BQ407"/>
    <mergeCell ref="BZ405:CA405"/>
    <mergeCell ref="A404:A407"/>
    <mergeCell ref="B404:B407"/>
    <mergeCell ref="C404:C407"/>
    <mergeCell ref="D404:D407"/>
    <mergeCell ref="E404:E407"/>
    <mergeCell ref="F404:F407"/>
    <mergeCell ref="AQ400:AQ402"/>
    <mergeCell ref="AR400:AR402"/>
    <mergeCell ref="AS400:AS402"/>
    <mergeCell ref="AT400:AT402"/>
    <mergeCell ref="AU400:AU402"/>
    <mergeCell ref="AV400:AV402"/>
    <mergeCell ref="AK400:AK402"/>
    <mergeCell ref="AL400:AL402"/>
    <mergeCell ref="AM400:AM402"/>
    <mergeCell ref="AN400:AN402"/>
    <mergeCell ref="AO400:AO402"/>
    <mergeCell ref="AP400:AP402"/>
    <mergeCell ref="AE400:AE402"/>
    <mergeCell ref="AF400:AF402"/>
    <mergeCell ref="AQ405:AQ407"/>
    <mergeCell ref="AR405:AR407"/>
    <mergeCell ref="AG405:AG407"/>
    <mergeCell ref="AH405:AH407"/>
    <mergeCell ref="AI405:AI407"/>
    <mergeCell ref="AJ405:AJ407"/>
    <mergeCell ref="AK405:AK407"/>
    <mergeCell ref="AL405:AL407"/>
    <mergeCell ref="AR399:AS399"/>
    <mergeCell ref="AT399:AU399"/>
    <mergeCell ref="AV399:AW399"/>
    <mergeCell ref="Z400:Z402"/>
    <mergeCell ref="AA400:AA402"/>
    <mergeCell ref="AB400:AB402"/>
    <mergeCell ref="AC400:AC402"/>
    <mergeCell ref="AD400:AD402"/>
    <mergeCell ref="AB399:AC399"/>
    <mergeCell ref="AD399:AE399"/>
    <mergeCell ref="AF399:AG399"/>
    <mergeCell ref="AH399:AI399"/>
    <mergeCell ref="AJ399:AK399"/>
    <mergeCell ref="AL399:AM399"/>
    <mergeCell ref="AL404:AM404"/>
    <mergeCell ref="AN404:AO404"/>
    <mergeCell ref="G404:I404"/>
    <mergeCell ref="J404:U404"/>
    <mergeCell ref="V404:V407"/>
    <mergeCell ref="W404:W407"/>
    <mergeCell ref="Z404:AA404"/>
    <mergeCell ref="AB404:AC404"/>
    <mergeCell ref="AW400:AW402"/>
    <mergeCell ref="B402:H402"/>
    <mergeCell ref="C403:H403"/>
    <mergeCell ref="AG400:AG402"/>
    <mergeCell ref="AH400:AH402"/>
    <mergeCell ref="A366:A396"/>
    <mergeCell ref="B366:B370"/>
    <mergeCell ref="C366:E366"/>
    <mergeCell ref="C367:C368"/>
    <mergeCell ref="C369:C370"/>
    <mergeCell ref="B371:B375"/>
    <mergeCell ref="C371:E371"/>
    <mergeCell ref="B392:B396"/>
    <mergeCell ref="C392:E392"/>
    <mergeCell ref="C393:C394"/>
    <mergeCell ref="C395:C396"/>
    <mergeCell ref="AI400:AI402"/>
    <mergeCell ref="AJ400:AJ402"/>
    <mergeCell ref="AN399:AO399"/>
    <mergeCell ref="AP399:AQ399"/>
    <mergeCell ref="B401:D401"/>
    <mergeCell ref="AQ363:AQ365"/>
    <mergeCell ref="AF363:AF365"/>
    <mergeCell ref="AG363:AG365"/>
    <mergeCell ref="AH363:AH365"/>
    <mergeCell ref="AI363:AI365"/>
    <mergeCell ref="AJ363:AJ365"/>
    <mergeCell ref="AK363:AK365"/>
    <mergeCell ref="A397:F397"/>
    <mergeCell ref="Z399:AA399"/>
    <mergeCell ref="B381:B384"/>
    <mergeCell ref="C381:C384"/>
    <mergeCell ref="B385:B391"/>
    <mergeCell ref="C385:E385"/>
    <mergeCell ref="C386:C387"/>
    <mergeCell ref="C388:C389"/>
    <mergeCell ref="C390:C391"/>
    <mergeCell ref="C372:C373"/>
    <mergeCell ref="C374:C375"/>
    <mergeCell ref="B376:B380"/>
    <mergeCell ref="C376:E376"/>
    <mergeCell ref="C377:C378"/>
    <mergeCell ref="C379:C380"/>
    <mergeCell ref="AR362:AS362"/>
    <mergeCell ref="AT362:AU362"/>
    <mergeCell ref="AV362:AW362"/>
    <mergeCell ref="G363:I363"/>
    <mergeCell ref="J363:U363"/>
    <mergeCell ref="Z363:Z365"/>
    <mergeCell ref="AA363:AA365"/>
    <mergeCell ref="AB363:AB365"/>
    <mergeCell ref="AC363:AC365"/>
    <mergeCell ref="AD363:AD365"/>
    <mergeCell ref="AF362:AG362"/>
    <mergeCell ref="AH362:AI362"/>
    <mergeCell ref="AJ362:AK362"/>
    <mergeCell ref="AL362:AM362"/>
    <mergeCell ref="AN362:AO362"/>
    <mergeCell ref="AP362:AQ362"/>
    <mergeCell ref="J362:U362"/>
    <mergeCell ref="V362:V365"/>
    <mergeCell ref="W362:W365"/>
    <mergeCell ref="Z362:AA362"/>
    <mergeCell ref="AB362:AC362"/>
    <mergeCell ref="AD362:AE362"/>
    <mergeCell ref="AE363:AE365"/>
    <mergeCell ref="G364:G365"/>
    <mergeCell ref="H364:H365"/>
    <mergeCell ref="I364:I365"/>
    <mergeCell ref="AR363:AR365"/>
    <mergeCell ref="AS363:AS365"/>
    <mergeCell ref="AT363:AT365"/>
    <mergeCell ref="AU363:AU365"/>
    <mergeCell ref="AV363:AV365"/>
    <mergeCell ref="AW363:AW365"/>
    <mergeCell ref="AO341:AO343"/>
    <mergeCell ref="AP341:AP343"/>
    <mergeCell ref="AQ341:AQ343"/>
    <mergeCell ref="AF341:AF343"/>
    <mergeCell ref="AG341:AG343"/>
    <mergeCell ref="AH341:AH343"/>
    <mergeCell ref="AI341:AI343"/>
    <mergeCell ref="AJ341:AJ343"/>
    <mergeCell ref="AK341:AK343"/>
    <mergeCell ref="A355:F355"/>
    <mergeCell ref="B360:H360"/>
    <mergeCell ref="C361:H361"/>
    <mergeCell ref="A362:A365"/>
    <mergeCell ref="B362:B365"/>
    <mergeCell ref="C362:C365"/>
    <mergeCell ref="D362:D365"/>
    <mergeCell ref="E362:E365"/>
    <mergeCell ref="F362:F365"/>
    <mergeCell ref="G362:I362"/>
    <mergeCell ref="I342:I343"/>
    <mergeCell ref="A344:A354"/>
    <mergeCell ref="B344:B352"/>
    <mergeCell ref="C344:E344"/>
    <mergeCell ref="C345:C346"/>
    <mergeCell ref="C347:C352"/>
    <mergeCell ref="B353:B354"/>
    <mergeCell ref="C353:C354"/>
    <mergeCell ref="AL363:AL365"/>
    <mergeCell ref="AM363:AM365"/>
    <mergeCell ref="AN363:AN365"/>
    <mergeCell ref="AO363:AO365"/>
    <mergeCell ref="AP363:AP365"/>
    <mergeCell ref="AR340:AS340"/>
    <mergeCell ref="AT340:AU340"/>
    <mergeCell ref="AV340:AW340"/>
    <mergeCell ref="G341:I341"/>
    <mergeCell ref="J341:U341"/>
    <mergeCell ref="Z341:Z343"/>
    <mergeCell ref="AA341:AA343"/>
    <mergeCell ref="AB341:AB343"/>
    <mergeCell ref="AC341:AC343"/>
    <mergeCell ref="AD341:AD343"/>
    <mergeCell ref="AF340:AG340"/>
    <mergeCell ref="AH340:AI340"/>
    <mergeCell ref="AJ340:AK340"/>
    <mergeCell ref="AL340:AM340"/>
    <mergeCell ref="AN340:AO340"/>
    <mergeCell ref="AP340:AQ340"/>
    <mergeCell ref="J340:U340"/>
    <mergeCell ref="V340:V343"/>
    <mergeCell ref="W340:W343"/>
    <mergeCell ref="Z340:AA340"/>
    <mergeCell ref="AB340:AC340"/>
    <mergeCell ref="AD340:AE340"/>
    <mergeCell ref="AE341:AE343"/>
    <mergeCell ref="AR341:AR343"/>
    <mergeCell ref="AS341:AS343"/>
    <mergeCell ref="AT341:AT343"/>
    <mergeCell ref="A309:A333"/>
    <mergeCell ref="B309:B310"/>
    <mergeCell ref="C309:C310"/>
    <mergeCell ref="C311:E311"/>
    <mergeCell ref="C312:C313"/>
    <mergeCell ref="C314:C315"/>
    <mergeCell ref="B316:B317"/>
    <mergeCell ref="C316:C317"/>
    <mergeCell ref="B318:B319"/>
    <mergeCell ref="AU341:AU343"/>
    <mergeCell ref="AV341:AV343"/>
    <mergeCell ref="AW341:AW343"/>
    <mergeCell ref="AL341:AL343"/>
    <mergeCell ref="AM341:AM343"/>
    <mergeCell ref="AN341:AN343"/>
    <mergeCell ref="C339:H339"/>
    <mergeCell ref="A340:A343"/>
    <mergeCell ref="B340:B343"/>
    <mergeCell ref="C340:C343"/>
    <mergeCell ref="D340:D343"/>
    <mergeCell ref="E340:E343"/>
    <mergeCell ref="F340:F343"/>
    <mergeCell ref="G340:I340"/>
    <mergeCell ref="G342:G343"/>
    <mergeCell ref="H342:H343"/>
    <mergeCell ref="B330:B331"/>
    <mergeCell ref="C330:C331"/>
    <mergeCell ref="B332:B333"/>
    <mergeCell ref="C332:C333"/>
    <mergeCell ref="A334:F334"/>
    <mergeCell ref="B338:H338"/>
    <mergeCell ref="AN306:AN308"/>
    <mergeCell ref="AO306:AO308"/>
    <mergeCell ref="AP306:AP308"/>
    <mergeCell ref="AQ306:AQ308"/>
    <mergeCell ref="AF306:AF308"/>
    <mergeCell ref="AG306:AG308"/>
    <mergeCell ref="AH306:AH308"/>
    <mergeCell ref="AI306:AI308"/>
    <mergeCell ref="AJ306:AJ308"/>
    <mergeCell ref="AK306:AK308"/>
    <mergeCell ref="C318:C319"/>
    <mergeCell ref="B320:B324"/>
    <mergeCell ref="C320:E320"/>
    <mergeCell ref="C321:C322"/>
    <mergeCell ref="C323:C324"/>
    <mergeCell ref="B325:B329"/>
    <mergeCell ref="C325:E325"/>
    <mergeCell ref="C326:C327"/>
    <mergeCell ref="C328:C329"/>
    <mergeCell ref="AR305:AS305"/>
    <mergeCell ref="AT305:AU305"/>
    <mergeCell ref="AV305:AW305"/>
    <mergeCell ref="G306:I306"/>
    <mergeCell ref="J306:U306"/>
    <mergeCell ref="Z306:Z308"/>
    <mergeCell ref="AA306:AA308"/>
    <mergeCell ref="AB306:AB308"/>
    <mergeCell ref="AC306:AC308"/>
    <mergeCell ref="AD306:AD308"/>
    <mergeCell ref="AF305:AG305"/>
    <mergeCell ref="AH305:AI305"/>
    <mergeCell ref="AJ305:AK305"/>
    <mergeCell ref="AL305:AM305"/>
    <mergeCell ref="AN305:AO305"/>
    <mergeCell ref="AP305:AQ305"/>
    <mergeCell ref="J305:U305"/>
    <mergeCell ref="V305:V308"/>
    <mergeCell ref="W305:W308"/>
    <mergeCell ref="Z305:AA305"/>
    <mergeCell ref="AB305:AC305"/>
    <mergeCell ref="AD305:AE305"/>
    <mergeCell ref="AE306:AE308"/>
    <mergeCell ref="I307:I308"/>
    <mergeCell ref="AR306:AR308"/>
    <mergeCell ref="AS306:AS308"/>
    <mergeCell ref="AT306:AT308"/>
    <mergeCell ref="AU306:AU308"/>
    <mergeCell ref="AV306:AV308"/>
    <mergeCell ref="AW306:AW308"/>
    <mergeCell ref="AL306:AL308"/>
    <mergeCell ref="AM306:AM308"/>
    <mergeCell ref="C304:H304"/>
    <mergeCell ref="A305:A308"/>
    <mergeCell ref="B305:B308"/>
    <mergeCell ref="C305:C308"/>
    <mergeCell ref="D305:D308"/>
    <mergeCell ref="E305:E308"/>
    <mergeCell ref="F305:F308"/>
    <mergeCell ref="G305:I305"/>
    <mergeCell ref="G307:G308"/>
    <mergeCell ref="H307:H308"/>
    <mergeCell ref="B293:B297"/>
    <mergeCell ref="C293:C297"/>
    <mergeCell ref="B298:B299"/>
    <mergeCell ref="C298:C299"/>
    <mergeCell ref="B300:F300"/>
    <mergeCell ref="B303:H303"/>
    <mergeCell ref="B276:B283"/>
    <mergeCell ref="C276:C283"/>
    <mergeCell ref="B284:B289"/>
    <mergeCell ref="C284:C289"/>
    <mergeCell ref="B290:B292"/>
    <mergeCell ref="C290:C292"/>
    <mergeCell ref="A236:A300"/>
    <mergeCell ref="B255:B261"/>
    <mergeCell ref="C255:C261"/>
    <mergeCell ref="B262:B268"/>
    <mergeCell ref="C262:C268"/>
    <mergeCell ref="B269:B275"/>
    <mergeCell ref="C269:C275"/>
    <mergeCell ref="B244:B247"/>
    <mergeCell ref="C244:C247"/>
    <mergeCell ref="B248:B252"/>
    <mergeCell ref="BX234:BX235"/>
    <mergeCell ref="BY234:BY235"/>
    <mergeCell ref="BZ234:BZ235"/>
    <mergeCell ref="CA234:CA235"/>
    <mergeCell ref="B236:B237"/>
    <mergeCell ref="C236:C237"/>
    <mergeCell ref="B238:B243"/>
    <mergeCell ref="C238:C243"/>
    <mergeCell ref="BQ234:BQ235"/>
    <mergeCell ref="BR234:BR235"/>
    <mergeCell ref="BS234:BS235"/>
    <mergeCell ref="BT234:BT235"/>
    <mergeCell ref="BU234:BU235"/>
    <mergeCell ref="BV234:BV235"/>
    <mergeCell ref="BK234:BK235"/>
    <mergeCell ref="BL234:BL235"/>
    <mergeCell ref="BM234:BM235"/>
    <mergeCell ref="BN234:BN235"/>
    <mergeCell ref="BO234:BO235"/>
    <mergeCell ref="AM233:AM235"/>
    <mergeCell ref="AN233:AN235"/>
    <mergeCell ref="AO233:AO235"/>
    <mergeCell ref="AP233:AP235"/>
    <mergeCell ref="BH234:BH235"/>
    <mergeCell ref="BI234:BI235"/>
    <mergeCell ref="BJ234:BJ235"/>
    <mergeCell ref="AL233:AL235"/>
    <mergeCell ref="BC232:BC235"/>
    <mergeCell ref="BD232:BZ232"/>
    <mergeCell ref="AR233:AR235"/>
    <mergeCell ref="AS233:AS235"/>
    <mergeCell ref="AT233:AT235"/>
    <mergeCell ref="C248:C252"/>
    <mergeCell ref="B253:B254"/>
    <mergeCell ref="C253:C254"/>
    <mergeCell ref="BW234:BW235"/>
    <mergeCell ref="AR232:AS232"/>
    <mergeCell ref="AT232:AU232"/>
    <mergeCell ref="AV232:AW232"/>
    <mergeCell ref="BA232:BA235"/>
    <mergeCell ref="BP234:BP235"/>
    <mergeCell ref="BX233:BY233"/>
    <mergeCell ref="BZ233:CA233"/>
    <mergeCell ref="CB233:CB235"/>
    <mergeCell ref="CC233:CC235"/>
    <mergeCell ref="G234:G235"/>
    <mergeCell ref="H234:H235"/>
    <mergeCell ref="I234:I235"/>
    <mergeCell ref="BD234:BD235"/>
    <mergeCell ref="BE234:BE235"/>
    <mergeCell ref="BF234:BF235"/>
    <mergeCell ref="BL233:BM233"/>
    <mergeCell ref="BN233:BO233"/>
    <mergeCell ref="BP233:BQ233"/>
    <mergeCell ref="BR233:BS233"/>
    <mergeCell ref="BT233:BU233"/>
    <mergeCell ref="BV233:BW233"/>
    <mergeCell ref="AV233:AV235"/>
    <mergeCell ref="AW233:AW235"/>
    <mergeCell ref="BD233:BE233"/>
    <mergeCell ref="BF233:BG233"/>
    <mergeCell ref="BH233:BI233"/>
    <mergeCell ref="BJ233:BK233"/>
    <mergeCell ref="BG234:BG235"/>
    <mergeCell ref="AU233:AU235"/>
    <mergeCell ref="AF232:AG232"/>
    <mergeCell ref="AH232:AI232"/>
    <mergeCell ref="AJ232:AK232"/>
    <mergeCell ref="AL232:AM232"/>
    <mergeCell ref="AN232:AO232"/>
    <mergeCell ref="AP232:AQ232"/>
    <mergeCell ref="J232:U232"/>
    <mergeCell ref="V232:V235"/>
    <mergeCell ref="W232:W235"/>
    <mergeCell ref="Z232:AA232"/>
    <mergeCell ref="AB232:AC232"/>
    <mergeCell ref="AD232:AE232"/>
    <mergeCell ref="AD233:AD235"/>
    <mergeCell ref="AE233:AE235"/>
    <mergeCell ref="AQ233:AQ235"/>
    <mergeCell ref="AF233:AF235"/>
    <mergeCell ref="AG233:AG235"/>
    <mergeCell ref="AH233:AH235"/>
    <mergeCell ref="AI233:AI235"/>
    <mergeCell ref="AJ233:AJ235"/>
    <mergeCell ref="AK233:AK235"/>
    <mergeCell ref="J233:U233"/>
    <mergeCell ref="Z233:Z235"/>
    <mergeCell ref="AA233:AA235"/>
    <mergeCell ref="AB233:AB235"/>
    <mergeCell ref="AC233:AC235"/>
    <mergeCell ref="A225:F225"/>
    <mergeCell ref="B230:H230"/>
    <mergeCell ref="C231:H231"/>
    <mergeCell ref="A232:A235"/>
    <mergeCell ref="B232:B235"/>
    <mergeCell ref="C232:C235"/>
    <mergeCell ref="D232:D235"/>
    <mergeCell ref="E232:E235"/>
    <mergeCell ref="F232:F235"/>
    <mergeCell ref="G232:I232"/>
    <mergeCell ref="A205:A224"/>
    <mergeCell ref="B205:B206"/>
    <mergeCell ref="C205:C206"/>
    <mergeCell ref="B207:B216"/>
    <mergeCell ref="C207:E207"/>
    <mergeCell ref="C208:C216"/>
    <mergeCell ref="B217:B224"/>
    <mergeCell ref="C217:E217"/>
    <mergeCell ref="C218:C224"/>
    <mergeCell ref="G233:I233"/>
    <mergeCell ref="AP202:AP204"/>
    <mergeCell ref="AQ202:AQ204"/>
    <mergeCell ref="AR202:AR204"/>
    <mergeCell ref="AS202:AS204"/>
    <mergeCell ref="AT202:AT204"/>
    <mergeCell ref="BV203:BV204"/>
    <mergeCell ref="BW203:BW204"/>
    <mergeCell ref="BX203:BX204"/>
    <mergeCell ref="BY203:BY204"/>
    <mergeCell ref="BZ203:BZ204"/>
    <mergeCell ref="CA203:CA204"/>
    <mergeCell ref="BP203:BP204"/>
    <mergeCell ref="BQ203:BQ204"/>
    <mergeCell ref="BR203:BR204"/>
    <mergeCell ref="BS203:BS204"/>
    <mergeCell ref="BT203:BT204"/>
    <mergeCell ref="BU203:BU204"/>
    <mergeCell ref="BJ203:BJ204"/>
    <mergeCell ref="BK203:BK204"/>
    <mergeCell ref="BL203:BL204"/>
    <mergeCell ref="BM203:BM204"/>
    <mergeCell ref="BN203:BN204"/>
    <mergeCell ref="BO203:BO204"/>
    <mergeCell ref="J201:U201"/>
    <mergeCell ref="V201:V204"/>
    <mergeCell ref="W201:W204"/>
    <mergeCell ref="BA201:BA204"/>
    <mergeCell ref="BC201:BC204"/>
    <mergeCell ref="BV202:BW202"/>
    <mergeCell ref="BX202:BY202"/>
    <mergeCell ref="BZ202:CA202"/>
    <mergeCell ref="CB202:CB204"/>
    <mergeCell ref="CC202:CC204"/>
    <mergeCell ref="G203:G204"/>
    <mergeCell ref="H203:H204"/>
    <mergeCell ref="I203:I204"/>
    <mergeCell ref="BD203:BD204"/>
    <mergeCell ref="BE203:BE204"/>
    <mergeCell ref="BJ202:BK202"/>
    <mergeCell ref="BL202:BM202"/>
    <mergeCell ref="BN202:BO202"/>
    <mergeCell ref="BP202:BQ202"/>
    <mergeCell ref="BR202:BS202"/>
    <mergeCell ref="BT202:BU202"/>
    <mergeCell ref="AU202:AU204"/>
    <mergeCell ref="AV202:AV204"/>
    <mergeCell ref="AW202:AW204"/>
    <mergeCell ref="BD202:BE202"/>
    <mergeCell ref="BF202:BG202"/>
    <mergeCell ref="BH202:BI202"/>
    <mergeCell ref="BF203:BF204"/>
    <mergeCell ref="BG203:BG204"/>
    <mergeCell ref="BH203:BH204"/>
    <mergeCell ref="BI203:BI204"/>
    <mergeCell ref="AO202:AO204"/>
    <mergeCell ref="BD201:BZ201"/>
    <mergeCell ref="J202:U202"/>
    <mergeCell ref="Z202:Z204"/>
    <mergeCell ref="AA202:AA204"/>
    <mergeCell ref="AB202:AB204"/>
    <mergeCell ref="C200:H200"/>
    <mergeCell ref="A201:A204"/>
    <mergeCell ref="B201:B204"/>
    <mergeCell ref="C201:C204"/>
    <mergeCell ref="D201:D204"/>
    <mergeCell ref="E201:E204"/>
    <mergeCell ref="F201:F204"/>
    <mergeCell ref="G201:I201"/>
    <mergeCell ref="G202:I202"/>
    <mergeCell ref="B188:B190"/>
    <mergeCell ref="C188:C190"/>
    <mergeCell ref="B191:B192"/>
    <mergeCell ref="C191:C192"/>
    <mergeCell ref="A193:F193"/>
    <mergeCell ref="B199:H199"/>
    <mergeCell ref="AI202:AI204"/>
    <mergeCell ref="AJ202:AJ204"/>
    <mergeCell ref="AK202:AK204"/>
    <mergeCell ref="AL202:AL204"/>
    <mergeCell ref="AM202:AM204"/>
    <mergeCell ref="AN202:AN204"/>
    <mergeCell ref="AC202:AC204"/>
    <mergeCell ref="AD202:AD204"/>
    <mergeCell ref="AE202:AE204"/>
    <mergeCell ref="AF202:AF204"/>
    <mergeCell ref="AG202:AG204"/>
    <mergeCell ref="AH202:AH204"/>
    <mergeCell ref="C182:C183"/>
    <mergeCell ref="B184:B185"/>
    <mergeCell ref="C184:C185"/>
    <mergeCell ref="B186:B187"/>
    <mergeCell ref="C186:C187"/>
    <mergeCell ref="B174:B175"/>
    <mergeCell ref="C174:C175"/>
    <mergeCell ref="B176:B178"/>
    <mergeCell ref="C176:C178"/>
    <mergeCell ref="B179:B181"/>
    <mergeCell ref="C179:C181"/>
    <mergeCell ref="B164:B171"/>
    <mergeCell ref="C164:E164"/>
    <mergeCell ref="C165:C169"/>
    <mergeCell ref="C170:C171"/>
    <mergeCell ref="B172:B173"/>
    <mergeCell ref="C172:C173"/>
    <mergeCell ref="B159:B160"/>
    <mergeCell ref="C159:C160"/>
    <mergeCell ref="B161:B163"/>
    <mergeCell ref="C161:C163"/>
    <mergeCell ref="BZ146:BZ147"/>
    <mergeCell ref="CA146:CA147"/>
    <mergeCell ref="A148:A192"/>
    <mergeCell ref="B148:B150"/>
    <mergeCell ref="C148:C150"/>
    <mergeCell ref="D148:E148"/>
    <mergeCell ref="B151:B153"/>
    <mergeCell ref="C151:C153"/>
    <mergeCell ref="B154:B158"/>
    <mergeCell ref="C154:E154"/>
    <mergeCell ref="BP146:BP147"/>
    <mergeCell ref="BQ146:BQ147"/>
    <mergeCell ref="BR146:BR147"/>
    <mergeCell ref="BS146:BS147"/>
    <mergeCell ref="BT146:BT147"/>
    <mergeCell ref="BU146:BU147"/>
    <mergeCell ref="BJ146:BJ147"/>
    <mergeCell ref="BK146:BK147"/>
    <mergeCell ref="BL146:BL147"/>
    <mergeCell ref="BM146:BM147"/>
    <mergeCell ref="BN146:BN147"/>
    <mergeCell ref="BO146:BO147"/>
    <mergeCell ref="AI145:AI147"/>
    <mergeCell ref="AJ145:AJ147"/>
    <mergeCell ref="AK145:AK147"/>
    <mergeCell ref="AL145:AL147"/>
    <mergeCell ref="D179:E179"/>
    <mergeCell ref="B182:B183"/>
    <mergeCell ref="BW146:BW147"/>
    <mergeCell ref="BX146:BX147"/>
    <mergeCell ref="BY146:BY147"/>
    <mergeCell ref="BF145:BG145"/>
    <mergeCell ref="BH145:BI145"/>
    <mergeCell ref="BJ145:BK145"/>
    <mergeCell ref="BL145:BM145"/>
    <mergeCell ref="BN145:BO145"/>
    <mergeCell ref="BP145:BQ145"/>
    <mergeCell ref="AO145:AO147"/>
    <mergeCell ref="AP145:AP147"/>
    <mergeCell ref="AQ145:AQ147"/>
    <mergeCell ref="AR145:AR147"/>
    <mergeCell ref="AS145:AS147"/>
    <mergeCell ref="AT145:AT147"/>
    <mergeCell ref="C155:C156"/>
    <mergeCell ref="C157:C158"/>
    <mergeCell ref="AT144:AU144"/>
    <mergeCell ref="AV144:AW144"/>
    <mergeCell ref="BA144:BA147"/>
    <mergeCell ref="BC144:BC147"/>
    <mergeCell ref="BD144:BZ144"/>
    <mergeCell ref="AU145:AU147"/>
    <mergeCell ref="AV145:AV147"/>
    <mergeCell ref="AW145:AW147"/>
    <mergeCell ref="BD145:BE145"/>
    <mergeCell ref="AF144:AG144"/>
    <mergeCell ref="AH144:AI144"/>
    <mergeCell ref="AJ144:AK144"/>
    <mergeCell ref="AL144:AM144"/>
    <mergeCell ref="AN144:AO144"/>
    <mergeCell ref="AP144:AQ144"/>
    <mergeCell ref="CC145:CC147"/>
    <mergeCell ref="G146:G147"/>
    <mergeCell ref="H146:H147"/>
    <mergeCell ref="I146:I147"/>
    <mergeCell ref="BD146:BD147"/>
    <mergeCell ref="BE146:BE147"/>
    <mergeCell ref="BF146:BF147"/>
    <mergeCell ref="BG146:BG147"/>
    <mergeCell ref="BH146:BH147"/>
    <mergeCell ref="BI146:BI147"/>
    <mergeCell ref="BR145:BS145"/>
    <mergeCell ref="BT145:BU145"/>
    <mergeCell ref="BV145:BW145"/>
    <mergeCell ref="BX145:BY145"/>
    <mergeCell ref="BZ145:CA145"/>
    <mergeCell ref="CB145:CB147"/>
    <mergeCell ref="BV146:BV147"/>
    <mergeCell ref="A144:A147"/>
    <mergeCell ref="B144:B147"/>
    <mergeCell ref="C144:C147"/>
    <mergeCell ref="D144:D147"/>
    <mergeCell ref="E144:E147"/>
    <mergeCell ref="F144:F147"/>
    <mergeCell ref="G144:I144"/>
    <mergeCell ref="G145:I145"/>
    <mergeCell ref="AM145:AM147"/>
    <mergeCell ref="AN145:AN147"/>
    <mergeCell ref="AC145:AC147"/>
    <mergeCell ref="AD145:AD147"/>
    <mergeCell ref="AE145:AE147"/>
    <mergeCell ref="AF145:AF147"/>
    <mergeCell ref="AG145:AG147"/>
    <mergeCell ref="AH145:AH147"/>
    <mergeCell ref="AR144:AS144"/>
    <mergeCell ref="C125:C126"/>
    <mergeCell ref="B127:B128"/>
    <mergeCell ref="C127:C128"/>
    <mergeCell ref="C91:C99"/>
    <mergeCell ref="B100:B111"/>
    <mergeCell ref="C100:C111"/>
    <mergeCell ref="B112:B113"/>
    <mergeCell ref="C112:C113"/>
    <mergeCell ref="B114:B122"/>
    <mergeCell ref="C114:C122"/>
    <mergeCell ref="J144:U144"/>
    <mergeCell ref="V144:V147"/>
    <mergeCell ref="W144:W147"/>
    <mergeCell ref="Z144:AA144"/>
    <mergeCell ref="AB144:AC144"/>
    <mergeCell ref="AD144:AE144"/>
    <mergeCell ref="J145:U145"/>
    <mergeCell ref="Z145:Z147"/>
    <mergeCell ref="AA145:AA147"/>
    <mergeCell ref="AB145:AB147"/>
    <mergeCell ref="C143:H143"/>
    <mergeCell ref="CA82:CA83"/>
    <mergeCell ref="A84:A134"/>
    <mergeCell ref="B84:B86"/>
    <mergeCell ref="C84:C86"/>
    <mergeCell ref="B87:B88"/>
    <mergeCell ref="C87:C88"/>
    <mergeCell ref="B89:B90"/>
    <mergeCell ref="C89:C90"/>
    <mergeCell ref="B91:B99"/>
    <mergeCell ref="BP82:BP83"/>
    <mergeCell ref="BQ82:BQ83"/>
    <mergeCell ref="BR82:BR83"/>
    <mergeCell ref="BS82:BS83"/>
    <mergeCell ref="BT82:BT83"/>
    <mergeCell ref="BU82:BU83"/>
    <mergeCell ref="BJ82:BJ83"/>
    <mergeCell ref="BK82:BK83"/>
    <mergeCell ref="BL82:BL83"/>
    <mergeCell ref="BM82:BM83"/>
    <mergeCell ref="BN82:BN83"/>
    <mergeCell ref="BO82:BO83"/>
    <mergeCell ref="AI81:AI83"/>
    <mergeCell ref="AJ81:AJ83"/>
    <mergeCell ref="AK81:AK83"/>
    <mergeCell ref="AL81:AL83"/>
    <mergeCell ref="AM81:AM83"/>
    <mergeCell ref="AN81:AN83"/>
    <mergeCell ref="AC81:AC83"/>
    <mergeCell ref="AD81:AD83"/>
    <mergeCell ref="AE81:AE83"/>
    <mergeCell ref="AF81:AF83"/>
    <mergeCell ref="B129:B132"/>
    <mergeCell ref="CC81:CC83"/>
    <mergeCell ref="G82:G83"/>
    <mergeCell ref="H82:H83"/>
    <mergeCell ref="I82:I83"/>
    <mergeCell ref="BD82:BD83"/>
    <mergeCell ref="BE82:BE83"/>
    <mergeCell ref="BF82:BF83"/>
    <mergeCell ref="BG82:BG83"/>
    <mergeCell ref="BH82:BH83"/>
    <mergeCell ref="BI82:BI83"/>
    <mergeCell ref="BR81:BS81"/>
    <mergeCell ref="BT81:BU81"/>
    <mergeCell ref="BV81:BW81"/>
    <mergeCell ref="BX81:BY81"/>
    <mergeCell ref="BZ81:CA81"/>
    <mergeCell ref="CB81:CB83"/>
    <mergeCell ref="BV82:BV83"/>
    <mergeCell ref="BW82:BW83"/>
    <mergeCell ref="BX82:BX83"/>
    <mergeCell ref="BY82:BY83"/>
    <mergeCell ref="BF81:BG81"/>
    <mergeCell ref="BH81:BI81"/>
    <mergeCell ref="BJ81:BK81"/>
    <mergeCell ref="BL81:BM81"/>
    <mergeCell ref="BN81:BO81"/>
    <mergeCell ref="BP81:BQ81"/>
    <mergeCell ref="AO81:AO83"/>
    <mergeCell ref="AP81:AP83"/>
    <mergeCell ref="AQ81:AQ83"/>
    <mergeCell ref="AR81:AR83"/>
    <mergeCell ref="AS81:AS83"/>
    <mergeCell ref="AT81:AT83"/>
    <mergeCell ref="AG81:AG83"/>
    <mergeCell ref="AH81:AH83"/>
    <mergeCell ref="AR80:AS80"/>
    <mergeCell ref="AT80:AU80"/>
    <mergeCell ref="AV80:AW80"/>
    <mergeCell ref="BA80:BA83"/>
    <mergeCell ref="BC80:BC83"/>
    <mergeCell ref="BD80:BZ80"/>
    <mergeCell ref="AU81:AU83"/>
    <mergeCell ref="AV81:AV83"/>
    <mergeCell ref="AW81:AW83"/>
    <mergeCell ref="BD81:BE81"/>
    <mergeCell ref="AF80:AG80"/>
    <mergeCell ref="AH80:AI80"/>
    <mergeCell ref="AJ80:AK80"/>
    <mergeCell ref="AL80:AM80"/>
    <mergeCell ref="AN80:AO80"/>
    <mergeCell ref="AP80:AQ80"/>
    <mergeCell ref="BZ82:BZ83"/>
    <mergeCell ref="J80:U80"/>
    <mergeCell ref="V80:V83"/>
    <mergeCell ref="W80:W83"/>
    <mergeCell ref="Z80:AA80"/>
    <mergeCell ref="AB80:AC80"/>
    <mergeCell ref="AD80:AE80"/>
    <mergeCell ref="J81:U81"/>
    <mergeCell ref="Z81:Z83"/>
    <mergeCell ref="AA81:AA83"/>
    <mergeCell ref="AB81:AB83"/>
    <mergeCell ref="C79:H79"/>
    <mergeCell ref="A80:A83"/>
    <mergeCell ref="B80:B83"/>
    <mergeCell ref="C80:C83"/>
    <mergeCell ref="D80:D83"/>
    <mergeCell ref="E80:E83"/>
    <mergeCell ref="F80:F83"/>
    <mergeCell ref="G80:I80"/>
    <mergeCell ref="G81:I81"/>
    <mergeCell ref="Z32:Z34"/>
    <mergeCell ref="AA32:AA34"/>
    <mergeCell ref="B35:B42"/>
    <mergeCell ref="C35:E35"/>
    <mergeCell ref="C36:C39"/>
    <mergeCell ref="Z37:Z39"/>
    <mergeCell ref="AA37:AA39"/>
    <mergeCell ref="C20:C21"/>
    <mergeCell ref="B22:B23"/>
    <mergeCell ref="C22:C23"/>
    <mergeCell ref="B24:B34"/>
    <mergeCell ref="C24:E24"/>
    <mergeCell ref="C25:C30"/>
    <mergeCell ref="BW15:BW16"/>
    <mergeCell ref="AC14:AC16"/>
    <mergeCell ref="B63:B64"/>
    <mergeCell ref="C63:C64"/>
    <mergeCell ref="AA46:AA48"/>
    <mergeCell ref="B54:B62"/>
    <mergeCell ref="C54:E54"/>
    <mergeCell ref="C55:C58"/>
    <mergeCell ref="Z56:Z58"/>
    <mergeCell ref="AA56:AA58"/>
    <mergeCell ref="C59:C62"/>
    <mergeCell ref="C40:C42"/>
    <mergeCell ref="B43:B44"/>
    <mergeCell ref="C43:C44"/>
    <mergeCell ref="B45:B53"/>
    <mergeCell ref="C45:C53"/>
    <mergeCell ref="Z46:Z48"/>
    <mergeCell ref="BY15:BY16"/>
    <mergeCell ref="BZ15:BZ16"/>
    <mergeCell ref="CA15:CA16"/>
    <mergeCell ref="A17:A66"/>
    <mergeCell ref="B17:B21"/>
    <mergeCell ref="C17:E17"/>
    <mergeCell ref="C18:C19"/>
    <mergeCell ref="BQ15:BQ16"/>
    <mergeCell ref="BR15:BR16"/>
    <mergeCell ref="BS15:BS16"/>
    <mergeCell ref="BT15:BT16"/>
    <mergeCell ref="BU15:BU16"/>
    <mergeCell ref="BV15:BV16"/>
    <mergeCell ref="BK15:BK16"/>
    <mergeCell ref="BL15:BL16"/>
    <mergeCell ref="BM15:BM16"/>
    <mergeCell ref="BN15:BN16"/>
    <mergeCell ref="BO15:BO16"/>
    <mergeCell ref="BP15:BP16"/>
    <mergeCell ref="AF14:AF16"/>
    <mergeCell ref="AG14:AG16"/>
    <mergeCell ref="AH14:AH16"/>
    <mergeCell ref="AI14:AI16"/>
    <mergeCell ref="AJ14:AJ16"/>
    <mergeCell ref="AK14:AK16"/>
    <mergeCell ref="G14:I14"/>
    <mergeCell ref="J14:U14"/>
    <mergeCell ref="Z14:Z16"/>
    <mergeCell ref="AA14:AA16"/>
    <mergeCell ref="AB14:AB16"/>
    <mergeCell ref="Z26:Z30"/>
    <mergeCell ref="AA26:AA30"/>
    <mergeCell ref="BZ14:CA14"/>
    <mergeCell ref="CB14:CB16"/>
    <mergeCell ref="CC14:CC16"/>
    <mergeCell ref="G15:G16"/>
    <mergeCell ref="H15:H16"/>
    <mergeCell ref="I15:I16"/>
    <mergeCell ref="BD15:BD16"/>
    <mergeCell ref="BE15:BE16"/>
    <mergeCell ref="BF15:BF16"/>
    <mergeCell ref="BL14:BM14"/>
    <mergeCell ref="BN14:BO14"/>
    <mergeCell ref="BP14:BQ14"/>
    <mergeCell ref="BR14:BS14"/>
    <mergeCell ref="BT14:BU14"/>
    <mergeCell ref="BV14:BW14"/>
    <mergeCell ref="AV14:AV16"/>
    <mergeCell ref="AW14:AW16"/>
    <mergeCell ref="BD14:BE14"/>
    <mergeCell ref="BF14:BG14"/>
    <mergeCell ref="BH14:BI14"/>
    <mergeCell ref="BJ14:BK14"/>
    <mergeCell ref="BG15:BG16"/>
    <mergeCell ref="BH15:BH16"/>
    <mergeCell ref="BI15:BI16"/>
    <mergeCell ref="BJ15:BJ16"/>
    <mergeCell ref="AL14:AL16"/>
    <mergeCell ref="AM14:AM16"/>
    <mergeCell ref="AN14:AN16"/>
    <mergeCell ref="AO14:AO16"/>
    <mergeCell ref="AP14:AP16"/>
    <mergeCell ref="AQ14:AQ16"/>
    <mergeCell ref="BX15:BX16"/>
    <mergeCell ref="A2:H2"/>
    <mergeCell ref="B3:D3"/>
    <mergeCell ref="B4:D4"/>
    <mergeCell ref="B5:D5"/>
    <mergeCell ref="B6:D6"/>
    <mergeCell ref="B8:D8"/>
    <mergeCell ref="BH17:BI17"/>
    <mergeCell ref="AR13:AS13"/>
    <mergeCell ref="AT13:AU13"/>
    <mergeCell ref="AV13:AW13"/>
    <mergeCell ref="BA13:BA16"/>
    <mergeCell ref="BC13:BC16"/>
    <mergeCell ref="BD13:BZ13"/>
    <mergeCell ref="AR14:AR16"/>
    <mergeCell ref="AS14:AS16"/>
    <mergeCell ref="AT14:AT16"/>
    <mergeCell ref="AU14:AU16"/>
    <mergeCell ref="AF13:AG13"/>
    <mergeCell ref="AH13:AI13"/>
    <mergeCell ref="AJ13:AK13"/>
    <mergeCell ref="AL13:AM13"/>
    <mergeCell ref="AN13:AO13"/>
    <mergeCell ref="AP13:AQ13"/>
    <mergeCell ref="J13:U13"/>
    <mergeCell ref="V13:V16"/>
    <mergeCell ref="W13:W16"/>
    <mergeCell ref="Z13:AA13"/>
    <mergeCell ref="AB13:AC13"/>
    <mergeCell ref="AD13:AE13"/>
    <mergeCell ref="AD14:AD16"/>
    <mergeCell ref="AE14:AE16"/>
    <mergeCell ref="BX14:BY14"/>
    <mergeCell ref="E538:F538"/>
    <mergeCell ref="E540:F540"/>
    <mergeCell ref="C537:D537"/>
    <mergeCell ref="E542:F542"/>
    <mergeCell ref="C539:D539"/>
    <mergeCell ref="E544:F544"/>
    <mergeCell ref="E545:F545"/>
    <mergeCell ref="E546:F546"/>
    <mergeCell ref="E547:F547"/>
    <mergeCell ref="B10:H10"/>
    <mergeCell ref="C11:H11"/>
    <mergeCell ref="G12:H12"/>
    <mergeCell ref="A13:A16"/>
    <mergeCell ref="B13:B16"/>
    <mergeCell ref="C13:C16"/>
    <mergeCell ref="D13:D16"/>
    <mergeCell ref="E13:E16"/>
    <mergeCell ref="F13:F16"/>
    <mergeCell ref="G13:I13"/>
    <mergeCell ref="C31:C34"/>
    <mergeCell ref="B65:B66"/>
    <mergeCell ref="C65:C66"/>
    <mergeCell ref="A67:H69"/>
    <mergeCell ref="B78:H78"/>
    <mergeCell ref="C129:C132"/>
    <mergeCell ref="B133:B134"/>
    <mergeCell ref="C133:C134"/>
    <mergeCell ref="A135:E137"/>
    <mergeCell ref="B142:H142"/>
    <mergeCell ref="B123:B124"/>
    <mergeCell ref="C123:C124"/>
    <mergeCell ref="B125:B126"/>
  </mergeCells>
  <conditionalFormatting sqref="W13 CC14:CC66 W80 W144 CC309:CC333 CC366:CC396 CC517:CC544">
    <cfRule type="cellIs" dxfId="287" priority="103" operator="lessThan">
      <formula>0.08</formula>
    </cfRule>
    <cfRule type="cellIs" dxfId="286" priority="102" operator="greaterThan">
      <formula>0.17</formula>
    </cfRule>
    <cfRule type="cellIs" dxfId="285" priority="101" operator="between">
      <formula>0.081</formula>
      <formula>0.169</formula>
    </cfRule>
    <cfRule type="cellIs" dxfId="284" priority="104" operator="greaterThan">
      <formula>0.17</formula>
    </cfRule>
  </conditionalFormatting>
  <conditionalFormatting sqref="W17:W66 W84:W134 W148:W192 W205:W224 W236:W299 W309:W333 W366:W396 W408:W429 W475:W508">
    <cfRule type="cellIs" dxfId="283" priority="92" operator="lessThan">
      <formula>8</formula>
    </cfRule>
    <cfRule type="cellIs" dxfId="282" priority="90" operator="between">
      <formula>15</formula>
      <formula>49.9</formula>
    </cfRule>
    <cfRule type="cellIs" dxfId="281" priority="87" operator="greaterThanOrEqual">
      <formula>98</formula>
    </cfRule>
    <cfRule type="cellIs" dxfId="280" priority="88" operator="between">
      <formula>80</formula>
      <formula>97.9</formula>
    </cfRule>
    <cfRule type="cellIs" dxfId="279" priority="89" operator="between">
      <formula>50</formula>
      <formula>79.9</formula>
    </cfRule>
    <cfRule type="cellIs" dxfId="278" priority="91" operator="lessThan">
      <formula>14.9</formula>
    </cfRule>
  </conditionalFormatting>
  <conditionalFormatting sqref="W201">
    <cfRule type="cellIs" dxfId="277" priority="71" operator="between">
      <formula>0.081</formula>
      <formula>0.169</formula>
    </cfRule>
    <cfRule type="cellIs" dxfId="276" priority="72" operator="greaterThan">
      <formula>0.17</formula>
    </cfRule>
    <cfRule type="cellIs" dxfId="275" priority="73" operator="lessThan">
      <formula>0.08</formula>
    </cfRule>
    <cfRule type="cellIs" dxfId="274" priority="74" operator="greaterThan">
      <formula>0.17</formula>
    </cfRule>
  </conditionalFormatting>
  <conditionalFormatting sqref="W232">
    <cfRule type="cellIs" dxfId="273" priority="67" operator="between">
      <formula>0.081</formula>
      <formula>0.169</formula>
    </cfRule>
    <cfRule type="cellIs" dxfId="272" priority="68" operator="greaterThan">
      <formula>0.17</formula>
    </cfRule>
    <cfRule type="cellIs" dxfId="271" priority="70" operator="greaterThan">
      <formula>0.17</formula>
    </cfRule>
    <cfRule type="cellIs" dxfId="270" priority="69" operator="lessThan">
      <formula>0.08</formula>
    </cfRule>
  </conditionalFormatting>
  <conditionalFormatting sqref="W305">
    <cfRule type="cellIs" dxfId="269" priority="65" operator="lessThan">
      <formula>0.08</formula>
    </cfRule>
    <cfRule type="cellIs" dxfId="268" priority="66" operator="greaterThan">
      <formula>0.17</formula>
    </cfRule>
    <cfRule type="cellIs" dxfId="267" priority="64" operator="greaterThan">
      <formula>0.17</formula>
    </cfRule>
    <cfRule type="cellIs" dxfId="266" priority="63" operator="between">
      <formula>0.081</formula>
      <formula>0.169</formula>
    </cfRule>
  </conditionalFormatting>
  <conditionalFormatting sqref="W340">
    <cfRule type="cellIs" dxfId="265" priority="59" operator="between">
      <formula>0.081</formula>
      <formula>0.169</formula>
    </cfRule>
    <cfRule type="cellIs" dxfId="264" priority="60" operator="greaterThan">
      <formula>0.17</formula>
    </cfRule>
    <cfRule type="cellIs" dxfId="263" priority="61" operator="lessThan">
      <formula>0.08</formula>
    </cfRule>
    <cfRule type="cellIs" dxfId="262" priority="62" operator="greaterThan">
      <formula>0.17</formula>
    </cfRule>
  </conditionalFormatting>
  <conditionalFormatting sqref="W344:W354">
    <cfRule type="cellIs" dxfId="261" priority="86" operator="lessThan">
      <formula>8</formula>
    </cfRule>
    <cfRule type="cellIs" dxfId="260" priority="85" operator="lessThan">
      <formula>14.9</formula>
    </cfRule>
    <cfRule type="cellIs" dxfId="259" priority="84" operator="between">
      <formula>15</formula>
      <formula>49.9</formula>
    </cfRule>
    <cfRule type="cellIs" dxfId="258" priority="83" operator="between">
      <formula>50</formula>
      <formula>79.9</formula>
    </cfRule>
    <cfRule type="cellIs" dxfId="257" priority="82" operator="between">
      <formula>80</formula>
      <formula>97.9</formula>
    </cfRule>
    <cfRule type="cellIs" dxfId="256" priority="81" operator="greaterThanOrEqual">
      <formula>98</formula>
    </cfRule>
  </conditionalFormatting>
  <conditionalFormatting sqref="W362">
    <cfRule type="cellIs" dxfId="255" priority="57" operator="lessThan">
      <formula>0.08</formula>
    </cfRule>
    <cfRule type="cellIs" dxfId="254" priority="58" operator="greaterThan">
      <formula>0.17</formula>
    </cfRule>
    <cfRule type="cellIs" dxfId="253" priority="55" operator="between">
      <formula>0.081</formula>
      <formula>0.169</formula>
    </cfRule>
    <cfRule type="cellIs" dxfId="252" priority="56" operator="greaterThan">
      <formula>0.17</formula>
    </cfRule>
  </conditionalFormatting>
  <conditionalFormatting sqref="W404">
    <cfRule type="cellIs" dxfId="251" priority="53" operator="lessThan">
      <formula>0.08</formula>
    </cfRule>
    <cfRule type="cellIs" dxfId="250" priority="54" operator="greaterThan">
      <formula>0.17</formula>
    </cfRule>
    <cfRule type="cellIs" dxfId="249" priority="51" operator="between">
      <formula>0.081</formula>
      <formula>0.169</formula>
    </cfRule>
    <cfRule type="cellIs" dxfId="248" priority="52" operator="greaterThan">
      <formula>0.17</formula>
    </cfRule>
  </conditionalFormatting>
  <conditionalFormatting sqref="W438">
    <cfRule type="cellIs" dxfId="247" priority="48" operator="greaterThan">
      <formula>0.17</formula>
    </cfRule>
    <cfRule type="cellIs" dxfId="246" priority="50" operator="greaterThan">
      <formula>0.17</formula>
    </cfRule>
    <cfRule type="cellIs" dxfId="245" priority="49" operator="lessThan">
      <formula>0.08</formula>
    </cfRule>
    <cfRule type="cellIs" dxfId="244" priority="47" operator="between">
      <formula>0.081</formula>
      <formula>0.169</formula>
    </cfRule>
  </conditionalFormatting>
  <conditionalFormatting sqref="W442:W447">
    <cfRule type="cellIs" dxfId="243" priority="2" operator="between">
      <formula>80</formula>
      <formula>97.9</formula>
    </cfRule>
    <cfRule type="cellIs" dxfId="242" priority="3" operator="between">
      <formula>50</formula>
      <formula>79.9</formula>
    </cfRule>
    <cfRule type="cellIs" dxfId="241" priority="4" operator="between">
      <formula>15</formula>
      <formula>49.9</formula>
    </cfRule>
    <cfRule type="cellIs" dxfId="240" priority="5" operator="lessThan">
      <formula>14.9</formula>
    </cfRule>
    <cfRule type="cellIs" dxfId="239" priority="6" operator="lessThan">
      <formula>8</formula>
    </cfRule>
    <cfRule type="cellIs" dxfId="238" priority="1" operator="greaterThanOrEqual">
      <formula>98</formula>
    </cfRule>
  </conditionalFormatting>
  <conditionalFormatting sqref="W453">
    <cfRule type="cellIs" dxfId="237" priority="46" operator="greaterThan">
      <formula>0.17</formula>
    </cfRule>
    <cfRule type="cellIs" dxfId="236" priority="45" operator="lessThan">
      <formula>0.08</formula>
    </cfRule>
    <cfRule type="cellIs" dxfId="235" priority="44" operator="greaterThan">
      <formula>0.17</formula>
    </cfRule>
    <cfRule type="cellIs" dxfId="234" priority="43" operator="between">
      <formula>0.081</formula>
      <formula>0.169</formula>
    </cfRule>
  </conditionalFormatting>
  <conditionalFormatting sqref="W457:W461">
    <cfRule type="cellIs" dxfId="233" priority="78" operator="between">
      <formula>15</formula>
      <formula>49.9</formula>
    </cfRule>
    <cfRule type="cellIs" dxfId="232" priority="80" operator="lessThan">
      <formula>8</formula>
    </cfRule>
    <cfRule type="cellIs" dxfId="231" priority="79" operator="lessThan">
      <formula>14.9</formula>
    </cfRule>
    <cfRule type="cellIs" dxfId="230" priority="77" operator="between">
      <formula>50</formula>
      <formula>79.9</formula>
    </cfRule>
    <cfRule type="cellIs" dxfId="229" priority="76" operator="between">
      <formula>80</formula>
      <formula>97.9</formula>
    </cfRule>
    <cfRule type="cellIs" dxfId="228" priority="75" operator="greaterThanOrEqual">
      <formula>98</formula>
    </cfRule>
  </conditionalFormatting>
  <conditionalFormatting sqref="W471">
    <cfRule type="cellIs" dxfId="227" priority="42" operator="greaterThan">
      <formula>0.17</formula>
    </cfRule>
    <cfRule type="cellIs" dxfId="226" priority="41" operator="lessThan">
      <formula>0.08</formula>
    </cfRule>
    <cfRule type="cellIs" dxfId="225" priority="39" operator="between">
      <formula>0.081</formula>
      <formula>0.169</formula>
    </cfRule>
    <cfRule type="cellIs" dxfId="224" priority="40" operator="greaterThan">
      <formula>0.17</formula>
    </cfRule>
  </conditionalFormatting>
  <conditionalFormatting sqref="CC81:CC134">
    <cfRule type="cellIs" dxfId="223" priority="36" operator="greaterThan">
      <formula>0.17</formula>
    </cfRule>
    <cfRule type="cellIs" dxfId="222" priority="35" operator="between">
      <formula>0.081</formula>
      <formula>0.169</formula>
    </cfRule>
    <cfRule type="cellIs" dxfId="221" priority="38" operator="greaterThan">
      <formula>0.17</formula>
    </cfRule>
    <cfRule type="cellIs" dxfId="220" priority="37" operator="lessThan">
      <formula>0.08</formula>
    </cfRule>
  </conditionalFormatting>
  <conditionalFormatting sqref="CC145:CC192">
    <cfRule type="cellIs" dxfId="219" priority="32" operator="greaterThan">
      <formula>0.17</formula>
    </cfRule>
    <cfRule type="cellIs" dxfId="218" priority="31" operator="between">
      <formula>0.081</formula>
      <formula>0.169</formula>
    </cfRule>
    <cfRule type="cellIs" dxfId="217" priority="34" operator="greaterThan">
      <formula>0.17</formula>
    </cfRule>
    <cfRule type="cellIs" dxfId="216" priority="33" operator="lessThan">
      <formula>0.08</formula>
    </cfRule>
  </conditionalFormatting>
  <conditionalFormatting sqref="CC202:CC224">
    <cfRule type="cellIs" dxfId="215" priority="30" operator="greaterThan">
      <formula>0.17</formula>
    </cfRule>
    <cfRule type="cellIs" dxfId="214" priority="29" operator="lessThan">
      <formula>0.08</formula>
    </cfRule>
    <cfRule type="cellIs" dxfId="213" priority="28" operator="greaterThan">
      <formula>0.17</formula>
    </cfRule>
    <cfRule type="cellIs" dxfId="212" priority="27" operator="between">
      <formula>0.081</formula>
      <formula>0.169</formula>
    </cfRule>
  </conditionalFormatting>
  <conditionalFormatting sqref="CC233:CC300">
    <cfRule type="cellIs" dxfId="211" priority="26" operator="greaterThan">
      <formula>0.17</formula>
    </cfRule>
    <cfRule type="cellIs" dxfId="210" priority="25" operator="lessThan">
      <formula>0.08</formula>
    </cfRule>
    <cfRule type="cellIs" dxfId="209" priority="24" operator="greaterThan">
      <formula>0.17</formula>
    </cfRule>
    <cfRule type="cellIs" dxfId="208" priority="23" operator="between">
      <formula>0.081</formula>
      <formula>0.169</formula>
    </cfRule>
  </conditionalFormatting>
  <conditionalFormatting sqref="CC344:CC354">
    <cfRule type="cellIs" dxfId="207" priority="97" operator="between">
      <formula>0.081</formula>
      <formula>0.169</formula>
    </cfRule>
    <cfRule type="cellIs" dxfId="206" priority="98" operator="greaterThan">
      <formula>0.17</formula>
    </cfRule>
    <cfRule type="cellIs" dxfId="205" priority="99" operator="lessThan">
      <formula>0.08</formula>
    </cfRule>
    <cfRule type="cellIs" dxfId="204" priority="100" operator="greaterThan">
      <formula>0.17</formula>
    </cfRule>
  </conditionalFormatting>
  <conditionalFormatting sqref="CC405:CC429">
    <cfRule type="cellIs" dxfId="203" priority="21" operator="lessThan">
      <formula>0.08</formula>
    </cfRule>
    <cfRule type="cellIs" dxfId="202" priority="20" operator="greaterThan">
      <formula>0.17</formula>
    </cfRule>
    <cfRule type="cellIs" dxfId="201" priority="19" operator="between">
      <formula>0.081</formula>
      <formula>0.169</formula>
    </cfRule>
    <cfRule type="cellIs" dxfId="200" priority="22" operator="greaterThan">
      <formula>0.17</formula>
    </cfRule>
  </conditionalFormatting>
  <conditionalFormatting sqref="CC439:CC447">
    <cfRule type="cellIs" dxfId="199" priority="15" operator="between">
      <formula>0.081</formula>
      <formula>0.169</formula>
    </cfRule>
    <cfRule type="cellIs" dxfId="198" priority="18" operator="greaterThan">
      <formula>0.17</formula>
    </cfRule>
    <cfRule type="cellIs" dxfId="197" priority="17" operator="lessThan">
      <formula>0.08</formula>
    </cfRule>
    <cfRule type="cellIs" dxfId="196" priority="16" operator="greaterThan">
      <formula>0.17</formula>
    </cfRule>
  </conditionalFormatting>
  <conditionalFormatting sqref="CC454:CC461">
    <cfRule type="cellIs" dxfId="195" priority="13" operator="lessThan">
      <formula>0.08</formula>
    </cfRule>
    <cfRule type="cellIs" dxfId="194" priority="12" operator="greaterThan">
      <formula>0.17</formula>
    </cfRule>
    <cfRule type="cellIs" dxfId="193" priority="11" operator="between">
      <formula>0.081</formula>
      <formula>0.169</formula>
    </cfRule>
    <cfRule type="cellIs" dxfId="192" priority="14" operator="greaterThan">
      <formula>0.17</formula>
    </cfRule>
  </conditionalFormatting>
  <conditionalFormatting sqref="CC472:CC508">
    <cfRule type="cellIs" dxfId="191" priority="7" operator="between">
      <formula>0.081</formula>
      <formula>0.169</formula>
    </cfRule>
    <cfRule type="cellIs" dxfId="190" priority="8" operator="greaterThan">
      <formula>0.17</formula>
    </cfRule>
    <cfRule type="cellIs" dxfId="189" priority="9" operator="lessThan">
      <formula>0.08</formula>
    </cfRule>
    <cfRule type="cellIs" dxfId="188" priority="10" operator="greaterThan">
      <formula>0.17</formula>
    </cfRule>
  </conditionalFormatting>
  <printOptions horizontalCentered="1" verticalCentered="1"/>
  <pageMargins left="0.35433070866141736" right="0.35433070866141736" top="0.59055118110236227" bottom="0.59055118110236227" header="0.51181102362204722" footer="0.51181102362204722"/>
  <pageSetup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DEA0E-1BEE-4D99-AA14-C7BCF2874F3B}">
  <dimension ref="B3:O661"/>
  <sheetViews>
    <sheetView topLeftCell="A660" workbookViewId="0">
      <selection activeCell="L660" sqref="L660"/>
    </sheetView>
  </sheetViews>
  <sheetFormatPr baseColWidth="10" defaultRowHeight="15"/>
  <cols>
    <col min="7" max="7" width="13.7109375" bestFit="1" customWidth="1"/>
    <col min="10" max="10" width="13.7109375" bestFit="1" customWidth="1"/>
  </cols>
  <sheetData>
    <row r="3" spans="2:12">
      <c r="B3" s="215" t="s">
        <v>518</v>
      </c>
      <c r="E3" s="217">
        <v>147085402</v>
      </c>
      <c r="G3" s="217">
        <v>146599442</v>
      </c>
      <c r="H3" s="216"/>
      <c r="I3" s="216"/>
      <c r="J3" s="216">
        <v>10844564</v>
      </c>
      <c r="L3">
        <v>7.4</v>
      </c>
    </row>
    <row r="52" spans="2:12">
      <c r="B52" s="215" t="s">
        <v>519</v>
      </c>
      <c r="G52" s="217">
        <v>146550631</v>
      </c>
      <c r="H52" s="216"/>
      <c r="I52" s="216"/>
      <c r="J52" s="216">
        <v>22338284</v>
      </c>
      <c r="L52">
        <v>15.2</v>
      </c>
    </row>
    <row r="115" spans="2:12">
      <c r="B115" s="215" t="s">
        <v>520</v>
      </c>
      <c r="G115" s="774">
        <v>150220710</v>
      </c>
      <c r="H115" s="216"/>
      <c r="I115" s="216"/>
      <c r="J115" s="775">
        <v>31100884</v>
      </c>
      <c r="L115" s="215">
        <v>20.7</v>
      </c>
    </row>
    <row r="177" spans="2:12">
      <c r="B177" s="215" t="s">
        <v>521</v>
      </c>
      <c r="G177" s="774">
        <v>167239742</v>
      </c>
      <c r="H177" s="216"/>
      <c r="I177" s="216"/>
      <c r="J177" s="775">
        <v>48203232</v>
      </c>
      <c r="L177" s="215">
        <v>28.8</v>
      </c>
    </row>
    <row r="222" spans="2:12">
      <c r="B222" s="215" t="s">
        <v>522</v>
      </c>
      <c r="G222" s="774">
        <v>171261966</v>
      </c>
      <c r="H222" s="216"/>
      <c r="I222" s="216"/>
      <c r="J222" s="775">
        <v>61612936</v>
      </c>
      <c r="L222" s="215">
        <v>36</v>
      </c>
    </row>
    <row r="285" spans="2:12">
      <c r="B285" s="215" t="s">
        <v>523</v>
      </c>
      <c r="G285" s="217">
        <v>171272466</v>
      </c>
      <c r="H285" s="216"/>
      <c r="I285" s="216"/>
      <c r="J285" s="216">
        <v>76340545</v>
      </c>
      <c r="L285">
        <v>44.6</v>
      </c>
    </row>
    <row r="347" spans="2:12">
      <c r="B347" s="215" t="s">
        <v>524</v>
      </c>
      <c r="G347" s="217">
        <v>173165575</v>
      </c>
      <c r="H347" s="216"/>
      <c r="I347" s="216"/>
      <c r="J347" s="216">
        <v>92588713</v>
      </c>
      <c r="L347">
        <v>53.5</v>
      </c>
    </row>
    <row r="409" spans="2:12">
      <c r="B409" s="215" t="s">
        <v>525</v>
      </c>
      <c r="G409" s="217">
        <v>177478056</v>
      </c>
      <c r="H409" s="216"/>
      <c r="I409" s="216"/>
      <c r="J409" s="216">
        <v>106585857</v>
      </c>
      <c r="L409">
        <v>60.1</v>
      </c>
    </row>
    <row r="473" spans="2:12">
      <c r="B473" s="215" t="s">
        <v>526</v>
      </c>
      <c r="G473" s="217">
        <v>166732226</v>
      </c>
      <c r="H473" s="216"/>
      <c r="I473" s="216"/>
      <c r="J473" s="216">
        <v>110328658</v>
      </c>
      <c r="L473">
        <v>66.2</v>
      </c>
    </row>
    <row r="537" spans="2:12">
      <c r="B537" s="215" t="s">
        <v>527</v>
      </c>
      <c r="G537" s="217">
        <v>178635056</v>
      </c>
      <c r="H537" s="216"/>
      <c r="I537" s="216"/>
      <c r="J537" s="216">
        <v>134438144</v>
      </c>
      <c r="L537">
        <v>75.3</v>
      </c>
    </row>
    <row r="599" spans="2:12">
      <c r="B599" s="215" t="s">
        <v>528</v>
      </c>
      <c r="G599" s="217">
        <v>178792322</v>
      </c>
      <c r="H599" s="216"/>
      <c r="I599" s="216"/>
      <c r="J599" s="216">
        <v>149226919</v>
      </c>
      <c r="L599">
        <v>83.5</v>
      </c>
    </row>
    <row r="660" spans="2:15">
      <c r="B660" s="215" t="s">
        <v>529</v>
      </c>
      <c r="G660" s="217">
        <v>178011949</v>
      </c>
      <c r="H660" s="216"/>
      <c r="I660" s="216"/>
      <c r="J660" s="216">
        <v>173377183</v>
      </c>
      <c r="L660">
        <v>97.4</v>
      </c>
    </row>
    <row r="661" spans="2:15">
      <c r="B661" s="897">
        <v>45659</v>
      </c>
      <c r="O661">
        <v>147085402</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603DA-58B5-41CE-A54A-73A5F27B03CE}">
  <dimension ref="A1:DO644"/>
  <sheetViews>
    <sheetView showGridLines="0" topLeftCell="B16" zoomScale="69" zoomScaleNormal="69" workbookViewId="0">
      <pane xSplit="5" ySplit="1" topLeftCell="G548" activePane="bottomRight" state="frozen"/>
      <selection activeCell="B16" sqref="B16"/>
      <selection pane="topRight" activeCell="G16" sqref="G16"/>
      <selection pane="bottomLeft" activeCell="B17" sqref="B17"/>
      <selection pane="bottomRight" activeCell="M553" sqref="M553:N554"/>
    </sheetView>
  </sheetViews>
  <sheetFormatPr baseColWidth="10" defaultRowHeight="18.75"/>
  <cols>
    <col min="1" max="1" width="21.5703125" style="5" customWidth="1"/>
    <col min="2" max="2" width="31.42578125" style="4" customWidth="1"/>
    <col min="3" max="3" width="34.28515625" style="6" customWidth="1"/>
    <col min="4" max="4" width="54.85546875" style="6" customWidth="1"/>
    <col min="5" max="5" width="23.5703125" style="5" customWidth="1"/>
    <col min="6" max="6" width="26.5703125" style="87" customWidth="1"/>
    <col min="7" max="7" width="14.140625" style="83" customWidth="1"/>
    <col min="8" max="9" width="12.7109375" style="83" customWidth="1"/>
    <col min="10" max="10" width="25.28515625" style="84" customWidth="1"/>
    <col min="11" max="14" width="20" style="84" customWidth="1"/>
    <col min="15" max="16" width="18.42578125" style="84" customWidth="1"/>
    <col min="17" max="17" width="21.7109375" style="84" customWidth="1"/>
    <col min="18" max="18" width="23.140625" style="84" customWidth="1"/>
    <col min="19" max="19" width="22.42578125" style="84" customWidth="1"/>
    <col min="20" max="21" width="20.28515625" style="84" customWidth="1"/>
    <col min="22" max="22" width="18.7109375" style="143" customWidth="1"/>
    <col min="23" max="23" width="15.7109375" style="143" customWidth="1"/>
    <col min="24" max="24" width="11.42578125" style="29" customWidth="1"/>
    <col min="25" max="25" width="11.42578125" style="5" customWidth="1"/>
    <col min="26" max="27" width="36.5703125" style="218" customWidth="1"/>
    <col min="28" max="29" width="33" style="218" customWidth="1"/>
    <col min="30" max="35" width="33" style="218" hidden="1" customWidth="1"/>
    <col min="36" max="37" width="30.7109375" style="218" hidden="1" customWidth="1"/>
    <col min="38" max="39" width="46.85546875" style="218" hidden="1" customWidth="1"/>
    <col min="40" max="41" width="35.7109375" style="218" hidden="1" customWidth="1"/>
    <col min="42" max="43" width="30.7109375" style="218" hidden="1" customWidth="1"/>
    <col min="44" max="45" width="43.42578125" style="218" hidden="1" customWidth="1"/>
    <col min="46" max="47" width="46" style="218" hidden="1" customWidth="1"/>
    <col min="48" max="49" width="30.7109375" style="218" hidden="1" customWidth="1"/>
    <col min="50" max="50" width="11.42578125" style="5" customWidth="1"/>
    <col min="51" max="51" width="11.42578125" style="29" customWidth="1"/>
    <col min="52" max="52" width="17.42578125" style="29" customWidth="1"/>
    <col min="53" max="53" width="29.7109375" style="29" customWidth="1"/>
    <col min="54" max="54" width="28.7109375" style="145" customWidth="1"/>
    <col min="55" max="55" width="29.140625" style="29" customWidth="1"/>
    <col min="56" max="56" width="24" style="143" customWidth="1"/>
    <col min="57" max="57" width="23.140625" style="143" customWidth="1"/>
    <col min="58" max="58" width="25" style="143" customWidth="1"/>
    <col min="59" max="59" width="23.140625" style="143" customWidth="1"/>
    <col min="60" max="60" width="25.5703125" style="143" customWidth="1"/>
    <col min="61" max="61" width="23.42578125" style="143" customWidth="1"/>
    <col min="62" max="62" width="22.7109375" style="143" customWidth="1"/>
    <col min="63" max="63" width="25.28515625" style="143" customWidth="1"/>
    <col min="64" max="65" width="20.140625" style="143" hidden="1" customWidth="1"/>
    <col min="66" max="67" width="22.42578125" style="143" hidden="1" customWidth="1"/>
    <col min="68" max="69" width="21" style="143" hidden="1" customWidth="1"/>
    <col min="70" max="71" width="21.42578125" style="143" hidden="1" customWidth="1"/>
    <col min="72" max="73" width="25.7109375" style="143" hidden="1" customWidth="1"/>
    <col min="74" max="75" width="29.7109375" style="143" hidden="1" customWidth="1"/>
    <col min="76" max="77" width="27.140625" style="143" hidden="1" customWidth="1"/>
    <col min="78" max="79" width="19.42578125" style="143" hidden="1" customWidth="1"/>
    <col min="80" max="80" width="27.7109375" style="143" customWidth="1"/>
    <col min="81" max="81" width="17.28515625" style="143" customWidth="1"/>
    <col min="82" max="83" width="11.42578125" style="29"/>
    <col min="84" max="84" width="20.140625" style="144" customWidth="1"/>
    <col min="85" max="85" width="17" style="144" customWidth="1"/>
    <col min="86" max="86" width="12.42578125" style="123" customWidth="1"/>
    <col min="87" max="87" width="17.7109375" style="122" customWidth="1"/>
    <col min="88" max="88" width="18.5703125" style="122" customWidth="1"/>
    <col min="89" max="89" width="17" style="123" customWidth="1"/>
    <col min="90" max="90" width="13.140625" style="29" customWidth="1"/>
    <col min="91" max="92" width="19" style="29" customWidth="1"/>
    <col min="93" max="93" width="11.42578125" style="29"/>
    <col min="94" max="94" width="17.140625" style="29" customWidth="1"/>
    <col min="95" max="95" width="14.5703125" style="29" customWidth="1"/>
    <col min="96" max="16384" width="11.42578125" style="29"/>
  </cols>
  <sheetData>
    <row r="1" spans="1:88">
      <c r="A1" s="1"/>
      <c r="B1" s="3"/>
      <c r="C1" s="2"/>
      <c r="D1" s="2"/>
      <c r="E1" s="1"/>
      <c r="F1" s="81"/>
      <c r="G1" s="82"/>
      <c r="H1" s="82"/>
      <c r="BA1" s="141"/>
      <c r="BB1" s="142"/>
      <c r="BC1" s="141"/>
    </row>
    <row r="2" spans="1:88">
      <c r="A2" s="1135"/>
      <c r="B2" s="1135"/>
      <c r="C2" s="1135"/>
      <c r="D2" s="1135"/>
      <c r="E2" s="1135"/>
      <c r="F2" s="1135"/>
      <c r="G2" s="1135"/>
      <c r="H2" s="1135"/>
      <c r="I2" s="85"/>
      <c r="J2" s="86"/>
      <c r="K2" s="86"/>
      <c r="L2" s="86"/>
      <c r="M2" s="86"/>
      <c r="N2" s="86"/>
      <c r="O2" s="86"/>
      <c r="P2" s="86"/>
      <c r="Q2" s="86"/>
      <c r="R2" s="86"/>
      <c r="S2" s="86"/>
      <c r="T2" s="86"/>
      <c r="U2" s="86"/>
      <c r="V2" s="147"/>
      <c r="W2" s="147"/>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BD2" s="146"/>
      <c r="BE2" s="146"/>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row>
    <row r="3" spans="1:88" ht="21" customHeight="1">
      <c r="A3" s="7" t="s">
        <v>0</v>
      </c>
      <c r="B3" s="1136">
        <v>2024</v>
      </c>
      <c r="C3" s="1136"/>
      <c r="D3" s="1136"/>
    </row>
    <row r="4" spans="1:88" ht="21" customHeight="1">
      <c r="A4" s="7" t="s">
        <v>1</v>
      </c>
      <c r="B4" s="1136" t="s">
        <v>2</v>
      </c>
      <c r="C4" s="1136"/>
      <c r="D4" s="1136"/>
    </row>
    <row r="5" spans="1:88" ht="21" customHeight="1">
      <c r="A5" s="7" t="s">
        <v>3</v>
      </c>
      <c r="B5" s="1136" t="s">
        <v>4</v>
      </c>
      <c r="C5" s="1136"/>
      <c r="D5" s="1136"/>
    </row>
    <row r="6" spans="1:88" ht="21" customHeight="1">
      <c r="A6" s="7" t="s">
        <v>5</v>
      </c>
      <c r="B6" s="1136" t="s">
        <v>6</v>
      </c>
      <c r="C6" s="1136"/>
      <c r="D6" s="1136"/>
    </row>
    <row r="7" spans="1:88" ht="37.5" customHeight="1">
      <c r="A7" s="7" t="s">
        <v>7</v>
      </c>
      <c r="B7" s="50" t="s">
        <v>211</v>
      </c>
      <c r="C7" s="37" t="s">
        <v>708</v>
      </c>
      <c r="D7" s="49"/>
    </row>
    <row r="8" spans="1:88" ht="21" customHeight="1">
      <c r="A8" s="7" t="s">
        <v>8</v>
      </c>
      <c r="B8" s="1136" t="s">
        <v>213</v>
      </c>
      <c r="C8" s="1136"/>
      <c r="D8" s="1136"/>
      <c r="E8" s="26"/>
      <c r="F8" s="88"/>
      <c r="BA8" s="148"/>
      <c r="BB8" s="149"/>
      <c r="BC8" s="148"/>
    </row>
    <row r="9" spans="1:88">
      <c r="A9" s="6"/>
    </row>
    <row r="10" spans="1:88" ht="27.75" customHeight="1">
      <c r="A10" s="8" t="s">
        <v>9</v>
      </c>
      <c r="B10" s="1138" t="s">
        <v>10</v>
      </c>
      <c r="C10" s="1138"/>
      <c r="D10" s="1138"/>
      <c r="E10" s="1138"/>
      <c r="F10" s="1138"/>
      <c r="G10" s="1138"/>
      <c r="H10" s="1138"/>
      <c r="I10" s="89"/>
      <c r="J10" s="90"/>
      <c r="K10" s="90"/>
      <c r="L10" s="90"/>
      <c r="M10" s="90"/>
      <c r="N10" s="90"/>
      <c r="O10" s="90"/>
      <c r="P10" s="90"/>
      <c r="Q10" s="90"/>
      <c r="R10" s="90"/>
      <c r="S10" s="90"/>
      <c r="T10" s="90"/>
      <c r="U10" s="90"/>
      <c r="V10" s="150"/>
      <c r="W10" s="15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BD10" s="146"/>
      <c r="BE10" s="146"/>
      <c r="BF10" s="150"/>
      <c r="BG10" s="150"/>
      <c r="BH10" s="150"/>
      <c r="BI10" s="150"/>
      <c r="BJ10" s="150"/>
      <c r="BK10" s="150"/>
      <c r="BL10" s="150"/>
      <c r="BM10" s="150"/>
      <c r="BN10" s="150"/>
      <c r="BO10" s="150"/>
      <c r="BP10" s="150"/>
      <c r="BQ10" s="150"/>
      <c r="BR10" s="150"/>
      <c r="BS10" s="150"/>
      <c r="BT10" s="150"/>
      <c r="BU10" s="150"/>
      <c r="BV10" s="150"/>
      <c r="BW10" s="150"/>
      <c r="BX10" s="150"/>
      <c r="BY10" s="150"/>
      <c r="BZ10" s="150"/>
      <c r="CA10" s="150"/>
      <c r="CB10" s="150"/>
      <c r="CC10" s="150"/>
    </row>
    <row r="11" spans="1:88" ht="38.25" customHeight="1">
      <c r="A11" s="6"/>
      <c r="B11" s="656" t="s">
        <v>11</v>
      </c>
      <c r="C11" s="1138" t="s">
        <v>12</v>
      </c>
      <c r="D11" s="1138"/>
      <c r="E11" s="1138"/>
      <c r="F11" s="1138"/>
      <c r="G11" s="1138"/>
      <c r="H11" s="1138"/>
      <c r="I11" s="89"/>
      <c r="J11" s="90"/>
      <c r="K11" s="90"/>
      <c r="L11" s="90"/>
      <c r="M11" s="90"/>
      <c r="N11" s="90"/>
      <c r="O11" s="90"/>
      <c r="P11" s="90"/>
      <c r="Q11" s="90"/>
      <c r="R11" s="90"/>
      <c r="S11" s="90"/>
      <c r="T11" s="90"/>
      <c r="U11" s="90"/>
      <c r="V11" s="150"/>
      <c r="W11" s="15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BD11" s="146"/>
      <c r="BE11" s="146"/>
      <c r="BF11" s="150"/>
      <c r="BG11" s="150"/>
      <c r="BH11" s="150"/>
      <c r="BI11" s="150"/>
      <c r="BJ11" s="150"/>
      <c r="BK11" s="150"/>
      <c r="BL11" s="150"/>
      <c r="BM11" s="150"/>
      <c r="BN11" s="150"/>
      <c r="BO11" s="150"/>
      <c r="BP11" s="150"/>
      <c r="BQ11" s="150"/>
      <c r="BR11" s="150"/>
      <c r="BS11" s="150"/>
      <c r="BT11" s="150"/>
      <c r="BU11" s="150"/>
      <c r="BV11" s="150"/>
      <c r="BW11" s="150"/>
      <c r="BX11" s="150"/>
      <c r="BY11" s="150"/>
      <c r="BZ11" s="150"/>
      <c r="CA11" s="150"/>
      <c r="CB11" s="150"/>
      <c r="CC11" s="150"/>
    </row>
    <row r="12" spans="1:88" ht="15" customHeight="1">
      <c r="A12" s="6"/>
      <c r="B12" s="656"/>
      <c r="C12" s="657"/>
      <c r="D12" s="657"/>
      <c r="E12" s="658"/>
      <c r="F12" s="659"/>
      <c r="G12" s="1137"/>
      <c r="H12" s="1137"/>
      <c r="I12" s="89"/>
      <c r="J12" s="90"/>
      <c r="K12" s="90"/>
      <c r="L12" s="90"/>
      <c r="M12" s="90"/>
      <c r="N12" s="90"/>
      <c r="O12" s="90"/>
      <c r="P12" s="90"/>
      <c r="Q12" s="90"/>
      <c r="R12" s="90"/>
      <c r="S12" s="90"/>
      <c r="T12" s="90"/>
      <c r="U12" s="90"/>
      <c r="V12" s="150"/>
      <c r="W12" s="15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BA12" s="59"/>
      <c r="BB12" s="151"/>
      <c r="BC12" s="59"/>
      <c r="BD12" s="146"/>
      <c r="BE12" s="146"/>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row>
    <row r="13" spans="1:88" ht="21.75" customHeight="1">
      <c r="A13" s="1141" t="s">
        <v>13</v>
      </c>
      <c r="B13" s="1118" t="s">
        <v>14</v>
      </c>
      <c r="C13" s="1118" t="s">
        <v>15</v>
      </c>
      <c r="D13" s="1121" t="s">
        <v>215</v>
      </c>
      <c r="E13" s="1121" t="s">
        <v>17</v>
      </c>
      <c r="F13" s="1011" t="s">
        <v>709</v>
      </c>
      <c r="G13" s="994" t="s">
        <v>214</v>
      </c>
      <c r="H13" s="1005"/>
      <c r="I13" s="1005"/>
      <c r="J13" s="996" t="s">
        <v>710</v>
      </c>
      <c r="K13" s="996"/>
      <c r="L13" s="996"/>
      <c r="M13" s="996"/>
      <c r="N13" s="996"/>
      <c r="O13" s="996"/>
      <c r="P13" s="996"/>
      <c r="Q13" s="996"/>
      <c r="R13" s="996"/>
      <c r="S13" s="996"/>
      <c r="T13" s="996"/>
      <c r="U13" s="996"/>
      <c r="V13" s="1238" t="s">
        <v>712</v>
      </c>
      <c r="W13" s="1241" t="s">
        <v>577</v>
      </c>
      <c r="Z13" s="1022" t="s">
        <v>518</v>
      </c>
      <c r="AA13" s="1023"/>
      <c r="AB13" s="1022" t="s">
        <v>519</v>
      </c>
      <c r="AC13" s="1023"/>
      <c r="AD13" s="1022" t="s">
        <v>520</v>
      </c>
      <c r="AE13" s="1023"/>
      <c r="AF13" s="1022" t="s">
        <v>521</v>
      </c>
      <c r="AG13" s="1023"/>
      <c r="AH13" s="1022" t="s">
        <v>522</v>
      </c>
      <c r="AI13" s="1023"/>
      <c r="AJ13" s="1022" t="s">
        <v>523</v>
      </c>
      <c r="AK13" s="1023"/>
      <c r="AL13" s="1022" t="s">
        <v>524</v>
      </c>
      <c r="AM13" s="1023"/>
      <c r="AN13" s="1022" t="s">
        <v>525</v>
      </c>
      <c r="AO13" s="1023"/>
      <c r="AP13" s="1022" t="s">
        <v>526</v>
      </c>
      <c r="AQ13" s="1023"/>
      <c r="AR13" s="1022" t="s">
        <v>527</v>
      </c>
      <c r="AS13" s="1023"/>
      <c r="AT13" s="1022" t="s">
        <v>528</v>
      </c>
      <c r="AU13" s="1023"/>
      <c r="AV13" s="1022" t="s">
        <v>529</v>
      </c>
      <c r="AW13" s="1023"/>
      <c r="AY13" s="125"/>
      <c r="AZ13" s="125"/>
      <c r="BA13" s="1074" t="s">
        <v>755</v>
      </c>
      <c r="BB13" s="119"/>
      <c r="BC13" s="1074" t="s">
        <v>756</v>
      </c>
      <c r="BD13" s="1108" t="s">
        <v>530</v>
      </c>
      <c r="BE13" s="1112"/>
      <c r="BF13" s="1112"/>
      <c r="BG13" s="1112"/>
      <c r="BH13" s="1112"/>
      <c r="BI13" s="1112"/>
      <c r="BJ13" s="1112"/>
      <c r="BK13" s="1112"/>
      <c r="BL13" s="1112"/>
      <c r="BM13" s="1112"/>
      <c r="BN13" s="1112"/>
      <c r="BO13" s="1112"/>
      <c r="BP13" s="1112"/>
      <c r="BQ13" s="1112"/>
      <c r="BR13" s="1112"/>
      <c r="BS13" s="1112"/>
      <c r="BT13" s="1112"/>
      <c r="BU13" s="1112"/>
      <c r="BV13" s="1112"/>
      <c r="BW13" s="1112"/>
      <c r="BX13" s="1112"/>
      <c r="BY13" s="1112"/>
      <c r="BZ13" s="1109"/>
      <c r="CA13" s="120"/>
      <c r="CB13" s="121"/>
      <c r="CC13" s="121"/>
      <c r="CD13" s="125"/>
      <c r="CE13" s="125"/>
      <c r="CF13" s="152"/>
      <c r="CG13" s="152"/>
      <c r="CH13" s="134"/>
      <c r="CI13" s="133"/>
      <c r="CJ13" s="133"/>
    </row>
    <row r="14" spans="1:88" ht="55.5" customHeight="1">
      <c r="A14" s="1142"/>
      <c r="B14" s="1119"/>
      <c r="C14" s="1119"/>
      <c r="D14" s="1121"/>
      <c r="E14" s="1121"/>
      <c r="F14" s="1012"/>
      <c r="G14" s="993" t="s">
        <v>713</v>
      </c>
      <c r="H14" s="993"/>
      <c r="I14" s="994"/>
      <c r="J14" s="996" t="s">
        <v>711</v>
      </c>
      <c r="K14" s="996"/>
      <c r="L14" s="996"/>
      <c r="M14" s="996"/>
      <c r="N14" s="996"/>
      <c r="O14" s="996"/>
      <c r="P14" s="996"/>
      <c r="Q14" s="996"/>
      <c r="R14" s="996"/>
      <c r="S14" s="996"/>
      <c r="T14" s="996"/>
      <c r="U14" s="996"/>
      <c r="V14" s="1239"/>
      <c r="W14" s="1242"/>
      <c r="Z14" s="980" t="s">
        <v>578</v>
      </c>
      <c r="AA14" s="980" t="s">
        <v>579</v>
      </c>
      <c r="AB14" s="980" t="s">
        <v>580</v>
      </c>
      <c r="AC14" s="980" t="s">
        <v>581</v>
      </c>
      <c r="AD14" s="980" t="s">
        <v>582</v>
      </c>
      <c r="AE14" s="980" t="s">
        <v>583</v>
      </c>
      <c r="AF14" s="980" t="s">
        <v>584</v>
      </c>
      <c r="AG14" s="980" t="s">
        <v>585</v>
      </c>
      <c r="AH14" s="980" t="s">
        <v>586</v>
      </c>
      <c r="AI14" s="980" t="s">
        <v>587</v>
      </c>
      <c r="AJ14" s="980" t="s">
        <v>588</v>
      </c>
      <c r="AK14" s="980" t="s">
        <v>589</v>
      </c>
      <c r="AL14" s="980" t="s">
        <v>590</v>
      </c>
      <c r="AM14" s="980" t="s">
        <v>591</v>
      </c>
      <c r="AN14" s="980" t="s">
        <v>592</v>
      </c>
      <c r="AO14" s="980" t="s">
        <v>593</v>
      </c>
      <c r="AP14" s="980" t="s">
        <v>594</v>
      </c>
      <c r="AQ14" s="980" t="s">
        <v>595</v>
      </c>
      <c r="AR14" s="980" t="s">
        <v>596</v>
      </c>
      <c r="AS14" s="980" t="s">
        <v>597</v>
      </c>
      <c r="AT14" s="980" t="s">
        <v>598</v>
      </c>
      <c r="AU14" s="980" t="s">
        <v>599</v>
      </c>
      <c r="AV14" s="980" t="s">
        <v>600</v>
      </c>
      <c r="AW14" s="980" t="s">
        <v>601</v>
      </c>
      <c r="BA14" s="1075"/>
      <c r="BB14" s="124"/>
      <c r="BC14" s="1075"/>
      <c r="BD14" s="1108" t="s">
        <v>518</v>
      </c>
      <c r="BE14" s="1109"/>
      <c r="BF14" s="1108" t="s">
        <v>519</v>
      </c>
      <c r="BG14" s="1109"/>
      <c r="BH14" s="1108" t="s">
        <v>520</v>
      </c>
      <c r="BI14" s="1109"/>
      <c r="BJ14" s="1108" t="s">
        <v>754</v>
      </c>
      <c r="BK14" s="1109"/>
      <c r="BL14" s="1108" t="s">
        <v>522</v>
      </c>
      <c r="BM14" s="1109"/>
      <c r="BN14" s="1108" t="s">
        <v>523</v>
      </c>
      <c r="BO14" s="1109"/>
      <c r="BP14" s="1108" t="s">
        <v>524</v>
      </c>
      <c r="BQ14" s="1109"/>
      <c r="BR14" s="1108" t="s">
        <v>525</v>
      </c>
      <c r="BS14" s="1109"/>
      <c r="BT14" s="1108" t="s">
        <v>526</v>
      </c>
      <c r="BU14" s="1109"/>
      <c r="BV14" s="1108" t="s">
        <v>527</v>
      </c>
      <c r="BW14" s="1109"/>
      <c r="BX14" s="1108" t="s">
        <v>528</v>
      </c>
      <c r="BY14" s="1109"/>
      <c r="BZ14" s="1108" t="s">
        <v>529</v>
      </c>
      <c r="CA14" s="1109"/>
      <c r="CB14" s="1105" t="s">
        <v>764</v>
      </c>
      <c r="CC14" s="1106" t="s">
        <v>765</v>
      </c>
      <c r="CF14" s="152"/>
      <c r="CG14" s="152"/>
      <c r="CH14" s="134"/>
      <c r="CI14" s="133"/>
      <c r="CJ14" s="133"/>
    </row>
    <row r="15" spans="1:88" ht="27" customHeight="1">
      <c r="A15" s="1142"/>
      <c r="B15" s="1119"/>
      <c r="C15" s="1119"/>
      <c r="D15" s="1121"/>
      <c r="E15" s="1121"/>
      <c r="F15" s="1012"/>
      <c r="G15" s="978">
        <v>2024</v>
      </c>
      <c r="H15" s="978">
        <v>2025</v>
      </c>
      <c r="I15" s="978">
        <v>2026</v>
      </c>
      <c r="J15" s="660"/>
      <c r="K15" s="660"/>
      <c r="L15" s="660"/>
      <c r="M15" s="660"/>
      <c r="N15" s="660"/>
      <c r="O15" s="660"/>
      <c r="P15" s="660"/>
      <c r="Q15" s="660"/>
      <c r="R15" s="660"/>
      <c r="S15" s="660"/>
      <c r="T15" s="660"/>
      <c r="U15" s="660"/>
      <c r="V15" s="1239"/>
      <c r="W15" s="1242"/>
      <c r="Z15" s="980"/>
      <c r="AA15" s="980"/>
      <c r="AB15" s="980"/>
      <c r="AC15" s="980"/>
      <c r="AD15" s="980"/>
      <c r="AE15" s="980"/>
      <c r="AF15" s="980"/>
      <c r="AG15" s="980"/>
      <c r="AH15" s="980"/>
      <c r="AI15" s="980"/>
      <c r="AJ15" s="980"/>
      <c r="AK15" s="980"/>
      <c r="AL15" s="980"/>
      <c r="AM15" s="980"/>
      <c r="AN15" s="980"/>
      <c r="AO15" s="980"/>
      <c r="AP15" s="980"/>
      <c r="AQ15" s="980"/>
      <c r="AR15" s="980"/>
      <c r="AS15" s="980"/>
      <c r="AT15" s="980"/>
      <c r="AU15" s="980"/>
      <c r="AV15" s="980"/>
      <c r="AW15" s="980"/>
      <c r="BA15" s="1075"/>
      <c r="BB15" s="124"/>
      <c r="BC15" s="1075"/>
      <c r="BD15" s="1110" t="s">
        <v>531</v>
      </c>
      <c r="BE15" s="1110" t="s">
        <v>532</v>
      </c>
      <c r="BF15" s="1110" t="s">
        <v>531</v>
      </c>
      <c r="BG15" s="1110" t="s">
        <v>532</v>
      </c>
      <c r="BH15" s="1110" t="s">
        <v>531</v>
      </c>
      <c r="BI15" s="1110" t="s">
        <v>532</v>
      </c>
      <c r="BJ15" s="1110" t="s">
        <v>531</v>
      </c>
      <c r="BK15" s="1110" t="s">
        <v>532</v>
      </c>
      <c r="BL15" s="1110" t="s">
        <v>531</v>
      </c>
      <c r="BM15" s="1110" t="s">
        <v>532</v>
      </c>
      <c r="BN15" s="1107" t="s">
        <v>531</v>
      </c>
      <c r="BO15" s="1110" t="s">
        <v>532</v>
      </c>
      <c r="BP15" s="1107" t="s">
        <v>531</v>
      </c>
      <c r="BQ15" s="1110" t="s">
        <v>532</v>
      </c>
      <c r="BR15" s="1107" t="s">
        <v>531</v>
      </c>
      <c r="BS15" s="1110" t="s">
        <v>532</v>
      </c>
      <c r="BT15" s="1107" t="s">
        <v>531</v>
      </c>
      <c r="BU15" s="1110" t="s">
        <v>532</v>
      </c>
      <c r="BV15" s="1107" t="s">
        <v>531</v>
      </c>
      <c r="BW15" s="1110" t="s">
        <v>532</v>
      </c>
      <c r="BX15" s="1107" t="s">
        <v>531</v>
      </c>
      <c r="BY15" s="1110" t="s">
        <v>532</v>
      </c>
      <c r="BZ15" s="1107" t="s">
        <v>531</v>
      </c>
      <c r="CA15" s="1110" t="s">
        <v>532</v>
      </c>
      <c r="CB15" s="1105"/>
      <c r="CC15" s="1106"/>
      <c r="CF15" s="415"/>
      <c r="CG15" s="152"/>
      <c r="CH15" s="134"/>
      <c r="CI15" s="133"/>
      <c r="CJ15" s="133"/>
    </row>
    <row r="16" spans="1:88" ht="51" customHeight="1">
      <c r="A16" s="1143"/>
      <c r="B16" s="1120"/>
      <c r="C16" s="1120"/>
      <c r="D16" s="1121"/>
      <c r="E16" s="1121"/>
      <c r="F16" s="1013"/>
      <c r="G16" s="979"/>
      <c r="H16" s="979"/>
      <c r="I16" s="979"/>
      <c r="J16" s="661" t="s">
        <v>399</v>
      </c>
      <c r="K16" s="661" t="s">
        <v>400</v>
      </c>
      <c r="L16" s="661" t="s">
        <v>401</v>
      </c>
      <c r="M16" s="661" t="s">
        <v>402</v>
      </c>
      <c r="N16" s="661" t="s">
        <v>403</v>
      </c>
      <c r="O16" s="661" t="s">
        <v>404</v>
      </c>
      <c r="P16" s="661" t="s">
        <v>405</v>
      </c>
      <c r="Q16" s="661" t="s">
        <v>406</v>
      </c>
      <c r="R16" s="661" t="s">
        <v>407</v>
      </c>
      <c r="S16" s="661" t="s">
        <v>408</v>
      </c>
      <c r="T16" s="661" t="s">
        <v>409</v>
      </c>
      <c r="U16" s="661" t="s">
        <v>410</v>
      </c>
      <c r="V16" s="1240"/>
      <c r="W16" s="1243"/>
      <c r="Z16" s="980"/>
      <c r="AA16" s="980"/>
      <c r="AB16" s="980"/>
      <c r="AC16" s="980"/>
      <c r="AD16" s="980"/>
      <c r="AE16" s="980"/>
      <c r="AF16" s="980"/>
      <c r="AG16" s="980"/>
      <c r="AH16" s="980"/>
      <c r="AI16" s="980"/>
      <c r="AJ16" s="980"/>
      <c r="AK16" s="980"/>
      <c r="AL16" s="980"/>
      <c r="AM16" s="980"/>
      <c r="AN16" s="980"/>
      <c r="AO16" s="980"/>
      <c r="AP16" s="980"/>
      <c r="AQ16" s="980"/>
      <c r="AR16" s="980"/>
      <c r="AS16" s="980"/>
      <c r="AT16" s="980"/>
      <c r="AU16" s="980"/>
      <c r="AV16" s="980"/>
      <c r="AW16" s="980"/>
      <c r="BA16" s="1076"/>
      <c r="BB16" s="127"/>
      <c r="BC16" s="1076"/>
      <c r="BD16" s="1111"/>
      <c r="BE16" s="1111"/>
      <c r="BF16" s="1111"/>
      <c r="BG16" s="1111"/>
      <c r="BH16" s="1111"/>
      <c r="BI16" s="1111"/>
      <c r="BJ16" s="1111"/>
      <c r="BK16" s="1111"/>
      <c r="BL16" s="1111"/>
      <c r="BM16" s="1111"/>
      <c r="BN16" s="1107"/>
      <c r="BO16" s="1111"/>
      <c r="BP16" s="1107"/>
      <c r="BQ16" s="1111"/>
      <c r="BR16" s="1107"/>
      <c r="BS16" s="1111"/>
      <c r="BT16" s="1107"/>
      <c r="BU16" s="1111"/>
      <c r="BV16" s="1107"/>
      <c r="BW16" s="1111"/>
      <c r="BX16" s="1107"/>
      <c r="BY16" s="1111"/>
      <c r="BZ16" s="1107"/>
      <c r="CA16" s="1111"/>
      <c r="CB16" s="1105"/>
      <c r="CC16" s="1106"/>
      <c r="CF16" s="153" t="s">
        <v>570</v>
      </c>
      <c r="CG16" s="153" t="s">
        <v>571</v>
      </c>
      <c r="CH16" s="154"/>
      <c r="CI16" s="153" t="s">
        <v>570</v>
      </c>
      <c r="CJ16" s="153" t="s">
        <v>571</v>
      </c>
    </row>
    <row r="17" spans="1:88" ht="51" customHeight="1">
      <c r="A17" s="1141" t="s">
        <v>428</v>
      </c>
      <c r="B17" s="1118" t="s">
        <v>240</v>
      </c>
      <c r="C17" s="984" t="s">
        <v>714</v>
      </c>
      <c r="D17" s="985"/>
      <c r="E17" s="986"/>
      <c r="F17" s="696">
        <f>+'[1]UE409 (2)'!$F$17</f>
        <v>16</v>
      </c>
      <c r="G17" s="696">
        <f>+[1]UE409!G17</f>
        <v>16</v>
      </c>
      <c r="H17" s="696">
        <f>+[1]UE409!H17</f>
        <v>16</v>
      </c>
      <c r="I17" s="696">
        <f>+[1]UE409!I17</f>
        <v>16</v>
      </c>
      <c r="J17" s="719">
        <v>2</v>
      </c>
      <c r="K17" s="697">
        <v>1</v>
      </c>
      <c r="L17" s="697">
        <v>0</v>
      </c>
      <c r="M17" s="697">
        <v>2</v>
      </c>
      <c r="N17" s="697">
        <f t="shared" ref="N17:U17" si="0">+N18+N20</f>
        <v>0</v>
      </c>
      <c r="O17" s="697">
        <f t="shared" si="0"/>
        <v>0</v>
      </c>
      <c r="P17" s="697">
        <f t="shared" si="0"/>
        <v>0</v>
      </c>
      <c r="Q17" s="697">
        <f t="shared" si="0"/>
        <v>0</v>
      </c>
      <c r="R17" s="697">
        <f t="shared" si="0"/>
        <v>0</v>
      </c>
      <c r="S17" s="697">
        <f t="shared" si="0"/>
        <v>0</v>
      </c>
      <c r="T17" s="697">
        <f t="shared" si="0"/>
        <v>0</v>
      </c>
      <c r="U17" s="697">
        <f t="shared" si="0"/>
        <v>0</v>
      </c>
      <c r="V17" s="77">
        <f>SUM(J17:U17)</f>
        <v>5</v>
      </c>
      <c r="W17" s="128">
        <f>+V17/F17*100</f>
        <v>31.25</v>
      </c>
      <c r="Z17" s="224"/>
      <c r="AA17" s="224"/>
      <c r="AB17" s="694"/>
      <c r="AC17" s="694"/>
      <c r="AD17" s="694"/>
      <c r="AE17" s="694"/>
      <c r="AF17" s="694"/>
      <c r="AG17" s="694"/>
      <c r="AH17" s="694"/>
      <c r="AI17" s="694"/>
      <c r="AJ17" s="694"/>
      <c r="AK17" s="694"/>
      <c r="AL17" s="694"/>
      <c r="AM17" s="694"/>
      <c r="AN17" s="694"/>
      <c r="AO17" s="694"/>
      <c r="AP17" s="694"/>
      <c r="AQ17" s="694"/>
      <c r="AR17" s="694"/>
      <c r="AS17" s="694"/>
      <c r="AT17" s="694"/>
      <c r="AU17" s="694"/>
      <c r="AV17" s="694"/>
      <c r="AW17" s="694"/>
      <c r="BA17" s="129"/>
      <c r="BB17" s="130"/>
      <c r="BC17" s="129"/>
      <c r="BD17" s="651"/>
      <c r="BE17" s="651"/>
      <c r="BF17" s="651"/>
      <c r="BG17" s="651"/>
      <c r="BH17" s="651"/>
      <c r="BI17" s="651"/>
      <c r="BJ17" s="651"/>
      <c r="BK17" s="651"/>
      <c r="BL17" s="651"/>
      <c r="BM17" s="651"/>
      <c r="BN17" s="126"/>
      <c r="BO17" s="651"/>
      <c r="BP17" s="126"/>
      <c r="BQ17" s="651"/>
      <c r="BR17" s="126"/>
      <c r="BS17" s="651"/>
      <c r="BT17" s="126"/>
      <c r="BU17" s="651"/>
      <c r="BV17" s="126"/>
      <c r="BW17" s="651"/>
      <c r="BX17" s="126"/>
      <c r="BY17" s="651"/>
      <c r="BZ17" s="126"/>
      <c r="CA17" s="651"/>
      <c r="CB17" s="156">
        <f>+BE17+BG17+BI17+BK17+BM17+BO17+BQ17+BS17+BU17+BW17+BY17+CA17</f>
        <v>0</v>
      </c>
      <c r="CC17" s="128" t="e">
        <f>+CB17/BA17*100</f>
        <v>#DIV/0!</v>
      </c>
      <c r="CF17" s="133">
        <f>+CI17-BA17</f>
        <v>0</v>
      </c>
      <c r="CG17" s="133">
        <f>+CJ17-BB17</f>
        <v>0</v>
      </c>
      <c r="CH17" s="160"/>
      <c r="CI17" s="133"/>
      <c r="CJ17" s="133"/>
    </row>
    <row r="18" spans="1:88" ht="54.75" customHeight="1">
      <c r="A18" s="1142"/>
      <c r="B18" s="1119"/>
      <c r="C18" s="1139" t="s">
        <v>388</v>
      </c>
      <c r="D18" s="662" t="s">
        <v>221</v>
      </c>
      <c r="E18" s="662"/>
      <c r="F18" s="663">
        <f>+'[1]UE409 (2)'!F18</f>
        <v>12</v>
      </c>
      <c r="G18" s="663">
        <f>+[1]UE409!G18</f>
        <v>12</v>
      </c>
      <c r="H18" s="663">
        <f>+[1]UE409!H18</f>
        <v>12</v>
      </c>
      <c r="I18" s="663">
        <f>+[1]UE409!I18</f>
        <v>12</v>
      </c>
      <c r="J18" s="720">
        <v>1</v>
      </c>
      <c r="K18" s="663">
        <v>1</v>
      </c>
      <c r="L18" s="663"/>
      <c r="M18" s="663">
        <v>1</v>
      </c>
      <c r="N18" s="663">
        <f t="shared" ref="N18:U18" si="1">+N19</f>
        <v>0</v>
      </c>
      <c r="O18" s="663">
        <f t="shared" si="1"/>
        <v>0</v>
      </c>
      <c r="P18" s="663">
        <f t="shared" si="1"/>
        <v>0</v>
      </c>
      <c r="Q18" s="663">
        <f t="shared" si="1"/>
        <v>0</v>
      </c>
      <c r="R18" s="663">
        <f t="shared" si="1"/>
        <v>0</v>
      </c>
      <c r="S18" s="663">
        <f t="shared" si="1"/>
        <v>0</v>
      </c>
      <c r="T18" s="663">
        <f t="shared" si="1"/>
        <v>0</v>
      </c>
      <c r="U18" s="663">
        <f t="shared" si="1"/>
        <v>0</v>
      </c>
      <c r="V18" s="77">
        <f t="shared" ref="V18:V66" si="2">SUM(J18:U18)</f>
        <v>3</v>
      </c>
      <c r="W18" s="128">
        <f t="shared" ref="W18:W66" si="3">+V18/F18*100</f>
        <v>25</v>
      </c>
      <c r="Z18" s="224"/>
      <c r="AA18" s="224"/>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BA18" s="129">
        <f>+BC18+BD18+BF18+BH18+BJ18+BL18+BN18+BP18+BR18+BT18+BV18+BX18+BZ18</f>
        <v>0</v>
      </c>
      <c r="BB18" s="130">
        <f>+BE18+BG18+BI18+BK18+BM18+BO18+BQ18+BS18+BU18+BW18+BY18+CA18</f>
        <v>0</v>
      </c>
      <c r="BC18" s="129">
        <v>0</v>
      </c>
      <c r="BD18" s="131"/>
      <c r="BE18" s="132"/>
      <c r="BF18" s="131"/>
      <c r="BG18" s="132"/>
      <c r="BH18" s="131"/>
      <c r="BI18" s="65"/>
      <c r="BJ18" s="131"/>
      <c r="BK18" s="132"/>
      <c r="BL18" s="155"/>
      <c r="BM18" s="132"/>
      <c r="BN18" s="155"/>
      <c r="BO18" s="132"/>
      <c r="BP18" s="155"/>
      <c r="BQ18" s="132"/>
      <c r="BR18" s="155"/>
      <c r="BS18" s="132"/>
      <c r="BT18" s="155"/>
      <c r="BU18" s="132"/>
      <c r="BV18" s="155"/>
      <c r="BW18" s="132"/>
      <c r="BX18" s="155"/>
      <c r="BY18" s="132"/>
      <c r="BZ18" s="155"/>
      <c r="CA18" s="132"/>
      <c r="CB18" s="156">
        <f>+BE18+BG18+BI18+BK18+BM18+BO18+BQ18+BS18+BU18+BW18+BY18+CA18</f>
        <v>0</v>
      </c>
      <c r="CC18" s="128" t="e">
        <f>+CB18/BA18*100</f>
        <v>#DIV/0!</v>
      </c>
      <c r="CF18" s="133">
        <f>+CI18-BA18</f>
        <v>0</v>
      </c>
      <c r="CG18" s="133">
        <f>+CJ18-BB18</f>
        <v>0</v>
      </c>
      <c r="CH18" s="160"/>
      <c r="CI18" s="133"/>
      <c r="CJ18" s="133"/>
    </row>
    <row r="19" spans="1:88" ht="54.75" customHeight="1">
      <c r="A19" s="1142"/>
      <c r="B19" s="1119"/>
      <c r="C19" s="1140"/>
      <c r="D19" s="38" t="s">
        <v>389</v>
      </c>
      <c r="E19" s="44" t="s">
        <v>46</v>
      </c>
      <c r="F19" s="663">
        <f>+'[1]UE409 (2)'!F19</f>
        <v>12</v>
      </c>
      <c r="G19" s="663">
        <f>+[1]UE409!G19</f>
        <v>12</v>
      </c>
      <c r="H19" s="663">
        <f>+[1]UE409!H19</f>
        <v>12</v>
      </c>
      <c r="I19" s="663">
        <f>+[1]UE409!I19</f>
        <v>12</v>
      </c>
      <c r="J19" s="634">
        <v>1</v>
      </c>
      <c r="K19" s="91">
        <v>1</v>
      </c>
      <c r="L19" s="91">
        <v>1</v>
      </c>
      <c r="M19" s="91">
        <v>1</v>
      </c>
      <c r="N19" s="91"/>
      <c r="O19" s="91"/>
      <c r="P19" s="91"/>
      <c r="Q19" s="91"/>
      <c r="R19" s="91"/>
      <c r="S19" s="91"/>
      <c r="T19" s="91"/>
      <c r="U19" s="91"/>
      <c r="V19" s="77">
        <f t="shared" si="2"/>
        <v>4</v>
      </c>
      <c r="W19" s="128">
        <f t="shared" si="3"/>
        <v>33.333333333333329</v>
      </c>
      <c r="Z19" s="726"/>
      <c r="AA19" s="726"/>
      <c r="AB19" s="694"/>
      <c r="AC19" s="694"/>
      <c r="AD19" s="694"/>
      <c r="AE19" s="694"/>
      <c r="AF19" s="694"/>
      <c r="AG19" s="694"/>
      <c r="AH19" s="694"/>
      <c r="AI19" s="694"/>
      <c r="AJ19" s="694"/>
      <c r="AK19" s="694"/>
      <c r="AL19" s="694"/>
      <c r="AM19" s="694"/>
      <c r="AN19" s="694"/>
      <c r="AO19" s="694"/>
      <c r="AP19" s="694"/>
      <c r="AQ19" s="694"/>
      <c r="AR19" s="694"/>
      <c r="AS19" s="694"/>
      <c r="AT19" s="694"/>
      <c r="AU19" s="694"/>
      <c r="AV19" s="694"/>
      <c r="AW19" s="694"/>
      <c r="BA19" s="129"/>
      <c r="BB19" s="130"/>
      <c r="BC19" s="129"/>
      <c r="BD19" s="155"/>
      <c r="BE19" s="132"/>
      <c r="BF19" s="158"/>
      <c r="BG19" s="132"/>
      <c r="BH19" s="158"/>
      <c r="BI19" s="159"/>
      <c r="BJ19" s="158"/>
      <c r="BK19" s="132"/>
      <c r="BL19" s="155"/>
      <c r="BM19" s="132"/>
      <c r="BN19" s="155"/>
      <c r="BO19" s="132"/>
      <c r="BP19" s="155"/>
      <c r="BQ19" s="132"/>
      <c r="BR19" s="155"/>
      <c r="BS19" s="132"/>
      <c r="BT19" s="155"/>
      <c r="BU19" s="132"/>
      <c r="BV19" s="155"/>
      <c r="BW19" s="132"/>
      <c r="BX19" s="155"/>
      <c r="BY19" s="132"/>
      <c r="BZ19" s="155"/>
      <c r="CA19" s="132"/>
      <c r="CB19" s="156">
        <f>+BE19+BG19+BI19+BK19+BM19+BO19+BQ19+BS19+BU19+BW19+BY19+CA19</f>
        <v>0</v>
      </c>
      <c r="CC19" s="128" t="e">
        <f>+CB19/BA19*100</f>
        <v>#DIV/0!</v>
      </c>
      <c r="CF19" s="133"/>
      <c r="CG19" s="133"/>
      <c r="CH19" s="160"/>
      <c r="CI19" s="133"/>
      <c r="CJ19" s="133"/>
    </row>
    <row r="20" spans="1:88" ht="54.75" customHeight="1">
      <c r="A20" s="1142"/>
      <c r="B20" s="1119"/>
      <c r="C20" s="1123" t="s">
        <v>47</v>
      </c>
      <c r="D20" s="662" t="s">
        <v>221</v>
      </c>
      <c r="E20" s="662"/>
      <c r="F20" s="663">
        <f>+'[1]UE409 (2)'!F20</f>
        <v>4</v>
      </c>
      <c r="G20" s="663">
        <f>+[1]UE409!G20</f>
        <v>4</v>
      </c>
      <c r="H20" s="663">
        <f>+[1]UE409!H20</f>
        <v>4</v>
      </c>
      <c r="I20" s="663">
        <f>+[1]UE409!I20</f>
        <v>4</v>
      </c>
      <c r="J20" s="720">
        <v>1</v>
      </c>
      <c r="K20" s="663">
        <v>0</v>
      </c>
      <c r="L20" s="663">
        <v>0</v>
      </c>
      <c r="M20" s="663">
        <v>1</v>
      </c>
      <c r="N20" s="663">
        <f t="shared" ref="N20:U20" si="4">+N21</f>
        <v>0</v>
      </c>
      <c r="O20" s="663">
        <f t="shared" si="4"/>
        <v>0</v>
      </c>
      <c r="P20" s="663">
        <f t="shared" si="4"/>
        <v>0</v>
      </c>
      <c r="Q20" s="663">
        <f t="shared" si="4"/>
        <v>0</v>
      </c>
      <c r="R20" s="663">
        <f t="shared" si="4"/>
        <v>0</v>
      </c>
      <c r="S20" s="663">
        <f t="shared" si="4"/>
        <v>0</v>
      </c>
      <c r="T20" s="663">
        <f t="shared" si="4"/>
        <v>0</v>
      </c>
      <c r="U20" s="663">
        <f t="shared" si="4"/>
        <v>0</v>
      </c>
      <c r="V20" s="77">
        <f t="shared" si="2"/>
        <v>2</v>
      </c>
      <c r="W20" s="128">
        <f t="shared" si="3"/>
        <v>50</v>
      </c>
      <c r="Z20" s="224"/>
      <c r="AA20" s="224"/>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BA20" s="77">
        <f>+BC20+BD20+BF20+BH20+BJ20+BL20+BN20+BP20+BR20+BT20+BV20+BX20+BZ20</f>
        <v>578171</v>
      </c>
      <c r="BB20" s="130">
        <f>+BE20+BG20+BI20+BK20+BM20+BO20+BQ20+BS20+BU20+BW20+BY20+CA20</f>
        <v>85070.62</v>
      </c>
      <c r="BC20" s="129">
        <v>1820218</v>
      </c>
      <c r="BD20" s="155">
        <v>420</v>
      </c>
      <c r="BE20" s="132">
        <v>76129.62999999999</v>
      </c>
      <c r="BF20" s="131">
        <v>-1242467</v>
      </c>
      <c r="BG20" s="132">
        <v>8940.9900000000052</v>
      </c>
      <c r="BH20" s="131"/>
      <c r="BI20" s="159"/>
      <c r="BJ20" s="131"/>
      <c r="BK20" s="132"/>
      <c r="BL20" s="155"/>
      <c r="BM20" s="132"/>
      <c r="BN20" s="155"/>
      <c r="BO20" s="132"/>
      <c r="BP20" s="155"/>
      <c r="BQ20" s="132"/>
      <c r="BR20" s="155"/>
      <c r="BS20" s="132"/>
      <c r="BT20" s="155"/>
      <c r="BU20" s="132"/>
      <c r="BV20" s="155"/>
      <c r="BW20" s="132"/>
      <c r="BX20" s="155"/>
      <c r="BY20" s="132"/>
      <c r="BZ20" s="155"/>
      <c r="CA20" s="132"/>
      <c r="CB20" s="156">
        <f>+BE20+BG20+BI20+BK20+BM20+BO20+BQ20+BS20+BU20+BW20+BY20+CA20</f>
        <v>85070.62</v>
      </c>
      <c r="CC20" s="128">
        <f>+CB20/BA20*100</f>
        <v>14.713747316970238</v>
      </c>
      <c r="CF20" s="133">
        <f>+CI20-BA20</f>
        <v>0</v>
      </c>
      <c r="CG20" s="133">
        <f>+CJ20-BB20</f>
        <v>0</v>
      </c>
      <c r="CH20" s="160"/>
      <c r="CI20" s="133">
        <v>578171</v>
      </c>
      <c r="CJ20" s="133">
        <v>85070.62</v>
      </c>
    </row>
    <row r="21" spans="1:88" ht="54.75" customHeight="1">
      <c r="A21" s="1142"/>
      <c r="B21" s="1120"/>
      <c r="C21" s="1123"/>
      <c r="D21" s="38" t="s">
        <v>224</v>
      </c>
      <c r="E21" s="44" t="s">
        <v>46</v>
      </c>
      <c r="F21" s="663">
        <f>+'[1]UE409 (2)'!F21</f>
        <v>4</v>
      </c>
      <c r="G21" s="663">
        <f>+[1]UE409!G21</f>
        <v>4</v>
      </c>
      <c r="H21" s="663">
        <f>+[1]UE409!H21</f>
        <v>4</v>
      </c>
      <c r="I21" s="663">
        <f>+[1]UE409!I21</f>
        <v>4</v>
      </c>
      <c r="J21" s="634">
        <v>1</v>
      </c>
      <c r="K21" s="91">
        <v>0</v>
      </c>
      <c r="L21" s="91">
        <v>0</v>
      </c>
      <c r="M21" s="91">
        <v>1</v>
      </c>
      <c r="N21" s="91"/>
      <c r="O21" s="91"/>
      <c r="P21" s="91"/>
      <c r="Q21" s="91"/>
      <c r="R21" s="91"/>
      <c r="S21" s="91"/>
      <c r="T21" s="91"/>
      <c r="U21" s="91"/>
      <c r="V21" s="77">
        <f t="shared" si="2"/>
        <v>2</v>
      </c>
      <c r="W21" s="128">
        <f t="shared" si="3"/>
        <v>50</v>
      </c>
      <c r="Z21" s="224"/>
      <c r="AA21" s="224"/>
      <c r="AB21" s="694"/>
      <c r="AC21" s="694"/>
      <c r="AD21" s="694"/>
      <c r="AE21" s="694"/>
      <c r="AF21" s="694"/>
      <c r="AG21" s="694"/>
      <c r="AH21" s="694"/>
      <c r="AI21" s="694"/>
      <c r="AJ21" s="694"/>
      <c r="AK21" s="694"/>
      <c r="AL21" s="694"/>
      <c r="AM21" s="694"/>
      <c r="AN21" s="694"/>
      <c r="AO21" s="694"/>
      <c r="AP21" s="694"/>
      <c r="AQ21" s="694"/>
      <c r="AR21" s="694"/>
      <c r="AS21" s="694"/>
      <c r="AT21" s="694"/>
      <c r="AU21" s="694"/>
      <c r="AV21" s="694"/>
      <c r="AW21" s="694"/>
      <c r="BA21" s="129"/>
      <c r="BB21" s="130"/>
      <c r="BC21" s="129"/>
      <c r="BD21" s="155"/>
      <c r="BE21" s="132"/>
      <c r="BF21" s="158"/>
      <c r="BG21" s="132"/>
      <c r="BH21" s="158"/>
      <c r="BI21" s="159"/>
      <c r="BJ21" s="158"/>
      <c r="BK21" s="132"/>
      <c r="BL21" s="155"/>
      <c r="BM21" s="132"/>
      <c r="BN21" s="155"/>
      <c r="BO21" s="132"/>
      <c r="BP21" s="155"/>
      <c r="BQ21" s="132"/>
      <c r="BR21" s="155"/>
      <c r="BS21" s="132"/>
      <c r="BT21" s="155"/>
      <c r="BU21" s="132"/>
      <c r="BV21" s="155"/>
      <c r="BW21" s="132"/>
      <c r="BX21" s="155"/>
      <c r="BY21" s="132"/>
      <c r="BZ21" s="155"/>
      <c r="CA21" s="132"/>
      <c r="CB21" s="156"/>
      <c r="CC21" s="128"/>
      <c r="CD21" s="145"/>
      <c r="CF21" s="122"/>
      <c r="CG21" s="122"/>
      <c r="CH21" s="161"/>
    </row>
    <row r="22" spans="1:88" ht="54.75" customHeight="1">
      <c r="A22" s="1142"/>
      <c r="B22" s="1122" t="s">
        <v>225</v>
      </c>
      <c r="C22" s="1062" t="s">
        <v>277</v>
      </c>
      <c r="D22" s="662" t="s">
        <v>221</v>
      </c>
      <c r="E22" s="662"/>
      <c r="F22" s="663">
        <f>+'[1]UE409 (2)'!F22</f>
        <v>12</v>
      </c>
      <c r="G22" s="663">
        <f>+[1]UE409!G22</f>
        <v>12</v>
      </c>
      <c r="H22" s="663">
        <f>+[1]UE409!H22</f>
        <v>12</v>
      </c>
      <c r="I22" s="663">
        <f>+[1]UE409!I22</f>
        <v>12</v>
      </c>
      <c r="J22" s="720">
        <v>1</v>
      </c>
      <c r="K22" s="663">
        <v>1</v>
      </c>
      <c r="L22" s="663">
        <v>1</v>
      </c>
      <c r="M22" s="663">
        <v>1</v>
      </c>
      <c r="N22" s="663">
        <f t="shared" ref="N22:U22" si="5">+N23</f>
        <v>0</v>
      </c>
      <c r="O22" s="663">
        <f t="shared" si="5"/>
        <v>0</v>
      </c>
      <c r="P22" s="663">
        <f t="shared" si="5"/>
        <v>0</v>
      </c>
      <c r="Q22" s="663">
        <f t="shared" si="5"/>
        <v>0</v>
      </c>
      <c r="R22" s="663">
        <f t="shared" si="5"/>
        <v>0</v>
      </c>
      <c r="S22" s="663">
        <f t="shared" si="5"/>
        <v>0</v>
      </c>
      <c r="T22" s="663">
        <f t="shared" si="5"/>
        <v>0</v>
      </c>
      <c r="U22" s="663">
        <f t="shared" si="5"/>
        <v>0</v>
      </c>
      <c r="V22" s="77">
        <f t="shared" si="2"/>
        <v>4</v>
      </c>
      <c r="W22" s="128">
        <f t="shared" si="3"/>
        <v>33.333333333333329</v>
      </c>
      <c r="Z22" s="224"/>
      <c r="AA22" s="224"/>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BA22" s="77">
        <f>+BC22+BD22+BF22+BH22+BJ22+BL22+BN22+BP22+BR22+BT22+BV22+BX22+BZ22</f>
        <v>368807</v>
      </c>
      <c r="BB22" s="130">
        <f>+BE22+BG22+BI22+BK22+BM22+BO22+BQ22+BS22+BU22+BW22+BY22+CA22</f>
        <v>55043.18</v>
      </c>
      <c r="BC22" s="129">
        <v>357972</v>
      </c>
      <c r="BD22" s="155">
        <v>911</v>
      </c>
      <c r="BE22" s="132">
        <v>25096.02</v>
      </c>
      <c r="BF22" s="131">
        <v>9924</v>
      </c>
      <c r="BG22" s="132">
        <v>29947.16</v>
      </c>
      <c r="BH22" s="131"/>
      <c r="BI22" s="159"/>
      <c r="BJ22" s="131"/>
      <c r="BK22" s="132"/>
      <c r="BL22" s="155"/>
      <c r="BM22" s="132"/>
      <c r="BN22" s="155"/>
      <c r="BO22" s="132"/>
      <c r="BP22" s="155"/>
      <c r="BQ22" s="132"/>
      <c r="BR22" s="155"/>
      <c r="BS22" s="132"/>
      <c r="BT22" s="155"/>
      <c r="BU22" s="132"/>
      <c r="BV22" s="155"/>
      <c r="BW22" s="132"/>
      <c r="BX22" s="155"/>
      <c r="BY22" s="132"/>
      <c r="BZ22" s="155"/>
      <c r="CA22" s="132"/>
      <c r="CB22" s="156">
        <f>+BE22+BG22+BI22+BK22+BM22+BO22+BQ22+BS22+BU22+BW22+BY22+CA22</f>
        <v>55043.18</v>
      </c>
      <c r="CC22" s="128">
        <f>+CB22/BA22*100</f>
        <v>14.924657069958</v>
      </c>
      <c r="CF22" s="133">
        <f>+CI22-BA22</f>
        <v>0</v>
      </c>
      <c r="CG22" s="133">
        <f>+CJ22-BB22</f>
        <v>0</v>
      </c>
      <c r="CH22" s="160"/>
      <c r="CI22" s="133">
        <v>368807</v>
      </c>
      <c r="CJ22" s="133">
        <v>55043.18</v>
      </c>
    </row>
    <row r="23" spans="1:88" ht="54.75" customHeight="1">
      <c r="A23" s="1142"/>
      <c r="B23" s="1122"/>
      <c r="C23" s="1062"/>
      <c r="D23" s="38" t="s">
        <v>48</v>
      </c>
      <c r="E23" s="44" t="s">
        <v>49</v>
      </c>
      <c r="F23" s="663">
        <f>+'[1]UE409 (2)'!F23</f>
        <v>12</v>
      </c>
      <c r="G23" s="663">
        <f>+[1]UE409!G23</f>
        <v>12</v>
      </c>
      <c r="H23" s="663">
        <f>+[1]UE409!H23</f>
        <v>12</v>
      </c>
      <c r="I23" s="663">
        <f>+[1]UE409!I23</f>
        <v>12</v>
      </c>
      <c r="J23" s="634">
        <v>1</v>
      </c>
      <c r="K23" s="91">
        <v>1</v>
      </c>
      <c r="L23" s="91">
        <v>1</v>
      </c>
      <c r="M23" s="91">
        <v>1</v>
      </c>
      <c r="N23" s="91"/>
      <c r="O23" s="91"/>
      <c r="P23" s="91"/>
      <c r="Q23" s="91"/>
      <c r="R23" s="91"/>
      <c r="S23" s="91"/>
      <c r="T23" s="91"/>
      <c r="U23" s="91"/>
      <c r="V23" s="77">
        <f t="shared" si="2"/>
        <v>4</v>
      </c>
      <c r="W23" s="128">
        <f t="shared" si="3"/>
        <v>33.333333333333329</v>
      </c>
      <c r="Z23" s="224"/>
      <c r="AA23" s="224"/>
      <c r="AB23" s="224"/>
      <c r="AC23" s="224"/>
      <c r="AD23" s="694"/>
      <c r="AE23" s="694"/>
      <c r="AF23" s="694"/>
      <c r="AG23" s="694"/>
      <c r="AH23" s="694"/>
      <c r="AI23" s="694"/>
      <c r="AJ23" s="694"/>
      <c r="AK23" s="694"/>
      <c r="AL23" s="694"/>
      <c r="AM23" s="694"/>
      <c r="AN23" s="694"/>
      <c r="AO23" s="694"/>
      <c r="AP23" s="694"/>
      <c r="AQ23" s="694"/>
      <c r="AR23" s="694"/>
      <c r="AS23" s="694"/>
      <c r="AT23" s="694"/>
      <c r="AU23" s="694"/>
      <c r="AV23" s="694"/>
      <c r="AW23" s="694"/>
      <c r="BA23" s="129"/>
      <c r="BB23" s="130"/>
      <c r="BC23" s="129"/>
      <c r="BD23" s="155"/>
      <c r="BE23" s="132"/>
      <c r="BF23" s="158"/>
      <c r="BG23" s="132"/>
      <c r="BH23" s="158"/>
      <c r="BI23" s="159"/>
      <c r="BJ23" s="158"/>
      <c r="BK23" s="132"/>
      <c r="BL23" s="155"/>
      <c r="BM23" s="132"/>
      <c r="BN23" s="155"/>
      <c r="BO23" s="132"/>
      <c r="BP23" s="155"/>
      <c r="BQ23" s="132"/>
      <c r="BR23" s="155"/>
      <c r="BS23" s="132"/>
      <c r="BT23" s="155"/>
      <c r="BU23" s="132"/>
      <c r="BV23" s="155"/>
      <c r="BW23" s="132"/>
      <c r="BX23" s="155"/>
      <c r="BY23" s="132"/>
      <c r="BZ23" s="155"/>
      <c r="CA23" s="132"/>
      <c r="CB23" s="156"/>
      <c r="CC23" s="128"/>
      <c r="CF23" s="122"/>
      <c r="CG23" s="122"/>
      <c r="CH23" s="161"/>
    </row>
    <row r="24" spans="1:88" ht="54.75" customHeight="1">
      <c r="A24" s="1142"/>
      <c r="B24" s="1118" t="s">
        <v>273</v>
      </c>
      <c r="C24" s="984" t="s">
        <v>714</v>
      </c>
      <c r="D24" s="985"/>
      <c r="E24" s="986"/>
      <c r="F24" s="698">
        <f>+'[1]UE409 (2)'!$F$24</f>
        <v>34937</v>
      </c>
      <c r="G24" s="698">
        <f>+[1]UE409!G24</f>
        <v>46237</v>
      </c>
      <c r="H24" s="698">
        <f>+[1]UE409!H24</f>
        <v>46237</v>
      </c>
      <c r="I24" s="698">
        <f>+[1]UE409!I24</f>
        <v>46237</v>
      </c>
      <c r="J24" s="723">
        <v>2</v>
      </c>
      <c r="K24" s="698">
        <v>1233</v>
      </c>
      <c r="L24" s="698">
        <v>1466</v>
      </c>
      <c r="M24" s="698">
        <v>1965</v>
      </c>
      <c r="N24" s="698">
        <f t="shared" ref="N24:U24" si="6">+N25+N31</f>
        <v>0</v>
      </c>
      <c r="O24" s="698">
        <f t="shared" si="6"/>
        <v>0</v>
      </c>
      <c r="P24" s="698">
        <f t="shared" si="6"/>
        <v>0</v>
      </c>
      <c r="Q24" s="698">
        <f t="shared" si="6"/>
        <v>0</v>
      </c>
      <c r="R24" s="698">
        <f t="shared" si="6"/>
        <v>0</v>
      </c>
      <c r="S24" s="698">
        <f t="shared" si="6"/>
        <v>0</v>
      </c>
      <c r="T24" s="698">
        <f t="shared" si="6"/>
        <v>0</v>
      </c>
      <c r="U24" s="698">
        <f t="shared" si="6"/>
        <v>0</v>
      </c>
      <c r="V24" s="77">
        <f t="shared" si="2"/>
        <v>4666</v>
      </c>
      <c r="W24" s="128">
        <f t="shared" si="3"/>
        <v>13.355468414574807</v>
      </c>
      <c r="Z24" s="224"/>
      <c r="AA24" s="224"/>
      <c r="AB24" s="224"/>
      <c r="AC24" s="224"/>
      <c r="AD24" s="694"/>
      <c r="AE24" s="694"/>
      <c r="AF24" s="694"/>
      <c r="AG24" s="694"/>
      <c r="AH24" s="694"/>
      <c r="AI24" s="694"/>
      <c r="AJ24" s="694"/>
      <c r="AK24" s="694"/>
      <c r="AL24" s="694"/>
      <c r="AM24" s="694"/>
      <c r="AN24" s="694"/>
      <c r="AO24" s="694"/>
      <c r="AP24" s="694"/>
      <c r="AQ24" s="694"/>
      <c r="AR24" s="694"/>
      <c r="AS24" s="694"/>
      <c r="AT24" s="694"/>
      <c r="AU24" s="694"/>
      <c r="AV24" s="694"/>
      <c r="AW24" s="694"/>
      <c r="BA24" s="129"/>
      <c r="BB24" s="130"/>
      <c r="BC24" s="129"/>
      <c r="BD24" s="155">
        <v>0</v>
      </c>
      <c r="BE24" s="132">
        <v>0</v>
      </c>
      <c r="BF24" s="158">
        <v>0</v>
      </c>
      <c r="BG24" s="132">
        <v>0</v>
      </c>
      <c r="BH24" s="158"/>
      <c r="BI24" s="159"/>
      <c r="BJ24" s="158"/>
      <c r="BK24" s="132"/>
      <c r="BL24" s="155"/>
      <c r="BM24" s="132"/>
      <c r="BN24" s="155"/>
      <c r="BO24" s="132"/>
      <c r="BP24" s="155"/>
      <c r="BQ24" s="132"/>
      <c r="BR24" s="155"/>
      <c r="BS24" s="132"/>
      <c r="BT24" s="155"/>
      <c r="BU24" s="132"/>
      <c r="BV24" s="155"/>
      <c r="BW24" s="132"/>
      <c r="BX24" s="155"/>
      <c r="BY24" s="132"/>
      <c r="BZ24" s="155"/>
      <c r="CA24" s="132"/>
      <c r="CB24" s="156"/>
      <c r="CC24" s="128"/>
      <c r="CF24" s="133">
        <f>+CI24-BA24</f>
        <v>0</v>
      </c>
      <c r="CG24" s="133">
        <f>+CJ24-BB24</f>
        <v>0</v>
      </c>
      <c r="CH24" s="160"/>
      <c r="CI24" s="133"/>
      <c r="CJ24" s="133"/>
    </row>
    <row r="25" spans="1:88" ht="54.75" customHeight="1">
      <c r="A25" s="1142"/>
      <c r="B25" s="1119"/>
      <c r="C25" s="1124" t="s">
        <v>231</v>
      </c>
      <c r="D25" s="662" t="s">
        <v>221</v>
      </c>
      <c r="E25" s="662"/>
      <c r="F25" s="663">
        <f>+'[1]UE409 (2)'!F25</f>
        <v>30592</v>
      </c>
      <c r="G25" s="663">
        <f>+[1]UE409!G25</f>
        <v>39509</v>
      </c>
      <c r="H25" s="663">
        <f>+[1]UE409!H25</f>
        <v>39509</v>
      </c>
      <c r="I25" s="663">
        <f>+[1]UE409!I25</f>
        <v>39509</v>
      </c>
      <c r="J25" s="720">
        <v>1</v>
      </c>
      <c r="K25" s="663">
        <v>855</v>
      </c>
      <c r="L25" s="663">
        <v>1177</v>
      </c>
      <c r="M25" s="663">
        <v>1703</v>
      </c>
      <c r="N25" s="663">
        <f t="shared" ref="N25:U25" si="7">SUM(N26:N30)</f>
        <v>0</v>
      </c>
      <c r="O25" s="663">
        <f t="shared" si="7"/>
        <v>0</v>
      </c>
      <c r="P25" s="663">
        <f t="shared" si="7"/>
        <v>0</v>
      </c>
      <c r="Q25" s="663">
        <f t="shared" si="7"/>
        <v>0</v>
      </c>
      <c r="R25" s="663">
        <f t="shared" si="7"/>
        <v>0</v>
      </c>
      <c r="S25" s="663">
        <f t="shared" si="7"/>
        <v>0</v>
      </c>
      <c r="T25" s="663">
        <f t="shared" si="7"/>
        <v>0</v>
      </c>
      <c r="U25" s="663">
        <f t="shared" si="7"/>
        <v>0</v>
      </c>
      <c r="V25" s="77">
        <f t="shared" si="2"/>
        <v>3736</v>
      </c>
      <c r="W25" s="128">
        <f t="shared" si="3"/>
        <v>12.21234309623431</v>
      </c>
      <c r="Z25" s="224"/>
      <c r="AA25" s="224"/>
      <c r="AB25" s="224"/>
      <c r="AC25" s="224"/>
      <c r="AD25" s="694"/>
      <c r="AE25" s="694"/>
      <c r="AF25" s="694"/>
      <c r="AG25" s="694"/>
      <c r="AH25" s="694"/>
      <c r="AI25" s="694"/>
      <c r="AJ25" s="694"/>
      <c r="AK25" s="694"/>
      <c r="AL25" s="694"/>
      <c r="AM25" s="694"/>
      <c r="AN25" s="694"/>
      <c r="AO25" s="694"/>
      <c r="AP25" s="694"/>
      <c r="AQ25" s="694"/>
      <c r="AR25" s="694"/>
      <c r="AS25" s="694"/>
      <c r="AT25" s="694"/>
      <c r="AU25" s="694"/>
      <c r="AV25" s="694"/>
      <c r="AW25" s="694"/>
      <c r="BA25" s="77">
        <f>+BC25+BD25+BF25+BH25+BJ25+BL25+BN25+BP25+BR25+BT25+BV25+BX25+BZ25</f>
        <v>14416437</v>
      </c>
      <c r="BB25" s="130">
        <f>+BE25+BG25+BI25+BK25+BM25+BO25+BQ25+BS25+BU25+BW25+BY25+CA25</f>
        <v>2257685.6</v>
      </c>
      <c r="BC25" s="129">
        <v>13891683</v>
      </c>
      <c r="BD25" s="155">
        <v>4500</v>
      </c>
      <c r="BE25" s="132">
        <v>1118477.58</v>
      </c>
      <c r="BF25" s="158">
        <v>520254</v>
      </c>
      <c r="BG25" s="132">
        <v>1139208.02</v>
      </c>
      <c r="BH25" s="131"/>
      <c r="BI25" s="159"/>
      <c r="BJ25" s="158"/>
      <c r="BK25" s="132"/>
      <c r="BL25" s="155"/>
      <c r="BM25" s="132"/>
      <c r="BN25" s="155"/>
      <c r="BO25" s="132"/>
      <c r="BP25" s="155"/>
      <c r="BQ25" s="132"/>
      <c r="BR25" s="155"/>
      <c r="BS25" s="132"/>
      <c r="BT25" s="155"/>
      <c r="BU25" s="132"/>
      <c r="BV25" s="155"/>
      <c r="BW25" s="132"/>
      <c r="BX25" s="155"/>
      <c r="BY25" s="132"/>
      <c r="BZ25" s="155"/>
      <c r="CA25" s="132"/>
      <c r="CB25" s="156">
        <f>+BE25+BG25+BI25+BK25+BM25+BO25+BQ25+BS25+BU25+BW25+BY25+CA25</f>
        <v>2257685.6</v>
      </c>
      <c r="CC25" s="128">
        <f>+CB25/BA25*100</f>
        <v>15.660496418081667</v>
      </c>
      <c r="CF25" s="133">
        <f>+CI25-BA25</f>
        <v>0</v>
      </c>
      <c r="CG25" s="133">
        <f>+CJ25-BB25</f>
        <v>0</v>
      </c>
      <c r="CH25" s="160"/>
      <c r="CI25" s="133">
        <v>14416437</v>
      </c>
      <c r="CJ25" s="133">
        <v>2257685.6</v>
      </c>
    </row>
    <row r="26" spans="1:88" ht="54.75" customHeight="1">
      <c r="A26" s="1142"/>
      <c r="B26" s="1119"/>
      <c r="C26" s="1125"/>
      <c r="D26" s="34" t="s">
        <v>34</v>
      </c>
      <c r="E26" s="25" t="s">
        <v>27</v>
      </c>
      <c r="F26" s="663">
        <f>+'[1]UE409 (2)'!F26</f>
        <v>17938</v>
      </c>
      <c r="G26" s="663">
        <f>+[1]UE409!G26</f>
        <v>21264</v>
      </c>
      <c r="H26" s="663">
        <f>+[1]UE409!H26</f>
        <v>21264</v>
      </c>
      <c r="I26" s="663">
        <f>+[1]UE409!I26</f>
        <v>21264</v>
      </c>
      <c r="J26" s="634">
        <v>952</v>
      </c>
      <c r="K26" s="80">
        <v>583</v>
      </c>
      <c r="L26" s="80">
        <v>798</v>
      </c>
      <c r="M26" s="80">
        <v>1067</v>
      </c>
      <c r="N26" s="80"/>
      <c r="O26" s="80"/>
      <c r="P26" s="80"/>
      <c r="Q26" s="80"/>
      <c r="R26" s="80"/>
      <c r="S26" s="80"/>
      <c r="T26" s="80"/>
      <c r="U26" s="80"/>
      <c r="V26" s="77">
        <f t="shared" si="2"/>
        <v>3400</v>
      </c>
      <c r="W26" s="128">
        <f t="shared" si="3"/>
        <v>18.954175493366037</v>
      </c>
      <c r="Z26" s="1115" t="s">
        <v>766</v>
      </c>
      <c r="AA26" s="1115" t="s">
        <v>767</v>
      </c>
      <c r="AB26" s="224"/>
      <c r="AC26" s="224"/>
      <c r="AD26" s="694"/>
      <c r="AE26" s="694"/>
      <c r="AF26" s="694"/>
      <c r="AG26" s="694"/>
      <c r="AH26" s="694"/>
      <c r="AI26" s="694"/>
      <c r="AJ26" s="694"/>
      <c r="AK26" s="694"/>
      <c r="AL26" s="694"/>
      <c r="AM26" s="694"/>
      <c r="AN26" s="694"/>
      <c r="AO26" s="694"/>
      <c r="AP26" s="694"/>
      <c r="AQ26" s="694"/>
      <c r="AR26" s="694"/>
      <c r="AS26" s="694"/>
      <c r="AT26" s="694"/>
      <c r="AU26" s="694"/>
      <c r="AV26" s="694"/>
      <c r="AW26" s="694"/>
      <c r="BA26" s="129"/>
      <c r="BB26" s="130"/>
      <c r="BC26" s="126"/>
      <c r="BD26" s="155"/>
      <c r="BE26" s="132"/>
      <c r="BF26" s="158"/>
      <c r="BG26" s="132"/>
      <c r="BH26" s="158"/>
      <c r="BI26" s="64"/>
      <c r="BJ26" s="158"/>
      <c r="BK26" s="132"/>
      <c r="BL26" s="155"/>
      <c r="BM26" s="132"/>
      <c r="BN26" s="155"/>
      <c r="BO26" s="132"/>
      <c r="BP26" s="155"/>
      <c r="BQ26" s="132"/>
      <c r="BR26" s="155"/>
      <c r="BS26" s="132"/>
      <c r="BT26" s="155"/>
      <c r="BU26" s="132"/>
      <c r="BV26" s="155"/>
      <c r="BW26" s="132"/>
      <c r="BX26" s="155"/>
      <c r="BY26" s="132"/>
      <c r="BZ26" s="155"/>
      <c r="CA26" s="132"/>
      <c r="CB26" s="156"/>
      <c r="CC26" s="128"/>
      <c r="CF26" s="122"/>
      <c r="CG26" s="122"/>
      <c r="CH26" s="161"/>
    </row>
    <row r="27" spans="1:88" ht="54.75" customHeight="1">
      <c r="A27" s="1142"/>
      <c r="B27" s="1119"/>
      <c r="C27" s="1125"/>
      <c r="D27" s="38" t="s">
        <v>35</v>
      </c>
      <c r="E27" s="9" t="s">
        <v>27</v>
      </c>
      <c r="F27" s="663">
        <f>+'[1]UE409 (2)'!F27</f>
        <v>12058</v>
      </c>
      <c r="G27" s="663">
        <f>+[1]UE409!G27</f>
        <v>17487</v>
      </c>
      <c r="H27" s="663">
        <f>+[1]UE409!H27</f>
        <v>17487</v>
      </c>
      <c r="I27" s="663">
        <f>+[1]UE409!I27</f>
        <v>17487</v>
      </c>
      <c r="J27" s="634">
        <v>456</v>
      </c>
      <c r="K27" s="80">
        <v>255</v>
      </c>
      <c r="L27" s="80">
        <v>357</v>
      </c>
      <c r="M27" s="80">
        <v>600</v>
      </c>
      <c r="N27" s="80"/>
      <c r="O27" s="80"/>
      <c r="P27" s="80"/>
      <c r="Q27" s="80"/>
      <c r="R27" s="80"/>
      <c r="S27" s="80"/>
      <c r="T27" s="80"/>
      <c r="U27" s="80"/>
      <c r="V27" s="77">
        <f t="shared" si="2"/>
        <v>1668</v>
      </c>
      <c r="W27" s="128">
        <f t="shared" si="3"/>
        <v>13.833139824183116</v>
      </c>
      <c r="Z27" s="1116"/>
      <c r="AA27" s="1116"/>
      <c r="AB27" s="224"/>
      <c r="AC27" s="224"/>
      <c r="AD27" s="694"/>
      <c r="AE27" s="694"/>
      <c r="AF27" s="694"/>
      <c r="AG27" s="694"/>
      <c r="AH27" s="694"/>
      <c r="AI27" s="694"/>
      <c r="AJ27" s="694"/>
      <c r="AK27" s="694"/>
      <c r="AL27" s="694"/>
      <c r="AM27" s="694"/>
      <c r="AN27" s="694"/>
      <c r="AO27" s="694"/>
      <c r="AP27" s="694"/>
      <c r="AQ27" s="694"/>
      <c r="AR27" s="694"/>
      <c r="AS27" s="694"/>
      <c r="AT27" s="694"/>
      <c r="AU27" s="694"/>
      <c r="AV27" s="694"/>
      <c r="AW27" s="694"/>
      <c r="AY27" s="123"/>
      <c r="AZ27" s="191"/>
      <c r="BA27" s="129"/>
      <c r="BB27" s="130"/>
      <c r="BC27" s="126"/>
      <c r="BD27" s="155"/>
      <c r="BE27" s="132"/>
      <c r="BF27" s="131"/>
      <c r="BG27" s="132"/>
      <c r="BH27" s="131"/>
      <c r="BI27" s="132"/>
      <c r="BJ27" s="131"/>
      <c r="BK27" s="132"/>
      <c r="BL27" s="155"/>
      <c r="BM27" s="132"/>
      <c r="BN27" s="155"/>
      <c r="BO27" s="132"/>
      <c r="BP27" s="155"/>
      <c r="BQ27" s="132"/>
      <c r="BR27" s="155"/>
      <c r="BS27" s="132"/>
      <c r="BT27" s="155"/>
      <c r="BU27" s="132"/>
      <c r="BV27" s="155"/>
      <c r="BW27" s="132"/>
      <c r="BX27" s="155"/>
      <c r="BY27" s="132"/>
      <c r="BZ27" s="155"/>
      <c r="CA27" s="132"/>
      <c r="CB27" s="156"/>
      <c r="CC27" s="128"/>
      <c r="CF27" s="122"/>
      <c r="CG27" s="122"/>
      <c r="CH27" s="161"/>
    </row>
    <row r="28" spans="1:88" ht="54.75" customHeight="1">
      <c r="A28" s="1142"/>
      <c r="B28" s="1119"/>
      <c r="C28" s="1125"/>
      <c r="D28" s="38" t="s">
        <v>36</v>
      </c>
      <c r="E28" s="9" t="s">
        <v>27</v>
      </c>
      <c r="F28" s="663">
        <f>+'[1]UE409 (2)'!F28</f>
        <v>505</v>
      </c>
      <c r="G28" s="663">
        <f>+[1]UE409!G28</f>
        <v>672</v>
      </c>
      <c r="H28" s="663">
        <f>+[1]UE409!H28</f>
        <v>672</v>
      </c>
      <c r="I28" s="663">
        <f>+[1]UE409!I28</f>
        <v>672</v>
      </c>
      <c r="J28" s="634">
        <v>30</v>
      </c>
      <c r="K28" s="91">
        <v>17</v>
      </c>
      <c r="L28" s="91">
        <v>21</v>
      </c>
      <c r="M28" s="91">
        <v>34</v>
      </c>
      <c r="N28" s="91"/>
      <c r="O28" s="91"/>
      <c r="P28" s="91"/>
      <c r="Q28" s="91"/>
      <c r="R28" s="91"/>
      <c r="S28" s="91"/>
      <c r="T28" s="91"/>
      <c r="U28" s="91"/>
      <c r="V28" s="77">
        <f t="shared" si="2"/>
        <v>102</v>
      </c>
      <c r="W28" s="128">
        <f t="shared" si="3"/>
        <v>20.198019801980198</v>
      </c>
      <c r="Z28" s="1116"/>
      <c r="AA28" s="1116"/>
      <c r="AB28" s="224"/>
      <c r="AC28" s="224"/>
      <c r="AD28" s="694"/>
      <c r="AE28" s="694"/>
      <c r="AF28" s="694"/>
      <c r="AG28" s="694"/>
      <c r="AH28" s="694"/>
      <c r="AI28" s="694"/>
      <c r="AJ28" s="694"/>
      <c r="AK28" s="694"/>
      <c r="AL28" s="694"/>
      <c r="AM28" s="694"/>
      <c r="AN28" s="694"/>
      <c r="AO28" s="694"/>
      <c r="AP28" s="694"/>
      <c r="AQ28" s="694"/>
      <c r="AR28" s="694"/>
      <c r="AS28" s="694"/>
      <c r="AT28" s="694"/>
      <c r="AU28" s="694"/>
      <c r="AV28" s="694"/>
      <c r="AW28" s="694"/>
      <c r="AZ28" s="161"/>
      <c r="BA28" s="129"/>
      <c r="BB28" s="130"/>
      <c r="BC28" s="126"/>
      <c r="BD28" s="155"/>
      <c r="BE28" s="132"/>
      <c r="BF28" s="131"/>
      <c r="BG28" s="132"/>
      <c r="BH28" s="131"/>
      <c r="BI28" s="132"/>
      <c r="BJ28" s="131"/>
      <c r="BK28" s="132"/>
      <c r="BL28" s="155"/>
      <c r="BM28" s="132"/>
      <c r="BN28" s="155"/>
      <c r="BO28" s="132"/>
      <c r="BP28" s="155"/>
      <c r="BQ28" s="132"/>
      <c r="BR28" s="155"/>
      <c r="BS28" s="132"/>
      <c r="BT28" s="155"/>
      <c r="BU28" s="132"/>
      <c r="BV28" s="155"/>
      <c r="BW28" s="132"/>
      <c r="BX28" s="155"/>
      <c r="BY28" s="132"/>
      <c r="BZ28" s="155"/>
      <c r="CA28" s="132"/>
      <c r="CB28" s="156"/>
      <c r="CC28" s="128"/>
      <c r="CF28" s="122"/>
      <c r="CG28" s="122"/>
      <c r="CH28" s="161"/>
    </row>
    <row r="29" spans="1:88" ht="54.75" customHeight="1">
      <c r="A29" s="1142"/>
      <c r="B29" s="1119"/>
      <c r="C29" s="1125"/>
      <c r="D29" s="38" t="s">
        <v>37</v>
      </c>
      <c r="E29" s="9" t="s">
        <v>27</v>
      </c>
      <c r="F29" s="663">
        <f>+'[1]UE409 (2)'!F29</f>
        <v>40</v>
      </c>
      <c r="G29" s="663">
        <f>+[1]UE409!G29</f>
        <v>37</v>
      </c>
      <c r="H29" s="663">
        <f>+[1]UE409!H29</f>
        <v>37</v>
      </c>
      <c r="I29" s="663">
        <f>+[1]UE409!I29</f>
        <v>37</v>
      </c>
      <c r="J29" s="634">
        <v>2</v>
      </c>
      <c r="K29" s="94">
        <v>0</v>
      </c>
      <c r="L29" s="94">
        <v>1</v>
      </c>
      <c r="M29" s="94">
        <v>1</v>
      </c>
      <c r="N29" s="94"/>
      <c r="O29" s="94"/>
      <c r="P29" s="94"/>
      <c r="Q29" s="94"/>
      <c r="R29" s="94"/>
      <c r="S29" s="94"/>
      <c r="T29" s="94"/>
      <c r="U29" s="94"/>
      <c r="V29" s="77">
        <f t="shared" si="2"/>
        <v>4</v>
      </c>
      <c r="W29" s="128">
        <f t="shared" si="3"/>
        <v>10</v>
      </c>
      <c r="Z29" s="1116"/>
      <c r="AA29" s="1116"/>
      <c r="AB29" s="224"/>
      <c r="AC29" s="224"/>
      <c r="AD29" s="694"/>
      <c r="AE29" s="694"/>
      <c r="AF29" s="694"/>
      <c r="AG29" s="694"/>
      <c r="AH29" s="694"/>
      <c r="AI29" s="694"/>
      <c r="AJ29" s="694"/>
      <c r="AK29" s="694"/>
      <c r="AL29" s="694"/>
      <c r="AM29" s="694"/>
      <c r="AN29" s="694"/>
      <c r="AO29" s="694"/>
      <c r="AP29" s="694"/>
      <c r="AQ29" s="694"/>
      <c r="AR29" s="694"/>
      <c r="AS29" s="694"/>
      <c r="AT29" s="694"/>
      <c r="AU29" s="694"/>
      <c r="AV29" s="694"/>
      <c r="AW29" s="694"/>
      <c r="BA29" s="129"/>
      <c r="BB29" s="130"/>
      <c r="BC29" s="126"/>
      <c r="BD29" s="155"/>
      <c r="BE29" s="132"/>
      <c r="BF29" s="131"/>
      <c r="BG29" s="132"/>
      <c r="BH29" s="131"/>
      <c r="BI29" s="132"/>
      <c r="BJ29" s="131"/>
      <c r="BK29" s="132"/>
      <c r="BL29" s="155"/>
      <c r="BM29" s="132"/>
      <c r="BN29" s="155"/>
      <c r="BO29" s="132"/>
      <c r="BP29" s="155"/>
      <c r="BQ29" s="132"/>
      <c r="BR29" s="155"/>
      <c r="BS29" s="132"/>
      <c r="BT29" s="155"/>
      <c r="BU29" s="132"/>
      <c r="BV29" s="155"/>
      <c r="BW29" s="132"/>
      <c r="BX29" s="155"/>
      <c r="BY29" s="132"/>
      <c r="BZ29" s="155"/>
      <c r="CA29" s="132"/>
      <c r="CB29" s="156"/>
      <c r="CC29" s="128"/>
      <c r="CF29" s="122"/>
      <c r="CG29" s="122"/>
      <c r="CH29" s="161"/>
    </row>
    <row r="30" spans="1:88" ht="54.75" customHeight="1">
      <c r="A30" s="1142"/>
      <c r="B30" s="1119"/>
      <c r="C30" s="1126"/>
      <c r="D30" s="38" t="s">
        <v>438</v>
      </c>
      <c r="E30" s="9" t="s">
        <v>27</v>
      </c>
      <c r="F30" s="663">
        <f>+'[1]UE409 (2)'!F30</f>
        <v>51</v>
      </c>
      <c r="G30" s="663">
        <f>+[1]UE409!G30</f>
        <v>49</v>
      </c>
      <c r="H30" s="663">
        <f>+[1]UE409!H30</f>
        <v>49</v>
      </c>
      <c r="I30" s="663">
        <f>+[1]UE409!I30</f>
        <v>49</v>
      </c>
      <c r="J30" s="634">
        <v>1</v>
      </c>
      <c r="K30" s="94">
        <v>0</v>
      </c>
      <c r="L30" s="94">
        <v>0</v>
      </c>
      <c r="M30" s="94">
        <v>1</v>
      </c>
      <c r="N30" s="94"/>
      <c r="O30" s="94"/>
      <c r="P30" s="94"/>
      <c r="Q30" s="94"/>
      <c r="R30" s="94"/>
      <c r="S30" s="94"/>
      <c r="T30" s="94"/>
      <c r="U30" s="94"/>
      <c r="V30" s="77">
        <f t="shared" si="2"/>
        <v>2</v>
      </c>
      <c r="W30" s="128">
        <f t="shared" si="3"/>
        <v>3.9215686274509802</v>
      </c>
      <c r="Z30" s="1117"/>
      <c r="AA30" s="1117"/>
      <c r="AB30" s="224"/>
      <c r="AC30" s="224"/>
      <c r="AD30" s="694"/>
      <c r="AE30" s="694"/>
      <c r="AF30" s="694"/>
      <c r="AG30" s="694"/>
      <c r="AH30" s="694"/>
      <c r="AI30" s="694"/>
      <c r="AJ30" s="694"/>
      <c r="AK30" s="694"/>
      <c r="AL30" s="694"/>
      <c r="AM30" s="694"/>
      <c r="AN30" s="694"/>
      <c r="AO30" s="694"/>
      <c r="AP30" s="694"/>
      <c r="AQ30" s="694"/>
      <c r="AR30" s="694"/>
      <c r="AS30" s="694"/>
      <c r="AT30" s="694"/>
      <c r="AU30" s="694"/>
      <c r="AV30" s="694"/>
      <c r="AW30" s="694"/>
      <c r="BA30" s="129"/>
      <c r="BB30" s="130"/>
      <c r="BC30" s="129"/>
      <c r="BD30" s="155"/>
      <c r="BE30" s="132"/>
      <c r="BF30" s="131"/>
      <c r="BG30" s="132"/>
      <c r="BH30" s="131"/>
      <c r="BI30" s="132"/>
      <c r="BJ30" s="131"/>
      <c r="BK30" s="132"/>
      <c r="BL30" s="155"/>
      <c r="BM30" s="132"/>
      <c r="BN30" s="155"/>
      <c r="BO30" s="132"/>
      <c r="BP30" s="155"/>
      <c r="BQ30" s="132"/>
      <c r="BR30" s="155"/>
      <c r="BS30" s="132"/>
      <c r="BT30" s="155"/>
      <c r="BU30" s="132"/>
      <c r="BV30" s="155"/>
      <c r="BW30" s="132"/>
      <c r="BX30" s="155"/>
      <c r="BY30" s="132"/>
      <c r="BZ30" s="155"/>
      <c r="CA30" s="132"/>
      <c r="CB30" s="156"/>
      <c r="CC30" s="128"/>
      <c r="CD30" s="145"/>
      <c r="CF30" s="122"/>
      <c r="CG30" s="122"/>
      <c r="CH30" s="161"/>
    </row>
    <row r="31" spans="1:88" ht="54.75" customHeight="1">
      <c r="A31" s="1142"/>
      <c r="B31" s="1119"/>
      <c r="C31" s="1123" t="s">
        <v>230</v>
      </c>
      <c r="D31" s="662" t="s">
        <v>221</v>
      </c>
      <c r="E31" s="662"/>
      <c r="F31" s="663">
        <f>+'[1]UE409 (2)'!F31</f>
        <v>4345</v>
      </c>
      <c r="G31" s="663">
        <f>+[1]UE409!G31</f>
        <v>6728</v>
      </c>
      <c r="H31" s="663">
        <f>+[1]UE409!H31</f>
        <v>6728</v>
      </c>
      <c r="I31" s="663">
        <f>+[1]UE409!I31</f>
        <v>6728</v>
      </c>
      <c r="J31" s="720">
        <v>369</v>
      </c>
      <c r="K31" s="663">
        <v>378</v>
      </c>
      <c r="L31" s="663">
        <v>289</v>
      </c>
      <c r="M31" s="663">
        <v>262</v>
      </c>
      <c r="N31" s="663">
        <f t="shared" ref="N31:U31" si="8">SUM(N32:N34)</f>
        <v>0</v>
      </c>
      <c r="O31" s="663">
        <f t="shared" si="8"/>
        <v>0</v>
      </c>
      <c r="P31" s="663">
        <f t="shared" si="8"/>
        <v>0</v>
      </c>
      <c r="Q31" s="663">
        <f t="shared" si="8"/>
        <v>0</v>
      </c>
      <c r="R31" s="663">
        <f t="shared" si="8"/>
        <v>0</v>
      </c>
      <c r="S31" s="663">
        <f t="shared" si="8"/>
        <v>0</v>
      </c>
      <c r="T31" s="663">
        <f t="shared" si="8"/>
        <v>0</v>
      </c>
      <c r="U31" s="663">
        <f t="shared" si="8"/>
        <v>0</v>
      </c>
      <c r="V31" s="77">
        <f t="shared" si="2"/>
        <v>1298</v>
      </c>
      <c r="W31" s="128">
        <f t="shared" si="3"/>
        <v>29.873417721518987</v>
      </c>
      <c r="Z31" s="224"/>
      <c r="AA31" s="224"/>
      <c r="AB31" s="224"/>
      <c r="AC31" s="224"/>
      <c r="AD31" s="694"/>
      <c r="AE31" s="694"/>
      <c r="AF31" s="694"/>
      <c r="AG31" s="694"/>
      <c r="AH31" s="694"/>
      <c r="AI31" s="694"/>
      <c r="AJ31" s="694"/>
      <c r="AK31" s="694"/>
      <c r="AL31" s="694"/>
      <c r="AM31" s="694"/>
      <c r="AN31" s="694"/>
      <c r="AO31" s="694"/>
      <c r="AP31" s="694"/>
      <c r="AQ31" s="694"/>
      <c r="AR31" s="694"/>
      <c r="AS31" s="694"/>
      <c r="AT31" s="694"/>
      <c r="AU31" s="694"/>
      <c r="AV31" s="694"/>
      <c r="AW31" s="694"/>
      <c r="BA31" s="77">
        <f>+BC31+BD31+BF31+BH31+BJ31+BL31+BN31+BP31+BR31+BT31+BV31+BX31+BZ31</f>
        <v>536920</v>
      </c>
      <c r="BB31" s="130">
        <f>+BE31+BG31+BI31+BK31+BM31+BO31+BQ31+BS31+BU31+BW31+BY31+CA31</f>
        <v>46219.6</v>
      </c>
      <c r="BC31" s="129">
        <v>50158</v>
      </c>
      <c r="BD31" s="155">
        <v>5568</v>
      </c>
      <c r="BE31" s="132">
        <v>2037.44</v>
      </c>
      <c r="BF31" s="131">
        <v>481194</v>
      </c>
      <c r="BG31" s="132">
        <v>44182.159999999996</v>
      </c>
      <c r="BH31" s="131"/>
      <c r="BI31" s="132"/>
      <c r="BJ31" s="131"/>
      <c r="BK31" s="132"/>
      <c r="BL31" s="155"/>
      <c r="BM31" s="132"/>
      <c r="BN31" s="155"/>
      <c r="BO31" s="132"/>
      <c r="BP31" s="155"/>
      <c r="BQ31" s="132"/>
      <c r="BR31" s="155"/>
      <c r="BS31" s="132"/>
      <c r="BT31" s="155"/>
      <c r="BU31" s="132"/>
      <c r="BV31" s="155"/>
      <c r="BW31" s="132"/>
      <c r="BX31" s="155"/>
      <c r="BY31" s="132"/>
      <c r="BZ31" s="155"/>
      <c r="CA31" s="132"/>
      <c r="CB31" s="156">
        <f>+BE31+BG31+BI31+BK31+BM31+BO31+BQ31+BS31+BU31+BW31+BY31+CA31</f>
        <v>46219.6</v>
      </c>
      <c r="CC31" s="128">
        <f>+CB31/BA31*100</f>
        <v>8.6082842881621104</v>
      </c>
      <c r="CF31" s="133">
        <f>+CI31-BA31</f>
        <v>0</v>
      </c>
      <c r="CG31" s="133">
        <f>+CJ31-BB31</f>
        <v>0</v>
      </c>
      <c r="CH31" s="160"/>
      <c r="CI31" s="133">
        <v>536920</v>
      </c>
      <c r="CJ31" s="133">
        <v>46219.6</v>
      </c>
    </row>
    <row r="32" spans="1:88" ht="54.75" customHeight="1">
      <c r="A32" s="1142"/>
      <c r="B32" s="1119"/>
      <c r="C32" s="1123"/>
      <c r="D32" s="38" t="s">
        <v>38</v>
      </c>
      <c r="E32" s="44" t="s">
        <v>27</v>
      </c>
      <c r="F32" s="663">
        <f>+'[1]UE409 (2)'!F32</f>
        <v>2832</v>
      </c>
      <c r="G32" s="663">
        <f>+[1]UE409!G32</f>
        <v>4505</v>
      </c>
      <c r="H32" s="663">
        <f>+[1]UE409!H32</f>
        <v>4505</v>
      </c>
      <c r="I32" s="663">
        <f>+[1]UE409!I32</f>
        <v>4505</v>
      </c>
      <c r="J32" s="634">
        <v>157</v>
      </c>
      <c r="K32" s="80">
        <v>173</v>
      </c>
      <c r="L32" s="80">
        <v>126</v>
      </c>
      <c r="M32" s="80">
        <v>123</v>
      </c>
      <c r="N32" s="80"/>
      <c r="O32" s="80"/>
      <c r="P32" s="80"/>
      <c r="Q32" s="80"/>
      <c r="R32" s="80"/>
      <c r="S32" s="80"/>
      <c r="T32" s="80"/>
      <c r="U32" s="80"/>
      <c r="V32" s="77">
        <f t="shared" si="2"/>
        <v>579</v>
      </c>
      <c r="W32" s="128">
        <f t="shared" si="3"/>
        <v>20.444915254237291</v>
      </c>
      <c r="Z32" s="1129" t="s">
        <v>768</v>
      </c>
      <c r="AA32" s="1115" t="s">
        <v>767</v>
      </c>
      <c r="AB32" s="224"/>
      <c r="AC32" s="224"/>
      <c r="AD32" s="694"/>
      <c r="AE32" s="694"/>
      <c r="AF32" s="694"/>
      <c r="AG32" s="694"/>
      <c r="AH32" s="694"/>
      <c r="AI32" s="694"/>
      <c r="AJ32" s="694"/>
      <c r="AK32" s="694"/>
      <c r="AL32" s="694"/>
      <c r="AM32" s="694"/>
      <c r="AN32" s="694"/>
      <c r="AO32" s="694"/>
      <c r="AP32" s="694"/>
      <c r="AQ32" s="694"/>
      <c r="AR32" s="694"/>
      <c r="AS32" s="694"/>
      <c r="AT32" s="694"/>
      <c r="AU32" s="694"/>
      <c r="AV32" s="694"/>
      <c r="AW32" s="694"/>
      <c r="BA32" s="129"/>
      <c r="BB32" s="130"/>
      <c r="BC32" s="129"/>
      <c r="BD32" s="155"/>
      <c r="BE32" s="132"/>
      <c r="BF32" s="158"/>
      <c r="BG32" s="132"/>
      <c r="BH32" s="158"/>
      <c r="BI32" s="132"/>
      <c r="BJ32" s="158"/>
      <c r="BK32" s="132"/>
      <c r="BL32" s="155"/>
      <c r="BM32" s="132"/>
      <c r="BN32" s="155"/>
      <c r="BO32" s="132"/>
      <c r="BP32" s="155"/>
      <c r="BQ32" s="132"/>
      <c r="BR32" s="155"/>
      <c r="BS32" s="132"/>
      <c r="BT32" s="155"/>
      <c r="BU32" s="132"/>
      <c r="BV32" s="155"/>
      <c r="BW32" s="132"/>
      <c r="BX32" s="155"/>
      <c r="BY32" s="132"/>
      <c r="BZ32" s="155"/>
      <c r="CA32" s="132"/>
      <c r="CB32" s="156"/>
      <c r="CC32" s="128"/>
      <c r="CF32" s="122"/>
      <c r="CG32" s="122"/>
      <c r="CH32" s="161"/>
    </row>
    <row r="33" spans="1:88" ht="54.75" customHeight="1">
      <c r="A33" s="1142"/>
      <c r="B33" s="1119"/>
      <c r="C33" s="1123"/>
      <c r="D33" s="38" t="s">
        <v>39</v>
      </c>
      <c r="E33" s="9" t="s">
        <v>27</v>
      </c>
      <c r="F33" s="663">
        <f>+'[1]UE409 (2)'!F33</f>
        <v>13</v>
      </c>
      <c r="G33" s="663">
        <f>+[1]UE409!G33</f>
        <v>38</v>
      </c>
      <c r="H33" s="663">
        <f>+[1]UE409!H33</f>
        <v>38</v>
      </c>
      <c r="I33" s="663">
        <f>+[1]UE409!I33</f>
        <v>38</v>
      </c>
      <c r="J33" s="634">
        <v>0</v>
      </c>
      <c r="K33" s="80">
        <v>1</v>
      </c>
      <c r="L33" s="80">
        <v>3</v>
      </c>
      <c r="M33" s="80">
        <v>1</v>
      </c>
      <c r="N33" s="80"/>
      <c r="O33" s="80"/>
      <c r="P33" s="80"/>
      <c r="Q33" s="80"/>
      <c r="R33" s="80"/>
      <c r="S33" s="80"/>
      <c r="T33" s="80"/>
      <c r="U33" s="80"/>
      <c r="V33" s="77">
        <f t="shared" si="2"/>
        <v>5</v>
      </c>
      <c r="W33" s="128">
        <f t="shared" si="3"/>
        <v>38.461538461538467</v>
      </c>
      <c r="Z33" s="1130"/>
      <c r="AA33" s="1116"/>
      <c r="AB33" s="224"/>
      <c r="AC33" s="224"/>
      <c r="AD33" s="694"/>
      <c r="AE33" s="694"/>
      <c r="AF33" s="694"/>
      <c r="AG33" s="694"/>
      <c r="AH33" s="694"/>
      <c r="AI33" s="694"/>
      <c r="AJ33" s="694"/>
      <c r="AK33" s="694"/>
      <c r="AL33" s="694"/>
      <c r="AM33" s="694"/>
      <c r="AN33" s="694"/>
      <c r="AO33" s="694"/>
      <c r="AP33" s="694"/>
      <c r="AQ33" s="694"/>
      <c r="AR33" s="694"/>
      <c r="AS33" s="694"/>
      <c r="AT33" s="694"/>
      <c r="AU33" s="694"/>
      <c r="AV33" s="694"/>
      <c r="AW33" s="694"/>
      <c r="BA33" s="129"/>
      <c r="BB33" s="130"/>
      <c r="BC33" s="129"/>
      <c r="BD33" s="155"/>
      <c r="BE33" s="132"/>
      <c r="BF33" s="158"/>
      <c r="BG33" s="132"/>
      <c r="BH33" s="158"/>
      <c r="BI33" s="132"/>
      <c r="BJ33" s="158"/>
      <c r="BK33" s="132"/>
      <c r="BL33" s="155"/>
      <c r="BM33" s="132"/>
      <c r="BN33" s="155"/>
      <c r="BO33" s="132"/>
      <c r="BP33" s="155"/>
      <c r="BQ33" s="132"/>
      <c r="BR33" s="155"/>
      <c r="BS33" s="132"/>
      <c r="BT33" s="155"/>
      <c r="BU33" s="132"/>
      <c r="BV33" s="155"/>
      <c r="BW33" s="132"/>
      <c r="BX33" s="155"/>
      <c r="BY33" s="132"/>
      <c r="BZ33" s="155"/>
      <c r="CA33" s="132"/>
      <c r="CB33" s="156"/>
      <c r="CC33" s="128"/>
      <c r="CF33" s="122"/>
      <c r="CG33" s="122"/>
      <c r="CH33" s="161"/>
    </row>
    <row r="34" spans="1:88" ht="54.75" customHeight="1">
      <c r="A34" s="1142"/>
      <c r="B34" s="1120"/>
      <c r="C34" s="1123"/>
      <c r="D34" s="38" t="s">
        <v>40</v>
      </c>
      <c r="E34" s="9" t="s">
        <v>27</v>
      </c>
      <c r="F34" s="663">
        <f>+'[1]UE409 (2)'!F34</f>
        <v>1500</v>
      </c>
      <c r="G34" s="663">
        <f>+[1]UE409!G34</f>
        <v>2185</v>
      </c>
      <c r="H34" s="663">
        <f>+[1]UE409!H34</f>
        <v>2185</v>
      </c>
      <c r="I34" s="663">
        <f>+[1]UE409!I34</f>
        <v>2185</v>
      </c>
      <c r="J34" s="722">
        <v>212</v>
      </c>
      <c r="K34" s="114">
        <v>204</v>
      </c>
      <c r="L34" s="114">
        <v>160</v>
      </c>
      <c r="M34" s="114">
        <v>138</v>
      </c>
      <c r="N34" s="114"/>
      <c r="O34" s="114"/>
      <c r="P34" s="80"/>
      <c r="Q34" s="80"/>
      <c r="R34" s="80"/>
      <c r="S34" s="80"/>
      <c r="T34" s="80"/>
      <c r="U34" s="80"/>
      <c r="V34" s="77">
        <f t="shared" si="2"/>
        <v>714</v>
      </c>
      <c r="W34" s="128">
        <f t="shared" si="3"/>
        <v>47.599999999999994</v>
      </c>
      <c r="Z34" s="1131"/>
      <c r="AA34" s="1117"/>
      <c r="AB34" s="224"/>
      <c r="AC34" s="224"/>
      <c r="AD34" s="694"/>
      <c r="AE34" s="694"/>
      <c r="AF34" s="694"/>
      <c r="AG34" s="694"/>
      <c r="AH34" s="694"/>
      <c r="AI34" s="694"/>
      <c r="AJ34" s="694"/>
      <c r="AK34" s="694"/>
      <c r="AL34" s="694"/>
      <c r="AM34" s="694"/>
      <c r="AN34" s="694"/>
      <c r="AO34" s="694"/>
      <c r="AP34" s="694"/>
      <c r="AQ34" s="694"/>
      <c r="AR34" s="694"/>
      <c r="AS34" s="694"/>
      <c r="AT34" s="694"/>
      <c r="AU34" s="694"/>
      <c r="AV34" s="694"/>
      <c r="AW34" s="694"/>
      <c r="BA34" s="129"/>
      <c r="BB34" s="130"/>
      <c r="BC34" s="129"/>
      <c r="BD34" s="155"/>
      <c r="BE34" s="132"/>
      <c r="BF34" s="158"/>
      <c r="BG34" s="132"/>
      <c r="BH34" s="158"/>
      <c r="BI34" s="132"/>
      <c r="BJ34" s="158"/>
      <c r="BK34" s="132"/>
      <c r="BL34" s="155"/>
      <c r="BM34" s="132"/>
      <c r="BN34" s="155"/>
      <c r="BO34" s="132"/>
      <c r="BP34" s="155"/>
      <c r="BQ34" s="132"/>
      <c r="BR34" s="155"/>
      <c r="BS34" s="132"/>
      <c r="BT34" s="155"/>
      <c r="BU34" s="132"/>
      <c r="BV34" s="155"/>
      <c r="BW34" s="132"/>
      <c r="BX34" s="155"/>
      <c r="BY34" s="132"/>
      <c r="BZ34" s="155"/>
      <c r="CA34" s="132"/>
      <c r="CB34" s="156"/>
      <c r="CC34" s="128"/>
      <c r="CF34" s="122"/>
      <c r="CG34" s="122"/>
      <c r="CH34" s="161"/>
    </row>
    <row r="35" spans="1:88" ht="54.75" customHeight="1">
      <c r="A35" s="1142"/>
      <c r="B35" s="1118" t="s">
        <v>274</v>
      </c>
      <c r="C35" s="984" t="s">
        <v>714</v>
      </c>
      <c r="D35" s="985"/>
      <c r="E35" s="986"/>
      <c r="F35" s="698">
        <f>+'[1]UE409 (2)'!F35</f>
        <v>206</v>
      </c>
      <c r="G35" s="698">
        <f>+[1]UE409!G35</f>
        <v>555</v>
      </c>
      <c r="H35" s="698">
        <f>+[1]UE409!H35</f>
        <v>555</v>
      </c>
      <c r="I35" s="698">
        <f>+[1]UE409!I35</f>
        <v>555</v>
      </c>
      <c r="J35" s="723">
        <v>10</v>
      </c>
      <c r="K35" s="698">
        <v>10</v>
      </c>
      <c r="L35" s="698">
        <v>12</v>
      </c>
      <c r="M35" s="698">
        <v>12</v>
      </c>
      <c r="N35" s="698">
        <f t="shared" ref="N35:U35" si="9">+N36+N40</f>
        <v>0</v>
      </c>
      <c r="O35" s="698">
        <f t="shared" si="9"/>
        <v>0</v>
      </c>
      <c r="P35" s="698">
        <f t="shared" si="9"/>
        <v>0</v>
      </c>
      <c r="Q35" s="698">
        <f t="shared" si="9"/>
        <v>0</v>
      </c>
      <c r="R35" s="698">
        <f t="shared" si="9"/>
        <v>0</v>
      </c>
      <c r="S35" s="698">
        <f t="shared" si="9"/>
        <v>0</v>
      </c>
      <c r="T35" s="698">
        <f t="shared" si="9"/>
        <v>0</v>
      </c>
      <c r="U35" s="698">
        <f t="shared" si="9"/>
        <v>0</v>
      </c>
      <c r="V35" s="77">
        <f t="shared" si="2"/>
        <v>44</v>
      </c>
      <c r="W35" s="128">
        <f t="shared" si="3"/>
        <v>21.359223300970871</v>
      </c>
      <c r="Z35" s="224"/>
      <c r="AA35" s="224"/>
      <c r="AB35" s="224"/>
      <c r="AC35" s="224"/>
      <c r="AD35" s="694"/>
      <c r="AE35" s="694"/>
      <c r="AF35" s="694"/>
      <c r="AG35" s="694"/>
      <c r="AH35" s="694"/>
      <c r="AI35" s="694"/>
      <c r="AJ35" s="694"/>
      <c r="AK35" s="694"/>
      <c r="AL35" s="694"/>
      <c r="AM35" s="694"/>
      <c r="AN35" s="694"/>
      <c r="AO35" s="694"/>
      <c r="AP35" s="694"/>
      <c r="AQ35" s="694"/>
      <c r="AR35" s="694"/>
      <c r="AS35" s="694"/>
      <c r="AT35" s="694"/>
      <c r="AU35" s="694"/>
      <c r="AV35" s="694"/>
      <c r="AW35" s="694"/>
      <c r="BA35" s="129"/>
      <c r="BB35" s="130"/>
      <c r="BC35" s="129"/>
      <c r="BD35" s="155">
        <v>0</v>
      </c>
      <c r="BE35" s="132">
        <v>0</v>
      </c>
      <c r="BF35" s="158">
        <v>0</v>
      </c>
      <c r="BG35" s="132">
        <v>0</v>
      </c>
      <c r="BH35" s="158"/>
      <c r="BI35" s="132"/>
      <c r="BJ35" s="158"/>
      <c r="BK35" s="132"/>
      <c r="BL35" s="155"/>
      <c r="BM35" s="132"/>
      <c r="BN35" s="155"/>
      <c r="BO35" s="132"/>
      <c r="BP35" s="155"/>
      <c r="BQ35" s="132"/>
      <c r="BR35" s="155"/>
      <c r="BS35" s="132"/>
      <c r="BT35" s="155"/>
      <c r="BU35" s="132"/>
      <c r="BV35" s="155"/>
      <c r="BW35" s="132"/>
      <c r="BX35" s="155"/>
      <c r="BY35" s="132"/>
      <c r="BZ35" s="155"/>
      <c r="CA35" s="132"/>
      <c r="CB35" s="156"/>
      <c r="CC35" s="128"/>
      <c r="CF35" s="133">
        <f>+CI35-BA35</f>
        <v>0</v>
      </c>
      <c r="CG35" s="133">
        <f>+CJ35-BB35</f>
        <v>0</v>
      </c>
      <c r="CH35" s="160"/>
      <c r="CI35" s="133"/>
      <c r="CJ35" s="133"/>
    </row>
    <row r="36" spans="1:88" ht="54.75" customHeight="1">
      <c r="A36" s="1142"/>
      <c r="B36" s="1119"/>
      <c r="C36" s="1123" t="s">
        <v>227</v>
      </c>
      <c r="D36" s="662" t="s">
        <v>221</v>
      </c>
      <c r="E36" s="662"/>
      <c r="F36" s="663">
        <f>+'[1]UE409 (2)'!F36</f>
        <v>156</v>
      </c>
      <c r="G36" s="663">
        <f>+[1]UE409!G36</f>
        <v>479</v>
      </c>
      <c r="H36" s="663">
        <f>+[1]UE409!H36</f>
        <v>479</v>
      </c>
      <c r="I36" s="663">
        <f>+[1]UE409!I36</f>
        <v>479</v>
      </c>
      <c r="J36" s="720">
        <v>8</v>
      </c>
      <c r="K36" s="663">
        <v>2</v>
      </c>
      <c r="L36" s="663">
        <v>6</v>
      </c>
      <c r="M36" s="663">
        <v>8</v>
      </c>
      <c r="N36" s="663">
        <f t="shared" ref="N36:U36" si="10">SUM(N37+N38+N39)</f>
        <v>0</v>
      </c>
      <c r="O36" s="663">
        <f t="shared" si="10"/>
        <v>0</v>
      </c>
      <c r="P36" s="663">
        <f t="shared" si="10"/>
        <v>0</v>
      </c>
      <c r="Q36" s="663">
        <f t="shared" si="10"/>
        <v>0</v>
      </c>
      <c r="R36" s="663">
        <f t="shared" si="10"/>
        <v>0</v>
      </c>
      <c r="S36" s="663">
        <f t="shared" si="10"/>
        <v>0</v>
      </c>
      <c r="T36" s="663">
        <f t="shared" si="10"/>
        <v>0</v>
      </c>
      <c r="U36" s="663">
        <f t="shared" si="10"/>
        <v>0</v>
      </c>
      <c r="V36" s="77">
        <f t="shared" si="2"/>
        <v>24</v>
      </c>
      <c r="W36" s="128">
        <f t="shared" si="3"/>
        <v>15.384615384615385</v>
      </c>
      <c r="Z36" s="224"/>
      <c r="AA36" s="224"/>
      <c r="AB36" s="224"/>
      <c r="AC36" s="224"/>
      <c r="AD36" s="694"/>
      <c r="AE36" s="694"/>
      <c r="AF36" s="694"/>
      <c r="AG36" s="694"/>
      <c r="AH36" s="694"/>
      <c r="AI36" s="694"/>
      <c r="AJ36" s="694"/>
      <c r="AK36" s="694"/>
      <c r="AL36" s="694"/>
      <c r="AM36" s="694"/>
      <c r="AN36" s="694"/>
      <c r="AO36" s="694"/>
      <c r="AP36" s="694"/>
      <c r="AQ36" s="694"/>
      <c r="AR36" s="694"/>
      <c r="AS36" s="694"/>
      <c r="AT36" s="694"/>
      <c r="AU36" s="694"/>
      <c r="AV36" s="694"/>
      <c r="AW36" s="694"/>
      <c r="BA36" s="77">
        <f>+BC36+BD36+BF36+BH36+BJ36+BL36+BN36+BP36+BR36+BT36+BV36+BX36+BZ36</f>
        <v>869528</v>
      </c>
      <c r="BB36" s="130">
        <f>+BE36+BG36+BI36+BK36+BM36+BO36+BQ36+BS36+BU36+BW36+BY36+CA36</f>
        <v>78096.009999999995</v>
      </c>
      <c r="BC36" s="129">
        <v>2671</v>
      </c>
      <c r="BD36" s="155">
        <v>0</v>
      </c>
      <c r="BE36" s="132">
        <v>0</v>
      </c>
      <c r="BF36" s="131">
        <v>866857</v>
      </c>
      <c r="BG36" s="132">
        <v>78096.009999999995</v>
      </c>
      <c r="BH36" s="131"/>
      <c r="BI36" s="132"/>
      <c r="BJ36" s="131"/>
      <c r="BK36" s="132"/>
      <c r="BL36" s="155"/>
      <c r="BM36" s="132"/>
      <c r="BN36" s="155"/>
      <c r="BO36" s="132"/>
      <c r="BP36" s="155"/>
      <c r="BQ36" s="132"/>
      <c r="BR36" s="155"/>
      <c r="BS36" s="132"/>
      <c r="BT36" s="155"/>
      <c r="BU36" s="132"/>
      <c r="BV36" s="155"/>
      <c r="BW36" s="132"/>
      <c r="BX36" s="155"/>
      <c r="BY36" s="132"/>
      <c r="BZ36" s="155"/>
      <c r="CA36" s="132"/>
      <c r="CB36" s="156">
        <f>+BE36+BG36+BI36+BK36+BM36+BO36+BQ36+BS36+BU36+BW36+BY36+CA36</f>
        <v>78096.009999999995</v>
      </c>
      <c r="CC36" s="128">
        <f>+CB36/BA36*100</f>
        <v>8.9814255550137538</v>
      </c>
      <c r="CF36" s="133">
        <f>+CI36-BA36</f>
        <v>0</v>
      </c>
      <c r="CG36" s="133">
        <f>+CJ36-BB36</f>
        <v>0</v>
      </c>
      <c r="CH36" s="160"/>
      <c r="CI36" s="133">
        <v>869528</v>
      </c>
      <c r="CJ36" s="133">
        <v>78096.009999999995</v>
      </c>
    </row>
    <row r="37" spans="1:88" ht="54.75" customHeight="1">
      <c r="A37" s="1142"/>
      <c r="B37" s="1119"/>
      <c r="C37" s="1123"/>
      <c r="D37" s="53" t="s">
        <v>444</v>
      </c>
      <c r="E37" s="25" t="s">
        <v>27</v>
      </c>
      <c r="F37" s="663">
        <f>+'[1]UE409 (2)'!F37</f>
        <v>25</v>
      </c>
      <c r="G37" s="663">
        <f>+[1]UE409!G37</f>
        <v>169</v>
      </c>
      <c r="H37" s="663">
        <f>+[1]UE409!H37</f>
        <v>169</v>
      </c>
      <c r="I37" s="663">
        <f>+[1]UE409!I37</f>
        <v>169</v>
      </c>
      <c r="J37" s="722">
        <v>0</v>
      </c>
      <c r="K37" s="429">
        <v>0</v>
      </c>
      <c r="L37" s="429">
        <v>0</v>
      </c>
      <c r="M37" s="429">
        <v>1</v>
      </c>
      <c r="N37" s="429"/>
      <c r="O37" s="429"/>
      <c r="P37" s="94"/>
      <c r="Q37" s="94"/>
      <c r="R37" s="94"/>
      <c r="S37" s="94"/>
      <c r="T37" s="94"/>
      <c r="U37" s="94"/>
      <c r="V37" s="77">
        <f t="shared" si="2"/>
        <v>1</v>
      </c>
      <c r="W37" s="128">
        <f t="shared" si="3"/>
        <v>4</v>
      </c>
      <c r="Z37" s="1129" t="s">
        <v>768</v>
      </c>
      <c r="AA37" s="1132" t="s">
        <v>767</v>
      </c>
      <c r="AB37" s="224"/>
      <c r="AC37" s="224"/>
      <c r="AD37" s="694"/>
      <c r="AE37" s="694"/>
      <c r="AF37" s="694"/>
      <c r="AG37" s="694"/>
      <c r="AH37" s="694"/>
      <c r="AI37" s="694"/>
      <c r="AJ37" s="694"/>
      <c r="AK37" s="694"/>
      <c r="AL37" s="694"/>
      <c r="AM37" s="694"/>
      <c r="AN37" s="694"/>
      <c r="AO37" s="694"/>
      <c r="AP37" s="694"/>
      <c r="AQ37" s="694"/>
      <c r="AR37" s="694"/>
      <c r="AS37" s="694"/>
      <c r="AT37" s="694"/>
      <c r="AU37" s="694"/>
      <c r="AV37" s="694"/>
      <c r="AW37" s="694"/>
      <c r="BA37" s="129"/>
      <c r="BB37" s="130"/>
      <c r="BC37" s="129"/>
      <c r="BD37" s="403"/>
      <c r="BE37" s="166"/>
      <c r="BF37" s="131"/>
      <c r="BG37" s="132"/>
      <c r="BH37" s="131"/>
      <c r="BI37" s="132"/>
      <c r="BJ37" s="131"/>
      <c r="BK37" s="132"/>
      <c r="BL37" s="155"/>
      <c r="BM37" s="132"/>
      <c r="BN37" s="155"/>
      <c r="BO37" s="132"/>
      <c r="BP37" s="155"/>
      <c r="BQ37" s="132"/>
      <c r="BR37" s="155"/>
      <c r="BS37" s="132"/>
      <c r="BT37" s="155"/>
      <c r="BU37" s="132"/>
      <c r="BV37" s="155"/>
      <c r="BW37" s="132"/>
      <c r="BX37" s="155"/>
      <c r="BY37" s="132"/>
      <c r="BZ37" s="155"/>
      <c r="CA37" s="132"/>
      <c r="CB37" s="156"/>
      <c r="CC37" s="128"/>
      <c r="CD37" s="145"/>
      <c r="CF37" s="122"/>
      <c r="CG37" s="122"/>
      <c r="CH37" s="161"/>
    </row>
    <row r="38" spans="1:88" ht="54.75" customHeight="1">
      <c r="A38" s="1142"/>
      <c r="B38" s="1119"/>
      <c r="C38" s="1123"/>
      <c r="D38" s="54" t="s">
        <v>41</v>
      </c>
      <c r="E38" s="25" t="s">
        <v>27</v>
      </c>
      <c r="F38" s="663">
        <f>+'[1]UE409 (2)'!F38</f>
        <v>13</v>
      </c>
      <c r="G38" s="663">
        <f>+[1]UE409!G38</f>
        <v>42</v>
      </c>
      <c r="H38" s="663">
        <f>+[1]UE409!H38</f>
        <v>42</v>
      </c>
      <c r="I38" s="663">
        <f>+[1]UE409!I38</f>
        <v>42</v>
      </c>
      <c r="J38" s="634">
        <v>0</v>
      </c>
      <c r="K38" s="94">
        <v>0</v>
      </c>
      <c r="L38" s="94">
        <v>1</v>
      </c>
      <c r="M38" s="94">
        <v>0</v>
      </c>
      <c r="N38" s="94"/>
      <c r="O38" s="94"/>
      <c r="P38" s="94"/>
      <c r="Q38" s="94"/>
      <c r="R38" s="94"/>
      <c r="S38" s="94"/>
      <c r="T38" s="94"/>
      <c r="U38" s="94"/>
      <c r="V38" s="77">
        <f t="shared" si="2"/>
        <v>1</v>
      </c>
      <c r="W38" s="128">
        <f t="shared" si="3"/>
        <v>7.6923076923076925</v>
      </c>
      <c r="Z38" s="1130"/>
      <c r="AA38" s="1133"/>
      <c r="AB38" s="224"/>
      <c r="AC38" s="224"/>
      <c r="AD38" s="694"/>
      <c r="AE38" s="694"/>
      <c r="AF38" s="694"/>
      <c r="AG38" s="694"/>
      <c r="AH38" s="694"/>
      <c r="AI38" s="694"/>
      <c r="AJ38" s="694"/>
      <c r="AK38" s="694"/>
      <c r="AL38" s="694"/>
      <c r="AM38" s="694"/>
      <c r="AN38" s="694"/>
      <c r="AO38" s="694"/>
      <c r="AP38" s="694"/>
      <c r="AQ38" s="694"/>
      <c r="AR38" s="694"/>
      <c r="AS38" s="694"/>
      <c r="AT38" s="694"/>
      <c r="AU38" s="694"/>
      <c r="AV38" s="694"/>
      <c r="AW38" s="694"/>
      <c r="BA38" s="129"/>
      <c r="BB38" s="130"/>
      <c r="BC38" s="129"/>
      <c r="BD38" s="403"/>
      <c r="BE38" s="166"/>
      <c r="BF38" s="131"/>
      <c r="BG38" s="132"/>
      <c r="BH38" s="131"/>
      <c r="BI38" s="132"/>
      <c r="BJ38" s="131"/>
      <c r="BK38" s="132"/>
      <c r="BL38" s="155"/>
      <c r="BM38" s="132"/>
      <c r="BN38" s="155"/>
      <c r="BO38" s="132"/>
      <c r="BP38" s="155"/>
      <c r="BQ38" s="132"/>
      <c r="BR38" s="155"/>
      <c r="BS38" s="132"/>
      <c r="BT38" s="155"/>
      <c r="BU38" s="132"/>
      <c r="BV38" s="155"/>
      <c r="BW38" s="132"/>
      <c r="BX38" s="155"/>
      <c r="BY38" s="132"/>
      <c r="BZ38" s="155"/>
      <c r="CA38" s="132"/>
      <c r="CB38" s="156"/>
      <c r="CC38" s="128"/>
      <c r="CF38" s="122"/>
      <c r="CG38" s="122"/>
      <c r="CH38" s="161"/>
    </row>
    <row r="39" spans="1:88" ht="54.75" customHeight="1">
      <c r="A39" s="1142"/>
      <c r="B39" s="1119"/>
      <c r="C39" s="1123"/>
      <c r="D39" s="54" t="s">
        <v>42</v>
      </c>
      <c r="E39" s="25" t="s">
        <v>27</v>
      </c>
      <c r="F39" s="663">
        <f>+'[1]UE409 (2)'!F39</f>
        <v>118</v>
      </c>
      <c r="G39" s="663">
        <f>+[1]UE409!G39</f>
        <v>268</v>
      </c>
      <c r="H39" s="663">
        <f>+[1]UE409!H39</f>
        <v>268</v>
      </c>
      <c r="I39" s="663">
        <f>+[1]UE409!I39</f>
        <v>268</v>
      </c>
      <c r="J39" s="634">
        <v>8</v>
      </c>
      <c r="K39" s="94">
        <v>2</v>
      </c>
      <c r="L39" s="94">
        <v>5</v>
      </c>
      <c r="M39" s="94">
        <v>7</v>
      </c>
      <c r="N39" s="94"/>
      <c r="O39" s="94"/>
      <c r="P39" s="94"/>
      <c r="Q39" s="94"/>
      <c r="R39" s="94"/>
      <c r="S39" s="94"/>
      <c r="T39" s="94"/>
      <c r="U39" s="94"/>
      <c r="V39" s="77">
        <f t="shared" si="2"/>
        <v>22</v>
      </c>
      <c r="W39" s="128">
        <f t="shared" si="3"/>
        <v>18.64406779661017</v>
      </c>
      <c r="Z39" s="1131"/>
      <c r="AA39" s="1134"/>
      <c r="AB39" s="224"/>
      <c r="AC39" s="224"/>
      <c r="AD39" s="694"/>
      <c r="AE39" s="694"/>
      <c r="AF39" s="694"/>
      <c r="AG39" s="694"/>
      <c r="AH39" s="694"/>
      <c r="AI39" s="694"/>
      <c r="AJ39" s="694"/>
      <c r="AK39" s="694"/>
      <c r="AL39" s="694"/>
      <c r="AM39" s="694"/>
      <c r="AN39" s="694"/>
      <c r="AO39" s="694"/>
      <c r="AP39" s="694"/>
      <c r="AQ39" s="694"/>
      <c r="AR39" s="694"/>
      <c r="AS39" s="694"/>
      <c r="AT39" s="694"/>
      <c r="AU39" s="694"/>
      <c r="AV39" s="694"/>
      <c r="AW39" s="694"/>
      <c r="BA39" s="129"/>
      <c r="BB39" s="130"/>
      <c r="BC39" s="129"/>
      <c r="BD39" s="403"/>
      <c r="BE39" s="166"/>
      <c r="BF39" s="131"/>
      <c r="BG39" s="132"/>
      <c r="BH39" s="131"/>
      <c r="BI39" s="132"/>
      <c r="BJ39" s="131"/>
      <c r="BK39" s="132"/>
      <c r="BL39" s="155"/>
      <c r="BM39" s="132"/>
      <c r="BN39" s="155"/>
      <c r="BO39" s="132"/>
      <c r="BP39" s="155"/>
      <c r="BQ39" s="132"/>
      <c r="BR39" s="155"/>
      <c r="BS39" s="132"/>
      <c r="BT39" s="155"/>
      <c r="BU39" s="132"/>
      <c r="BV39" s="155"/>
      <c r="BW39" s="132"/>
      <c r="BX39" s="155"/>
      <c r="BY39" s="132"/>
      <c r="BZ39" s="155"/>
      <c r="CA39" s="132"/>
      <c r="CB39" s="156"/>
      <c r="CC39" s="128"/>
      <c r="CF39" s="122"/>
      <c r="CG39" s="122"/>
      <c r="CH39" s="161"/>
    </row>
    <row r="40" spans="1:88" ht="54.75" customHeight="1">
      <c r="A40" s="1142"/>
      <c r="B40" s="1119"/>
      <c r="C40" s="1121" t="s">
        <v>228</v>
      </c>
      <c r="D40" s="662" t="s">
        <v>221</v>
      </c>
      <c r="E40" s="662"/>
      <c r="F40" s="663">
        <f>+'[1]UE409 (2)'!F40</f>
        <v>50</v>
      </c>
      <c r="G40" s="663">
        <f>+[1]UE409!G40</f>
        <v>76</v>
      </c>
      <c r="H40" s="663">
        <f>+[1]UE409!H40</f>
        <v>76</v>
      </c>
      <c r="I40" s="663">
        <f>+[1]UE409!I40</f>
        <v>76</v>
      </c>
      <c r="J40" s="720">
        <v>2</v>
      </c>
      <c r="K40" s="663">
        <v>8</v>
      </c>
      <c r="L40" s="663">
        <v>6</v>
      </c>
      <c r="M40" s="663">
        <v>4</v>
      </c>
      <c r="N40" s="663">
        <f t="shared" ref="N40:U40" si="11">SUM(N41:N42)</f>
        <v>0</v>
      </c>
      <c r="O40" s="663">
        <f t="shared" si="11"/>
        <v>0</v>
      </c>
      <c r="P40" s="663">
        <f t="shared" si="11"/>
        <v>0</v>
      </c>
      <c r="Q40" s="663">
        <f t="shared" si="11"/>
        <v>0</v>
      </c>
      <c r="R40" s="663">
        <f t="shared" si="11"/>
        <v>0</v>
      </c>
      <c r="S40" s="663">
        <f t="shared" si="11"/>
        <v>0</v>
      </c>
      <c r="T40" s="663">
        <f t="shared" si="11"/>
        <v>0</v>
      </c>
      <c r="U40" s="663">
        <f t="shared" si="11"/>
        <v>0</v>
      </c>
      <c r="V40" s="77">
        <f t="shared" si="2"/>
        <v>20</v>
      </c>
      <c r="W40" s="128">
        <f t="shared" si="3"/>
        <v>40</v>
      </c>
      <c r="Z40" s="224"/>
      <c r="AA40" s="224"/>
      <c r="AB40" s="224"/>
      <c r="AC40" s="224"/>
      <c r="AD40" s="694"/>
      <c r="AE40" s="694"/>
      <c r="AF40" s="694"/>
      <c r="AG40" s="694"/>
      <c r="AH40" s="694"/>
      <c r="AI40" s="694"/>
      <c r="AJ40" s="694"/>
      <c r="AK40" s="694"/>
      <c r="AL40" s="694"/>
      <c r="AM40" s="694"/>
      <c r="AN40" s="694"/>
      <c r="AO40" s="694"/>
      <c r="AP40" s="694"/>
      <c r="AQ40" s="694"/>
      <c r="AR40" s="694"/>
      <c r="AS40" s="694"/>
      <c r="AT40" s="694"/>
      <c r="AU40" s="694"/>
      <c r="AV40" s="694"/>
      <c r="AW40" s="694"/>
      <c r="BA40" s="129">
        <f>+BC40+BD40+BF40+BH40+BJ40+BL40+BN40+BP40+BR40+BT40+BV40+BX40+BZ40</f>
        <v>0</v>
      </c>
      <c r="BB40" s="130">
        <f>+BE40+BG40+BI40+BK40+BM40+BO40+BQ40+BS40+BU40+BW40+BY40+CA40</f>
        <v>0</v>
      </c>
      <c r="BC40" s="129">
        <v>0</v>
      </c>
      <c r="BD40" s="155">
        <v>0</v>
      </c>
      <c r="BE40" s="132">
        <v>0</v>
      </c>
      <c r="BF40" s="131">
        <v>0</v>
      </c>
      <c r="BG40" s="132">
        <v>0</v>
      </c>
      <c r="BH40" s="131"/>
      <c r="BI40" s="132"/>
      <c r="BJ40" s="131"/>
      <c r="BK40" s="132"/>
      <c r="BL40" s="155"/>
      <c r="BM40" s="132"/>
      <c r="BN40" s="155"/>
      <c r="BO40" s="132"/>
      <c r="BP40" s="155"/>
      <c r="BQ40" s="132"/>
      <c r="BR40" s="155"/>
      <c r="BS40" s="132"/>
      <c r="BT40" s="155"/>
      <c r="BU40" s="132"/>
      <c r="BV40" s="155"/>
      <c r="BW40" s="132"/>
      <c r="BX40" s="155"/>
      <c r="BY40" s="132"/>
      <c r="BZ40" s="155"/>
      <c r="CA40" s="132"/>
      <c r="CB40" s="156">
        <f>+BE40+BG40+BI40+BK40+BM40+BO40+BQ40+BS40+BU40+BW40+BY40+CA40</f>
        <v>0</v>
      </c>
      <c r="CC40" s="128" t="e">
        <f>+CB40/BA40*100</f>
        <v>#DIV/0!</v>
      </c>
      <c r="CF40" s="133">
        <f>+CI40-BA40</f>
        <v>0</v>
      </c>
      <c r="CG40" s="133">
        <f>+CJ40-BB40</f>
        <v>0</v>
      </c>
      <c r="CH40" s="160"/>
      <c r="CI40" s="133"/>
      <c r="CJ40" s="133"/>
    </row>
    <row r="41" spans="1:88" ht="54.75" customHeight="1">
      <c r="A41" s="1142"/>
      <c r="B41" s="1119"/>
      <c r="C41" s="1121"/>
      <c r="D41" s="54" t="s">
        <v>43</v>
      </c>
      <c r="E41" s="9" t="s">
        <v>27</v>
      </c>
      <c r="F41" s="663">
        <f>+'[1]UE409 (2)'!F41</f>
        <v>25</v>
      </c>
      <c r="G41" s="663">
        <f>+[1]UE409!G41</f>
        <v>48</v>
      </c>
      <c r="H41" s="663">
        <f>+[1]UE409!H41</f>
        <v>48</v>
      </c>
      <c r="I41" s="663">
        <f>+[1]UE409!I41</f>
        <v>48</v>
      </c>
      <c r="J41" s="634">
        <v>1</v>
      </c>
      <c r="K41" s="94">
        <v>4</v>
      </c>
      <c r="L41" s="94">
        <v>3</v>
      </c>
      <c r="M41" s="94">
        <v>2</v>
      </c>
      <c r="N41" s="94"/>
      <c r="O41" s="94"/>
      <c r="P41" s="94"/>
      <c r="Q41" s="94"/>
      <c r="R41" s="94"/>
      <c r="S41" s="94"/>
      <c r="T41" s="94"/>
      <c r="U41" s="94"/>
      <c r="V41" s="77">
        <f t="shared" si="2"/>
        <v>10</v>
      </c>
      <c r="W41" s="128">
        <f t="shared" si="3"/>
        <v>40</v>
      </c>
      <c r="Z41" s="224" t="s">
        <v>769</v>
      </c>
      <c r="AA41" s="224" t="s">
        <v>770</v>
      </c>
      <c r="AB41" s="224"/>
      <c r="AC41" s="224"/>
      <c r="AD41" s="694"/>
      <c r="AE41" s="694"/>
      <c r="AF41" s="694"/>
      <c r="AG41" s="694"/>
      <c r="AH41" s="694"/>
      <c r="AI41" s="694"/>
      <c r="AJ41" s="694"/>
      <c r="AK41" s="694"/>
      <c r="AL41" s="694"/>
      <c r="AM41" s="694"/>
      <c r="AN41" s="694"/>
      <c r="AO41" s="694"/>
      <c r="AP41" s="694"/>
      <c r="AQ41" s="694"/>
      <c r="AR41" s="694"/>
      <c r="AS41" s="694"/>
      <c r="AT41" s="694"/>
      <c r="AU41" s="694"/>
      <c r="AV41" s="694"/>
      <c r="AW41" s="694"/>
      <c r="BA41" s="129"/>
      <c r="BB41" s="130"/>
      <c r="BC41" s="129"/>
      <c r="BD41" s="155"/>
      <c r="BE41" s="132"/>
      <c r="BF41" s="158"/>
      <c r="BG41" s="132"/>
      <c r="BH41" s="158"/>
      <c r="BI41" s="132"/>
      <c r="BJ41" s="158"/>
      <c r="BK41" s="132"/>
      <c r="BL41" s="155"/>
      <c r="BM41" s="132"/>
      <c r="BN41" s="155"/>
      <c r="BO41" s="132"/>
      <c r="BP41" s="155"/>
      <c r="BQ41" s="132"/>
      <c r="BR41" s="155"/>
      <c r="BS41" s="132"/>
      <c r="BT41" s="155"/>
      <c r="BU41" s="132"/>
      <c r="BV41" s="155"/>
      <c r="BW41" s="132"/>
      <c r="BX41" s="155"/>
      <c r="BY41" s="132"/>
      <c r="BZ41" s="155"/>
      <c r="CA41" s="132"/>
      <c r="CB41" s="156"/>
      <c r="CC41" s="128"/>
      <c r="CF41" s="122"/>
      <c r="CG41" s="122"/>
      <c r="CH41" s="161"/>
    </row>
    <row r="42" spans="1:88" ht="54.75" customHeight="1">
      <c r="A42" s="1142"/>
      <c r="B42" s="1120"/>
      <c r="C42" s="1121"/>
      <c r="D42" s="54" t="s">
        <v>390</v>
      </c>
      <c r="E42" s="9" t="s">
        <v>27</v>
      </c>
      <c r="F42" s="663">
        <f>+'[1]UE409 (2)'!F42</f>
        <v>25</v>
      </c>
      <c r="G42" s="663">
        <f>+[1]UE409!G42</f>
        <v>28</v>
      </c>
      <c r="H42" s="663">
        <f>+[1]UE409!H42</f>
        <v>28</v>
      </c>
      <c r="I42" s="663">
        <f>+[1]UE409!I42</f>
        <v>28</v>
      </c>
      <c r="J42" s="634">
        <v>1</v>
      </c>
      <c r="K42" s="94">
        <v>4</v>
      </c>
      <c r="L42" s="94">
        <v>3</v>
      </c>
      <c r="M42" s="94">
        <v>2</v>
      </c>
      <c r="N42" s="94"/>
      <c r="O42" s="94"/>
      <c r="P42" s="94"/>
      <c r="Q42" s="94"/>
      <c r="R42" s="94"/>
      <c r="S42" s="94"/>
      <c r="T42" s="94"/>
      <c r="U42" s="94"/>
      <c r="V42" s="77">
        <f t="shared" si="2"/>
        <v>10</v>
      </c>
      <c r="W42" s="128">
        <f t="shared" si="3"/>
        <v>40</v>
      </c>
      <c r="Z42" s="224"/>
      <c r="AA42" s="224"/>
      <c r="AB42" s="224"/>
      <c r="AC42" s="224"/>
      <c r="AD42" s="694"/>
      <c r="AE42" s="694"/>
      <c r="AF42" s="694"/>
      <c r="AG42" s="694"/>
      <c r="AH42" s="694"/>
      <c r="AI42" s="694"/>
      <c r="AJ42" s="694"/>
      <c r="AK42" s="694"/>
      <c r="AL42" s="694"/>
      <c r="AM42" s="694"/>
      <c r="AN42" s="694"/>
      <c r="AO42" s="694"/>
      <c r="AP42" s="694"/>
      <c r="AQ42" s="694"/>
      <c r="AR42" s="694"/>
      <c r="AS42" s="694"/>
      <c r="AT42" s="694"/>
      <c r="AU42" s="694"/>
      <c r="AV42" s="694"/>
      <c r="AW42" s="694"/>
      <c r="BA42" s="129"/>
      <c r="BB42" s="130"/>
      <c r="BC42" s="129"/>
      <c r="BD42" s="155"/>
      <c r="BE42" s="132"/>
      <c r="BF42" s="158"/>
      <c r="BG42" s="132"/>
      <c r="BH42" s="158"/>
      <c r="BI42" s="132"/>
      <c r="BJ42" s="158"/>
      <c r="BK42" s="132"/>
      <c r="BL42" s="155"/>
      <c r="BM42" s="132"/>
      <c r="BN42" s="155"/>
      <c r="BO42" s="132"/>
      <c r="BP42" s="155"/>
      <c r="BQ42" s="132"/>
      <c r="BR42" s="155"/>
      <c r="BS42" s="132"/>
      <c r="BT42" s="155"/>
      <c r="BU42" s="132"/>
      <c r="BV42" s="155"/>
      <c r="BW42" s="132"/>
      <c r="BX42" s="155"/>
      <c r="BY42" s="132"/>
      <c r="BZ42" s="155"/>
      <c r="CA42" s="132"/>
      <c r="CB42" s="156"/>
      <c r="CC42" s="128"/>
      <c r="CF42" s="122"/>
      <c r="CG42" s="122"/>
      <c r="CH42" s="161"/>
    </row>
    <row r="43" spans="1:88" ht="54.75" customHeight="1">
      <c r="A43" s="1142"/>
      <c r="B43" s="1121" t="s">
        <v>392</v>
      </c>
      <c r="C43" s="1123" t="s">
        <v>395</v>
      </c>
      <c r="D43" s="662" t="s">
        <v>221</v>
      </c>
      <c r="E43" s="662"/>
      <c r="F43" s="663">
        <f>+'[1]UE409 (2)'!F43</f>
        <v>15023</v>
      </c>
      <c r="G43" s="663">
        <f>+[1]UE409!G43</f>
        <v>15122</v>
      </c>
      <c r="H43" s="663">
        <f>+[1]UE409!H43</f>
        <v>15122</v>
      </c>
      <c r="I43" s="663">
        <f>+[1]UE409!I43</f>
        <v>15122</v>
      </c>
      <c r="J43" s="720">
        <v>0</v>
      </c>
      <c r="K43" s="663">
        <v>327</v>
      </c>
      <c r="L43" s="663">
        <v>244</v>
      </c>
      <c r="M43" s="663">
        <v>210</v>
      </c>
      <c r="N43" s="663">
        <f t="shared" ref="N43:U43" si="12">+N44</f>
        <v>0</v>
      </c>
      <c r="O43" s="663">
        <f t="shared" si="12"/>
        <v>0</v>
      </c>
      <c r="P43" s="663">
        <f t="shared" si="12"/>
        <v>0</v>
      </c>
      <c r="Q43" s="663">
        <f t="shared" si="12"/>
        <v>0</v>
      </c>
      <c r="R43" s="663">
        <f t="shared" si="12"/>
        <v>0</v>
      </c>
      <c r="S43" s="663">
        <f t="shared" si="12"/>
        <v>0</v>
      </c>
      <c r="T43" s="663">
        <f t="shared" si="12"/>
        <v>0</v>
      </c>
      <c r="U43" s="663">
        <f t="shared" si="12"/>
        <v>0</v>
      </c>
      <c r="V43" s="77">
        <f t="shared" si="2"/>
        <v>781</v>
      </c>
      <c r="W43" s="128">
        <f t="shared" si="3"/>
        <v>5.1986953338214734</v>
      </c>
      <c r="Z43" s="224"/>
      <c r="AA43" s="224"/>
      <c r="AB43" s="224"/>
      <c r="AC43" s="224"/>
      <c r="AD43" s="694"/>
      <c r="AE43" s="694"/>
      <c r="AF43" s="694"/>
      <c r="AG43" s="694"/>
      <c r="AH43" s="694"/>
      <c r="AI43" s="694"/>
      <c r="AJ43" s="694"/>
      <c r="AK43" s="694"/>
      <c r="AL43" s="694"/>
      <c r="AM43" s="694"/>
      <c r="AN43" s="694"/>
      <c r="AO43" s="694"/>
      <c r="AP43" s="694"/>
      <c r="AQ43" s="694"/>
      <c r="AR43" s="694"/>
      <c r="AS43" s="694"/>
      <c r="AT43" s="694"/>
      <c r="AU43" s="694"/>
      <c r="AV43" s="694"/>
      <c r="AW43" s="694"/>
      <c r="BA43" s="77">
        <f>+BC43+BD43+BF43+BH43+BJ43+BL43+BN43+BP43+BR43+BT43+BV43+BX43+BZ43</f>
        <v>2050122</v>
      </c>
      <c r="BB43" s="130">
        <f>+BE43+BG43+BI43+BK43+BM43+BO43+BQ43+BS43+BU43+BW43+BY43+CA43</f>
        <v>181260.37</v>
      </c>
      <c r="BC43" s="129">
        <v>25657</v>
      </c>
      <c r="BD43" s="155">
        <v>0</v>
      </c>
      <c r="BE43" s="132">
        <v>0</v>
      </c>
      <c r="BF43" s="158">
        <v>2024465</v>
      </c>
      <c r="BG43" s="132">
        <v>181260.37</v>
      </c>
      <c r="BH43" s="158"/>
      <c r="BI43" s="132"/>
      <c r="BJ43" s="158"/>
      <c r="BK43" s="132"/>
      <c r="BL43" s="155"/>
      <c r="BM43" s="132"/>
      <c r="BN43" s="155"/>
      <c r="BO43" s="132"/>
      <c r="BP43" s="155"/>
      <c r="BQ43" s="132"/>
      <c r="BR43" s="155"/>
      <c r="BS43" s="132"/>
      <c r="BT43" s="155"/>
      <c r="BU43" s="132"/>
      <c r="BV43" s="155"/>
      <c r="BW43" s="132"/>
      <c r="BX43" s="155"/>
      <c r="BY43" s="132"/>
      <c r="BZ43" s="155"/>
      <c r="CA43" s="132"/>
      <c r="CB43" s="156">
        <f>+BE43+BG43+BI43+BK43+BM43+BO43+BQ43+BS43+BU43+BW43+BY43+CA43</f>
        <v>181260.37</v>
      </c>
      <c r="CC43" s="128">
        <f>+CB43/BA43*100</f>
        <v>8.8414430946060776</v>
      </c>
      <c r="CF43" s="133">
        <f>+CI43-BA43</f>
        <v>0</v>
      </c>
      <c r="CG43" s="133">
        <f>+CJ43-BB43</f>
        <v>0</v>
      </c>
      <c r="CH43" s="160"/>
      <c r="CI43" s="133">
        <v>2050122</v>
      </c>
      <c r="CJ43" s="133">
        <v>181260.37</v>
      </c>
    </row>
    <row r="44" spans="1:88" ht="54.75" customHeight="1">
      <c r="A44" s="1142"/>
      <c r="B44" s="1121"/>
      <c r="C44" s="1123"/>
      <c r="D44" s="34" t="s">
        <v>459</v>
      </c>
      <c r="E44" s="25" t="s">
        <v>188</v>
      </c>
      <c r="F44" s="663">
        <f>+'[1]UE409 (2)'!F44</f>
        <v>15023</v>
      </c>
      <c r="G44" s="663">
        <f>+[1]UE409!G44</f>
        <v>15122</v>
      </c>
      <c r="H44" s="663">
        <f>+[1]UE409!H44</f>
        <v>15122</v>
      </c>
      <c r="I44" s="663">
        <f>+[1]UE409!I44</f>
        <v>15122</v>
      </c>
      <c r="J44" s="634">
        <v>291</v>
      </c>
      <c r="K44" s="80">
        <v>327</v>
      </c>
      <c r="L44" s="80">
        <v>244</v>
      </c>
      <c r="M44" s="80">
        <v>210</v>
      </c>
      <c r="N44" s="80"/>
      <c r="O44" s="80"/>
      <c r="P44" s="80"/>
      <c r="Q44" s="80"/>
      <c r="R44" s="80"/>
      <c r="S44" s="80"/>
      <c r="T44" s="80"/>
      <c r="U44" s="80"/>
      <c r="V44" s="77">
        <f t="shared" si="2"/>
        <v>1072</v>
      </c>
      <c r="W44" s="128">
        <f t="shared" si="3"/>
        <v>7.1357252213272977</v>
      </c>
      <c r="Z44" s="224"/>
      <c r="AA44" s="224"/>
      <c r="AB44" s="224"/>
      <c r="AC44" s="224"/>
      <c r="AD44" s="694"/>
      <c r="AE44" s="694"/>
      <c r="AF44" s="694"/>
      <c r="AG44" s="694"/>
      <c r="AH44" s="694"/>
      <c r="AI44" s="694"/>
      <c r="AJ44" s="694"/>
      <c r="AK44" s="694"/>
      <c r="AL44" s="694"/>
      <c r="AM44" s="694"/>
      <c r="AN44" s="694"/>
      <c r="AO44" s="694"/>
      <c r="AP44" s="694"/>
      <c r="AQ44" s="694"/>
      <c r="AR44" s="694"/>
      <c r="AS44" s="694"/>
      <c r="AT44" s="694"/>
      <c r="AU44" s="694"/>
      <c r="AV44" s="694"/>
      <c r="AW44" s="694"/>
      <c r="BA44" s="129"/>
      <c r="BB44" s="130"/>
      <c r="BC44" s="129"/>
      <c r="BD44" s="155"/>
      <c r="BE44" s="132"/>
      <c r="BF44" s="131"/>
      <c r="BG44" s="132"/>
      <c r="BH44" s="131"/>
      <c r="BI44" s="132"/>
      <c r="BJ44" s="131"/>
      <c r="BK44" s="132"/>
      <c r="BL44" s="155"/>
      <c r="BM44" s="132"/>
      <c r="BN44" s="155"/>
      <c r="BO44" s="132"/>
      <c r="BP44" s="155"/>
      <c r="BQ44" s="132"/>
      <c r="BR44" s="155"/>
      <c r="BS44" s="132"/>
      <c r="BT44" s="155"/>
      <c r="BU44" s="132"/>
      <c r="BV44" s="155"/>
      <c r="BW44" s="132"/>
      <c r="BX44" s="155"/>
      <c r="BY44" s="132"/>
      <c r="BZ44" s="155"/>
      <c r="CA44" s="132"/>
      <c r="CB44" s="156"/>
      <c r="CC44" s="128"/>
    </row>
    <row r="45" spans="1:88" ht="54.75" customHeight="1">
      <c r="A45" s="1142"/>
      <c r="B45" s="1121" t="s">
        <v>270</v>
      </c>
      <c r="C45" s="1121" t="s">
        <v>271</v>
      </c>
      <c r="D45" s="662" t="s">
        <v>221</v>
      </c>
      <c r="E45" s="662"/>
      <c r="F45" s="663">
        <f>+'[1]UE409 (2)'!F45</f>
        <v>44769</v>
      </c>
      <c r="G45" s="663">
        <f>+[1]UE409!G45</f>
        <v>45728</v>
      </c>
      <c r="H45" s="663">
        <f>+[1]UE409!H45</f>
        <v>45728</v>
      </c>
      <c r="I45" s="663">
        <f>+[1]UE409!I45</f>
        <v>45728</v>
      </c>
      <c r="J45" s="720">
        <v>0</v>
      </c>
      <c r="K45" s="663">
        <v>1646</v>
      </c>
      <c r="L45" s="663">
        <v>1515</v>
      </c>
      <c r="M45" s="663">
        <v>1554</v>
      </c>
      <c r="N45" s="663">
        <f t="shared" ref="N45:U45" si="13">SUM(N46:N48)</f>
        <v>0</v>
      </c>
      <c r="O45" s="663">
        <f t="shared" si="13"/>
        <v>0</v>
      </c>
      <c r="P45" s="663">
        <f t="shared" si="13"/>
        <v>0</v>
      </c>
      <c r="Q45" s="663">
        <f t="shared" si="13"/>
        <v>0</v>
      </c>
      <c r="R45" s="663">
        <f t="shared" si="13"/>
        <v>0</v>
      </c>
      <c r="S45" s="663">
        <f t="shared" si="13"/>
        <v>0</v>
      </c>
      <c r="T45" s="663">
        <f t="shared" si="13"/>
        <v>0</v>
      </c>
      <c r="U45" s="663">
        <f t="shared" si="13"/>
        <v>0</v>
      </c>
      <c r="V45" s="77">
        <f t="shared" si="2"/>
        <v>4715</v>
      </c>
      <c r="W45" s="128">
        <f t="shared" si="3"/>
        <v>10.531841229422145</v>
      </c>
      <c r="Z45" s="224"/>
      <c r="AA45" s="224"/>
      <c r="AB45" s="224"/>
      <c r="AC45" s="224"/>
      <c r="AD45" s="694"/>
      <c r="AE45" s="694"/>
      <c r="AF45" s="694"/>
      <c r="AG45" s="694"/>
      <c r="AH45" s="694"/>
      <c r="AI45" s="694"/>
      <c r="AJ45" s="694"/>
      <c r="AK45" s="694"/>
      <c r="AL45" s="694"/>
      <c r="AM45" s="694"/>
      <c r="AN45" s="694"/>
      <c r="AO45" s="694"/>
      <c r="AP45" s="694"/>
      <c r="AQ45" s="694"/>
      <c r="AR45" s="694"/>
      <c r="AS45" s="694"/>
      <c r="AT45" s="694"/>
      <c r="AU45" s="694"/>
      <c r="AV45" s="694"/>
      <c r="AW45" s="694"/>
      <c r="BA45" s="77">
        <f>+BC45+BD45+BF45+BH45+BJ45+BL45+BN45+BP45+BR45+BT45+BV45+BX45+BZ45</f>
        <v>6773678</v>
      </c>
      <c r="BB45" s="130">
        <f>+BE45+BG45+BI45+BK45+BM45+BO45+BQ45+BS45+BU45+BW45+BY45+CA45</f>
        <v>834417.42999999993</v>
      </c>
      <c r="BC45" s="129">
        <v>5511675</v>
      </c>
      <c r="BD45" s="155">
        <v>7584</v>
      </c>
      <c r="BE45" s="132">
        <v>352002.1</v>
      </c>
      <c r="BF45" s="158">
        <v>1254419</v>
      </c>
      <c r="BG45" s="132">
        <v>482415.32999999996</v>
      </c>
      <c r="BH45" s="158"/>
      <c r="BI45" s="132"/>
      <c r="BJ45" s="158"/>
      <c r="BK45" s="132"/>
      <c r="BL45" s="155"/>
      <c r="BM45" s="132"/>
      <c r="BN45" s="155"/>
      <c r="BO45" s="132"/>
      <c r="BP45" s="155"/>
      <c r="BQ45" s="132"/>
      <c r="BR45" s="155"/>
      <c r="BS45" s="132"/>
      <c r="BT45" s="155"/>
      <c r="BU45" s="132"/>
      <c r="BV45" s="155"/>
      <c r="BW45" s="132"/>
      <c r="BX45" s="155"/>
      <c r="BY45" s="132"/>
      <c r="BZ45" s="155"/>
      <c r="CA45" s="132"/>
      <c r="CB45" s="156">
        <f>+BE45+BG45+BI45+BK45+BM45+BO45+BQ45+BS45+BU45+BW45+BY45+CA45</f>
        <v>834417.42999999993</v>
      </c>
      <c r="CC45" s="128">
        <f>+CB45/BA45*100</f>
        <v>12.318528131983834</v>
      </c>
      <c r="CF45" s="133">
        <f>+CI45-BA45</f>
        <v>0</v>
      </c>
      <c r="CG45" s="133">
        <f>+CJ45-BB45</f>
        <v>0</v>
      </c>
      <c r="CH45" s="160"/>
      <c r="CI45" s="133">
        <v>6773678</v>
      </c>
      <c r="CJ45" s="133">
        <v>834417.42999999993</v>
      </c>
    </row>
    <row r="46" spans="1:88" ht="54.75" customHeight="1">
      <c r="A46" s="1142"/>
      <c r="B46" s="1121"/>
      <c r="C46" s="1121"/>
      <c r="D46" s="38" t="s">
        <v>19</v>
      </c>
      <c r="E46" s="44" t="s">
        <v>20</v>
      </c>
      <c r="F46" s="663">
        <f>+'[1]UE409 (2)'!F46</f>
        <v>14481</v>
      </c>
      <c r="G46" s="663">
        <f>+[1]UE409!G46</f>
        <v>14344</v>
      </c>
      <c r="H46" s="663">
        <f>+[1]UE409!H46</f>
        <v>14344</v>
      </c>
      <c r="I46" s="663">
        <f>+[1]UE409!I46</f>
        <v>14344</v>
      </c>
      <c r="J46" s="634">
        <v>827</v>
      </c>
      <c r="K46" s="80">
        <v>716</v>
      </c>
      <c r="L46" s="80">
        <v>741</v>
      </c>
      <c r="M46" s="80">
        <v>700</v>
      </c>
      <c r="N46" s="80"/>
      <c r="O46" s="80"/>
      <c r="P46" s="80"/>
      <c r="Q46" s="80"/>
      <c r="R46" s="80"/>
      <c r="S46" s="80"/>
      <c r="T46" s="80"/>
      <c r="U46" s="80"/>
      <c r="V46" s="77">
        <f t="shared" si="2"/>
        <v>2984</v>
      </c>
      <c r="W46" s="128">
        <f t="shared" si="3"/>
        <v>20.606311718803948</v>
      </c>
      <c r="Z46" s="1115" t="s">
        <v>771</v>
      </c>
      <c r="AA46" s="1115" t="s">
        <v>772</v>
      </c>
      <c r="AB46" s="224"/>
      <c r="AC46" s="224"/>
      <c r="AD46" s="694"/>
      <c r="AE46" s="694"/>
      <c r="AF46" s="694"/>
      <c r="AG46" s="694"/>
      <c r="AH46" s="694"/>
      <c r="AI46" s="694"/>
      <c r="AJ46" s="694"/>
      <c r="AK46" s="694"/>
      <c r="AL46" s="694"/>
      <c r="AM46" s="694"/>
      <c r="AN46" s="694"/>
      <c r="AO46" s="694"/>
      <c r="AP46" s="694"/>
      <c r="AQ46" s="694"/>
      <c r="AR46" s="694"/>
      <c r="AS46" s="694"/>
      <c r="AT46" s="694"/>
      <c r="AU46" s="694"/>
      <c r="AV46" s="694"/>
      <c r="AW46" s="694"/>
      <c r="BA46" s="129"/>
      <c r="BB46" s="130"/>
      <c r="BC46" s="129"/>
      <c r="BD46" s="155"/>
      <c r="BE46" s="132"/>
      <c r="BF46" s="158"/>
      <c r="BG46" s="132"/>
      <c r="BH46" s="158"/>
      <c r="BI46" s="132"/>
      <c r="BJ46" s="158"/>
      <c r="BK46" s="132"/>
      <c r="BL46" s="155"/>
      <c r="BM46" s="132"/>
      <c r="BN46" s="155"/>
      <c r="BO46" s="132"/>
      <c r="BP46" s="155"/>
      <c r="BQ46" s="132"/>
      <c r="BR46" s="155"/>
      <c r="BS46" s="132"/>
      <c r="BT46" s="155"/>
      <c r="BU46" s="132"/>
      <c r="BV46" s="155"/>
      <c r="BW46" s="132"/>
      <c r="BX46" s="155"/>
      <c r="BY46" s="132"/>
      <c r="BZ46" s="155"/>
      <c r="CA46" s="132"/>
      <c r="CB46" s="156"/>
      <c r="CC46" s="128"/>
      <c r="CF46" s="122"/>
      <c r="CG46" s="122"/>
      <c r="CH46" s="161"/>
    </row>
    <row r="47" spans="1:88" ht="54.75" customHeight="1">
      <c r="A47" s="1142"/>
      <c r="B47" s="1121"/>
      <c r="C47" s="1121"/>
      <c r="D47" s="38" t="s">
        <v>21</v>
      </c>
      <c r="E47" s="44" t="s">
        <v>20</v>
      </c>
      <c r="F47" s="663">
        <f>+'[1]UE409 (2)'!F47</f>
        <v>14833</v>
      </c>
      <c r="G47" s="663">
        <f>+[1]UE409!G47</f>
        <v>14954</v>
      </c>
      <c r="H47" s="663">
        <f>+[1]UE409!H47</f>
        <v>14954</v>
      </c>
      <c r="I47" s="663">
        <f>+[1]UE409!I47</f>
        <v>14954</v>
      </c>
      <c r="J47" s="634">
        <v>924</v>
      </c>
      <c r="K47" s="80">
        <v>915</v>
      </c>
      <c r="L47" s="80">
        <v>774</v>
      </c>
      <c r="M47" s="80">
        <v>854</v>
      </c>
      <c r="N47" s="80"/>
      <c r="O47" s="80"/>
      <c r="P47" s="80"/>
      <c r="Q47" s="80"/>
      <c r="R47" s="80"/>
      <c r="S47" s="80"/>
      <c r="T47" s="80"/>
      <c r="U47" s="80"/>
      <c r="V47" s="77">
        <f t="shared" si="2"/>
        <v>3467</v>
      </c>
      <c r="W47" s="128">
        <f t="shared" si="3"/>
        <v>23.373558956381043</v>
      </c>
      <c r="Z47" s="1116"/>
      <c r="AA47" s="1116"/>
      <c r="AB47" s="224"/>
      <c r="AC47" s="224"/>
      <c r="AD47" s="694"/>
      <c r="AE47" s="694"/>
      <c r="AF47" s="694"/>
      <c r="AG47" s="694"/>
      <c r="AH47" s="694"/>
      <c r="AI47" s="694"/>
      <c r="AJ47" s="694"/>
      <c r="AK47" s="694"/>
      <c r="AL47" s="694"/>
      <c r="AM47" s="694"/>
      <c r="AN47" s="694"/>
      <c r="AO47" s="694"/>
      <c r="AP47" s="694"/>
      <c r="AQ47" s="694"/>
      <c r="AR47" s="694"/>
      <c r="AS47" s="694"/>
      <c r="AT47" s="694"/>
      <c r="AU47" s="694"/>
      <c r="AV47" s="694"/>
      <c r="AW47" s="694"/>
      <c r="BA47" s="129"/>
      <c r="BB47" s="130"/>
      <c r="BC47" s="129"/>
      <c r="BD47" s="155"/>
      <c r="BE47" s="132"/>
      <c r="BF47" s="131"/>
      <c r="BG47" s="132"/>
      <c r="BH47" s="131"/>
      <c r="BI47" s="132"/>
      <c r="BJ47" s="131"/>
      <c r="BK47" s="132"/>
      <c r="BL47" s="155"/>
      <c r="BM47" s="132"/>
      <c r="BN47" s="155"/>
      <c r="BO47" s="132"/>
      <c r="BP47" s="155"/>
      <c r="BQ47" s="132"/>
      <c r="BR47" s="155"/>
      <c r="BS47" s="132"/>
      <c r="BT47" s="155"/>
      <c r="BU47" s="132"/>
      <c r="BV47" s="155"/>
      <c r="BW47" s="132"/>
      <c r="BX47" s="155"/>
      <c r="BY47" s="132"/>
      <c r="BZ47" s="155"/>
      <c r="CA47" s="132"/>
      <c r="CB47" s="156"/>
      <c r="CC47" s="128"/>
      <c r="CF47" s="122"/>
      <c r="CG47" s="122"/>
      <c r="CH47" s="161"/>
    </row>
    <row r="48" spans="1:88" ht="54.75" customHeight="1">
      <c r="A48" s="1142"/>
      <c r="B48" s="1121"/>
      <c r="C48" s="1121"/>
      <c r="D48" s="38" t="s">
        <v>24</v>
      </c>
      <c r="E48" s="9" t="s">
        <v>20</v>
      </c>
      <c r="F48" s="663">
        <f>+'[1]UE409 (2)'!F48</f>
        <v>15455</v>
      </c>
      <c r="G48" s="663">
        <f>+[1]UE409!G48</f>
        <v>16430</v>
      </c>
      <c r="H48" s="663">
        <f>+[1]UE409!H48</f>
        <v>16430</v>
      </c>
      <c r="I48" s="663">
        <f>+[1]UE409!I48</f>
        <v>16430</v>
      </c>
      <c r="J48" s="634">
        <v>350</v>
      </c>
      <c r="K48" s="80">
        <v>15</v>
      </c>
      <c r="L48" s="80">
        <v>0</v>
      </c>
      <c r="M48" s="80">
        <v>0</v>
      </c>
      <c r="N48" s="80"/>
      <c r="O48" s="80"/>
      <c r="P48" s="80"/>
      <c r="Q48" s="80"/>
      <c r="R48" s="80"/>
      <c r="S48" s="80"/>
      <c r="T48" s="80"/>
      <c r="U48" s="80"/>
      <c r="V48" s="77">
        <f t="shared" si="2"/>
        <v>365</v>
      </c>
      <c r="W48" s="128">
        <f t="shared" si="3"/>
        <v>2.3616952442575219</v>
      </c>
      <c r="Z48" s="1117"/>
      <c r="AA48" s="1117"/>
      <c r="AB48" s="224"/>
      <c r="AC48" s="224"/>
      <c r="AD48" s="694"/>
      <c r="AE48" s="694"/>
      <c r="AF48" s="694"/>
      <c r="AG48" s="694"/>
      <c r="AH48" s="694"/>
      <c r="AI48" s="694"/>
      <c r="AJ48" s="694"/>
      <c r="AK48" s="694"/>
      <c r="AL48" s="694"/>
      <c r="AM48" s="694"/>
      <c r="AN48" s="694"/>
      <c r="AO48" s="694"/>
      <c r="AP48" s="694"/>
      <c r="AQ48" s="694"/>
      <c r="AR48" s="694"/>
      <c r="AS48" s="694"/>
      <c r="AT48" s="694"/>
      <c r="AU48" s="694"/>
      <c r="AV48" s="694"/>
      <c r="AW48" s="694"/>
      <c r="BA48" s="129"/>
      <c r="BB48" s="130"/>
      <c r="BC48" s="129"/>
      <c r="BD48" s="155"/>
      <c r="BE48" s="132"/>
      <c r="BF48" s="131"/>
      <c r="BG48" s="132"/>
      <c r="BH48" s="131"/>
      <c r="BI48" s="132"/>
      <c r="BJ48" s="131"/>
      <c r="BK48" s="132"/>
      <c r="BL48" s="155"/>
      <c r="BM48" s="132"/>
      <c r="BN48" s="155"/>
      <c r="BO48" s="132"/>
      <c r="BP48" s="155"/>
      <c r="BQ48" s="132"/>
      <c r="BR48" s="155"/>
      <c r="BS48" s="132"/>
      <c r="BT48" s="155"/>
      <c r="BU48" s="132"/>
      <c r="BV48" s="155"/>
      <c r="BW48" s="132"/>
      <c r="BX48" s="155"/>
      <c r="BY48" s="132"/>
      <c r="BZ48" s="155"/>
      <c r="CA48" s="132"/>
      <c r="CB48" s="156"/>
      <c r="CC48" s="128"/>
      <c r="CF48" s="122"/>
      <c r="CG48" s="122"/>
      <c r="CH48" s="161"/>
    </row>
    <row r="49" spans="1:88" ht="54.75" customHeight="1">
      <c r="A49" s="1142"/>
      <c r="B49" s="1121"/>
      <c r="C49" s="1121"/>
      <c r="D49" s="38" t="s">
        <v>25</v>
      </c>
      <c r="E49" s="9" t="s">
        <v>20</v>
      </c>
      <c r="F49" s="663">
        <f>+'[1]UE409 (2)'!F49</f>
        <v>8642</v>
      </c>
      <c r="G49" s="663">
        <f>+[1]UE409!G49</f>
        <v>2097</v>
      </c>
      <c r="H49" s="663">
        <f>+[1]UE409!H49</f>
        <v>2097</v>
      </c>
      <c r="I49" s="663">
        <f>+[1]UE409!I49</f>
        <v>2097</v>
      </c>
      <c r="J49" s="634">
        <v>501</v>
      </c>
      <c r="K49" s="80">
        <v>229</v>
      </c>
      <c r="L49" s="80">
        <v>102</v>
      </c>
      <c r="M49" s="80">
        <v>612</v>
      </c>
      <c r="N49" s="80"/>
      <c r="O49" s="80"/>
      <c r="P49" s="80"/>
      <c r="Q49" s="80"/>
      <c r="R49" s="80"/>
      <c r="S49" s="80"/>
      <c r="T49" s="80"/>
      <c r="U49" s="80"/>
      <c r="V49" s="77">
        <f t="shared" si="2"/>
        <v>1444</v>
      </c>
      <c r="W49" s="128">
        <f t="shared" si="3"/>
        <v>16.709095116871094</v>
      </c>
      <c r="Z49" s="224"/>
      <c r="AA49" s="224"/>
      <c r="AB49" s="224"/>
      <c r="AC49" s="224"/>
      <c r="AD49" s="694"/>
      <c r="AE49" s="694"/>
      <c r="AF49" s="694"/>
      <c r="AG49" s="694"/>
      <c r="AH49" s="694"/>
      <c r="AI49" s="694"/>
      <c r="AJ49" s="694"/>
      <c r="AK49" s="694"/>
      <c r="AL49" s="694"/>
      <c r="AM49" s="694"/>
      <c r="AN49" s="694"/>
      <c r="AO49" s="694"/>
      <c r="AP49" s="694"/>
      <c r="AQ49" s="694"/>
      <c r="AR49" s="694"/>
      <c r="AS49" s="694"/>
      <c r="AT49" s="694"/>
      <c r="AU49" s="694"/>
      <c r="AV49" s="694"/>
      <c r="AW49" s="694"/>
      <c r="BA49" s="129"/>
      <c r="BB49" s="130"/>
      <c r="BC49" s="129"/>
      <c r="BD49" s="155"/>
      <c r="BE49" s="132"/>
      <c r="BF49" s="131"/>
      <c r="BG49" s="132"/>
      <c r="BH49" s="131"/>
      <c r="BI49" s="132"/>
      <c r="BJ49" s="131"/>
      <c r="BK49" s="132"/>
      <c r="BL49" s="155"/>
      <c r="BM49" s="132"/>
      <c r="BN49" s="155"/>
      <c r="BO49" s="132"/>
      <c r="BP49" s="155"/>
      <c r="BQ49" s="132"/>
      <c r="BR49" s="155"/>
      <c r="BS49" s="132"/>
      <c r="BT49" s="155"/>
      <c r="BU49" s="132"/>
      <c r="BV49" s="155"/>
      <c r="BW49" s="132"/>
      <c r="BX49" s="155"/>
      <c r="BY49" s="132"/>
      <c r="BZ49" s="155"/>
      <c r="CA49" s="132"/>
      <c r="CB49" s="156"/>
      <c r="CC49" s="128"/>
      <c r="CF49" s="122"/>
      <c r="CG49" s="122"/>
      <c r="CH49" s="161"/>
    </row>
    <row r="50" spans="1:88" ht="54.75" customHeight="1">
      <c r="A50" s="1142"/>
      <c r="B50" s="1121"/>
      <c r="C50" s="1121"/>
      <c r="D50" s="38" t="s">
        <v>22</v>
      </c>
      <c r="E50" s="9" t="s">
        <v>20</v>
      </c>
      <c r="F50" s="663">
        <f>+'[1]UE409 (2)'!F50</f>
        <v>17899</v>
      </c>
      <c r="G50" s="663">
        <f>+[1]UE409!G50</f>
        <v>16683</v>
      </c>
      <c r="H50" s="663">
        <f>+[1]UE409!H50</f>
        <v>16683</v>
      </c>
      <c r="I50" s="663">
        <f>+[1]UE409!I50</f>
        <v>16683</v>
      </c>
      <c r="J50" s="634">
        <v>818</v>
      </c>
      <c r="K50" s="80">
        <v>719</v>
      </c>
      <c r="L50" s="80">
        <v>711</v>
      </c>
      <c r="M50" s="80">
        <v>1148</v>
      </c>
      <c r="N50" s="80"/>
      <c r="O50" s="80"/>
      <c r="P50" s="80"/>
      <c r="Q50" s="80"/>
      <c r="R50" s="80"/>
      <c r="S50" s="80"/>
      <c r="T50" s="80"/>
      <c r="U50" s="80"/>
      <c r="V50" s="77">
        <f t="shared" si="2"/>
        <v>3396</v>
      </c>
      <c r="W50" s="128">
        <f t="shared" si="3"/>
        <v>18.973126990334656</v>
      </c>
      <c r="Z50" s="224"/>
      <c r="AA50" s="224"/>
      <c r="AB50" s="224"/>
      <c r="AC50" s="224"/>
      <c r="AD50" s="694"/>
      <c r="AE50" s="694"/>
      <c r="AF50" s="694"/>
      <c r="AG50" s="694"/>
      <c r="AH50" s="694"/>
      <c r="AI50" s="694"/>
      <c r="AJ50" s="694"/>
      <c r="AK50" s="694"/>
      <c r="AL50" s="694"/>
      <c r="AM50" s="694"/>
      <c r="AN50" s="694"/>
      <c r="AO50" s="694"/>
      <c r="AP50" s="694"/>
      <c r="AQ50" s="694"/>
      <c r="AR50" s="694"/>
      <c r="AS50" s="694"/>
      <c r="AT50" s="694"/>
      <c r="AU50" s="694"/>
      <c r="AV50" s="694"/>
      <c r="AW50" s="694"/>
      <c r="BA50" s="129"/>
      <c r="BB50" s="130"/>
      <c r="BC50" s="129"/>
      <c r="BD50" s="155"/>
      <c r="BE50" s="132"/>
      <c r="BF50" s="131"/>
      <c r="BG50" s="132"/>
      <c r="BH50" s="131"/>
      <c r="BI50" s="132"/>
      <c r="BJ50" s="131"/>
      <c r="BK50" s="132"/>
      <c r="BL50" s="155"/>
      <c r="BM50" s="132"/>
      <c r="BN50" s="155"/>
      <c r="BO50" s="132"/>
      <c r="BP50" s="155"/>
      <c r="BQ50" s="132"/>
      <c r="BR50" s="155"/>
      <c r="BS50" s="132"/>
      <c r="BT50" s="155"/>
      <c r="BU50" s="132"/>
      <c r="BV50" s="155"/>
      <c r="BW50" s="132"/>
      <c r="BX50" s="155"/>
      <c r="BY50" s="132"/>
      <c r="BZ50" s="155"/>
      <c r="CA50" s="132"/>
      <c r="CB50" s="156"/>
      <c r="CC50" s="128"/>
      <c r="CD50" s="145"/>
      <c r="CF50" s="122"/>
      <c r="CG50" s="122"/>
      <c r="CH50" s="161"/>
    </row>
    <row r="51" spans="1:88" ht="54.75" customHeight="1">
      <c r="A51" s="1142"/>
      <c r="B51" s="1121"/>
      <c r="C51" s="1121"/>
      <c r="D51" s="11" t="s">
        <v>23</v>
      </c>
      <c r="E51" s="9" t="s">
        <v>20</v>
      </c>
      <c r="F51" s="663">
        <f>+'[1]UE409 (2)'!F51</f>
        <v>6395</v>
      </c>
      <c r="G51" s="663">
        <f>+[1]UE409!G51</f>
        <v>7338</v>
      </c>
      <c r="H51" s="663">
        <f>+[1]UE409!H51</f>
        <v>7338</v>
      </c>
      <c r="I51" s="663">
        <f>+[1]UE409!I51</f>
        <v>7338</v>
      </c>
      <c r="J51" s="634">
        <v>386</v>
      </c>
      <c r="K51" s="80">
        <v>455</v>
      </c>
      <c r="L51" s="80">
        <v>467</v>
      </c>
      <c r="M51" s="80">
        <v>484</v>
      </c>
      <c r="N51" s="80"/>
      <c r="O51" s="80"/>
      <c r="P51" s="80"/>
      <c r="Q51" s="80"/>
      <c r="R51" s="80"/>
      <c r="S51" s="80"/>
      <c r="T51" s="80"/>
      <c r="U51" s="80"/>
      <c r="V51" s="77">
        <f t="shared" si="2"/>
        <v>1792</v>
      </c>
      <c r="W51" s="128">
        <f t="shared" si="3"/>
        <v>28.02189210320563</v>
      </c>
      <c r="Z51" s="224"/>
      <c r="AA51" s="224"/>
      <c r="AB51" s="224"/>
      <c r="AC51" s="224"/>
      <c r="AD51" s="694"/>
      <c r="AE51" s="694"/>
      <c r="AF51" s="694"/>
      <c r="AG51" s="694"/>
      <c r="AH51" s="694"/>
      <c r="AI51" s="694"/>
      <c r="AJ51" s="694"/>
      <c r="AK51" s="694"/>
      <c r="AL51" s="694"/>
      <c r="AM51" s="694"/>
      <c r="AN51" s="694"/>
      <c r="AO51" s="694"/>
      <c r="AP51" s="694"/>
      <c r="AQ51" s="694"/>
      <c r="AR51" s="694"/>
      <c r="AS51" s="694"/>
      <c r="AT51" s="694"/>
      <c r="AU51" s="694"/>
      <c r="AV51" s="694"/>
      <c r="AW51" s="694"/>
      <c r="BA51" s="129"/>
      <c r="BB51" s="130"/>
      <c r="BC51" s="129"/>
      <c r="BD51" s="155"/>
      <c r="BE51" s="132"/>
      <c r="BF51" s="131"/>
      <c r="BG51" s="132"/>
      <c r="BH51" s="131"/>
      <c r="BI51" s="132"/>
      <c r="BJ51" s="131"/>
      <c r="BK51" s="132"/>
      <c r="BL51" s="155"/>
      <c r="BM51" s="132"/>
      <c r="BN51" s="155"/>
      <c r="BO51" s="132"/>
      <c r="BP51" s="155"/>
      <c r="BQ51" s="132"/>
      <c r="BR51" s="155"/>
      <c r="BS51" s="132"/>
      <c r="BT51" s="155"/>
      <c r="BU51" s="132"/>
      <c r="BV51" s="155"/>
      <c r="BW51" s="132"/>
      <c r="BX51" s="155"/>
      <c r="BY51" s="132"/>
      <c r="BZ51" s="155"/>
      <c r="CA51" s="132"/>
      <c r="CB51" s="156"/>
      <c r="CC51" s="128"/>
      <c r="CF51" s="122"/>
      <c r="CG51" s="122"/>
      <c r="CH51" s="161"/>
    </row>
    <row r="52" spans="1:88" ht="54.75" customHeight="1">
      <c r="A52" s="1142"/>
      <c r="B52" s="1121"/>
      <c r="C52" s="1121"/>
      <c r="D52" s="11" t="s">
        <v>226</v>
      </c>
      <c r="E52" s="9" t="s">
        <v>20</v>
      </c>
      <c r="F52" s="663">
        <f>+'[1]UE409 (2)'!F52</f>
        <v>10</v>
      </c>
      <c r="G52" s="663">
        <f>+[1]UE409!G52</f>
        <v>10</v>
      </c>
      <c r="H52" s="663">
        <f>+[1]UE409!H52</f>
        <v>10</v>
      </c>
      <c r="I52" s="663">
        <f>+[1]UE409!I52</f>
        <v>10</v>
      </c>
      <c r="J52" s="634">
        <v>0</v>
      </c>
      <c r="K52" s="80">
        <v>0</v>
      </c>
      <c r="L52" s="80">
        <v>0</v>
      </c>
      <c r="M52" s="80">
        <v>0</v>
      </c>
      <c r="N52" s="80"/>
      <c r="O52" s="80"/>
      <c r="P52" s="80"/>
      <c r="Q52" s="80"/>
      <c r="R52" s="80"/>
      <c r="S52" s="80"/>
      <c r="T52" s="80"/>
      <c r="U52" s="80"/>
      <c r="V52" s="77">
        <f t="shared" si="2"/>
        <v>0</v>
      </c>
      <c r="W52" s="128">
        <f t="shared" si="3"/>
        <v>0</v>
      </c>
      <c r="Z52" s="224"/>
      <c r="AA52" s="224"/>
      <c r="AB52" s="224"/>
      <c r="AC52" s="224"/>
      <c r="AD52" s="694"/>
      <c r="AE52" s="694"/>
      <c r="AF52" s="694"/>
      <c r="AG52" s="694"/>
      <c r="AH52" s="694"/>
      <c r="AI52" s="694"/>
      <c r="AJ52" s="694"/>
      <c r="AK52" s="694"/>
      <c r="AL52" s="694"/>
      <c r="AM52" s="694"/>
      <c r="AN52" s="694"/>
      <c r="AO52" s="694"/>
      <c r="AP52" s="694"/>
      <c r="AQ52" s="694"/>
      <c r="AR52" s="694"/>
      <c r="AS52" s="694"/>
      <c r="AT52" s="694"/>
      <c r="AU52" s="694"/>
      <c r="AV52" s="694"/>
      <c r="AW52" s="694"/>
      <c r="BA52" s="129"/>
      <c r="BB52" s="130"/>
      <c r="BC52" s="129"/>
      <c r="BD52" s="155"/>
      <c r="BE52" s="132"/>
      <c r="BF52" s="131"/>
      <c r="BG52" s="132"/>
      <c r="BH52" s="131"/>
      <c r="BI52" s="132"/>
      <c r="BJ52" s="131"/>
      <c r="BK52" s="132"/>
      <c r="BL52" s="155"/>
      <c r="BM52" s="132"/>
      <c r="BN52" s="155"/>
      <c r="BO52" s="132"/>
      <c r="BP52" s="155"/>
      <c r="BQ52" s="132"/>
      <c r="BR52" s="155"/>
      <c r="BS52" s="132"/>
      <c r="BT52" s="155"/>
      <c r="BU52" s="132"/>
      <c r="BV52" s="155"/>
      <c r="BW52" s="132"/>
      <c r="BX52" s="155"/>
      <c r="BY52" s="132"/>
      <c r="BZ52" s="155"/>
      <c r="CA52" s="132"/>
      <c r="CB52" s="156"/>
      <c r="CC52" s="128"/>
      <c r="CF52" s="122"/>
      <c r="CG52" s="122"/>
      <c r="CH52" s="161"/>
    </row>
    <row r="53" spans="1:88" ht="54.75" customHeight="1">
      <c r="A53" s="1142"/>
      <c r="B53" s="1121"/>
      <c r="C53" s="1121"/>
      <c r="D53" s="11" t="s">
        <v>26</v>
      </c>
      <c r="E53" s="9" t="s">
        <v>27</v>
      </c>
      <c r="F53" s="663">
        <f>+'[1]UE409 (2)'!F53</f>
        <v>12</v>
      </c>
      <c r="G53" s="663">
        <f>+[1]UE409!G53</f>
        <v>12</v>
      </c>
      <c r="H53" s="663">
        <f>+[1]UE409!H53</f>
        <v>12</v>
      </c>
      <c r="I53" s="663">
        <f>+[1]UE409!I53</f>
        <v>12</v>
      </c>
      <c r="J53" s="634">
        <v>0</v>
      </c>
      <c r="K53" s="80">
        <v>0</v>
      </c>
      <c r="L53" s="80">
        <v>0</v>
      </c>
      <c r="M53" s="80">
        <v>0</v>
      </c>
      <c r="N53" s="80"/>
      <c r="O53" s="80"/>
      <c r="P53" s="80"/>
      <c r="Q53" s="80"/>
      <c r="R53" s="80"/>
      <c r="S53" s="80"/>
      <c r="T53" s="80"/>
      <c r="U53" s="80"/>
      <c r="V53" s="77">
        <f t="shared" si="2"/>
        <v>0</v>
      </c>
      <c r="W53" s="128">
        <f t="shared" si="3"/>
        <v>0</v>
      </c>
      <c r="Z53" s="224"/>
      <c r="AA53" s="224"/>
      <c r="AB53" s="224"/>
      <c r="AC53" s="224"/>
      <c r="AD53" s="694"/>
      <c r="AE53" s="694"/>
      <c r="AF53" s="694"/>
      <c r="AG53" s="694"/>
      <c r="AH53" s="694"/>
      <c r="AI53" s="694"/>
      <c r="AJ53" s="694"/>
      <c r="AK53" s="694"/>
      <c r="AL53" s="694"/>
      <c r="AM53" s="694"/>
      <c r="AN53" s="694"/>
      <c r="AO53" s="694"/>
      <c r="AP53" s="694"/>
      <c r="AQ53" s="694"/>
      <c r="AR53" s="694"/>
      <c r="AS53" s="694"/>
      <c r="AT53" s="694"/>
      <c r="AU53" s="694"/>
      <c r="AV53" s="694"/>
      <c r="AW53" s="694"/>
      <c r="BA53" s="129"/>
      <c r="BB53" s="130"/>
      <c r="BC53" s="129"/>
      <c r="BD53" s="155"/>
      <c r="BE53" s="132"/>
      <c r="BF53" s="131"/>
      <c r="BG53" s="132"/>
      <c r="BH53" s="131"/>
      <c r="BI53" s="132"/>
      <c r="BJ53" s="131"/>
      <c r="BK53" s="132"/>
      <c r="BL53" s="155"/>
      <c r="BM53" s="132"/>
      <c r="BN53" s="155"/>
      <c r="BO53" s="132"/>
      <c r="BP53" s="155"/>
      <c r="BQ53" s="132"/>
      <c r="BR53" s="155"/>
      <c r="BS53" s="132"/>
      <c r="BT53" s="155"/>
      <c r="BU53" s="132"/>
      <c r="BV53" s="155"/>
      <c r="BW53" s="132"/>
      <c r="BX53" s="155"/>
      <c r="BY53" s="132"/>
      <c r="BZ53" s="155"/>
      <c r="CA53" s="132"/>
      <c r="CB53" s="156"/>
      <c r="CC53" s="128"/>
      <c r="CF53" s="122"/>
      <c r="CG53" s="122"/>
      <c r="CH53" s="161"/>
    </row>
    <row r="54" spans="1:88" ht="54.75" customHeight="1">
      <c r="A54" s="1142"/>
      <c r="B54" s="1118" t="s">
        <v>272</v>
      </c>
      <c r="C54" s="984" t="s">
        <v>714</v>
      </c>
      <c r="D54" s="985"/>
      <c r="E54" s="986"/>
      <c r="F54" s="698">
        <f>+'[1]UE409 (2)'!$F$54</f>
        <v>50811</v>
      </c>
      <c r="G54" s="698">
        <f>+[1]UE409!G54</f>
        <v>59195</v>
      </c>
      <c r="H54" s="698">
        <f>+[1]UE409!H54</f>
        <v>59195</v>
      </c>
      <c r="I54" s="698">
        <f>+[1]UE409!I54</f>
        <v>59195</v>
      </c>
      <c r="J54" s="723">
        <v>1</v>
      </c>
      <c r="K54" s="698">
        <v>2694</v>
      </c>
      <c r="L54" s="698">
        <v>2833</v>
      </c>
      <c r="M54" s="698">
        <v>2939</v>
      </c>
      <c r="N54" s="698">
        <f t="shared" ref="N54:U54" si="14">+N55+N59</f>
        <v>0</v>
      </c>
      <c r="O54" s="698">
        <f t="shared" si="14"/>
        <v>0</v>
      </c>
      <c r="P54" s="698">
        <f t="shared" si="14"/>
        <v>0</v>
      </c>
      <c r="Q54" s="698">
        <f t="shared" si="14"/>
        <v>0</v>
      </c>
      <c r="R54" s="698">
        <f t="shared" si="14"/>
        <v>0</v>
      </c>
      <c r="S54" s="698">
        <f t="shared" si="14"/>
        <v>0</v>
      </c>
      <c r="T54" s="698">
        <f t="shared" si="14"/>
        <v>0</v>
      </c>
      <c r="U54" s="698">
        <f t="shared" si="14"/>
        <v>0</v>
      </c>
      <c r="V54" s="77">
        <f t="shared" si="2"/>
        <v>8467</v>
      </c>
      <c r="W54" s="128">
        <f t="shared" si="3"/>
        <v>16.663714549999014</v>
      </c>
      <c r="Z54" s="224"/>
      <c r="AA54" s="224"/>
      <c r="AB54" s="224"/>
      <c r="AC54" s="224"/>
      <c r="AD54" s="694"/>
      <c r="AE54" s="694"/>
      <c r="AF54" s="694"/>
      <c r="AG54" s="694"/>
      <c r="AH54" s="694"/>
      <c r="AI54" s="694"/>
      <c r="AJ54" s="694"/>
      <c r="AK54" s="694"/>
      <c r="AL54" s="694"/>
      <c r="AM54" s="694"/>
      <c r="AN54" s="694"/>
      <c r="AO54" s="694"/>
      <c r="AP54" s="694"/>
      <c r="AQ54" s="694"/>
      <c r="AR54" s="694"/>
      <c r="AS54" s="694"/>
      <c r="AT54" s="694"/>
      <c r="AU54" s="694"/>
      <c r="AV54" s="694"/>
      <c r="AW54" s="694"/>
      <c r="BA54" s="129"/>
      <c r="BB54" s="130"/>
      <c r="BC54" s="129"/>
      <c r="BD54" s="155">
        <v>0</v>
      </c>
      <c r="BE54" s="132">
        <v>0</v>
      </c>
      <c r="BF54" s="131">
        <v>0</v>
      </c>
      <c r="BG54" s="132">
        <v>0</v>
      </c>
      <c r="BH54" s="131"/>
      <c r="BI54" s="132"/>
      <c r="BJ54" s="131"/>
      <c r="BK54" s="132"/>
      <c r="BL54" s="155"/>
      <c r="BM54" s="132"/>
      <c r="BN54" s="155"/>
      <c r="BO54" s="132"/>
      <c r="BP54" s="155"/>
      <c r="BQ54" s="132"/>
      <c r="BR54" s="155"/>
      <c r="BS54" s="132"/>
      <c r="BT54" s="155"/>
      <c r="BU54" s="132"/>
      <c r="BV54" s="155"/>
      <c r="BW54" s="132"/>
      <c r="BX54" s="155"/>
      <c r="BY54" s="132"/>
      <c r="BZ54" s="155"/>
      <c r="CA54" s="132"/>
      <c r="CB54" s="156"/>
      <c r="CC54" s="128"/>
      <c r="CF54" s="133">
        <f>+CI54-BA54</f>
        <v>0</v>
      </c>
      <c r="CG54" s="133">
        <f>+CJ54-BB54</f>
        <v>0</v>
      </c>
      <c r="CH54" s="160"/>
      <c r="CI54" s="133"/>
      <c r="CJ54" s="133"/>
    </row>
    <row r="55" spans="1:88" ht="54.75" customHeight="1">
      <c r="A55" s="1142"/>
      <c r="B55" s="1119"/>
      <c r="C55" s="1123" t="s">
        <v>28</v>
      </c>
      <c r="D55" s="662" t="s">
        <v>221</v>
      </c>
      <c r="E55" s="662"/>
      <c r="F55" s="663">
        <f>+'[1]UE409 (2)'!F55</f>
        <v>37512</v>
      </c>
      <c r="G55" s="663">
        <f>+[1]UE409!G55</f>
        <v>38195</v>
      </c>
      <c r="H55" s="663">
        <f>+[1]UE409!H55</f>
        <v>38195</v>
      </c>
      <c r="I55" s="663">
        <f>+[1]UE409!I55</f>
        <v>38195</v>
      </c>
      <c r="J55" s="720">
        <v>1</v>
      </c>
      <c r="K55" s="663">
        <v>1319</v>
      </c>
      <c r="L55" s="663">
        <v>1441</v>
      </c>
      <c r="M55" s="663">
        <v>1472</v>
      </c>
      <c r="N55" s="663">
        <f t="shared" ref="N55:U55" si="15">+N57</f>
        <v>0</v>
      </c>
      <c r="O55" s="663">
        <f t="shared" si="15"/>
        <v>0</v>
      </c>
      <c r="P55" s="663">
        <f t="shared" si="15"/>
        <v>0</v>
      </c>
      <c r="Q55" s="663">
        <f t="shared" si="15"/>
        <v>0</v>
      </c>
      <c r="R55" s="663">
        <f t="shared" si="15"/>
        <v>0</v>
      </c>
      <c r="S55" s="663">
        <f t="shared" si="15"/>
        <v>0</v>
      </c>
      <c r="T55" s="663">
        <f t="shared" si="15"/>
        <v>0</v>
      </c>
      <c r="U55" s="663">
        <f t="shared" si="15"/>
        <v>0</v>
      </c>
      <c r="V55" s="77">
        <f t="shared" si="2"/>
        <v>4233</v>
      </c>
      <c r="W55" s="128">
        <f t="shared" si="3"/>
        <v>11.284388995521432</v>
      </c>
      <c r="Z55" s="224"/>
      <c r="AA55" s="224"/>
      <c r="AB55" s="224"/>
      <c r="AC55" s="224"/>
      <c r="AD55" s="694"/>
      <c r="AE55" s="694"/>
      <c r="AF55" s="694"/>
      <c r="AG55" s="694"/>
      <c r="AH55" s="694"/>
      <c r="AI55" s="694"/>
      <c r="AJ55" s="694"/>
      <c r="AK55" s="694"/>
      <c r="AL55" s="694"/>
      <c r="AM55" s="694"/>
      <c r="AN55" s="694"/>
      <c r="AO55" s="694"/>
      <c r="AP55" s="694"/>
      <c r="AQ55" s="694"/>
      <c r="AR55" s="694"/>
      <c r="AS55" s="694"/>
      <c r="AT55" s="694"/>
      <c r="AU55" s="694"/>
      <c r="AV55" s="694"/>
      <c r="AW55" s="694"/>
      <c r="BA55" s="77">
        <f>+BC55+BD55+BF55+BH55+BJ55+BL55+BN55+BP55+BR55+BT55+BV55+BX55+BZ55</f>
        <v>5704784</v>
      </c>
      <c r="BB55" s="130">
        <f>+BE55+BG55+BI55+BK55+BM55+BO55+BQ55+BS55+BU55+BW55+BY55+CA55</f>
        <v>736221.76</v>
      </c>
      <c r="BC55" s="129">
        <v>2964794</v>
      </c>
      <c r="BD55" s="155">
        <v>10997</v>
      </c>
      <c r="BE55" s="132">
        <v>251986.05</v>
      </c>
      <c r="BF55" s="131">
        <v>2728993</v>
      </c>
      <c r="BG55" s="132">
        <v>484235.71</v>
      </c>
      <c r="BH55" s="131"/>
      <c r="BI55" s="132"/>
      <c r="BJ55" s="131"/>
      <c r="BK55" s="132"/>
      <c r="BL55" s="155"/>
      <c r="BM55" s="132"/>
      <c r="BN55" s="155"/>
      <c r="BO55" s="132"/>
      <c r="BP55" s="155"/>
      <c r="BQ55" s="132"/>
      <c r="BR55" s="155"/>
      <c r="BS55" s="132"/>
      <c r="BT55" s="155"/>
      <c r="BU55" s="132"/>
      <c r="BV55" s="155"/>
      <c r="BW55" s="132"/>
      <c r="BX55" s="155"/>
      <c r="BY55" s="132"/>
      <c r="BZ55" s="155"/>
      <c r="CA55" s="132"/>
      <c r="CB55" s="156">
        <f>+BE55+BG55+BI55+BK55+BM55+BO55+BQ55+BS55+BU55+BW55+BY55+CA55</f>
        <v>736221.76</v>
      </c>
      <c r="CC55" s="128">
        <f>+CB55/BA55*100</f>
        <v>12.905339799017806</v>
      </c>
      <c r="CF55" s="133">
        <f>+CI55-BA55</f>
        <v>0</v>
      </c>
      <c r="CG55" s="133">
        <f>+CJ55-BB55</f>
        <v>0</v>
      </c>
      <c r="CH55" s="160"/>
      <c r="CI55" s="133">
        <v>5704784</v>
      </c>
      <c r="CJ55" s="133">
        <v>736221.76</v>
      </c>
    </row>
    <row r="56" spans="1:88" ht="54.75" customHeight="1">
      <c r="A56" s="1142"/>
      <c r="B56" s="1119"/>
      <c r="C56" s="1123"/>
      <c r="D56" s="38" t="s">
        <v>440</v>
      </c>
      <c r="E56" s="44" t="s">
        <v>486</v>
      </c>
      <c r="F56" s="663">
        <f>+'[1]UE409 (2)'!F56</f>
        <v>11386</v>
      </c>
      <c r="G56" s="663">
        <f>+[1]UE409!G56</f>
        <v>10142</v>
      </c>
      <c r="H56" s="663">
        <f>+[1]UE409!H56</f>
        <v>10142</v>
      </c>
      <c r="I56" s="663">
        <f>+[1]UE409!I56</f>
        <v>10142</v>
      </c>
      <c r="J56" s="634">
        <v>491</v>
      </c>
      <c r="K56" s="80">
        <v>482</v>
      </c>
      <c r="L56" s="80">
        <v>553</v>
      </c>
      <c r="M56" s="80">
        <v>562</v>
      </c>
      <c r="N56" s="80"/>
      <c r="O56" s="80"/>
      <c r="P56" s="80"/>
      <c r="Q56" s="80"/>
      <c r="R56" s="80"/>
      <c r="S56" s="80"/>
      <c r="T56" s="80"/>
      <c r="U56" s="80"/>
      <c r="V56" s="77">
        <f t="shared" si="2"/>
        <v>2088</v>
      </c>
      <c r="W56" s="128">
        <f t="shared" si="3"/>
        <v>18.338310205515544</v>
      </c>
      <c r="Z56" s="1115" t="s">
        <v>773</v>
      </c>
      <c r="AA56" s="1115" t="s">
        <v>774</v>
      </c>
      <c r="AB56" s="224"/>
      <c r="AC56" s="224"/>
      <c r="AD56" s="694"/>
      <c r="AE56" s="694"/>
      <c r="AF56" s="694"/>
      <c r="AG56" s="694"/>
      <c r="AH56" s="694"/>
      <c r="AI56" s="694"/>
      <c r="AJ56" s="694"/>
      <c r="AK56" s="694"/>
      <c r="AL56" s="694"/>
      <c r="AM56" s="694"/>
      <c r="AN56" s="694"/>
      <c r="AO56" s="694"/>
      <c r="AP56" s="694"/>
      <c r="AQ56" s="694"/>
      <c r="AR56" s="694"/>
      <c r="AS56" s="694"/>
      <c r="AT56" s="694"/>
      <c r="AU56" s="694"/>
      <c r="AV56" s="694"/>
      <c r="AW56" s="694"/>
      <c r="BA56" s="129"/>
      <c r="BB56" s="130"/>
      <c r="BC56" s="129"/>
      <c r="BD56" s="155"/>
      <c r="BE56" s="132"/>
      <c r="BF56" s="131"/>
      <c r="BG56" s="132"/>
      <c r="BH56" s="131"/>
      <c r="BI56" s="132"/>
      <c r="BJ56" s="131"/>
      <c r="BK56" s="132"/>
      <c r="BL56" s="155"/>
      <c r="BM56" s="132"/>
      <c r="BN56" s="155"/>
      <c r="BO56" s="132"/>
      <c r="BP56" s="155"/>
      <c r="BQ56" s="132"/>
      <c r="BR56" s="155"/>
      <c r="BS56" s="132"/>
      <c r="BT56" s="155"/>
      <c r="BU56" s="132"/>
      <c r="BV56" s="155"/>
      <c r="BW56" s="132"/>
      <c r="BX56" s="155"/>
      <c r="BY56" s="132"/>
      <c r="BZ56" s="155"/>
      <c r="CA56" s="132"/>
      <c r="CB56" s="156"/>
      <c r="CC56" s="128"/>
      <c r="CF56" s="122"/>
      <c r="CG56" s="122"/>
      <c r="CH56" s="161"/>
    </row>
    <row r="57" spans="1:88" ht="54.75" customHeight="1">
      <c r="A57" s="1142"/>
      <c r="B57" s="1119"/>
      <c r="C57" s="1123"/>
      <c r="D57" s="38" t="s">
        <v>441</v>
      </c>
      <c r="E57" s="44" t="s">
        <v>29</v>
      </c>
      <c r="F57" s="663">
        <f>+'[1]UE409 (2)'!F57</f>
        <v>37512</v>
      </c>
      <c r="G57" s="663">
        <f>+[1]UE409!G57</f>
        <v>38195</v>
      </c>
      <c r="H57" s="663">
        <f>+[1]UE409!H57</f>
        <v>38195</v>
      </c>
      <c r="I57" s="663">
        <f>+[1]UE409!I57</f>
        <v>38195</v>
      </c>
      <c r="J57" s="634">
        <v>1459</v>
      </c>
      <c r="K57" s="80">
        <v>1319</v>
      </c>
      <c r="L57" s="80">
        <v>1441</v>
      </c>
      <c r="M57" s="80">
        <v>1472</v>
      </c>
      <c r="N57" s="80"/>
      <c r="O57" s="80"/>
      <c r="P57" s="80"/>
      <c r="Q57" s="80"/>
      <c r="R57" s="80"/>
      <c r="S57" s="80"/>
      <c r="T57" s="80"/>
      <c r="U57" s="80"/>
      <c r="V57" s="77">
        <f t="shared" si="2"/>
        <v>5691</v>
      </c>
      <c r="W57" s="128">
        <f t="shared" si="3"/>
        <v>15.171145233525271</v>
      </c>
      <c r="Z57" s="1116"/>
      <c r="AA57" s="1116"/>
      <c r="AB57" s="224"/>
      <c r="AC57" s="224"/>
      <c r="AD57" s="694"/>
      <c r="AE57" s="694"/>
      <c r="AF57" s="694"/>
      <c r="AG57" s="694"/>
      <c r="AH57" s="694"/>
      <c r="AI57" s="694"/>
      <c r="AJ57" s="694"/>
      <c r="AK57" s="694"/>
      <c r="AL57" s="694"/>
      <c r="AM57" s="694"/>
      <c r="AN57" s="694"/>
      <c r="AO57" s="694"/>
      <c r="AP57" s="694"/>
      <c r="AQ57" s="694"/>
      <c r="AR57" s="694"/>
      <c r="AS57" s="694"/>
      <c r="AT57" s="694"/>
      <c r="AU57" s="694"/>
      <c r="AV57" s="694"/>
      <c r="AW57" s="694"/>
      <c r="BA57" s="129"/>
      <c r="BB57" s="130"/>
      <c r="BC57" s="129"/>
      <c r="BD57" s="155"/>
      <c r="BE57" s="132"/>
      <c r="BF57" s="131"/>
      <c r="BG57" s="132"/>
      <c r="BH57" s="131"/>
      <c r="BI57" s="132"/>
      <c r="BJ57" s="131"/>
      <c r="BK57" s="132"/>
      <c r="BL57" s="155"/>
      <c r="BM57" s="132"/>
      <c r="BN57" s="155"/>
      <c r="BO57" s="132"/>
      <c r="BP57" s="155"/>
      <c r="BQ57" s="132"/>
      <c r="BR57" s="155"/>
      <c r="BS57" s="132"/>
      <c r="BT57" s="155"/>
      <c r="BU57" s="132"/>
      <c r="BV57" s="155"/>
      <c r="BW57" s="132"/>
      <c r="BX57" s="155"/>
      <c r="BY57" s="132"/>
      <c r="BZ57" s="155"/>
      <c r="CA57" s="132"/>
      <c r="CB57" s="156"/>
      <c r="CC57" s="128"/>
      <c r="CF57" s="122"/>
      <c r="CG57" s="122"/>
      <c r="CH57" s="161"/>
    </row>
    <row r="58" spans="1:88" ht="54.75" customHeight="1">
      <c r="A58" s="1142"/>
      <c r="B58" s="1119"/>
      <c r="C58" s="1123"/>
      <c r="D58" s="38" t="s">
        <v>442</v>
      </c>
      <c r="E58" s="25" t="s">
        <v>33</v>
      </c>
      <c r="F58" s="663">
        <f>+'[1]UE409 (2)'!F58</f>
        <v>26126</v>
      </c>
      <c r="G58" s="663">
        <f>+[1]UE409!G58</f>
        <v>24468</v>
      </c>
      <c r="H58" s="663">
        <f>+[1]UE409!H58</f>
        <v>24468</v>
      </c>
      <c r="I58" s="663">
        <f>+[1]UE409!I58</f>
        <v>24468</v>
      </c>
      <c r="J58" s="634">
        <v>572</v>
      </c>
      <c r="K58" s="80">
        <v>584</v>
      </c>
      <c r="L58" s="80">
        <v>873</v>
      </c>
      <c r="M58" s="80">
        <v>678</v>
      </c>
      <c r="N58" s="80"/>
      <c r="O58" s="80"/>
      <c r="P58" s="80"/>
      <c r="Q58" s="80"/>
      <c r="R58" s="80"/>
      <c r="S58" s="80"/>
      <c r="T58" s="80"/>
      <c r="U58" s="80"/>
      <c r="V58" s="77">
        <f t="shared" si="2"/>
        <v>2707</v>
      </c>
      <c r="W58" s="128">
        <f t="shared" si="3"/>
        <v>10.36132588226288</v>
      </c>
      <c r="Z58" s="1117"/>
      <c r="AA58" s="1117"/>
      <c r="AB58" s="224"/>
      <c r="AC58" s="224"/>
      <c r="AD58" s="694"/>
      <c r="AE58" s="694"/>
      <c r="AF58" s="694"/>
      <c r="AG58" s="694"/>
      <c r="AH58" s="694"/>
      <c r="AI58" s="694"/>
      <c r="AJ58" s="694"/>
      <c r="AK58" s="694"/>
      <c r="AL58" s="694"/>
      <c r="AM58" s="694"/>
      <c r="AN58" s="694"/>
      <c r="AO58" s="694"/>
      <c r="AP58" s="694"/>
      <c r="AQ58" s="694"/>
      <c r="AR58" s="694"/>
      <c r="AS58" s="694"/>
      <c r="AT58" s="694"/>
      <c r="AU58" s="694"/>
      <c r="AV58" s="694"/>
      <c r="AW58" s="694"/>
      <c r="BA58" s="129"/>
      <c r="BB58" s="130"/>
      <c r="BC58" s="129"/>
      <c r="BD58" s="155"/>
      <c r="BE58" s="132"/>
      <c r="BF58" s="131"/>
      <c r="BG58" s="132"/>
      <c r="BH58" s="131"/>
      <c r="BI58" s="132"/>
      <c r="BJ58" s="131"/>
      <c r="BK58" s="132"/>
      <c r="BL58" s="155"/>
      <c r="BM58" s="132"/>
      <c r="BN58" s="155"/>
      <c r="BO58" s="132"/>
      <c r="BP58" s="155"/>
      <c r="BQ58" s="132"/>
      <c r="BR58" s="155"/>
      <c r="BS58" s="132"/>
      <c r="BT58" s="155"/>
      <c r="BU58" s="132"/>
      <c r="BV58" s="155"/>
      <c r="BW58" s="132"/>
      <c r="BX58" s="155"/>
      <c r="BY58" s="132"/>
      <c r="BZ58" s="155"/>
      <c r="CA58" s="132"/>
      <c r="CB58" s="156"/>
      <c r="CC58" s="128"/>
      <c r="CF58" s="122"/>
      <c r="CG58" s="122"/>
      <c r="CH58" s="161"/>
    </row>
    <row r="59" spans="1:88" ht="54.75" customHeight="1">
      <c r="A59" s="1142"/>
      <c r="B59" s="1119"/>
      <c r="C59" s="1118" t="s">
        <v>30</v>
      </c>
      <c r="D59" s="662" t="s">
        <v>221</v>
      </c>
      <c r="E59" s="662"/>
      <c r="F59" s="663">
        <f>+'[1]UE409 (2)'!F59</f>
        <v>13299</v>
      </c>
      <c r="G59" s="663">
        <f>+[1]UE409!G59</f>
        <v>21000</v>
      </c>
      <c r="H59" s="663">
        <f>+[1]UE409!H59</f>
        <v>21000</v>
      </c>
      <c r="I59" s="663">
        <f>+[1]UE409!I59</f>
        <v>21000</v>
      </c>
      <c r="J59" s="720">
        <v>0</v>
      </c>
      <c r="K59" s="663">
        <v>1375</v>
      </c>
      <c r="L59" s="663">
        <v>1392</v>
      </c>
      <c r="M59" s="663">
        <v>1467</v>
      </c>
      <c r="N59" s="663">
        <f t="shared" ref="N59:U59" si="16">+N60</f>
        <v>0</v>
      </c>
      <c r="O59" s="663">
        <f t="shared" si="16"/>
        <v>0</v>
      </c>
      <c r="P59" s="663">
        <f t="shared" si="16"/>
        <v>0</v>
      </c>
      <c r="Q59" s="663">
        <f t="shared" si="16"/>
        <v>0</v>
      </c>
      <c r="R59" s="663">
        <f t="shared" si="16"/>
        <v>0</v>
      </c>
      <c r="S59" s="663">
        <f t="shared" si="16"/>
        <v>0</v>
      </c>
      <c r="T59" s="663">
        <f t="shared" si="16"/>
        <v>0</v>
      </c>
      <c r="U59" s="663">
        <f t="shared" si="16"/>
        <v>0</v>
      </c>
      <c r="V59" s="77">
        <f t="shared" si="2"/>
        <v>4234</v>
      </c>
      <c r="W59" s="128">
        <f t="shared" si="3"/>
        <v>31.836980224076999</v>
      </c>
      <c r="Z59" s="224"/>
      <c r="AA59" s="224"/>
      <c r="AB59" s="224"/>
      <c r="AC59" s="224"/>
      <c r="AD59" s="694"/>
      <c r="AE59" s="694"/>
      <c r="AF59" s="694"/>
      <c r="AG59" s="694"/>
      <c r="AH59" s="694"/>
      <c r="AI59" s="694"/>
      <c r="AJ59" s="694"/>
      <c r="AK59" s="694"/>
      <c r="AL59" s="694"/>
      <c r="AM59" s="694"/>
      <c r="AN59" s="694"/>
      <c r="AO59" s="694"/>
      <c r="AP59" s="694"/>
      <c r="AQ59" s="694"/>
      <c r="AR59" s="694"/>
      <c r="AS59" s="694"/>
      <c r="AT59" s="694"/>
      <c r="AU59" s="694"/>
      <c r="AV59" s="694"/>
      <c r="AW59" s="694"/>
      <c r="BA59" s="77">
        <f>+BC59+BD59+BF59+BH59+BJ59+BL59+BN59+BP59+BR59+BT59+BV59+BX59+BZ59</f>
        <v>5378219</v>
      </c>
      <c r="BB59" s="130">
        <f>+BE59+BG59+BI59+BK59+BM59+BO59+BQ59+BS59+BU59+BW59+BY59+CA59</f>
        <v>737377.46</v>
      </c>
      <c r="BC59" s="129">
        <v>3404648</v>
      </c>
      <c r="BD59" s="155">
        <v>22343</v>
      </c>
      <c r="BE59" s="132">
        <v>287729.31</v>
      </c>
      <c r="BF59" s="131">
        <v>1951228</v>
      </c>
      <c r="BG59" s="132">
        <v>449648.14999999997</v>
      </c>
      <c r="BH59" s="131"/>
      <c r="BI59" s="132"/>
      <c r="BJ59" s="131"/>
      <c r="BK59" s="132"/>
      <c r="BL59" s="155"/>
      <c r="BM59" s="132"/>
      <c r="BN59" s="155"/>
      <c r="BO59" s="132"/>
      <c r="BP59" s="155"/>
      <c r="BQ59" s="132"/>
      <c r="BR59" s="155"/>
      <c r="BS59" s="132"/>
      <c r="BT59" s="155"/>
      <c r="BU59" s="132"/>
      <c r="BV59" s="155"/>
      <c r="BW59" s="132"/>
      <c r="BX59" s="155"/>
      <c r="BY59" s="132"/>
      <c r="BZ59" s="155"/>
      <c r="CA59" s="132"/>
      <c r="CB59" s="156">
        <f>+BE59+BG59+BI59+BK59+BM59+BO59+BQ59+BS59+BU59+BW59+BY59+CA59</f>
        <v>737377.46</v>
      </c>
      <c r="CC59" s="128">
        <f>+CB59/BA59*100</f>
        <v>13.710439459605494</v>
      </c>
      <c r="CD59" s="145"/>
      <c r="CF59" s="133">
        <f>+CI59-BA59</f>
        <v>0</v>
      </c>
      <c r="CG59" s="133">
        <f>+CJ59-BB59</f>
        <v>0</v>
      </c>
      <c r="CH59" s="160"/>
      <c r="CI59" s="133">
        <v>5378219</v>
      </c>
      <c r="CJ59" s="133">
        <v>737377.46</v>
      </c>
    </row>
    <row r="60" spans="1:88" ht="54.75" customHeight="1">
      <c r="A60" s="1142"/>
      <c r="B60" s="1119"/>
      <c r="C60" s="1119"/>
      <c r="D60" s="34" t="s">
        <v>443</v>
      </c>
      <c r="E60" s="25" t="s">
        <v>31</v>
      </c>
      <c r="F60" s="663">
        <f>+'[1]UE409 (2)'!F60</f>
        <v>13299</v>
      </c>
      <c r="G60" s="663">
        <f>+[1]UE409!G60</f>
        <v>21000</v>
      </c>
      <c r="H60" s="663">
        <f>+[1]UE409!H60</f>
        <v>21000</v>
      </c>
      <c r="I60" s="663">
        <f>+[1]UE409!I60</f>
        <v>21000</v>
      </c>
      <c r="J60" s="636">
        <v>1644</v>
      </c>
      <c r="K60" s="95">
        <v>1375</v>
      </c>
      <c r="L60" s="95">
        <v>1392</v>
      </c>
      <c r="M60" s="95">
        <v>1467</v>
      </c>
      <c r="N60" s="95"/>
      <c r="O60" s="95"/>
      <c r="P60" s="95"/>
      <c r="Q60" s="95"/>
      <c r="R60" s="95"/>
      <c r="S60" s="95"/>
      <c r="T60" s="95"/>
      <c r="U60" s="95"/>
      <c r="V60" s="77">
        <f t="shared" si="2"/>
        <v>5878</v>
      </c>
      <c r="W60" s="128">
        <f t="shared" si="3"/>
        <v>44.198811940747426</v>
      </c>
      <c r="Z60" s="224"/>
      <c r="AA60" s="224"/>
      <c r="AB60" s="224"/>
      <c r="AC60" s="224"/>
      <c r="AD60" s="694"/>
      <c r="AE60" s="694"/>
      <c r="AF60" s="694"/>
      <c r="AG60" s="694"/>
      <c r="AH60" s="694"/>
      <c r="AI60" s="694"/>
      <c r="AJ60" s="694"/>
      <c r="AK60" s="694"/>
      <c r="AL60" s="694"/>
      <c r="AM60" s="694"/>
      <c r="AN60" s="694"/>
      <c r="AO60" s="694"/>
      <c r="AP60" s="694"/>
      <c r="AQ60" s="694"/>
      <c r="AR60" s="694"/>
      <c r="AS60" s="694"/>
      <c r="AT60" s="694"/>
      <c r="AU60" s="694"/>
      <c r="AV60" s="694"/>
      <c r="AW60" s="694"/>
      <c r="BA60" s="129"/>
      <c r="BB60" s="130"/>
      <c r="BC60" s="129"/>
      <c r="BD60" s="155"/>
      <c r="BE60" s="132"/>
      <c r="BF60" s="131"/>
      <c r="BG60" s="132"/>
      <c r="BH60" s="131"/>
      <c r="BI60" s="132"/>
      <c r="BJ60" s="131"/>
      <c r="BK60" s="132"/>
      <c r="BL60" s="155"/>
      <c r="BM60" s="132"/>
      <c r="BN60" s="155"/>
      <c r="BO60" s="132"/>
      <c r="BP60" s="155"/>
      <c r="BQ60" s="132"/>
      <c r="BR60" s="155"/>
      <c r="BS60" s="132"/>
      <c r="BT60" s="155"/>
      <c r="BU60" s="132"/>
      <c r="BV60" s="155"/>
      <c r="BW60" s="132"/>
      <c r="BX60" s="155"/>
      <c r="BY60" s="132"/>
      <c r="BZ60" s="155"/>
      <c r="CA60" s="132"/>
      <c r="CB60" s="156"/>
      <c r="CC60" s="128"/>
      <c r="CF60" s="122"/>
      <c r="CG60" s="122"/>
      <c r="CH60" s="161"/>
    </row>
    <row r="61" spans="1:88" ht="54.75" customHeight="1">
      <c r="A61" s="1142"/>
      <c r="B61" s="1119"/>
      <c r="C61" s="1119"/>
      <c r="D61" s="34" t="s">
        <v>32</v>
      </c>
      <c r="E61" s="25" t="s">
        <v>33</v>
      </c>
      <c r="F61" s="663">
        <f>+'[1]UE409 (2)'!F61</f>
        <v>32567</v>
      </c>
      <c r="G61" s="663">
        <f>+[1]UE409!G61</f>
        <v>32458</v>
      </c>
      <c r="H61" s="663">
        <f>+[1]UE409!H61</f>
        <v>32458</v>
      </c>
      <c r="I61" s="663">
        <f>+[1]UE409!I61</f>
        <v>32458</v>
      </c>
      <c r="J61" s="636">
        <v>1967</v>
      </c>
      <c r="K61" s="95">
        <v>1944</v>
      </c>
      <c r="L61" s="95">
        <v>1816</v>
      </c>
      <c r="M61" s="95">
        <v>1879</v>
      </c>
      <c r="N61" s="95"/>
      <c r="O61" s="95"/>
      <c r="P61" s="95"/>
      <c r="Q61" s="95"/>
      <c r="R61" s="95"/>
      <c r="S61" s="95"/>
      <c r="T61" s="95"/>
      <c r="U61" s="95"/>
      <c r="V61" s="77">
        <f t="shared" si="2"/>
        <v>7606</v>
      </c>
      <c r="W61" s="128">
        <f t="shared" si="3"/>
        <v>23.354929836951516</v>
      </c>
      <c r="Z61" s="224"/>
      <c r="AA61" s="224"/>
      <c r="AB61" s="224"/>
      <c r="AC61" s="224"/>
      <c r="AD61" s="694"/>
      <c r="AE61" s="694"/>
      <c r="AF61" s="694"/>
      <c r="AG61" s="694"/>
      <c r="AH61" s="694"/>
      <c r="AI61" s="694"/>
      <c r="AJ61" s="694"/>
      <c r="AK61" s="694"/>
      <c r="AL61" s="694"/>
      <c r="AM61" s="694"/>
      <c r="AN61" s="694"/>
      <c r="AO61" s="694"/>
      <c r="AP61" s="694"/>
      <c r="AQ61" s="694"/>
      <c r="AR61" s="694"/>
      <c r="AS61" s="694"/>
      <c r="AT61" s="694"/>
      <c r="AU61" s="694"/>
      <c r="AV61" s="694"/>
      <c r="AW61" s="694"/>
      <c r="BA61" s="129"/>
      <c r="BB61" s="130"/>
      <c r="BC61" s="129"/>
      <c r="BD61" s="155"/>
      <c r="BE61" s="132"/>
      <c r="BF61" s="131"/>
      <c r="BG61" s="132"/>
      <c r="BH61" s="131"/>
      <c r="BI61" s="132"/>
      <c r="BJ61" s="131"/>
      <c r="BK61" s="132"/>
      <c r="BL61" s="155"/>
      <c r="BM61" s="132"/>
      <c r="BN61" s="155"/>
      <c r="BO61" s="132"/>
      <c r="BP61" s="155"/>
      <c r="BQ61" s="132"/>
      <c r="BR61" s="155"/>
      <c r="BS61" s="132"/>
      <c r="BT61" s="155"/>
      <c r="BU61" s="132"/>
      <c r="BV61" s="155"/>
      <c r="BW61" s="132"/>
      <c r="BX61" s="155"/>
      <c r="BY61" s="132"/>
      <c r="BZ61" s="155"/>
      <c r="CA61" s="132"/>
      <c r="CB61" s="156"/>
      <c r="CC61" s="128"/>
      <c r="CF61" s="122"/>
      <c r="CG61" s="122"/>
      <c r="CH61" s="161"/>
    </row>
    <row r="62" spans="1:88" ht="54.75" customHeight="1">
      <c r="A62" s="1142"/>
      <c r="B62" s="1120"/>
      <c r="C62" s="1120"/>
      <c r="D62" s="724" t="s">
        <v>869</v>
      </c>
      <c r="E62" s="25" t="s">
        <v>558</v>
      </c>
      <c r="F62" s="663">
        <f>+'[1]UE409 (2)'!F62</f>
        <v>5427</v>
      </c>
      <c r="G62" s="663">
        <f>+[1]UE409!G62</f>
        <v>6282</v>
      </c>
      <c r="H62" s="663">
        <f>+[1]UE409!H62</f>
        <v>6282</v>
      </c>
      <c r="I62" s="663">
        <f>+[1]UE409!I62</f>
        <v>6282</v>
      </c>
      <c r="J62" s="636">
        <v>377</v>
      </c>
      <c r="K62" s="95">
        <v>429</v>
      </c>
      <c r="L62" s="95">
        <v>481</v>
      </c>
      <c r="M62" s="95">
        <v>594</v>
      </c>
      <c r="N62" s="95"/>
      <c r="O62" s="95"/>
      <c r="P62" s="95"/>
      <c r="Q62" s="95"/>
      <c r="R62" s="95"/>
      <c r="S62" s="95"/>
      <c r="T62" s="95"/>
      <c r="U62" s="95"/>
      <c r="V62" s="77">
        <f t="shared" si="2"/>
        <v>1881</v>
      </c>
      <c r="W62" s="128">
        <f t="shared" si="3"/>
        <v>34.660033167495854</v>
      </c>
      <c r="Z62" s="224"/>
      <c r="AA62" s="224"/>
      <c r="AB62" s="224"/>
      <c r="AC62" s="224"/>
      <c r="AD62" s="694"/>
      <c r="AE62" s="694"/>
      <c r="AF62" s="694"/>
      <c r="AG62" s="694"/>
      <c r="AH62" s="694"/>
      <c r="AI62" s="694"/>
      <c r="AJ62" s="694"/>
      <c r="AK62" s="694"/>
      <c r="AL62" s="694"/>
      <c r="AM62" s="694"/>
      <c r="AN62" s="694"/>
      <c r="AO62" s="694"/>
      <c r="AP62" s="694"/>
      <c r="AQ62" s="694"/>
      <c r="AR62" s="694"/>
      <c r="AS62" s="694"/>
      <c r="AT62" s="694"/>
      <c r="AU62" s="694"/>
      <c r="AV62" s="694"/>
      <c r="AW62" s="694"/>
      <c r="BA62" s="129"/>
      <c r="BB62" s="130"/>
      <c r="BC62" s="129"/>
      <c r="BD62" s="155"/>
      <c r="BE62" s="132"/>
      <c r="BF62" s="131"/>
      <c r="BG62" s="132"/>
      <c r="BH62" s="131"/>
      <c r="BI62" s="132"/>
      <c r="BJ62" s="131"/>
      <c r="BK62" s="132"/>
      <c r="BL62" s="155"/>
      <c r="BM62" s="132"/>
      <c r="BN62" s="155"/>
      <c r="BO62" s="132"/>
      <c r="BP62" s="155"/>
      <c r="BQ62" s="132"/>
      <c r="BR62" s="155"/>
      <c r="BS62" s="132"/>
      <c r="BT62" s="155"/>
      <c r="BU62" s="132"/>
      <c r="BV62" s="155"/>
      <c r="BW62" s="132"/>
      <c r="BX62" s="155"/>
      <c r="BY62" s="132"/>
      <c r="BZ62" s="155"/>
      <c r="CA62" s="132"/>
      <c r="CB62" s="156"/>
      <c r="CC62" s="128"/>
      <c r="CF62" s="122"/>
      <c r="CG62" s="122"/>
      <c r="CH62" s="161"/>
    </row>
    <row r="63" spans="1:88" ht="62.25" customHeight="1">
      <c r="A63" s="1142"/>
      <c r="B63" s="1121" t="s">
        <v>275</v>
      </c>
      <c r="C63" s="1123" t="s">
        <v>44</v>
      </c>
      <c r="D63" s="662" t="s">
        <v>221</v>
      </c>
      <c r="E63" s="662"/>
      <c r="F63" s="663">
        <f>+'[1]UE409 (2)'!F63</f>
        <v>2393</v>
      </c>
      <c r="G63" s="663">
        <f>+[1]UE409!G63</f>
        <v>2393</v>
      </c>
      <c r="H63" s="663">
        <f>+[1]UE409!H63</f>
        <v>2393</v>
      </c>
      <c r="I63" s="663">
        <f>+[1]UE409!I63</f>
        <v>2393</v>
      </c>
      <c r="J63" s="720">
        <v>50</v>
      </c>
      <c r="K63" s="663">
        <v>29</v>
      </c>
      <c r="L63" s="663">
        <v>28</v>
      </c>
      <c r="M63" s="663">
        <v>70</v>
      </c>
      <c r="N63" s="663">
        <f t="shared" ref="N63:U63" si="17">+N64</f>
        <v>0</v>
      </c>
      <c r="O63" s="663">
        <f t="shared" si="17"/>
        <v>0</v>
      </c>
      <c r="P63" s="663">
        <f t="shared" si="17"/>
        <v>0</v>
      </c>
      <c r="Q63" s="663">
        <f t="shared" si="17"/>
        <v>0</v>
      </c>
      <c r="R63" s="663">
        <f t="shared" si="17"/>
        <v>0</v>
      </c>
      <c r="S63" s="663">
        <f t="shared" si="17"/>
        <v>0</v>
      </c>
      <c r="T63" s="663">
        <f t="shared" si="17"/>
        <v>0</v>
      </c>
      <c r="U63" s="663">
        <f t="shared" si="17"/>
        <v>0</v>
      </c>
      <c r="V63" s="77">
        <f t="shared" si="2"/>
        <v>177</v>
      </c>
      <c r="W63" s="128">
        <f t="shared" si="3"/>
        <v>7.3965733389051396</v>
      </c>
      <c r="Z63" s="224"/>
      <c r="AA63" s="224"/>
      <c r="AB63" s="224"/>
      <c r="AC63" s="224"/>
      <c r="AD63" s="694"/>
      <c r="AE63" s="694"/>
      <c r="AF63" s="694"/>
      <c r="AG63" s="694"/>
      <c r="AH63" s="694"/>
      <c r="AI63" s="694"/>
      <c r="AJ63" s="694"/>
      <c r="AK63" s="694"/>
      <c r="AL63" s="694"/>
      <c r="AM63" s="694"/>
      <c r="AN63" s="694"/>
      <c r="AO63" s="694"/>
      <c r="AP63" s="694"/>
      <c r="AQ63" s="694"/>
      <c r="AR63" s="694"/>
      <c r="AS63" s="694"/>
      <c r="AT63" s="694"/>
      <c r="AU63" s="694"/>
      <c r="AV63" s="694"/>
      <c r="AW63" s="694"/>
      <c r="BA63" s="77">
        <f>+BC63+BD63+BF63+BH63+BJ63+BL63+BN63+BP63+BR63+BT63+BV63+BX63+BZ63</f>
        <v>1705447</v>
      </c>
      <c r="BB63" s="130">
        <f>+BE63+BG63+BI63+BK63+BM63+BO63+BQ63+BS63+BU63+BW63+BY63+CA63</f>
        <v>151995.1</v>
      </c>
      <c r="BC63" s="129">
        <v>3500</v>
      </c>
      <c r="BD63" s="155">
        <v>0</v>
      </c>
      <c r="BE63" s="132">
        <v>0</v>
      </c>
      <c r="BF63" s="131">
        <v>1701947</v>
      </c>
      <c r="BG63" s="132">
        <v>151995.1</v>
      </c>
      <c r="BH63" s="131"/>
      <c r="BI63" s="132"/>
      <c r="BJ63" s="131"/>
      <c r="BK63" s="132"/>
      <c r="BL63" s="155"/>
      <c r="BM63" s="132"/>
      <c r="BN63" s="155"/>
      <c r="BO63" s="132"/>
      <c r="BP63" s="155"/>
      <c r="BQ63" s="132"/>
      <c r="BR63" s="155"/>
      <c r="BS63" s="132"/>
      <c r="BT63" s="155"/>
      <c r="BU63" s="132"/>
      <c r="BV63" s="155"/>
      <c r="BW63" s="132"/>
      <c r="BX63" s="155"/>
      <c r="BY63" s="132"/>
      <c r="BZ63" s="155"/>
      <c r="CA63" s="132"/>
      <c r="CB63" s="156">
        <f>+BE63+BG63+BI63+BK63+BM63+BO63+BQ63+BS63+BU63+BW63+BY63+CA63</f>
        <v>151995.1</v>
      </c>
      <c r="CC63" s="128">
        <f>+CB63/BA63*100</f>
        <v>8.9123320748167494</v>
      </c>
      <c r="CF63" s="133">
        <f>+CI63-BA63</f>
        <v>0</v>
      </c>
      <c r="CG63" s="133">
        <f>+CJ63-BB63</f>
        <v>0</v>
      </c>
      <c r="CH63" s="160"/>
      <c r="CI63" s="133">
        <v>1705447</v>
      </c>
      <c r="CJ63" s="133">
        <v>151995.1</v>
      </c>
    </row>
    <row r="64" spans="1:88" ht="37.5" customHeight="1">
      <c r="A64" s="1142"/>
      <c r="B64" s="1121"/>
      <c r="C64" s="1123"/>
      <c r="D64" s="34" t="s">
        <v>391</v>
      </c>
      <c r="E64" s="25" t="s">
        <v>27</v>
      </c>
      <c r="F64" s="663">
        <f>+'[1]UE409 (2)'!F64</f>
        <v>2393</v>
      </c>
      <c r="G64" s="663">
        <f>+[1]UE409!G64</f>
        <v>2393</v>
      </c>
      <c r="H64" s="663">
        <f>+[1]UE409!H64</f>
        <v>2393</v>
      </c>
      <c r="I64" s="663">
        <f>+[1]UE409!I64</f>
        <v>2393</v>
      </c>
      <c r="J64" s="634">
        <v>50</v>
      </c>
      <c r="K64" s="80">
        <v>29</v>
      </c>
      <c r="L64" s="80">
        <v>28</v>
      </c>
      <c r="M64" s="80">
        <v>70</v>
      </c>
      <c r="N64" s="80"/>
      <c r="O64" s="80"/>
      <c r="P64" s="80"/>
      <c r="Q64" s="80"/>
      <c r="R64" s="80"/>
      <c r="S64" s="80"/>
      <c r="T64" s="80"/>
      <c r="U64" s="80"/>
      <c r="V64" s="77">
        <f t="shared" si="2"/>
        <v>177</v>
      </c>
      <c r="W64" s="128">
        <f t="shared" si="3"/>
        <v>7.3965733389051396</v>
      </c>
      <c r="Z64" s="224"/>
      <c r="AA64" s="224"/>
      <c r="AB64" s="224"/>
      <c r="AC64" s="224"/>
      <c r="AD64" s="694"/>
      <c r="AE64" s="694"/>
      <c r="AF64" s="694"/>
      <c r="AG64" s="694"/>
      <c r="AH64" s="694"/>
      <c r="AI64" s="694"/>
      <c r="AJ64" s="694"/>
      <c r="AK64" s="694"/>
      <c r="AL64" s="694"/>
      <c r="AM64" s="694"/>
      <c r="AN64" s="694"/>
      <c r="AO64" s="694"/>
      <c r="AP64" s="694"/>
      <c r="AQ64" s="694"/>
      <c r="AR64" s="694"/>
      <c r="AS64" s="694"/>
      <c r="AT64" s="694"/>
      <c r="AU64" s="694"/>
      <c r="AV64" s="694"/>
      <c r="AW64" s="694"/>
      <c r="BA64" s="129"/>
      <c r="BB64" s="130"/>
      <c r="BC64" s="129"/>
      <c r="BD64" s="155"/>
      <c r="BE64" s="132"/>
      <c r="BF64" s="131"/>
      <c r="BG64" s="132"/>
      <c r="BH64" s="131"/>
      <c r="BI64" s="65"/>
      <c r="BJ64" s="131"/>
      <c r="BK64" s="132"/>
      <c r="BL64" s="155"/>
      <c r="BM64" s="132"/>
      <c r="BN64" s="155"/>
      <c r="BO64" s="132"/>
      <c r="BP64" s="155"/>
      <c r="BQ64" s="132"/>
      <c r="BR64" s="155"/>
      <c r="BS64" s="132"/>
      <c r="BT64" s="155"/>
      <c r="BU64" s="132"/>
      <c r="BV64" s="155"/>
      <c r="BW64" s="132"/>
      <c r="BX64" s="155"/>
      <c r="BY64" s="132"/>
      <c r="BZ64" s="155"/>
      <c r="CA64" s="132"/>
      <c r="CB64" s="156"/>
      <c r="CC64" s="128"/>
      <c r="CF64" s="122"/>
      <c r="CG64" s="122"/>
      <c r="CH64" s="161"/>
    </row>
    <row r="65" spans="1:88" ht="51.75" customHeight="1">
      <c r="A65" s="1142"/>
      <c r="B65" s="1121" t="s">
        <v>276</v>
      </c>
      <c r="C65" s="1123" t="s">
        <v>229</v>
      </c>
      <c r="D65" s="662" t="s">
        <v>221</v>
      </c>
      <c r="E65" s="662"/>
      <c r="F65" s="663">
        <f>+'[1]UE409 (2)'!F65</f>
        <v>1454</v>
      </c>
      <c r="G65" s="663">
        <f>+[1]UE409!G65</f>
        <v>2148</v>
      </c>
      <c r="H65" s="663">
        <f>+[1]UE409!H65</f>
        <v>2148</v>
      </c>
      <c r="I65" s="663">
        <f>+[1]UE409!I65</f>
        <v>2148</v>
      </c>
      <c r="J65" s="720">
        <v>218</v>
      </c>
      <c r="K65" s="663">
        <v>324</v>
      </c>
      <c r="L65" s="663">
        <v>86</v>
      </c>
      <c r="M65" s="663">
        <v>106</v>
      </c>
      <c r="N65" s="663">
        <f t="shared" ref="N65:U65" si="18">+N66</f>
        <v>0</v>
      </c>
      <c r="O65" s="663">
        <f t="shared" si="18"/>
        <v>0</v>
      </c>
      <c r="P65" s="663">
        <f t="shared" si="18"/>
        <v>0</v>
      </c>
      <c r="Q65" s="663">
        <f t="shared" si="18"/>
        <v>0</v>
      </c>
      <c r="R65" s="663">
        <f t="shared" si="18"/>
        <v>0</v>
      </c>
      <c r="S65" s="663">
        <f t="shared" si="18"/>
        <v>0</v>
      </c>
      <c r="T65" s="663">
        <f t="shared" si="18"/>
        <v>0</v>
      </c>
      <c r="U65" s="663">
        <f t="shared" si="18"/>
        <v>0</v>
      </c>
      <c r="V65" s="77">
        <f t="shared" si="2"/>
        <v>734</v>
      </c>
      <c r="W65" s="128">
        <f t="shared" si="3"/>
        <v>50.481430536451164</v>
      </c>
      <c r="Z65" s="224"/>
      <c r="AA65" s="224"/>
      <c r="AB65" s="224"/>
      <c r="AC65" s="224"/>
      <c r="AD65" s="694"/>
      <c r="AE65" s="694"/>
      <c r="AF65" s="694"/>
      <c r="AG65" s="694"/>
      <c r="AH65" s="694"/>
      <c r="AI65" s="694"/>
      <c r="AJ65" s="694"/>
      <c r="AK65" s="694"/>
      <c r="AL65" s="694"/>
      <c r="AM65" s="694"/>
      <c r="AN65" s="694"/>
      <c r="AO65" s="694"/>
      <c r="AP65" s="694"/>
      <c r="AQ65" s="694"/>
      <c r="AR65" s="694"/>
      <c r="AS65" s="694"/>
      <c r="AT65" s="694"/>
      <c r="AU65" s="694"/>
      <c r="AV65" s="694"/>
      <c r="AW65" s="694"/>
      <c r="AY65" s="135" t="s">
        <v>18</v>
      </c>
      <c r="AZ65" s="136">
        <f>SUM(BA19:BA66)</f>
        <v>39387322</v>
      </c>
      <c r="BA65" s="77">
        <f>+BC65+BD65+BF65+BH65+BJ65+BL65+BN65+BP65+BR65+BT65+BV65+BX65+BZ65</f>
        <v>1005209</v>
      </c>
      <c r="BB65" s="130">
        <f>+BE65+BG65+BI65+BK65+BM65+BO65+BQ65+BS65+BU65+BW65+BY65+CA65</f>
        <v>87479.23</v>
      </c>
      <c r="BC65" s="129">
        <v>5000</v>
      </c>
      <c r="BD65" s="169">
        <v>0</v>
      </c>
      <c r="BE65" s="168">
        <v>0</v>
      </c>
      <c r="BF65" s="167">
        <v>1000209</v>
      </c>
      <c r="BG65" s="168">
        <v>87479.23</v>
      </c>
      <c r="BH65" s="167"/>
      <c r="BI65" s="168"/>
      <c r="BJ65" s="167"/>
      <c r="BK65" s="168"/>
      <c r="BL65" s="169"/>
      <c r="BM65" s="168"/>
      <c r="BN65" s="169"/>
      <c r="BO65" s="168"/>
      <c r="BP65" s="169"/>
      <c r="BQ65" s="168"/>
      <c r="BR65" s="169"/>
      <c r="BS65" s="168"/>
      <c r="BT65" s="169"/>
      <c r="BU65" s="168"/>
      <c r="BV65" s="169"/>
      <c r="BW65" s="168"/>
      <c r="BX65" s="169"/>
      <c r="BY65" s="168"/>
      <c r="BZ65" s="169"/>
      <c r="CA65" s="168"/>
      <c r="CB65" s="156">
        <f>+BE65+BG65+BI65+BK65+BM65+BO65+BQ65+BS65+BU65+BW65+BY65+CA65</f>
        <v>87479.23</v>
      </c>
      <c r="CC65" s="128">
        <f>+CB65/BA65*100</f>
        <v>8.7025912024265608</v>
      </c>
      <c r="CF65" s="133">
        <f>+CI65-BA65</f>
        <v>0</v>
      </c>
      <c r="CG65" s="133">
        <f>+CJ65-BB65</f>
        <v>0</v>
      </c>
      <c r="CH65" s="160"/>
      <c r="CI65" s="133">
        <v>1005209</v>
      </c>
      <c r="CJ65" s="133">
        <v>87479.23</v>
      </c>
    </row>
    <row r="66" spans="1:88" ht="38.25" customHeight="1">
      <c r="A66" s="1143"/>
      <c r="B66" s="1121"/>
      <c r="C66" s="1123"/>
      <c r="D66" s="34" t="s">
        <v>45</v>
      </c>
      <c r="E66" s="25" t="s">
        <v>27</v>
      </c>
      <c r="F66" s="663">
        <f>+'[1]UE409 (2)'!F66</f>
        <v>1454</v>
      </c>
      <c r="G66" s="663">
        <f>+[1]UE409!G66</f>
        <v>2148</v>
      </c>
      <c r="H66" s="663">
        <f>+[1]UE409!H66</f>
        <v>2148</v>
      </c>
      <c r="I66" s="663">
        <f>+[1]UE409!I66</f>
        <v>2148</v>
      </c>
      <c r="J66" s="634">
        <v>218</v>
      </c>
      <c r="K66" s="80">
        <v>324</v>
      </c>
      <c r="L66" s="80">
        <v>86</v>
      </c>
      <c r="M66" s="80">
        <v>106</v>
      </c>
      <c r="N66" s="80"/>
      <c r="O66" s="80"/>
      <c r="P66" s="80"/>
      <c r="Q66" s="80"/>
      <c r="R66" s="80"/>
      <c r="S66" s="80"/>
      <c r="T66" s="80"/>
      <c r="U66" s="80"/>
      <c r="V66" s="77">
        <f t="shared" si="2"/>
        <v>734</v>
      </c>
      <c r="W66" s="128">
        <f t="shared" si="3"/>
        <v>50.481430536451164</v>
      </c>
      <c r="Z66" s="224" t="s">
        <v>775</v>
      </c>
      <c r="AA66" s="224" t="s">
        <v>776</v>
      </c>
      <c r="AB66" s="224"/>
      <c r="AC66" s="224"/>
      <c r="AD66" s="694"/>
      <c r="AE66" s="694"/>
      <c r="AF66" s="694"/>
      <c r="AG66" s="694"/>
      <c r="AH66" s="694"/>
      <c r="AI66" s="694"/>
      <c r="AJ66" s="694"/>
      <c r="AK66" s="694"/>
      <c r="AL66" s="694"/>
      <c r="AM66" s="694"/>
      <c r="AN66" s="694"/>
      <c r="AO66" s="694"/>
      <c r="AP66" s="694"/>
      <c r="AQ66" s="694"/>
      <c r="AR66" s="694"/>
      <c r="AS66" s="694"/>
      <c r="AT66" s="694"/>
      <c r="AU66" s="694"/>
      <c r="AV66" s="694"/>
      <c r="AW66" s="694"/>
      <c r="AY66" s="162" t="s">
        <v>573</v>
      </c>
      <c r="AZ66" s="163">
        <f>SUM(BB19:BB66)</f>
        <v>5250866.3599999994</v>
      </c>
      <c r="BA66" s="129"/>
      <c r="BB66" s="130"/>
      <c r="BC66" s="129"/>
      <c r="BD66" s="167"/>
      <c r="BE66" s="168"/>
      <c r="BF66" s="167"/>
      <c r="BG66" s="168"/>
      <c r="BH66" s="167"/>
      <c r="BI66" s="66"/>
      <c r="BJ66" s="167"/>
      <c r="BK66" s="168"/>
      <c r="BL66" s="169"/>
      <c r="BM66" s="168"/>
      <c r="BN66" s="169"/>
      <c r="BO66" s="168"/>
      <c r="BP66" s="169"/>
      <c r="BQ66" s="168"/>
      <c r="BR66" s="169"/>
      <c r="BS66" s="168"/>
      <c r="BT66" s="169"/>
      <c r="BU66" s="168"/>
      <c r="BV66" s="169"/>
      <c r="BW66" s="168"/>
      <c r="BX66" s="169"/>
      <c r="BY66" s="168"/>
      <c r="BZ66" s="169"/>
      <c r="CA66" s="168"/>
      <c r="CB66" s="156"/>
      <c r="CC66" s="128"/>
      <c r="CF66" s="122"/>
      <c r="CG66" s="122"/>
      <c r="CH66" s="161"/>
    </row>
    <row r="67" spans="1:88" ht="12.75" customHeight="1">
      <c r="A67" s="1086" t="s">
        <v>541</v>
      </c>
      <c r="B67" s="1087"/>
      <c r="C67" s="1087"/>
      <c r="D67" s="1087"/>
      <c r="E67" s="1087"/>
      <c r="F67" s="1087"/>
      <c r="G67" s="1087"/>
      <c r="H67" s="1088"/>
      <c r="I67" s="92"/>
      <c r="J67" s="93"/>
      <c r="K67" s="93"/>
      <c r="L67" s="93"/>
      <c r="M67" s="93"/>
      <c r="N67" s="93"/>
      <c r="O67" s="93"/>
      <c r="P67" s="93"/>
      <c r="Q67" s="93"/>
      <c r="R67" s="93"/>
      <c r="S67" s="93"/>
      <c r="T67" s="93"/>
      <c r="U67" s="93"/>
      <c r="V67" s="213"/>
      <c r="W67" s="213"/>
      <c r="Z67" s="240"/>
      <c r="AA67" s="240"/>
      <c r="AB67" s="240"/>
      <c r="AC67" s="240"/>
      <c r="AD67" s="212"/>
      <c r="AE67" s="212"/>
      <c r="AF67" s="212"/>
      <c r="AG67" s="212"/>
      <c r="AH67" s="212"/>
      <c r="AI67" s="212"/>
      <c r="AJ67" s="212"/>
      <c r="AK67" s="212"/>
      <c r="AL67" s="212"/>
      <c r="AM67" s="212"/>
      <c r="AN67" s="212"/>
      <c r="AO67" s="212"/>
      <c r="AP67" s="212"/>
      <c r="AQ67" s="212"/>
      <c r="AR67" s="212"/>
      <c r="AS67" s="212"/>
      <c r="AT67" s="212"/>
      <c r="AU67" s="212"/>
      <c r="AV67" s="212"/>
      <c r="AW67" s="212"/>
    </row>
    <row r="68" spans="1:88" ht="12.75" customHeight="1">
      <c r="A68" s="1089"/>
      <c r="B68" s="1090"/>
      <c r="C68" s="1090"/>
      <c r="D68" s="1090"/>
      <c r="E68" s="1090"/>
      <c r="F68" s="1090"/>
      <c r="G68" s="1090"/>
      <c r="H68" s="1091"/>
      <c r="I68" s="92"/>
      <c r="J68" s="93"/>
      <c r="K68" s="93"/>
      <c r="L68" s="93"/>
      <c r="M68" s="93"/>
      <c r="N68" s="93"/>
      <c r="O68" s="93"/>
      <c r="P68" s="93"/>
      <c r="Q68" s="93"/>
      <c r="R68" s="93"/>
      <c r="S68" s="93"/>
      <c r="T68" s="93"/>
      <c r="U68" s="93"/>
      <c r="V68" s="213"/>
      <c r="W68" s="213"/>
      <c r="Z68" s="240"/>
      <c r="AA68" s="240"/>
      <c r="AB68" s="240"/>
      <c r="AC68" s="240"/>
      <c r="AD68" s="212"/>
      <c r="AE68" s="212"/>
      <c r="AF68" s="212"/>
      <c r="AG68" s="212"/>
      <c r="AH68" s="212"/>
      <c r="AI68" s="212"/>
      <c r="AJ68" s="212"/>
      <c r="AK68" s="212"/>
      <c r="AL68" s="212"/>
      <c r="AM68" s="212"/>
      <c r="AN68" s="212"/>
      <c r="AO68" s="212"/>
      <c r="AP68" s="212"/>
      <c r="AQ68" s="212"/>
      <c r="AR68" s="212"/>
      <c r="AS68" s="212"/>
      <c r="AT68" s="212"/>
      <c r="AU68" s="212"/>
      <c r="AV68" s="212"/>
      <c r="AW68" s="212"/>
    </row>
    <row r="69" spans="1:88" ht="12.75" customHeight="1">
      <c r="A69" s="1092"/>
      <c r="B69" s="1093"/>
      <c r="C69" s="1093"/>
      <c r="D69" s="1093"/>
      <c r="E69" s="1093"/>
      <c r="F69" s="1093"/>
      <c r="G69" s="1093"/>
      <c r="H69" s="1094"/>
      <c r="I69" s="92"/>
      <c r="J69" s="93"/>
      <c r="K69" s="93"/>
      <c r="L69" s="93"/>
      <c r="M69" s="93"/>
      <c r="N69" s="93"/>
      <c r="O69" s="93"/>
      <c r="P69" s="93"/>
      <c r="Q69" s="93"/>
      <c r="R69" s="93"/>
      <c r="S69" s="93"/>
      <c r="T69" s="93"/>
      <c r="U69" s="93"/>
      <c r="V69" s="213"/>
      <c r="W69" s="213"/>
      <c r="Z69" s="240"/>
      <c r="AA69" s="240"/>
      <c r="AB69" s="240"/>
      <c r="AC69" s="240"/>
      <c r="AD69" s="212"/>
      <c r="AE69" s="212"/>
      <c r="AF69" s="212"/>
      <c r="AG69" s="212"/>
      <c r="AH69" s="212"/>
      <c r="AI69" s="212"/>
      <c r="AJ69" s="212"/>
      <c r="AK69" s="212"/>
      <c r="AL69" s="212"/>
      <c r="AM69" s="212"/>
      <c r="AN69" s="212"/>
      <c r="AO69" s="212"/>
      <c r="AP69" s="212"/>
      <c r="AQ69" s="212"/>
      <c r="AR69" s="212"/>
      <c r="AS69" s="212"/>
      <c r="AT69" s="212"/>
      <c r="AU69" s="212"/>
      <c r="AV69" s="212"/>
      <c r="AW69" s="212"/>
    </row>
    <row r="70" spans="1:88">
      <c r="A70" s="14"/>
      <c r="B70" s="10"/>
      <c r="C70" s="14"/>
      <c r="D70" s="14"/>
      <c r="E70" s="10"/>
      <c r="F70" s="92"/>
      <c r="G70" s="92"/>
      <c r="H70" s="92"/>
      <c r="I70" s="92"/>
      <c r="J70" s="93"/>
      <c r="K70" s="93"/>
      <c r="L70" s="93"/>
      <c r="M70" s="93"/>
      <c r="N70" s="93"/>
      <c r="O70" s="93"/>
      <c r="P70" s="93"/>
      <c r="Q70" s="93"/>
      <c r="R70" s="93"/>
      <c r="S70" s="93"/>
      <c r="T70" s="93"/>
      <c r="U70" s="93"/>
      <c r="V70" s="213"/>
      <c r="W70" s="213"/>
      <c r="Z70" s="240"/>
      <c r="AA70" s="240"/>
      <c r="AB70" s="240"/>
      <c r="AC70" s="240"/>
      <c r="AD70" s="212"/>
      <c r="AE70" s="212"/>
      <c r="AF70" s="212"/>
      <c r="AG70" s="212"/>
      <c r="AH70" s="212"/>
      <c r="AI70" s="212"/>
      <c r="AJ70" s="212"/>
      <c r="AK70" s="212"/>
      <c r="AL70" s="212"/>
      <c r="AM70" s="212"/>
      <c r="AN70" s="212"/>
      <c r="AO70" s="212"/>
      <c r="AP70" s="212"/>
      <c r="AQ70" s="212"/>
      <c r="AR70" s="212"/>
      <c r="AS70" s="212"/>
      <c r="AT70" s="212"/>
      <c r="AU70" s="212"/>
      <c r="AV70" s="212"/>
      <c r="AW70" s="212"/>
    </row>
    <row r="71" spans="1:88">
      <c r="A71" s="14"/>
      <c r="B71" s="10"/>
      <c r="C71" s="14"/>
      <c r="D71" s="14"/>
      <c r="E71" s="10"/>
      <c r="F71" s="92"/>
      <c r="G71" s="92"/>
      <c r="H71" s="92"/>
      <c r="I71" s="92"/>
      <c r="J71" s="93"/>
      <c r="K71" s="93"/>
      <c r="L71" s="93"/>
      <c r="M71" s="93"/>
      <c r="N71" s="93"/>
      <c r="O71" s="93"/>
      <c r="P71" s="93"/>
      <c r="Q71" s="93"/>
      <c r="R71" s="93"/>
      <c r="S71" s="93"/>
      <c r="T71" s="93"/>
      <c r="U71" s="93"/>
      <c r="V71" s="213"/>
      <c r="W71" s="213"/>
      <c r="Z71" s="240"/>
      <c r="AA71" s="240"/>
      <c r="AB71" s="240"/>
      <c r="AC71" s="240"/>
      <c r="AD71" s="212"/>
      <c r="AE71" s="212"/>
      <c r="AF71" s="212"/>
      <c r="AG71" s="212"/>
      <c r="AH71" s="212"/>
      <c r="AI71" s="212"/>
      <c r="AJ71" s="212"/>
      <c r="AK71" s="212"/>
      <c r="AL71" s="212"/>
      <c r="AM71" s="212"/>
      <c r="AN71" s="212"/>
      <c r="AO71" s="212"/>
      <c r="AP71" s="212"/>
      <c r="AQ71" s="212"/>
      <c r="AR71" s="212"/>
      <c r="AS71" s="212"/>
      <c r="AT71" s="212"/>
      <c r="AU71" s="212"/>
      <c r="AV71" s="212"/>
      <c r="AW71" s="212"/>
    </row>
    <row r="72" spans="1:88" ht="18.75" customHeight="1">
      <c r="A72" s="14"/>
      <c r="B72" s="10"/>
      <c r="C72" s="14"/>
      <c r="D72" s="14"/>
      <c r="E72" s="10"/>
      <c r="F72" s="92"/>
      <c r="G72" s="92"/>
      <c r="H72" s="92"/>
      <c r="I72" s="92"/>
      <c r="J72" s="93"/>
      <c r="K72" s="93"/>
      <c r="L72" s="93"/>
      <c r="M72" s="93"/>
      <c r="N72" s="93"/>
      <c r="O72" s="93"/>
      <c r="P72" s="93"/>
      <c r="Q72" s="93"/>
      <c r="R72" s="93"/>
      <c r="S72" s="93"/>
      <c r="T72" s="93"/>
      <c r="U72" s="93"/>
      <c r="V72" s="213"/>
      <c r="W72" s="213"/>
      <c r="Z72" s="240"/>
      <c r="AA72" s="240"/>
      <c r="AB72" s="240"/>
      <c r="AC72" s="240"/>
      <c r="AD72" s="212"/>
      <c r="AE72" s="212"/>
      <c r="AF72" s="212"/>
      <c r="AG72" s="212"/>
      <c r="AH72" s="212"/>
      <c r="AI72" s="212"/>
      <c r="AJ72" s="212"/>
      <c r="AK72" s="212"/>
      <c r="AL72" s="212"/>
      <c r="AM72" s="212"/>
      <c r="AN72" s="212"/>
      <c r="AO72" s="212"/>
      <c r="AP72" s="212"/>
      <c r="AQ72" s="212"/>
      <c r="AR72" s="212"/>
      <c r="AS72" s="212"/>
      <c r="AT72" s="212"/>
      <c r="AU72" s="212"/>
      <c r="AV72" s="212"/>
      <c r="AW72" s="212"/>
    </row>
    <row r="73" spans="1:88" ht="18.75" customHeight="1">
      <c r="A73" s="14"/>
      <c r="B73" s="10"/>
      <c r="C73" s="14"/>
      <c r="D73" s="14"/>
      <c r="E73" s="10"/>
      <c r="F73" s="92"/>
      <c r="G73" s="92"/>
      <c r="H73" s="92"/>
      <c r="I73" s="92"/>
      <c r="J73" s="93"/>
      <c r="K73" s="93"/>
      <c r="L73" s="93"/>
      <c r="M73" s="93"/>
      <c r="N73" s="93"/>
      <c r="O73" s="93"/>
      <c r="P73" s="93"/>
      <c r="Q73" s="93"/>
      <c r="R73" s="93"/>
      <c r="S73" s="93"/>
      <c r="T73" s="93"/>
      <c r="U73" s="93"/>
      <c r="V73" s="213"/>
      <c r="W73" s="213"/>
      <c r="Z73" s="240"/>
      <c r="AA73" s="240"/>
      <c r="AB73" s="240"/>
      <c r="AC73" s="240"/>
      <c r="AD73" s="212"/>
      <c r="AE73" s="212"/>
      <c r="AF73" s="212"/>
      <c r="AG73" s="212"/>
      <c r="AH73" s="212"/>
      <c r="AI73" s="212"/>
      <c r="AJ73" s="212"/>
      <c r="AK73" s="212"/>
      <c r="AL73" s="212"/>
      <c r="AM73" s="212"/>
      <c r="AN73" s="212"/>
      <c r="AO73" s="212"/>
      <c r="AP73" s="212"/>
      <c r="AQ73" s="212"/>
      <c r="AR73" s="212"/>
      <c r="AS73" s="212"/>
      <c r="AT73" s="212"/>
      <c r="AU73" s="212"/>
      <c r="AV73" s="212"/>
      <c r="AW73" s="212"/>
    </row>
    <row r="74" spans="1:88">
      <c r="A74" s="14"/>
      <c r="B74" s="10"/>
      <c r="C74" s="14"/>
      <c r="D74" s="14"/>
      <c r="E74" s="10"/>
      <c r="F74" s="92"/>
      <c r="G74" s="92"/>
      <c r="H74" s="92"/>
      <c r="I74" s="92"/>
      <c r="J74" s="93"/>
      <c r="K74" s="93"/>
      <c r="L74" s="93"/>
      <c r="M74" s="93"/>
      <c r="N74" s="93"/>
      <c r="O74" s="93"/>
      <c r="P74" s="93"/>
      <c r="Q74" s="93"/>
      <c r="R74" s="93"/>
      <c r="S74" s="93"/>
      <c r="T74" s="93"/>
      <c r="U74" s="93"/>
      <c r="V74" s="213"/>
      <c r="W74" s="213"/>
      <c r="Z74" s="240"/>
      <c r="AA74" s="240"/>
      <c r="AB74" s="240"/>
      <c r="AC74" s="240"/>
      <c r="AD74" s="212"/>
      <c r="AE74" s="212"/>
      <c r="AF74" s="212"/>
      <c r="AG74" s="212"/>
      <c r="AH74" s="212"/>
      <c r="AI74" s="212"/>
      <c r="AJ74" s="212"/>
      <c r="AK74" s="212"/>
      <c r="AL74" s="212"/>
      <c r="AM74" s="212"/>
      <c r="AN74" s="212"/>
      <c r="AO74" s="212"/>
      <c r="AP74" s="212"/>
      <c r="AQ74" s="212"/>
      <c r="AR74" s="212"/>
      <c r="AS74" s="212"/>
      <c r="AT74" s="212"/>
      <c r="AU74" s="212"/>
      <c r="AV74" s="212"/>
      <c r="AW74" s="212"/>
    </row>
    <row r="75" spans="1:88">
      <c r="A75" s="14"/>
      <c r="B75" s="10"/>
      <c r="C75" s="14"/>
      <c r="D75" s="14"/>
      <c r="E75" s="10"/>
      <c r="F75" s="92"/>
      <c r="G75" s="92"/>
      <c r="H75" s="92"/>
      <c r="I75" s="92"/>
      <c r="J75" s="93"/>
      <c r="K75" s="93"/>
      <c r="L75" s="93"/>
      <c r="M75" s="93"/>
      <c r="N75" s="93"/>
      <c r="O75" s="93"/>
      <c r="P75" s="93"/>
      <c r="Q75" s="93"/>
      <c r="R75" s="93"/>
      <c r="S75" s="93"/>
      <c r="T75" s="93"/>
      <c r="U75" s="93"/>
      <c r="V75" s="213"/>
      <c r="W75" s="213"/>
      <c r="Z75" s="240"/>
      <c r="AA75" s="240"/>
      <c r="AB75" s="240"/>
      <c r="AC75" s="240"/>
      <c r="AD75" s="212"/>
      <c r="AE75" s="212"/>
      <c r="AF75" s="212"/>
      <c r="AG75" s="212"/>
      <c r="AH75" s="212"/>
      <c r="AI75" s="212"/>
      <c r="AJ75" s="212"/>
      <c r="AK75" s="212"/>
      <c r="AL75" s="212"/>
      <c r="AM75" s="212"/>
      <c r="AN75" s="212"/>
      <c r="AO75" s="212"/>
      <c r="AP75" s="212"/>
      <c r="AQ75" s="212"/>
      <c r="AR75" s="212"/>
      <c r="AS75" s="212"/>
      <c r="AT75" s="212"/>
      <c r="AU75" s="212"/>
      <c r="AV75" s="212"/>
      <c r="AW75" s="212"/>
    </row>
    <row r="76" spans="1:88">
      <c r="A76" s="14"/>
      <c r="B76" s="10"/>
      <c r="C76" s="14"/>
      <c r="D76" s="14"/>
      <c r="E76" s="10"/>
      <c r="F76" s="92"/>
      <c r="G76" s="92"/>
      <c r="H76" s="92"/>
      <c r="I76" s="92"/>
      <c r="J76" s="93"/>
      <c r="K76" s="93"/>
      <c r="L76" s="93"/>
      <c r="M76" s="93"/>
      <c r="N76" s="93"/>
      <c r="O76" s="93"/>
      <c r="P76" s="93"/>
      <c r="Q76" s="93"/>
      <c r="R76" s="93"/>
      <c r="S76" s="93"/>
      <c r="T76" s="93"/>
      <c r="U76" s="93"/>
      <c r="V76" s="213"/>
      <c r="W76" s="213"/>
      <c r="Z76" s="240"/>
      <c r="AA76" s="240"/>
      <c r="AB76" s="240"/>
      <c r="AC76" s="240"/>
      <c r="AD76" s="212"/>
      <c r="AE76" s="212"/>
      <c r="AF76" s="212"/>
      <c r="AG76" s="212"/>
      <c r="AH76" s="212"/>
      <c r="AI76" s="212"/>
      <c r="AJ76" s="212"/>
      <c r="AK76" s="212"/>
      <c r="AL76" s="212"/>
      <c r="AM76" s="212"/>
      <c r="AN76" s="212"/>
      <c r="AO76" s="212"/>
      <c r="AP76" s="212"/>
      <c r="AQ76" s="212"/>
      <c r="AR76" s="212"/>
      <c r="AS76" s="212"/>
      <c r="AT76" s="212"/>
      <c r="AU76" s="212"/>
      <c r="AV76" s="212"/>
      <c r="AW76" s="212"/>
    </row>
    <row r="77" spans="1:88" ht="18.75" customHeight="1">
      <c r="A77" s="14"/>
      <c r="B77" s="13"/>
      <c r="C77" s="14"/>
      <c r="D77" s="14"/>
      <c r="E77" s="15"/>
      <c r="F77" s="96"/>
      <c r="G77" s="97"/>
      <c r="H77" s="97"/>
      <c r="I77" s="97"/>
      <c r="J77" s="98"/>
      <c r="K77" s="98"/>
      <c r="L77" s="98"/>
      <c r="M77" s="98"/>
      <c r="N77" s="98"/>
      <c r="O77" s="98"/>
      <c r="P77" s="98"/>
      <c r="Q77" s="98"/>
      <c r="R77" s="98"/>
      <c r="S77" s="98"/>
      <c r="T77" s="98"/>
      <c r="U77" s="98"/>
      <c r="V77" s="213"/>
      <c r="W77" s="213"/>
      <c r="Z77" s="240"/>
      <c r="AA77" s="240"/>
      <c r="AB77" s="240"/>
      <c r="AC77" s="240"/>
      <c r="AD77" s="212"/>
      <c r="AE77" s="212"/>
      <c r="AF77" s="212"/>
      <c r="AG77" s="212"/>
      <c r="AH77" s="212"/>
      <c r="AI77" s="212"/>
      <c r="AJ77" s="212"/>
      <c r="AK77" s="212"/>
      <c r="AL77" s="212"/>
      <c r="AM77" s="212"/>
      <c r="AN77" s="212"/>
      <c r="AO77" s="212"/>
      <c r="AP77" s="212"/>
      <c r="AQ77" s="212"/>
      <c r="AR77" s="212"/>
      <c r="AS77" s="212"/>
      <c r="AT77" s="212"/>
      <c r="AU77" s="212"/>
      <c r="AV77" s="212"/>
      <c r="AW77" s="212"/>
    </row>
    <row r="78" spans="1:88" ht="27" customHeight="1">
      <c r="A78" s="16" t="s">
        <v>9</v>
      </c>
      <c r="B78" s="1000" t="s">
        <v>10</v>
      </c>
      <c r="C78" s="1000"/>
      <c r="D78" s="1000"/>
      <c r="E78" s="1000"/>
      <c r="F78" s="1000"/>
      <c r="G78" s="1000"/>
      <c r="H78" s="1000"/>
      <c r="I78" s="99"/>
      <c r="J78" s="100"/>
      <c r="K78" s="100"/>
      <c r="L78" s="100"/>
      <c r="M78" s="100"/>
      <c r="N78" s="100"/>
      <c r="O78" s="100"/>
      <c r="P78" s="100"/>
      <c r="Q78" s="100"/>
      <c r="R78" s="100"/>
      <c r="S78" s="100"/>
      <c r="T78" s="100"/>
      <c r="U78" s="100"/>
      <c r="V78" s="213"/>
      <c r="W78" s="213"/>
      <c r="Z78" s="240"/>
      <c r="AA78" s="240"/>
      <c r="AB78" s="240"/>
      <c r="AC78" s="240"/>
      <c r="AD78" s="212"/>
      <c r="AE78" s="212"/>
      <c r="AF78" s="212"/>
      <c r="AG78" s="212"/>
      <c r="AH78" s="212"/>
      <c r="AI78" s="212"/>
      <c r="AJ78" s="212"/>
      <c r="AK78" s="212"/>
      <c r="AL78" s="212"/>
      <c r="AM78" s="212"/>
      <c r="AN78" s="212"/>
      <c r="AO78" s="212"/>
      <c r="AP78" s="212"/>
      <c r="AQ78" s="212"/>
      <c r="AR78" s="212"/>
      <c r="AS78" s="212"/>
      <c r="AT78" s="212"/>
      <c r="AU78" s="212"/>
      <c r="AV78" s="212"/>
      <c r="AW78" s="212"/>
    </row>
    <row r="79" spans="1:88" ht="30" customHeight="1">
      <c r="A79" s="14"/>
      <c r="B79" s="669" t="s">
        <v>51</v>
      </c>
      <c r="C79" s="1000" t="s">
        <v>52</v>
      </c>
      <c r="D79" s="1000"/>
      <c r="E79" s="1000"/>
      <c r="F79" s="1000"/>
      <c r="G79" s="1000"/>
      <c r="H79" s="1000"/>
      <c r="I79" s="99"/>
      <c r="J79" s="100"/>
      <c r="K79" s="100"/>
      <c r="L79" s="100"/>
      <c r="M79" s="100"/>
      <c r="N79" s="100"/>
      <c r="O79" s="100"/>
      <c r="P79" s="100"/>
      <c r="Q79" s="100"/>
      <c r="R79" s="100"/>
      <c r="S79" s="100"/>
      <c r="T79" s="100"/>
      <c r="U79" s="100"/>
      <c r="V79" s="213"/>
      <c r="W79" s="213"/>
      <c r="Z79" s="240"/>
      <c r="AA79" s="240"/>
      <c r="AB79" s="240"/>
      <c r="AC79" s="240"/>
      <c r="AD79" s="212"/>
      <c r="AE79" s="212"/>
      <c r="AF79" s="212"/>
      <c r="AG79" s="212"/>
      <c r="AH79" s="212"/>
      <c r="AI79" s="212"/>
      <c r="AJ79" s="212"/>
      <c r="AK79" s="212"/>
      <c r="AL79" s="212"/>
      <c r="AM79" s="212"/>
      <c r="AN79" s="212"/>
      <c r="AO79" s="212"/>
      <c r="AP79" s="212"/>
      <c r="AQ79" s="212"/>
      <c r="AR79" s="212"/>
      <c r="AS79" s="212"/>
      <c r="AT79" s="212"/>
      <c r="AU79" s="212"/>
      <c r="AV79" s="212"/>
      <c r="AW79" s="212"/>
    </row>
    <row r="80" spans="1:88" ht="21.75" customHeight="1">
      <c r="A80" s="975" t="s">
        <v>13</v>
      </c>
      <c r="B80" s="981" t="s">
        <v>14</v>
      </c>
      <c r="C80" s="981" t="s">
        <v>15</v>
      </c>
      <c r="D80" s="997" t="s">
        <v>16</v>
      </c>
      <c r="E80" s="1001" t="s">
        <v>17</v>
      </c>
      <c r="F80" s="1011" t="s">
        <v>709</v>
      </c>
      <c r="G80" s="994" t="s">
        <v>214</v>
      </c>
      <c r="H80" s="1005"/>
      <c r="I80" s="1005"/>
      <c r="J80" s="996" t="s">
        <v>710</v>
      </c>
      <c r="K80" s="996"/>
      <c r="L80" s="996"/>
      <c r="M80" s="996"/>
      <c r="N80" s="996"/>
      <c r="O80" s="996"/>
      <c r="P80" s="996"/>
      <c r="Q80" s="996"/>
      <c r="R80" s="996"/>
      <c r="S80" s="996"/>
      <c r="T80" s="996"/>
      <c r="U80" s="996"/>
      <c r="V80" s="1238" t="s">
        <v>712</v>
      </c>
      <c r="W80" s="1241" t="s">
        <v>577</v>
      </c>
      <c r="Z80" s="1022" t="s">
        <v>518</v>
      </c>
      <c r="AA80" s="1023"/>
      <c r="AB80" s="1022" t="s">
        <v>519</v>
      </c>
      <c r="AC80" s="1023"/>
      <c r="AD80" s="1022" t="s">
        <v>520</v>
      </c>
      <c r="AE80" s="1023"/>
      <c r="AF80" s="1022" t="s">
        <v>521</v>
      </c>
      <c r="AG80" s="1023"/>
      <c r="AH80" s="1022" t="s">
        <v>522</v>
      </c>
      <c r="AI80" s="1023"/>
      <c r="AJ80" s="1022" t="s">
        <v>523</v>
      </c>
      <c r="AK80" s="1023"/>
      <c r="AL80" s="1022" t="s">
        <v>524</v>
      </c>
      <c r="AM80" s="1023"/>
      <c r="AN80" s="1022" t="s">
        <v>525</v>
      </c>
      <c r="AO80" s="1023"/>
      <c r="AP80" s="1022" t="s">
        <v>526</v>
      </c>
      <c r="AQ80" s="1023"/>
      <c r="AR80" s="1022" t="s">
        <v>527</v>
      </c>
      <c r="AS80" s="1023"/>
      <c r="AT80" s="1022" t="s">
        <v>528</v>
      </c>
      <c r="AU80" s="1023"/>
      <c r="AV80" s="1022" t="s">
        <v>529</v>
      </c>
      <c r="AW80" s="1023"/>
      <c r="AY80" s="60"/>
      <c r="BA80" s="1074" t="s">
        <v>763</v>
      </c>
      <c r="BB80" s="119"/>
      <c r="BC80" s="1074" t="s">
        <v>763</v>
      </c>
      <c r="BD80" s="1108" t="s">
        <v>530</v>
      </c>
      <c r="BE80" s="1112"/>
      <c r="BF80" s="1112"/>
      <c r="BG80" s="1112"/>
      <c r="BH80" s="1112"/>
      <c r="BI80" s="1112"/>
      <c r="BJ80" s="1112"/>
      <c r="BK80" s="1112"/>
      <c r="BL80" s="1112"/>
      <c r="BM80" s="1112"/>
      <c r="BN80" s="1112"/>
      <c r="BO80" s="1112"/>
      <c r="BP80" s="1112"/>
      <c r="BQ80" s="1112"/>
      <c r="BR80" s="1112"/>
      <c r="BS80" s="1112"/>
      <c r="BT80" s="1112"/>
      <c r="BU80" s="1112"/>
      <c r="BV80" s="1112"/>
      <c r="BW80" s="1112"/>
      <c r="BX80" s="1112"/>
      <c r="BY80" s="1112"/>
      <c r="BZ80" s="1109"/>
      <c r="CA80" s="120"/>
      <c r="CB80" s="121"/>
      <c r="CC80" s="121"/>
    </row>
    <row r="81" spans="1:89" ht="27.75" customHeight="1">
      <c r="A81" s="976"/>
      <c r="B81" s="982"/>
      <c r="C81" s="982"/>
      <c r="D81" s="998"/>
      <c r="E81" s="1002"/>
      <c r="F81" s="1012"/>
      <c r="G81" s="993" t="s">
        <v>713</v>
      </c>
      <c r="H81" s="993"/>
      <c r="I81" s="994"/>
      <c r="J81" s="996" t="s">
        <v>711</v>
      </c>
      <c r="K81" s="996"/>
      <c r="L81" s="996"/>
      <c r="M81" s="996"/>
      <c r="N81" s="996"/>
      <c r="O81" s="996"/>
      <c r="P81" s="996"/>
      <c r="Q81" s="996"/>
      <c r="R81" s="996"/>
      <c r="S81" s="996"/>
      <c r="T81" s="996"/>
      <c r="U81" s="996"/>
      <c r="V81" s="1239"/>
      <c r="W81" s="1242"/>
      <c r="Z81" s="980" t="s">
        <v>578</v>
      </c>
      <c r="AA81" s="980" t="s">
        <v>579</v>
      </c>
      <c r="AB81" s="980" t="s">
        <v>580</v>
      </c>
      <c r="AC81" s="980" t="s">
        <v>581</v>
      </c>
      <c r="AD81" s="980" t="s">
        <v>582</v>
      </c>
      <c r="AE81" s="980" t="s">
        <v>583</v>
      </c>
      <c r="AF81" s="980" t="s">
        <v>584</v>
      </c>
      <c r="AG81" s="980" t="s">
        <v>585</v>
      </c>
      <c r="AH81" s="980" t="s">
        <v>586</v>
      </c>
      <c r="AI81" s="980" t="s">
        <v>587</v>
      </c>
      <c r="AJ81" s="980" t="s">
        <v>588</v>
      </c>
      <c r="AK81" s="980" t="s">
        <v>589</v>
      </c>
      <c r="AL81" s="980" t="s">
        <v>590</v>
      </c>
      <c r="AM81" s="980" t="s">
        <v>591</v>
      </c>
      <c r="AN81" s="980" t="s">
        <v>592</v>
      </c>
      <c r="AO81" s="980" t="s">
        <v>593</v>
      </c>
      <c r="AP81" s="980" t="s">
        <v>594</v>
      </c>
      <c r="AQ81" s="980" t="s">
        <v>595</v>
      </c>
      <c r="AR81" s="980" t="s">
        <v>596</v>
      </c>
      <c r="AS81" s="980" t="s">
        <v>597</v>
      </c>
      <c r="AT81" s="980" t="s">
        <v>598</v>
      </c>
      <c r="AU81" s="980" t="s">
        <v>599</v>
      </c>
      <c r="AV81" s="980" t="s">
        <v>600</v>
      </c>
      <c r="AW81" s="980" t="s">
        <v>601</v>
      </c>
      <c r="BA81" s="1075"/>
      <c r="BB81" s="124"/>
      <c r="BC81" s="1075"/>
      <c r="BD81" s="1108" t="s">
        <v>518</v>
      </c>
      <c r="BE81" s="1109"/>
      <c r="BF81" s="1108" t="s">
        <v>519</v>
      </c>
      <c r="BG81" s="1109"/>
      <c r="BH81" s="1108" t="s">
        <v>520</v>
      </c>
      <c r="BI81" s="1109"/>
      <c r="BJ81" s="1108" t="s">
        <v>521</v>
      </c>
      <c r="BK81" s="1109"/>
      <c r="BL81" s="1108" t="s">
        <v>522</v>
      </c>
      <c r="BM81" s="1109"/>
      <c r="BN81" s="1108" t="s">
        <v>523</v>
      </c>
      <c r="BO81" s="1109"/>
      <c r="BP81" s="1108" t="s">
        <v>524</v>
      </c>
      <c r="BQ81" s="1109"/>
      <c r="BR81" s="1108" t="s">
        <v>525</v>
      </c>
      <c r="BS81" s="1109"/>
      <c r="BT81" s="1108" t="s">
        <v>526</v>
      </c>
      <c r="BU81" s="1109"/>
      <c r="BV81" s="1108" t="s">
        <v>527</v>
      </c>
      <c r="BW81" s="1109"/>
      <c r="BX81" s="1108" t="s">
        <v>528</v>
      </c>
      <c r="BY81" s="1109"/>
      <c r="BZ81" s="1108" t="s">
        <v>529</v>
      </c>
      <c r="CA81" s="1109"/>
      <c r="CB81" s="1105" t="s">
        <v>764</v>
      </c>
      <c r="CC81" s="1106" t="s">
        <v>765</v>
      </c>
      <c r="CF81" s="122"/>
      <c r="CG81" s="122"/>
      <c r="CH81" s="161"/>
    </row>
    <row r="82" spans="1:89" ht="27" customHeight="1">
      <c r="A82" s="976"/>
      <c r="B82" s="982"/>
      <c r="C82" s="982"/>
      <c r="D82" s="998"/>
      <c r="E82" s="1002"/>
      <c r="F82" s="1012"/>
      <c r="G82" s="978">
        <v>2024</v>
      </c>
      <c r="H82" s="978">
        <v>2025</v>
      </c>
      <c r="I82" s="978">
        <v>2026</v>
      </c>
      <c r="J82" s="660"/>
      <c r="K82" s="660"/>
      <c r="L82" s="660"/>
      <c r="M82" s="660"/>
      <c r="N82" s="660"/>
      <c r="O82" s="660"/>
      <c r="P82" s="660"/>
      <c r="Q82" s="660"/>
      <c r="R82" s="660"/>
      <c r="S82" s="660"/>
      <c r="T82" s="660"/>
      <c r="U82" s="660"/>
      <c r="V82" s="1239"/>
      <c r="W82" s="1242"/>
      <c r="Z82" s="980"/>
      <c r="AA82" s="980"/>
      <c r="AB82" s="980"/>
      <c r="AC82" s="980"/>
      <c r="AD82" s="980"/>
      <c r="AE82" s="980"/>
      <c r="AF82" s="980"/>
      <c r="AG82" s="980"/>
      <c r="AH82" s="980"/>
      <c r="AI82" s="980"/>
      <c r="AJ82" s="980"/>
      <c r="AK82" s="980"/>
      <c r="AL82" s="980"/>
      <c r="AM82" s="980"/>
      <c r="AN82" s="980"/>
      <c r="AO82" s="980"/>
      <c r="AP82" s="980"/>
      <c r="AQ82" s="980"/>
      <c r="AR82" s="980"/>
      <c r="AS82" s="980"/>
      <c r="AT82" s="980"/>
      <c r="AU82" s="980"/>
      <c r="AV82" s="980"/>
      <c r="AW82" s="980"/>
      <c r="BA82" s="1075"/>
      <c r="BB82" s="124"/>
      <c r="BC82" s="1075"/>
      <c r="BD82" s="1110" t="s">
        <v>531</v>
      </c>
      <c r="BE82" s="1110" t="s">
        <v>532</v>
      </c>
      <c r="BF82" s="1110" t="s">
        <v>531</v>
      </c>
      <c r="BG82" s="1110" t="s">
        <v>532</v>
      </c>
      <c r="BH82" s="1110" t="s">
        <v>531</v>
      </c>
      <c r="BI82" s="1110" t="s">
        <v>532</v>
      </c>
      <c r="BJ82" s="1110" t="s">
        <v>531</v>
      </c>
      <c r="BK82" s="1110" t="s">
        <v>532</v>
      </c>
      <c r="BL82" s="1110" t="s">
        <v>531</v>
      </c>
      <c r="BM82" s="1110" t="s">
        <v>532</v>
      </c>
      <c r="BN82" s="1107" t="s">
        <v>531</v>
      </c>
      <c r="BO82" s="1110" t="s">
        <v>532</v>
      </c>
      <c r="BP82" s="1107" t="s">
        <v>531</v>
      </c>
      <c r="BQ82" s="1110" t="s">
        <v>532</v>
      </c>
      <c r="BR82" s="1107" t="s">
        <v>531</v>
      </c>
      <c r="BS82" s="1110" t="s">
        <v>532</v>
      </c>
      <c r="BT82" s="1107" t="s">
        <v>531</v>
      </c>
      <c r="BU82" s="1110" t="s">
        <v>532</v>
      </c>
      <c r="BV82" s="1107" t="s">
        <v>531</v>
      </c>
      <c r="BW82" s="1110" t="s">
        <v>532</v>
      </c>
      <c r="BX82" s="1107" t="s">
        <v>531</v>
      </c>
      <c r="BY82" s="1110" t="s">
        <v>532</v>
      </c>
      <c r="BZ82" s="1107" t="s">
        <v>531</v>
      </c>
      <c r="CA82" s="1110" t="s">
        <v>532</v>
      </c>
      <c r="CB82" s="1105"/>
      <c r="CC82" s="1106"/>
      <c r="CF82" s="122"/>
      <c r="CG82" s="122"/>
      <c r="CH82" s="161"/>
    </row>
    <row r="83" spans="1:89" ht="51" customHeight="1">
      <c r="A83" s="977"/>
      <c r="B83" s="983"/>
      <c r="C83" s="983"/>
      <c r="D83" s="999"/>
      <c r="E83" s="1003"/>
      <c r="F83" s="1013"/>
      <c r="G83" s="979"/>
      <c r="H83" s="979"/>
      <c r="I83" s="979"/>
      <c r="J83" s="661" t="s">
        <v>399</v>
      </c>
      <c r="K83" s="661" t="s">
        <v>400</v>
      </c>
      <c r="L83" s="661" t="s">
        <v>401</v>
      </c>
      <c r="M83" s="661" t="s">
        <v>402</v>
      </c>
      <c r="N83" s="661" t="s">
        <v>403</v>
      </c>
      <c r="O83" s="661" t="s">
        <v>404</v>
      </c>
      <c r="P83" s="661" t="s">
        <v>405</v>
      </c>
      <c r="Q83" s="661" t="s">
        <v>406</v>
      </c>
      <c r="R83" s="661" t="s">
        <v>407</v>
      </c>
      <c r="S83" s="661" t="s">
        <v>408</v>
      </c>
      <c r="T83" s="661" t="s">
        <v>409</v>
      </c>
      <c r="U83" s="661" t="s">
        <v>410</v>
      </c>
      <c r="V83" s="1240"/>
      <c r="W83" s="1243"/>
      <c r="Z83" s="980"/>
      <c r="AA83" s="980"/>
      <c r="AB83" s="980"/>
      <c r="AC83" s="980"/>
      <c r="AD83" s="980"/>
      <c r="AE83" s="980"/>
      <c r="AF83" s="980"/>
      <c r="AG83" s="980"/>
      <c r="AH83" s="980"/>
      <c r="AI83" s="980"/>
      <c r="AJ83" s="980"/>
      <c r="AK83" s="980"/>
      <c r="AL83" s="980"/>
      <c r="AM83" s="980"/>
      <c r="AN83" s="980"/>
      <c r="AO83" s="980"/>
      <c r="AP83" s="980"/>
      <c r="AQ83" s="980"/>
      <c r="AR83" s="980"/>
      <c r="AS83" s="980"/>
      <c r="AT83" s="980"/>
      <c r="AU83" s="980"/>
      <c r="AV83" s="980"/>
      <c r="AW83" s="980"/>
      <c r="BA83" s="1076"/>
      <c r="BB83" s="127"/>
      <c r="BC83" s="1076"/>
      <c r="BD83" s="1111"/>
      <c r="BE83" s="1111"/>
      <c r="BF83" s="1111"/>
      <c r="BG83" s="1111"/>
      <c r="BH83" s="1111"/>
      <c r="BI83" s="1111"/>
      <c r="BJ83" s="1111"/>
      <c r="BK83" s="1111"/>
      <c r="BL83" s="1111"/>
      <c r="BM83" s="1111"/>
      <c r="BN83" s="1107"/>
      <c r="BO83" s="1111"/>
      <c r="BP83" s="1107"/>
      <c r="BQ83" s="1111"/>
      <c r="BR83" s="1107"/>
      <c r="BS83" s="1111"/>
      <c r="BT83" s="1107"/>
      <c r="BU83" s="1111"/>
      <c r="BV83" s="1107"/>
      <c r="BW83" s="1111"/>
      <c r="BX83" s="1107"/>
      <c r="BY83" s="1111"/>
      <c r="BZ83" s="1107"/>
      <c r="CA83" s="1111"/>
      <c r="CB83" s="1105"/>
      <c r="CC83" s="1106"/>
      <c r="CF83" s="122"/>
      <c r="CG83" s="122"/>
      <c r="CH83" s="161"/>
    </row>
    <row r="84" spans="1:89" s="31" customFormat="1" ht="53.25" customHeight="1">
      <c r="A84" s="1147" t="s">
        <v>495</v>
      </c>
      <c r="B84" s="1039" t="s">
        <v>240</v>
      </c>
      <c r="C84" s="981" t="s">
        <v>288</v>
      </c>
      <c r="D84" s="670" t="s">
        <v>221</v>
      </c>
      <c r="E84" s="670"/>
      <c r="F84" s="671">
        <f>+'[1]UE409 (2)'!F84</f>
        <v>4</v>
      </c>
      <c r="G84" s="671">
        <f>+'[1]UE409 (2)'!G84</f>
        <v>4</v>
      </c>
      <c r="H84" s="671">
        <f>+'[1]UE409 (2)'!H84</f>
        <v>4</v>
      </c>
      <c r="I84" s="671">
        <f>+'[1]UE409 (2)'!I84</f>
        <v>4</v>
      </c>
      <c r="J84" s="727">
        <v>0</v>
      </c>
      <c r="K84" s="671">
        <v>0</v>
      </c>
      <c r="L84" s="671">
        <v>0</v>
      </c>
      <c r="M84" s="671">
        <v>0</v>
      </c>
      <c r="N84" s="671">
        <f t="shared" ref="N84:U84" si="19">+N85</f>
        <v>0</v>
      </c>
      <c r="O84" s="671">
        <f t="shared" si="19"/>
        <v>0</v>
      </c>
      <c r="P84" s="671">
        <f t="shared" si="19"/>
        <v>0</v>
      </c>
      <c r="Q84" s="671">
        <f t="shared" si="19"/>
        <v>0</v>
      </c>
      <c r="R84" s="671">
        <f t="shared" si="19"/>
        <v>0</v>
      </c>
      <c r="S84" s="671">
        <f t="shared" si="19"/>
        <v>0</v>
      </c>
      <c r="T84" s="671">
        <f t="shared" si="19"/>
        <v>0</v>
      </c>
      <c r="U84" s="671">
        <f t="shared" si="19"/>
        <v>0</v>
      </c>
      <c r="V84" s="77">
        <f>SUM(J84:U84)</f>
        <v>0</v>
      </c>
      <c r="W84" s="128">
        <f>+V84/F84*100</f>
        <v>0</v>
      </c>
      <c r="X84" s="30"/>
      <c r="Y84" s="27"/>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7"/>
      <c r="AY84" s="29"/>
      <c r="AZ84" s="29"/>
      <c r="BA84" s="750">
        <f>+BC84+BD84+BF84+BH84+BJ84+BL84+BN84+BP84+BR84+BT84+BV84+BX84+BZ84</f>
        <v>301162</v>
      </c>
      <c r="BB84" s="130">
        <f>+BE84+BG84+BI84+BK84+BM84+BO84+BQ84+BS84+BU84+BW84+BY84+CA84</f>
        <v>37932.050000000003</v>
      </c>
      <c r="BC84" s="129">
        <v>254388</v>
      </c>
      <c r="BD84" s="748">
        <f>839+40250</f>
        <v>41089</v>
      </c>
      <c r="BE84" s="132">
        <v>15287.279999999999</v>
      </c>
      <c r="BF84" s="131">
        <v>5685</v>
      </c>
      <c r="BG84" s="132">
        <v>22644.770000000004</v>
      </c>
      <c r="BH84" s="131"/>
      <c r="BI84" s="132"/>
      <c r="BJ84" s="131"/>
      <c r="BK84" s="132"/>
      <c r="BL84" s="172"/>
      <c r="BM84" s="132"/>
      <c r="BN84" s="172"/>
      <c r="BO84" s="132"/>
      <c r="BP84" s="172"/>
      <c r="BQ84" s="132"/>
      <c r="BR84" s="172"/>
      <c r="BS84" s="156"/>
      <c r="BT84" s="172"/>
      <c r="BU84" s="132"/>
      <c r="BV84" s="172"/>
      <c r="BW84" s="156"/>
      <c r="BX84" s="172"/>
      <c r="BY84" s="156"/>
      <c r="BZ84" s="172"/>
      <c r="CA84" s="156"/>
      <c r="CB84" s="156">
        <f>+BE84+BG84+BI84+BK84+BM84+BO84+BQ84+BS84+BU84+BW84+BY84+CA84</f>
        <v>37932.050000000003</v>
      </c>
      <c r="CC84" s="128">
        <f>+CB84/BA84*100</f>
        <v>12.595231138058589</v>
      </c>
      <c r="CD84" s="29"/>
      <c r="CE84" s="29"/>
      <c r="CF84" s="133">
        <f>+CI84-BA84</f>
        <v>0</v>
      </c>
      <c r="CG84" s="133">
        <f>+CJ84-BB84</f>
        <v>0</v>
      </c>
      <c r="CH84" s="160"/>
      <c r="CI84" s="133">
        <v>301162</v>
      </c>
      <c r="CJ84" s="133">
        <v>37932.050000000003</v>
      </c>
      <c r="CK84" s="123"/>
    </row>
    <row r="85" spans="1:89" s="31" customFormat="1" ht="53.25" customHeight="1">
      <c r="A85" s="1148"/>
      <c r="B85" s="1040"/>
      <c r="C85" s="982"/>
      <c r="D85" s="41" t="s">
        <v>94</v>
      </c>
      <c r="E85" s="42" t="s">
        <v>46</v>
      </c>
      <c r="F85" s="671">
        <f>+'[1]UE409 (2)'!F85</f>
        <v>4</v>
      </c>
      <c r="G85" s="671">
        <f>+'[1]UE409 (2)'!G85</f>
        <v>4</v>
      </c>
      <c r="H85" s="671">
        <f>+'[1]UE409 (2)'!H85</f>
        <v>4</v>
      </c>
      <c r="I85" s="671">
        <f>+'[1]UE409 (2)'!I85</f>
        <v>4</v>
      </c>
      <c r="J85" s="634">
        <v>0</v>
      </c>
      <c r="K85" s="101">
        <v>0</v>
      </c>
      <c r="L85" s="101">
        <v>0</v>
      </c>
      <c r="M85" s="101">
        <v>0</v>
      </c>
      <c r="N85" s="101"/>
      <c r="O85" s="101"/>
      <c r="P85" s="101"/>
      <c r="Q85" s="101"/>
      <c r="R85" s="101"/>
      <c r="S85" s="101"/>
      <c r="T85" s="101"/>
      <c r="U85" s="101"/>
      <c r="V85" s="77">
        <f t="shared" ref="V85:V134" si="20">SUM(J85:U85)</f>
        <v>0</v>
      </c>
      <c r="W85" s="128">
        <f t="shared" ref="W85:W134" si="21">+V85/F85*100</f>
        <v>0</v>
      </c>
      <c r="X85" s="30"/>
      <c r="Y85" s="27"/>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7"/>
      <c r="AY85" s="29"/>
      <c r="AZ85" s="29"/>
      <c r="BA85" s="129"/>
      <c r="BB85" s="130"/>
      <c r="BC85" s="129"/>
      <c r="BD85" s="155"/>
      <c r="BE85" s="132"/>
      <c r="BF85" s="131"/>
      <c r="BG85" s="132"/>
      <c r="BH85" s="131"/>
      <c r="BI85" s="132"/>
      <c r="BJ85" s="131"/>
      <c r="BK85" s="132"/>
      <c r="BL85" s="172"/>
      <c r="BM85" s="132"/>
      <c r="BN85" s="172"/>
      <c r="BO85" s="132"/>
      <c r="BP85" s="172"/>
      <c r="BQ85" s="132"/>
      <c r="BR85" s="172"/>
      <c r="BS85" s="156"/>
      <c r="BT85" s="172"/>
      <c r="BU85" s="132"/>
      <c r="BV85" s="172"/>
      <c r="BW85" s="156"/>
      <c r="BX85" s="172"/>
      <c r="BY85" s="156"/>
      <c r="BZ85" s="172"/>
      <c r="CA85" s="156"/>
      <c r="CB85" s="156">
        <f t="shared" ref="CB85:CB134" si="22">+BE85+BG85+BI85+BK85+BM85+BO85+BQ85+BS85+BU85+BW85+BY85+CA85</f>
        <v>0</v>
      </c>
      <c r="CC85" s="128" t="e">
        <f t="shared" ref="CC85:CC134" si="23">+CB85/BA85*100</f>
        <v>#DIV/0!</v>
      </c>
      <c r="CD85" s="29"/>
      <c r="CE85" s="29"/>
      <c r="CF85" s="122"/>
      <c r="CG85" s="122"/>
      <c r="CH85" s="161"/>
      <c r="CI85" s="122"/>
      <c r="CJ85" s="122"/>
      <c r="CK85" s="123"/>
    </row>
    <row r="86" spans="1:89" s="31" customFormat="1" ht="53.25" customHeight="1">
      <c r="A86" s="1148"/>
      <c r="B86" s="1040"/>
      <c r="C86" s="983"/>
      <c r="D86" s="41" t="s">
        <v>488</v>
      </c>
      <c r="E86" s="42" t="s">
        <v>46</v>
      </c>
      <c r="F86" s="671">
        <f>+'[1]UE409 (2)'!F86</f>
        <v>2</v>
      </c>
      <c r="G86" s="671">
        <f>+'[1]UE409 (2)'!G86</f>
        <v>2</v>
      </c>
      <c r="H86" s="671">
        <f>+'[1]UE409 (2)'!H86</f>
        <v>2</v>
      </c>
      <c r="I86" s="671">
        <f>+'[1]UE409 (2)'!I86</f>
        <v>2</v>
      </c>
      <c r="J86" s="634">
        <v>0</v>
      </c>
      <c r="K86" s="101">
        <v>0</v>
      </c>
      <c r="L86" s="101">
        <v>0</v>
      </c>
      <c r="M86" s="101">
        <v>0</v>
      </c>
      <c r="N86" s="101"/>
      <c r="O86" s="101"/>
      <c r="P86" s="101"/>
      <c r="Q86" s="101"/>
      <c r="R86" s="101"/>
      <c r="S86" s="101"/>
      <c r="T86" s="101"/>
      <c r="U86" s="101"/>
      <c r="V86" s="77">
        <f t="shared" si="20"/>
        <v>0</v>
      </c>
      <c r="W86" s="128">
        <f t="shared" si="21"/>
        <v>0</v>
      </c>
      <c r="X86" s="30"/>
      <c r="Y86" s="27"/>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7"/>
      <c r="AY86" s="29"/>
      <c r="AZ86" s="29"/>
      <c r="BA86" s="129"/>
      <c r="BB86" s="130"/>
      <c r="BC86" s="129"/>
      <c r="BD86" s="155"/>
      <c r="BE86" s="132"/>
      <c r="BF86" s="131"/>
      <c r="BG86" s="132"/>
      <c r="BH86" s="131"/>
      <c r="BI86" s="132"/>
      <c r="BJ86" s="131"/>
      <c r="BK86" s="132"/>
      <c r="BL86" s="172"/>
      <c r="BM86" s="132"/>
      <c r="BN86" s="172"/>
      <c r="BO86" s="132"/>
      <c r="BP86" s="172"/>
      <c r="BQ86" s="132"/>
      <c r="BR86" s="172"/>
      <c r="BS86" s="156"/>
      <c r="BT86" s="172"/>
      <c r="BU86" s="132"/>
      <c r="BV86" s="172"/>
      <c r="BW86" s="156"/>
      <c r="BX86" s="172"/>
      <c r="BY86" s="156"/>
      <c r="BZ86" s="172"/>
      <c r="CA86" s="156"/>
      <c r="CB86" s="156">
        <f t="shared" si="22"/>
        <v>0</v>
      </c>
      <c r="CC86" s="128" t="e">
        <f t="shared" si="23"/>
        <v>#DIV/0!</v>
      </c>
      <c r="CD86" s="29"/>
      <c r="CE86" s="29"/>
      <c r="CF86" s="122"/>
      <c r="CG86" s="122"/>
      <c r="CH86" s="161"/>
      <c r="CI86" s="122"/>
      <c r="CJ86" s="122"/>
      <c r="CK86" s="123"/>
    </row>
    <row r="87" spans="1:89" s="31" customFormat="1" ht="53.25" customHeight="1">
      <c r="A87" s="1148"/>
      <c r="B87" s="1058" t="s">
        <v>239</v>
      </c>
      <c r="C87" s="1067" t="s">
        <v>287</v>
      </c>
      <c r="D87" s="670" t="s">
        <v>221</v>
      </c>
      <c r="E87" s="670"/>
      <c r="F87" s="671">
        <f>+'[1]UE409 (2)'!F87</f>
        <v>53790</v>
      </c>
      <c r="G87" s="671">
        <f>+'[1]UE409 (2)'!G87</f>
        <v>31260</v>
      </c>
      <c r="H87" s="671">
        <f>+'[1]UE409 (2)'!H87</f>
        <v>31260</v>
      </c>
      <c r="I87" s="671">
        <f>+'[1]UE409 (2)'!I87</f>
        <v>31260</v>
      </c>
      <c r="J87" s="727">
        <v>47</v>
      </c>
      <c r="K87" s="671">
        <v>44</v>
      </c>
      <c r="L87" s="671">
        <v>39</v>
      </c>
      <c r="M87" s="671">
        <v>35</v>
      </c>
      <c r="N87" s="671">
        <f t="shared" ref="N87:U87" si="24">+N88</f>
        <v>0</v>
      </c>
      <c r="O87" s="671">
        <f t="shared" si="24"/>
        <v>0</v>
      </c>
      <c r="P87" s="671">
        <f t="shared" si="24"/>
        <v>0</v>
      </c>
      <c r="Q87" s="671">
        <f t="shared" si="24"/>
        <v>0</v>
      </c>
      <c r="R87" s="671">
        <f t="shared" si="24"/>
        <v>0</v>
      </c>
      <c r="S87" s="671">
        <f t="shared" si="24"/>
        <v>0</v>
      </c>
      <c r="T87" s="671">
        <f t="shared" si="24"/>
        <v>0</v>
      </c>
      <c r="U87" s="671">
        <f t="shared" si="24"/>
        <v>0</v>
      </c>
      <c r="V87" s="77">
        <f t="shared" si="20"/>
        <v>165</v>
      </c>
      <c r="W87" s="128">
        <f t="shared" si="21"/>
        <v>0.30674846625766872</v>
      </c>
      <c r="X87" s="30"/>
      <c r="Y87" s="27"/>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7"/>
      <c r="AY87" s="29"/>
      <c r="AZ87" s="29"/>
      <c r="BA87" s="77">
        <f>+BC87+BD87+BF87+BH87+BJ87+BL87+BN87+BP87+BR87+BT87+BV87+BX87+BZ87</f>
        <v>3833348</v>
      </c>
      <c r="BB87" s="130">
        <f>+BE87+BG87+BI87+BK87+BM87+BO87+BQ87+BS87+BU87+BW87+BY87+CA87</f>
        <v>632987.67000000004</v>
      </c>
      <c r="BC87" s="129">
        <v>3305028</v>
      </c>
      <c r="BD87" s="404">
        <v>5385</v>
      </c>
      <c r="BE87" s="174">
        <v>312371.54000000004</v>
      </c>
      <c r="BF87" s="131">
        <v>522935</v>
      </c>
      <c r="BG87" s="132">
        <v>320616.13</v>
      </c>
      <c r="BH87" s="131"/>
      <c r="BI87" s="132"/>
      <c r="BJ87" s="131"/>
      <c r="BK87" s="132"/>
      <c r="BL87" s="172"/>
      <c r="BM87" s="156"/>
      <c r="BN87" s="172"/>
      <c r="BO87" s="132"/>
      <c r="BP87" s="172"/>
      <c r="BQ87" s="132"/>
      <c r="BR87" s="172"/>
      <c r="BS87" s="156"/>
      <c r="BT87" s="172"/>
      <c r="BU87" s="132"/>
      <c r="BV87" s="172"/>
      <c r="BW87" s="156"/>
      <c r="BX87" s="172"/>
      <c r="BY87" s="156"/>
      <c r="BZ87" s="172"/>
      <c r="CA87" s="156"/>
      <c r="CB87" s="156">
        <f t="shared" si="22"/>
        <v>632987.67000000004</v>
      </c>
      <c r="CC87" s="128">
        <f t="shared" si="23"/>
        <v>16.512658647219087</v>
      </c>
      <c r="CD87" s="29"/>
      <c r="CE87" s="29"/>
      <c r="CF87" s="133">
        <f>+CI87-BA87</f>
        <v>0</v>
      </c>
      <c r="CG87" s="133">
        <f>+CJ87-BB87</f>
        <v>0</v>
      </c>
      <c r="CH87" s="160"/>
      <c r="CI87" s="133">
        <v>3833348</v>
      </c>
      <c r="CJ87" s="133">
        <v>632987.67000000004</v>
      </c>
      <c r="CK87" s="123"/>
    </row>
    <row r="88" spans="1:89" s="31" customFormat="1" ht="53.25" customHeight="1">
      <c r="A88" s="1148"/>
      <c r="B88" s="1059"/>
      <c r="C88" s="1067"/>
      <c r="D88" s="41" t="s">
        <v>461</v>
      </c>
      <c r="E88" s="42" t="s">
        <v>460</v>
      </c>
      <c r="F88" s="671">
        <f>+'[1]UE409 (2)'!F88</f>
        <v>53790</v>
      </c>
      <c r="G88" s="671">
        <f>+'[1]UE409 (2)'!G88</f>
        <v>31260</v>
      </c>
      <c r="H88" s="671">
        <f>+'[1]UE409 (2)'!H88</f>
        <v>31260</v>
      </c>
      <c r="I88" s="671">
        <f>+'[1]UE409 (2)'!I88</f>
        <v>31260</v>
      </c>
      <c r="J88" s="634">
        <v>47</v>
      </c>
      <c r="K88" s="406">
        <v>44</v>
      </c>
      <c r="L88" s="79">
        <v>39</v>
      </c>
      <c r="M88" s="79">
        <v>35</v>
      </c>
      <c r="N88" s="79"/>
      <c r="O88" s="79"/>
      <c r="P88" s="79"/>
      <c r="Q88" s="79"/>
      <c r="R88" s="79"/>
      <c r="S88" s="79"/>
      <c r="T88" s="79"/>
      <c r="U88" s="79"/>
      <c r="V88" s="77">
        <f t="shared" si="20"/>
        <v>165</v>
      </c>
      <c r="W88" s="128">
        <f t="shared" si="21"/>
        <v>0.30674846625766872</v>
      </c>
      <c r="X88" s="30"/>
      <c r="Y88" s="27"/>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7"/>
      <c r="AY88" s="29"/>
      <c r="AZ88" s="29"/>
      <c r="BA88" s="129"/>
      <c r="BB88" s="130"/>
      <c r="BC88" s="129"/>
      <c r="BD88" s="155"/>
      <c r="BE88" s="132"/>
      <c r="BF88" s="131"/>
      <c r="BG88" s="132"/>
      <c r="BH88" s="131"/>
      <c r="BI88" s="132"/>
      <c r="BJ88" s="131"/>
      <c r="BK88" s="132"/>
      <c r="BL88" s="172"/>
      <c r="BM88" s="132"/>
      <c r="BN88" s="172"/>
      <c r="BO88" s="132"/>
      <c r="BP88" s="172"/>
      <c r="BQ88" s="132"/>
      <c r="BR88" s="172"/>
      <c r="BS88" s="156"/>
      <c r="BT88" s="172"/>
      <c r="BU88" s="132"/>
      <c r="BV88" s="172"/>
      <c r="BW88" s="156"/>
      <c r="BX88" s="172"/>
      <c r="BY88" s="156"/>
      <c r="BZ88" s="172"/>
      <c r="CA88" s="156"/>
      <c r="CB88" s="156">
        <f t="shared" si="22"/>
        <v>0</v>
      </c>
      <c r="CC88" s="128" t="e">
        <f t="shared" si="23"/>
        <v>#DIV/0!</v>
      </c>
      <c r="CD88" s="29"/>
      <c r="CE88" s="29"/>
      <c r="CF88" s="122"/>
      <c r="CG88" s="122"/>
      <c r="CH88" s="161"/>
      <c r="CI88" s="122"/>
      <c r="CJ88" s="122"/>
      <c r="CK88" s="123"/>
    </row>
    <row r="89" spans="1:89" s="31" customFormat="1" ht="53.25" customHeight="1">
      <c r="A89" s="1148"/>
      <c r="B89" s="981" t="s">
        <v>393</v>
      </c>
      <c r="C89" s="981" t="s">
        <v>394</v>
      </c>
      <c r="D89" s="670" t="s">
        <v>221</v>
      </c>
      <c r="E89" s="670"/>
      <c r="F89" s="671">
        <f>+'[1]UE409 (2)'!F89</f>
        <v>38470</v>
      </c>
      <c r="G89" s="671">
        <f>+'[1]UE409 (2)'!G89</f>
        <v>16284</v>
      </c>
      <c r="H89" s="671">
        <f>+'[1]UE409 (2)'!H89</f>
        <v>21169</v>
      </c>
      <c r="I89" s="671">
        <f>+'[1]UE409 (2)'!I89</f>
        <v>27520</v>
      </c>
      <c r="J89" s="727">
        <v>615</v>
      </c>
      <c r="K89" s="671">
        <v>694</v>
      </c>
      <c r="L89" s="671">
        <v>1140</v>
      </c>
      <c r="M89" s="671">
        <v>3137</v>
      </c>
      <c r="N89" s="671">
        <f t="shared" ref="N89:U89" si="25">+N90</f>
        <v>0</v>
      </c>
      <c r="O89" s="671">
        <f t="shared" si="25"/>
        <v>0</v>
      </c>
      <c r="P89" s="671">
        <f t="shared" si="25"/>
        <v>0</v>
      </c>
      <c r="Q89" s="671">
        <f t="shared" si="25"/>
        <v>0</v>
      </c>
      <c r="R89" s="671">
        <f t="shared" si="25"/>
        <v>0</v>
      </c>
      <c r="S89" s="671">
        <f t="shared" si="25"/>
        <v>0</v>
      </c>
      <c r="T89" s="671">
        <f t="shared" si="25"/>
        <v>0</v>
      </c>
      <c r="U89" s="671">
        <f t="shared" si="25"/>
        <v>0</v>
      </c>
      <c r="V89" s="77">
        <f t="shared" si="20"/>
        <v>5586</v>
      </c>
      <c r="W89" s="128">
        <f t="shared" si="21"/>
        <v>14.520405510787626</v>
      </c>
      <c r="X89" s="30"/>
      <c r="Y89" s="27"/>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7"/>
      <c r="AY89" s="29"/>
      <c r="AZ89" s="29"/>
      <c r="BA89" s="129">
        <f>+BC89+BD89+BF89+BH89+BJ89+BL89+BN89+BP89+BR89+BT89+BV89+BX89+BZ89</f>
        <v>0</v>
      </c>
      <c r="BB89" s="130">
        <f>+BE89+BG89+BI89+BK89+BM89+BO89+BQ89+BS89+BU89+BW89+BY89+CA89</f>
        <v>0</v>
      </c>
      <c r="BC89" s="129">
        <v>0</v>
      </c>
      <c r="BD89" s="155">
        <v>0</v>
      </c>
      <c r="BE89" s="132">
        <v>0</v>
      </c>
      <c r="BF89" s="131">
        <v>0</v>
      </c>
      <c r="BG89" s="132">
        <v>0</v>
      </c>
      <c r="BH89" s="131"/>
      <c r="BI89" s="132"/>
      <c r="BJ89" s="131"/>
      <c r="BK89" s="132"/>
      <c r="BL89" s="172"/>
      <c r="BM89" s="132"/>
      <c r="BN89" s="172"/>
      <c r="BO89" s="132"/>
      <c r="BP89" s="172"/>
      <c r="BQ89" s="132"/>
      <c r="BR89" s="172"/>
      <c r="BS89" s="156"/>
      <c r="BT89" s="172"/>
      <c r="BU89" s="132"/>
      <c r="BV89" s="172"/>
      <c r="BW89" s="156"/>
      <c r="BX89" s="172"/>
      <c r="BY89" s="156"/>
      <c r="BZ89" s="172"/>
      <c r="CA89" s="156"/>
      <c r="CB89" s="156">
        <f t="shared" si="22"/>
        <v>0</v>
      </c>
      <c r="CC89" s="128" t="e">
        <f t="shared" si="23"/>
        <v>#DIV/0!</v>
      </c>
      <c r="CD89" s="29"/>
      <c r="CE89" s="29"/>
      <c r="CF89" s="133">
        <f>+CI89-BA89</f>
        <v>0</v>
      </c>
      <c r="CG89" s="133">
        <f>+CJ89-BB89</f>
        <v>0</v>
      </c>
      <c r="CH89" s="160"/>
      <c r="CI89" s="133"/>
      <c r="CJ89" s="133"/>
      <c r="CK89" s="123"/>
    </row>
    <row r="90" spans="1:89" s="31" customFormat="1" ht="81" customHeight="1">
      <c r="A90" s="1148"/>
      <c r="B90" s="983"/>
      <c r="C90" s="983"/>
      <c r="D90" s="74" t="s">
        <v>462</v>
      </c>
      <c r="E90" s="42" t="s">
        <v>396</v>
      </c>
      <c r="F90" s="671">
        <f>+'[1]UE409 (2)'!F90</f>
        <v>38470</v>
      </c>
      <c r="G90" s="671">
        <f>+'[1]UE409 (2)'!G90</f>
        <v>16284</v>
      </c>
      <c r="H90" s="671">
        <f>+'[1]UE409 (2)'!H90</f>
        <v>21169</v>
      </c>
      <c r="I90" s="671">
        <f>+'[1]UE409 (2)'!I90</f>
        <v>27520</v>
      </c>
      <c r="J90" s="634">
        <v>615</v>
      </c>
      <c r="K90" s="79">
        <v>694</v>
      </c>
      <c r="L90" s="79">
        <v>1140</v>
      </c>
      <c r="M90" s="79">
        <v>3137</v>
      </c>
      <c r="N90" s="79"/>
      <c r="O90" s="79"/>
      <c r="P90" s="79"/>
      <c r="Q90" s="79"/>
      <c r="R90" s="79"/>
      <c r="S90" s="79"/>
      <c r="T90" s="79"/>
      <c r="U90" s="79"/>
      <c r="V90" s="77">
        <f t="shared" si="20"/>
        <v>5586</v>
      </c>
      <c r="W90" s="128">
        <f t="shared" si="21"/>
        <v>14.520405510787626</v>
      </c>
      <c r="X90" s="30"/>
      <c r="Y90" s="27"/>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7"/>
      <c r="AY90" s="125"/>
      <c r="AZ90" s="125"/>
      <c r="BA90" s="129"/>
      <c r="BB90" s="130"/>
      <c r="BC90" s="129"/>
      <c r="BD90" s="155"/>
      <c r="BE90" s="132"/>
      <c r="BF90" s="131"/>
      <c r="BG90" s="132"/>
      <c r="BH90" s="131"/>
      <c r="BI90" s="132"/>
      <c r="BJ90" s="131"/>
      <c r="BK90" s="132"/>
      <c r="BL90" s="172"/>
      <c r="BM90" s="156"/>
      <c r="BN90" s="172"/>
      <c r="BO90" s="132"/>
      <c r="BP90" s="172"/>
      <c r="BQ90" s="132"/>
      <c r="BR90" s="172"/>
      <c r="BS90" s="156"/>
      <c r="BT90" s="172"/>
      <c r="BU90" s="132"/>
      <c r="BV90" s="172"/>
      <c r="BW90" s="156"/>
      <c r="BX90" s="172"/>
      <c r="BY90" s="156"/>
      <c r="BZ90" s="172"/>
      <c r="CA90" s="156"/>
      <c r="CB90" s="156">
        <f t="shared" si="22"/>
        <v>0</v>
      </c>
      <c r="CC90" s="128" t="e">
        <f t="shared" si="23"/>
        <v>#DIV/0!</v>
      </c>
      <c r="CD90" s="125"/>
      <c r="CE90" s="125"/>
      <c r="CF90" s="122"/>
      <c r="CG90" s="122"/>
      <c r="CH90" s="161"/>
      <c r="CI90" s="122"/>
      <c r="CJ90" s="122"/>
      <c r="CK90" s="123"/>
    </row>
    <row r="91" spans="1:89" s="31" customFormat="1" ht="53.25" customHeight="1">
      <c r="A91" s="1148"/>
      <c r="B91" s="945" t="s">
        <v>278</v>
      </c>
      <c r="C91" s="945" t="s">
        <v>66</v>
      </c>
      <c r="D91" s="670" t="s">
        <v>221</v>
      </c>
      <c r="E91" s="670"/>
      <c r="F91" s="671">
        <f>+'[1]UE409 (2)'!F91</f>
        <v>9635</v>
      </c>
      <c r="G91" s="671">
        <f>+'[1]UE409 (2)'!G91</f>
        <v>9635</v>
      </c>
      <c r="H91" s="671">
        <f>+'[1]UE409 (2)'!H91</f>
        <v>13672</v>
      </c>
      <c r="I91" s="671">
        <f>+'[1]UE409 (2)'!I91</f>
        <v>13672</v>
      </c>
      <c r="J91" s="727">
        <v>532</v>
      </c>
      <c r="K91" s="671">
        <v>559</v>
      </c>
      <c r="L91" s="671">
        <v>1276</v>
      </c>
      <c r="M91" s="671">
        <v>708</v>
      </c>
      <c r="N91" s="671">
        <f t="shared" ref="N91:U91" si="26">+N92</f>
        <v>0</v>
      </c>
      <c r="O91" s="671">
        <f t="shared" si="26"/>
        <v>0</v>
      </c>
      <c r="P91" s="671">
        <f t="shared" si="26"/>
        <v>0</v>
      </c>
      <c r="Q91" s="671">
        <f t="shared" si="26"/>
        <v>0</v>
      </c>
      <c r="R91" s="671">
        <f t="shared" si="26"/>
        <v>0</v>
      </c>
      <c r="S91" s="671">
        <f t="shared" si="26"/>
        <v>0</v>
      </c>
      <c r="T91" s="671">
        <f t="shared" si="26"/>
        <v>0</v>
      </c>
      <c r="U91" s="671">
        <f t="shared" si="26"/>
        <v>0</v>
      </c>
      <c r="V91" s="77">
        <f t="shared" si="20"/>
        <v>3075</v>
      </c>
      <c r="W91" s="128">
        <f t="shared" si="21"/>
        <v>31.914893617021278</v>
      </c>
      <c r="X91" s="30"/>
      <c r="Y91" s="27"/>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7"/>
      <c r="AY91" s="29"/>
      <c r="AZ91" s="29"/>
      <c r="BA91" s="77">
        <f>+BC91+BD91+BF91+BH91+BJ91+BL91+BN91+BP91+BR91+BT91+BV91+BX91+BZ91</f>
        <v>6447701</v>
      </c>
      <c r="BB91" s="130">
        <f>+BE91+BG91+BI91+BK91+BM91+BO91+BQ91+BS91+BU91+BW91+BY91+CA91</f>
        <v>719630.53</v>
      </c>
      <c r="BC91" s="129">
        <v>5450903</v>
      </c>
      <c r="BD91" s="155">
        <v>4834</v>
      </c>
      <c r="BE91" s="132">
        <v>218737.66</v>
      </c>
      <c r="BF91" s="131">
        <v>991964</v>
      </c>
      <c r="BG91" s="132">
        <v>500892.87</v>
      </c>
      <c r="BH91" s="131"/>
      <c r="BI91" s="132"/>
      <c r="BJ91" s="131"/>
      <c r="BK91" s="132"/>
      <c r="BL91" s="172"/>
      <c r="BM91" s="156"/>
      <c r="BN91" s="172"/>
      <c r="BO91" s="132"/>
      <c r="BP91" s="172"/>
      <c r="BQ91" s="132"/>
      <c r="BR91" s="172"/>
      <c r="BS91" s="156"/>
      <c r="BT91" s="172"/>
      <c r="BU91" s="132"/>
      <c r="BV91" s="172"/>
      <c r="BW91" s="156"/>
      <c r="BX91" s="172"/>
      <c r="BY91" s="156"/>
      <c r="BZ91" s="172"/>
      <c r="CA91" s="156"/>
      <c r="CB91" s="156">
        <f t="shared" si="22"/>
        <v>719630.53</v>
      </c>
      <c r="CC91" s="128">
        <f t="shared" si="23"/>
        <v>11.161040656196681</v>
      </c>
      <c r="CD91" s="29"/>
      <c r="CE91" s="29"/>
      <c r="CF91" s="133">
        <f>+CI91-BA91</f>
        <v>0</v>
      </c>
      <c r="CG91" s="133">
        <f>+CJ91-BB91</f>
        <v>0</v>
      </c>
      <c r="CH91" s="160"/>
      <c r="CI91" s="133">
        <v>6447701</v>
      </c>
      <c r="CJ91" s="133">
        <v>719630.53</v>
      </c>
      <c r="CK91" s="123"/>
    </row>
    <row r="92" spans="1:89" s="31" customFormat="1" ht="27.75" customHeight="1">
      <c r="A92" s="1148"/>
      <c r="B92" s="945"/>
      <c r="C92" s="945"/>
      <c r="D92" s="41" t="s">
        <v>67</v>
      </c>
      <c r="E92" s="42" t="s">
        <v>68</v>
      </c>
      <c r="F92" s="671">
        <f>+'[1]UE409 (2)'!F92</f>
        <v>9635</v>
      </c>
      <c r="G92" s="671">
        <f>+'[1]UE409 (2)'!G92</f>
        <v>9635</v>
      </c>
      <c r="H92" s="671">
        <f>+'[1]UE409 (2)'!H92</f>
        <v>13672</v>
      </c>
      <c r="I92" s="671">
        <f>+'[1]UE409 (2)'!I92</f>
        <v>13672</v>
      </c>
      <c r="J92" s="634">
        <v>532</v>
      </c>
      <c r="K92" s="79">
        <v>559</v>
      </c>
      <c r="L92" s="79">
        <v>1276</v>
      </c>
      <c r="M92" s="79">
        <v>708</v>
      </c>
      <c r="N92" s="79"/>
      <c r="O92" s="79"/>
      <c r="P92" s="79"/>
      <c r="Q92" s="79"/>
      <c r="R92" s="79"/>
      <c r="S92" s="79"/>
      <c r="T92" s="79"/>
      <c r="U92" s="79"/>
      <c r="V92" s="77">
        <f t="shared" si="20"/>
        <v>3075</v>
      </c>
      <c r="W92" s="128">
        <f t="shared" si="21"/>
        <v>31.914893617021278</v>
      </c>
      <c r="X92" s="30"/>
      <c r="Y92" s="27"/>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7"/>
      <c r="AY92" s="29"/>
      <c r="AZ92" s="29"/>
      <c r="BA92" s="129"/>
      <c r="BB92" s="130"/>
      <c r="BC92" s="129"/>
      <c r="BD92" s="404"/>
      <c r="BE92" s="174"/>
      <c r="BF92" s="131"/>
      <c r="BG92" s="132"/>
      <c r="BH92" s="131"/>
      <c r="BI92" s="132"/>
      <c r="BJ92" s="131"/>
      <c r="BK92" s="132"/>
      <c r="BL92" s="172"/>
      <c r="BM92" s="156"/>
      <c r="BN92" s="172"/>
      <c r="BO92" s="132"/>
      <c r="BP92" s="172"/>
      <c r="BQ92" s="132"/>
      <c r="BR92" s="172"/>
      <c r="BS92" s="156"/>
      <c r="BT92" s="172"/>
      <c r="BU92" s="132"/>
      <c r="BV92" s="172"/>
      <c r="BW92" s="156"/>
      <c r="BX92" s="172"/>
      <c r="BY92" s="156"/>
      <c r="BZ92" s="172"/>
      <c r="CA92" s="156"/>
      <c r="CB92" s="156">
        <f t="shared" si="22"/>
        <v>0</v>
      </c>
      <c r="CC92" s="128" t="e">
        <f t="shared" si="23"/>
        <v>#DIV/0!</v>
      </c>
      <c r="CD92" s="29"/>
      <c r="CE92" s="29"/>
      <c r="CF92" s="122"/>
      <c r="CG92" s="122"/>
      <c r="CH92" s="161"/>
      <c r="CI92" s="122"/>
      <c r="CJ92" s="122"/>
      <c r="CK92" s="123"/>
    </row>
    <row r="93" spans="1:89" s="31" customFormat="1" ht="27.75" customHeight="1">
      <c r="A93" s="1148"/>
      <c r="B93" s="945"/>
      <c r="C93" s="945"/>
      <c r="D93" s="35" t="s">
        <v>463</v>
      </c>
      <c r="E93" s="36" t="s">
        <v>69</v>
      </c>
      <c r="F93" s="671">
        <f>+'[1]UE409 (2)'!F93</f>
        <v>5780</v>
      </c>
      <c r="G93" s="671">
        <f>+'[1]UE409 (2)'!G93</f>
        <v>5780</v>
      </c>
      <c r="H93" s="671">
        <f>+'[1]UE409 (2)'!H93</f>
        <v>13672</v>
      </c>
      <c r="I93" s="671">
        <f>+'[1]UE409 (2)'!I93</f>
        <v>13672</v>
      </c>
      <c r="J93" s="646">
        <v>82</v>
      </c>
      <c r="K93" s="102">
        <v>87</v>
      </c>
      <c r="L93" s="102">
        <v>159</v>
      </c>
      <c r="M93" s="102">
        <v>70</v>
      </c>
      <c r="N93" s="102"/>
      <c r="O93" s="102"/>
      <c r="P93" s="102"/>
      <c r="Q93" s="102"/>
      <c r="R93" s="102"/>
      <c r="S93" s="102"/>
      <c r="T93" s="102"/>
      <c r="U93" s="102"/>
      <c r="V93" s="77">
        <f t="shared" si="20"/>
        <v>398</v>
      </c>
      <c r="W93" s="128">
        <f t="shared" si="21"/>
        <v>6.8858131487889276</v>
      </c>
      <c r="X93" s="30"/>
      <c r="Y93" s="27"/>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7"/>
      <c r="AY93" s="29"/>
      <c r="AZ93" s="29"/>
      <c r="BA93" s="129"/>
      <c r="BB93" s="130"/>
      <c r="BC93" s="129"/>
      <c r="BD93" s="404"/>
      <c r="BE93" s="174"/>
      <c r="BF93" s="131"/>
      <c r="BG93" s="132"/>
      <c r="BH93" s="131"/>
      <c r="BI93" s="132"/>
      <c r="BJ93" s="131"/>
      <c r="BK93" s="132"/>
      <c r="BL93" s="172"/>
      <c r="BM93" s="156"/>
      <c r="BN93" s="172"/>
      <c r="BO93" s="132"/>
      <c r="BP93" s="172"/>
      <c r="BQ93" s="132"/>
      <c r="BR93" s="172"/>
      <c r="BS93" s="156"/>
      <c r="BT93" s="172"/>
      <c r="BU93" s="132"/>
      <c r="BV93" s="172"/>
      <c r="BW93" s="156"/>
      <c r="BX93" s="172"/>
      <c r="BY93" s="156"/>
      <c r="BZ93" s="172"/>
      <c r="CA93" s="156"/>
      <c r="CB93" s="156">
        <f t="shared" si="22"/>
        <v>0</v>
      </c>
      <c r="CC93" s="128" t="e">
        <f t="shared" si="23"/>
        <v>#DIV/0!</v>
      </c>
      <c r="CD93" s="29"/>
      <c r="CE93" s="29"/>
      <c r="CF93" s="122"/>
      <c r="CG93" s="122"/>
      <c r="CH93" s="161"/>
      <c r="CI93" s="122"/>
      <c r="CJ93" s="122"/>
      <c r="CK93" s="123"/>
    </row>
    <row r="94" spans="1:89" s="31" customFormat="1" ht="27.75" customHeight="1">
      <c r="A94" s="1148"/>
      <c r="B94" s="945"/>
      <c r="C94" s="945"/>
      <c r="D94" s="35" t="s">
        <v>70</v>
      </c>
      <c r="E94" s="36" t="s">
        <v>68</v>
      </c>
      <c r="F94" s="671">
        <f>+'[1]UE409 (2)'!F94</f>
        <v>9635</v>
      </c>
      <c r="G94" s="671">
        <f>+'[1]UE409 (2)'!G94</f>
        <v>9635</v>
      </c>
      <c r="H94" s="671">
        <f>+'[1]UE409 (2)'!H94</f>
        <v>13672</v>
      </c>
      <c r="I94" s="671">
        <f>+'[1]UE409 (2)'!I94</f>
        <v>13672</v>
      </c>
      <c r="J94" s="634">
        <v>551</v>
      </c>
      <c r="K94" s="79">
        <v>926</v>
      </c>
      <c r="L94" s="79">
        <v>538</v>
      </c>
      <c r="M94" s="79">
        <v>777</v>
      </c>
      <c r="N94" s="79"/>
      <c r="O94" s="79"/>
      <c r="P94" s="79"/>
      <c r="Q94" s="79"/>
      <c r="R94" s="79"/>
      <c r="S94" s="79"/>
      <c r="T94" s="79"/>
      <c r="U94" s="79"/>
      <c r="V94" s="77">
        <f t="shared" si="20"/>
        <v>2792</v>
      </c>
      <c r="W94" s="128">
        <f t="shared" si="21"/>
        <v>28.977685521536067</v>
      </c>
      <c r="X94" s="30"/>
      <c r="Y94" s="27"/>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7"/>
      <c r="BA94" s="129"/>
      <c r="BB94" s="130"/>
      <c r="BC94" s="129"/>
      <c r="BD94" s="404"/>
      <c r="BE94" s="174"/>
      <c r="BF94" s="131"/>
      <c r="BG94" s="132"/>
      <c r="BH94" s="131"/>
      <c r="BI94" s="132"/>
      <c r="BJ94" s="131"/>
      <c r="BK94" s="132"/>
      <c r="BL94" s="172"/>
      <c r="BM94" s="156"/>
      <c r="BN94" s="172"/>
      <c r="BO94" s="132"/>
      <c r="BP94" s="172"/>
      <c r="BQ94" s="132"/>
      <c r="BR94" s="172"/>
      <c r="BS94" s="156"/>
      <c r="BT94" s="172"/>
      <c r="BU94" s="132"/>
      <c r="BV94" s="172"/>
      <c r="BW94" s="156"/>
      <c r="BX94" s="172"/>
      <c r="BY94" s="156"/>
      <c r="BZ94" s="172"/>
      <c r="CA94" s="156"/>
      <c r="CB94" s="156">
        <f t="shared" si="22"/>
        <v>0</v>
      </c>
      <c r="CC94" s="128" t="e">
        <f t="shared" si="23"/>
        <v>#DIV/0!</v>
      </c>
      <c r="CF94" s="122"/>
      <c r="CG94" s="122"/>
      <c r="CH94" s="161"/>
      <c r="CI94" s="122"/>
      <c r="CJ94" s="122"/>
      <c r="CK94" s="123"/>
    </row>
    <row r="95" spans="1:89" s="31" customFormat="1" ht="27.75" customHeight="1">
      <c r="A95" s="1148"/>
      <c r="B95" s="945"/>
      <c r="C95" s="945"/>
      <c r="D95" s="35" t="s">
        <v>71</v>
      </c>
      <c r="E95" s="36" t="s">
        <v>72</v>
      </c>
      <c r="F95" s="671">
        <f>+'[1]UE409 (2)'!F95</f>
        <v>9635</v>
      </c>
      <c r="G95" s="671">
        <f>+'[1]UE409 (2)'!G95</f>
        <v>9635</v>
      </c>
      <c r="H95" s="671">
        <f>+'[1]UE409 (2)'!H95</f>
        <v>13672</v>
      </c>
      <c r="I95" s="671">
        <f>+'[1]UE409 (2)'!I95</f>
        <v>13672</v>
      </c>
      <c r="J95" s="634">
        <v>749</v>
      </c>
      <c r="K95" s="79">
        <v>707</v>
      </c>
      <c r="L95" s="79">
        <v>751</v>
      </c>
      <c r="M95" s="79">
        <v>679</v>
      </c>
      <c r="N95" s="79"/>
      <c r="O95" s="79"/>
      <c r="P95" s="79"/>
      <c r="Q95" s="79"/>
      <c r="R95" s="79"/>
      <c r="S95" s="79"/>
      <c r="T95" s="79"/>
      <c r="U95" s="79"/>
      <c r="V95" s="77">
        <f t="shared" si="20"/>
        <v>2886</v>
      </c>
      <c r="W95" s="128">
        <f t="shared" si="21"/>
        <v>29.953295277633629</v>
      </c>
      <c r="X95" s="30"/>
      <c r="Y95" s="27"/>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7"/>
      <c r="BA95" s="129"/>
      <c r="BB95" s="130"/>
      <c r="BC95" s="129"/>
      <c r="BD95" s="155"/>
      <c r="BE95" s="132"/>
      <c r="BF95" s="131"/>
      <c r="BG95" s="132"/>
      <c r="BH95" s="131"/>
      <c r="BI95" s="132"/>
      <c r="BJ95" s="131"/>
      <c r="BK95" s="132"/>
      <c r="BL95" s="172"/>
      <c r="BM95" s="156"/>
      <c r="BN95" s="172"/>
      <c r="BO95" s="132"/>
      <c r="BP95" s="172"/>
      <c r="BQ95" s="132"/>
      <c r="BR95" s="172"/>
      <c r="BS95" s="156"/>
      <c r="BT95" s="172"/>
      <c r="BU95" s="132"/>
      <c r="BV95" s="172"/>
      <c r="BW95" s="156"/>
      <c r="BX95" s="172"/>
      <c r="BY95" s="156"/>
      <c r="BZ95" s="172"/>
      <c r="CA95" s="156"/>
      <c r="CB95" s="156">
        <f t="shared" si="22"/>
        <v>0</v>
      </c>
      <c r="CC95" s="128" t="e">
        <f t="shared" si="23"/>
        <v>#DIV/0!</v>
      </c>
      <c r="CD95" s="173"/>
      <c r="CE95" s="173"/>
      <c r="CF95" s="122"/>
      <c r="CG95" s="122"/>
      <c r="CH95" s="161"/>
      <c r="CI95" s="122"/>
      <c r="CJ95" s="122"/>
      <c r="CK95" s="123"/>
    </row>
    <row r="96" spans="1:89" s="31" customFormat="1" ht="27.75" customHeight="1">
      <c r="A96" s="1148"/>
      <c r="B96" s="945"/>
      <c r="C96" s="945"/>
      <c r="D96" s="35" t="s">
        <v>73</v>
      </c>
      <c r="E96" s="36" t="s">
        <v>72</v>
      </c>
      <c r="F96" s="671">
        <f>+'[1]UE409 (2)'!F96</f>
        <v>9635</v>
      </c>
      <c r="G96" s="671">
        <f>+'[1]UE409 (2)'!G96</f>
        <v>9635</v>
      </c>
      <c r="H96" s="671">
        <f>+'[1]UE409 (2)'!H96</f>
        <v>13672</v>
      </c>
      <c r="I96" s="671">
        <f>+'[1]UE409 (2)'!I96</f>
        <v>13672</v>
      </c>
      <c r="J96" s="634">
        <v>334</v>
      </c>
      <c r="K96" s="79">
        <v>339</v>
      </c>
      <c r="L96" s="79">
        <v>328</v>
      </c>
      <c r="M96" s="79">
        <v>313</v>
      </c>
      <c r="N96" s="79"/>
      <c r="O96" s="79"/>
      <c r="P96" s="79"/>
      <c r="Q96" s="79"/>
      <c r="R96" s="79"/>
      <c r="S96" s="79"/>
      <c r="T96" s="79"/>
      <c r="U96" s="79"/>
      <c r="V96" s="77">
        <f t="shared" si="20"/>
        <v>1314</v>
      </c>
      <c r="W96" s="128">
        <f t="shared" si="21"/>
        <v>13.637778930980799</v>
      </c>
      <c r="X96" s="30"/>
      <c r="Y96" s="30"/>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30"/>
      <c r="BA96" s="129"/>
      <c r="BB96" s="130"/>
      <c r="BC96" s="129"/>
      <c r="BD96" s="155"/>
      <c r="BE96" s="132"/>
      <c r="BF96" s="131"/>
      <c r="BG96" s="132"/>
      <c r="BH96" s="131"/>
      <c r="BI96" s="132"/>
      <c r="BJ96" s="131"/>
      <c r="BK96" s="132"/>
      <c r="BL96" s="172"/>
      <c r="BM96" s="156"/>
      <c r="BN96" s="172"/>
      <c r="BO96" s="132"/>
      <c r="BP96" s="172"/>
      <c r="BQ96" s="132"/>
      <c r="BR96" s="172"/>
      <c r="BS96" s="156"/>
      <c r="BT96" s="172"/>
      <c r="BU96" s="132"/>
      <c r="BV96" s="172"/>
      <c r="BW96" s="156"/>
      <c r="BX96" s="172"/>
      <c r="BY96" s="156"/>
      <c r="BZ96" s="172"/>
      <c r="CA96" s="156"/>
      <c r="CB96" s="156">
        <f t="shared" si="22"/>
        <v>0</v>
      </c>
      <c r="CC96" s="128" t="e">
        <f t="shared" si="23"/>
        <v>#DIV/0!</v>
      </c>
      <c r="CD96" s="173"/>
      <c r="CE96" s="173"/>
      <c r="CF96" s="122"/>
      <c r="CG96" s="122"/>
      <c r="CH96" s="161"/>
      <c r="CI96" s="122"/>
      <c r="CJ96" s="122"/>
      <c r="CK96" s="123"/>
    </row>
    <row r="97" spans="1:89" s="31" customFormat="1" ht="47.25" customHeight="1">
      <c r="A97" s="1148"/>
      <c r="B97" s="945"/>
      <c r="C97" s="945"/>
      <c r="D97" s="41" t="s">
        <v>451</v>
      </c>
      <c r="E97" s="36" t="s">
        <v>72</v>
      </c>
      <c r="F97" s="671">
        <f>+'[1]UE409 (2)'!F97</f>
        <v>5780</v>
      </c>
      <c r="G97" s="671">
        <f>+'[1]UE409 (2)'!G97</f>
        <v>5780</v>
      </c>
      <c r="H97" s="671">
        <f>+'[1]UE409 (2)'!H97</f>
        <v>1850</v>
      </c>
      <c r="I97" s="671">
        <f>+'[1]UE409 (2)'!I97</f>
        <v>1850</v>
      </c>
      <c r="J97" s="646">
        <v>8</v>
      </c>
      <c r="K97" s="102">
        <v>16</v>
      </c>
      <c r="L97" s="102">
        <v>23</v>
      </c>
      <c r="M97" s="102">
        <v>58</v>
      </c>
      <c r="N97" s="102"/>
      <c r="O97" s="102"/>
      <c r="P97" s="102"/>
      <c r="Q97" s="102"/>
      <c r="R97" s="102"/>
      <c r="S97" s="102"/>
      <c r="T97" s="102"/>
      <c r="U97" s="102"/>
      <c r="V97" s="77">
        <f t="shared" si="20"/>
        <v>105</v>
      </c>
      <c r="W97" s="128">
        <f t="shared" si="21"/>
        <v>1.8166089965397925</v>
      </c>
      <c r="X97" s="48"/>
      <c r="Y97" s="48"/>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48"/>
      <c r="BA97" s="129"/>
      <c r="BB97" s="130"/>
      <c r="BC97" s="129"/>
      <c r="BD97" s="155"/>
      <c r="BE97" s="132"/>
      <c r="BF97" s="131"/>
      <c r="BG97" s="132"/>
      <c r="BH97" s="131"/>
      <c r="BI97" s="132"/>
      <c r="BJ97" s="131"/>
      <c r="BK97" s="132"/>
      <c r="BL97" s="172"/>
      <c r="BM97" s="156"/>
      <c r="BN97" s="172"/>
      <c r="BO97" s="132"/>
      <c r="BP97" s="172"/>
      <c r="BQ97" s="132"/>
      <c r="BR97" s="172"/>
      <c r="BS97" s="156"/>
      <c r="BT97" s="172"/>
      <c r="BU97" s="132"/>
      <c r="BV97" s="172"/>
      <c r="BW97" s="156"/>
      <c r="BX97" s="172"/>
      <c r="BY97" s="156"/>
      <c r="BZ97" s="172"/>
      <c r="CA97" s="156"/>
      <c r="CB97" s="156">
        <f t="shared" si="22"/>
        <v>0</v>
      </c>
      <c r="CC97" s="128" t="e">
        <f t="shared" si="23"/>
        <v>#DIV/0!</v>
      </c>
      <c r="CD97" s="173"/>
      <c r="CE97" s="173"/>
      <c r="CF97" s="122"/>
      <c r="CG97" s="122"/>
      <c r="CH97" s="161"/>
      <c r="CI97" s="122"/>
      <c r="CJ97" s="122"/>
      <c r="CK97" s="123"/>
    </row>
    <row r="98" spans="1:89" s="31" customFormat="1" ht="47.25" customHeight="1">
      <c r="A98" s="1148"/>
      <c r="B98" s="945"/>
      <c r="C98" s="945"/>
      <c r="D98" s="35" t="s">
        <v>74</v>
      </c>
      <c r="E98" s="36" t="s">
        <v>75</v>
      </c>
      <c r="F98" s="671">
        <f>+'[1]UE409 (2)'!F98</f>
        <v>4500</v>
      </c>
      <c r="G98" s="671">
        <f>+'[1]UE409 (2)'!G98</f>
        <v>4500</v>
      </c>
      <c r="H98" s="671">
        <f>+'[1]UE409 (2)'!H98</f>
        <v>3600</v>
      </c>
      <c r="I98" s="671">
        <f>+'[1]UE409 (2)'!I98</f>
        <v>3600</v>
      </c>
      <c r="J98" s="634">
        <v>379</v>
      </c>
      <c r="K98" s="79">
        <v>428</v>
      </c>
      <c r="L98" s="79">
        <v>420</v>
      </c>
      <c r="M98" s="79">
        <v>482</v>
      </c>
      <c r="N98" s="79"/>
      <c r="O98" s="79"/>
      <c r="P98" s="79"/>
      <c r="Q98" s="79"/>
      <c r="R98" s="79"/>
      <c r="S98" s="79"/>
      <c r="T98" s="79"/>
      <c r="U98" s="79"/>
      <c r="V98" s="77">
        <f t="shared" si="20"/>
        <v>1709</v>
      </c>
      <c r="W98" s="128">
        <f t="shared" si="21"/>
        <v>37.977777777777774</v>
      </c>
      <c r="X98" s="30"/>
      <c r="Y98" s="30"/>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30"/>
      <c r="BA98" s="129"/>
      <c r="BB98" s="130"/>
      <c r="BC98" s="129"/>
      <c r="BD98" s="155"/>
      <c r="BE98" s="132"/>
      <c r="BF98" s="131"/>
      <c r="BG98" s="132"/>
      <c r="BH98" s="131"/>
      <c r="BI98" s="132"/>
      <c r="BJ98" s="131"/>
      <c r="BK98" s="132"/>
      <c r="BL98" s="172"/>
      <c r="BM98" s="156"/>
      <c r="BN98" s="172"/>
      <c r="BO98" s="132"/>
      <c r="BP98" s="172"/>
      <c r="BQ98" s="132"/>
      <c r="BR98" s="172"/>
      <c r="BS98" s="156"/>
      <c r="BT98" s="172"/>
      <c r="BU98" s="132"/>
      <c r="BV98" s="172"/>
      <c r="BW98" s="156"/>
      <c r="BX98" s="172"/>
      <c r="BY98" s="156"/>
      <c r="BZ98" s="172"/>
      <c r="CA98" s="156"/>
      <c r="CB98" s="156">
        <f t="shared" si="22"/>
        <v>0</v>
      </c>
      <c r="CC98" s="128" t="e">
        <f t="shared" si="23"/>
        <v>#DIV/0!</v>
      </c>
      <c r="CF98" s="122"/>
      <c r="CG98" s="122"/>
      <c r="CH98" s="161"/>
      <c r="CI98" s="122"/>
      <c r="CJ98" s="122"/>
      <c r="CK98" s="123"/>
    </row>
    <row r="99" spans="1:89" s="31" customFormat="1" ht="47.25" customHeight="1">
      <c r="A99" s="1148"/>
      <c r="B99" s="945"/>
      <c r="C99" s="945"/>
      <c r="D99" s="41" t="s">
        <v>464</v>
      </c>
      <c r="E99" s="42" t="s">
        <v>465</v>
      </c>
      <c r="F99" s="671">
        <f>+'[1]UE409 (2)'!F99</f>
        <v>9635</v>
      </c>
      <c r="G99" s="671">
        <f>+'[1]UE409 (2)'!G99</f>
        <v>9635</v>
      </c>
      <c r="H99" s="671">
        <f>+'[1]UE409 (2)'!H99</f>
        <v>13672</v>
      </c>
      <c r="I99" s="671">
        <f>+'[1]UE409 (2)'!I99</f>
        <v>13672</v>
      </c>
      <c r="J99" s="646">
        <v>330</v>
      </c>
      <c r="K99" s="102">
        <v>362</v>
      </c>
      <c r="L99" s="102">
        <v>320</v>
      </c>
      <c r="M99" s="102">
        <v>286</v>
      </c>
      <c r="N99" s="102"/>
      <c r="O99" s="102"/>
      <c r="P99" s="102"/>
      <c r="Q99" s="102"/>
      <c r="R99" s="102"/>
      <c r="S99" s="102"/>
      <c r="T99" s="102"/>
      <c r="U99" s="102"/>
      <c r="V99" s="77">
        <f t="shared" si="20"/>
        <v>1298</v>
      </c>
      <c r="W99" s="128">
        <f t="shared" si="21"/>
        <v>13.471717695900361</v>
      </c>
      <c r="X99" s="48"/>
      <c r="Y99" s="48"/>
      <c r="Z99" s="229"/>
      <c r="AA99" s="229"/>
      <c r="AB99" s="241"/>
      <c r="AC99" s="242"/>
      <c r="AD99" s="241"/>
      <c r="AE99" s="241"/>
      <c r="AF99" s="241"/>
      <c r="AG99" s="241"/>
      <c r="AH99" s="242"/>
      <c r="AI99" s="230"/>
      <c r="AJ99" s="230"/>
      <c r="AK99" s="230"/>
      <c r="AL99" s="230"/>
      <c r="AM99" s="230"/>
      <c r="AN99" s="230"/>
      <c r="AO99" s="230"/>
      <c r="AP99" s="230"/>
      <c r="AQ99" s="230"/>
      <c r="AR99" s="230"/>
      <c r="AS99" s="230"/>
      <c r="AT99" s="230"/>
      <c r="AU99" s="230"/>
      <c r="AV99" s="230"/>
      <c r="AW99" s="230"/>
      <c r="AX99" s="48"/>
      <c r="BA99" s="129"/>
      <c r="BB99" s="130"/>
      <c r="BC99" s="129"/>
      <c r="BD99" s="155"/>
      <c r="BE99" s="132"/>
      <c r="BF99" s="131"/>
      <c r="BG99" s="132"/>
      <c r="BH99" s="131"/>
      <c r="BI99" s="132"/>
      <c r="BJ99" s="131"/>
      <c r="BK99" s="132"/>
      <c r="BL99" s="172"/>
      <c r="BM99" s="156"/>
      <c r="BN99" s="172"/>
      <c r="BO99" s="132"/>
      <c r="BP99" s="172"/>
      <c r="BQ99" s="132"/>
      <c r="BR99" s="172"/>
      <c r="BS99" s="156"/>
      <c r="BT99" s="172"/>
      <c r="BU99" s="132"/>
      <c r="BV99" s="172"/>
      <c r="BW99" s="156"/>
      <c r="BX99" s="172"/>
      <c r="BY99" s="156"/>
      <c r="BZ99" s="172"/>
      <c r="CA99" s="156"/>
      <c r="CB99" s="156">
        <f t="shared" si="22"/>
        <v>0</v>
      </c>
      <c r="CC99" s="128" t="e">
        <f t="shared" si="23"/>
        <v>#DIV/0!</v>
      </c>
      <c r="CF99" s="122"/>
      <c r="CG99" s="122"/>
      <c r="CH99" s="161"/>
      <c r="CI99" s="122"/>
      <c r="CJ99" s="122"/>
      <c r="CK99" s="123"/>
    </row>
    <row r="100" spans="1:89" s="31" customFormat="1" ht="51" customHeight="1">
      <c r="A100" s="1148"/>
      <c r="B100" s="945" t="s">
        <v>279</v>
      </c>
      <c r="C100" s="944" t="s">
        <v>232</v>
      </c>
      <c r="D100" s="670" t="s">
        <v>221</v>
      </c>
      <c r="E100" s="670"/>
      <c r="F100" s="671">
        <f>+'[1]UE409 (2)'!F100</f>
        <v>38930</v>
      </c>
      <c r="G100" s="671">
        <f>+'[1]UE409 (2)'!G100</f>
        <v>38930</v>
      </c>
      <c r="H100" s="671">
        <f>+'[1]UE409 (2)'!H100</f>
        <v>39705</v>
      </c>
      <c r="I100" s="671">
        <f>+'[1]UE409 (2)'!I100</f>
        <v>40495</v>
      </c>
      <c r="J100" s="728">
        <v>3152</v>
      </c>
      <c r="K100" s="672">
        <v>3272</v>
      </c>
      <c r="L100" s="672">
        <v>2890</v>
      </c>
      <c r="M100" s="672">
        <v>3552</v>
      </c>
      <c r="N100" s="672">
        <f t="shared" ref="N100:U100" si="27">SUM(N101:N111)-N107</f>
        <v>0</v>
      </c>
      <c r="O100" s="672">
        <f t="shared" si="27"/>
        <v>0</v>
      </c>
      <c r="P100" s="672">
        <f t="shared" si="27"/>
        <v>0</v>
      </c>
      <c r="Q100" s="672">
        <f t="shared" si="27"/>
        <v>0</v>
      </c>
      <c r="R100" s="672">
        <f t="shared" si="27"/>
        <v>0</v>
      </c>
      <c r="S100" s="672">
        <f t="shared" si="27"/>
        <v>0</v>
      </c>
      <c r="T100" s="672">
        <f t="shared" si="27"/>
        <v>0</v>
      </c>
      <c r="U100" s="672">
        <f t="shared" si="27"/>
        <v>0</v>
      </c>
      <c r="V100" s="77">
        <f t="shared" si="20"/>
        <v>12866</v>
      </c>
      <c r="W100" s="128">
        <f t="shared" si="21"/>
        <v>33.049062419727719</v>
      </c>
      <c r="X100" s="30"/>
      <c r="Y100" s="27"/>
      <c r="Z100" s="229"/>
      <c r="AA100" s="229"/>
      <c r="AB100" s="241"/>
      <c r="AC100" s="242"/>
      <c r="AD100" s="241"/>
      <c r="AE100" s="241"/>
      <c r="AF100" s="241"/>
      <c r="AG100" s="241"/>
      <c r="AH100" s="242"/>
      <c r="AI100" s="230"/>
      <c r="AJ100" s="230"/>
      <c r="AK100" s="230"/>
      <c r="AL100" s="230"/>
      <c r="AM100" s="230"/>
      <c r="AN100" s="230"/>
      <c r="AO100" s="230"/>
      <c r="AP100" s="230"/>
      <c r="AQ100" s="230"/>
      <c r="AR100" s="230"/>
      <c r="AS100" s="230"/>
      <c r="AT100" s="230"/>
      <c r="AU100" s="230"/>
      <c r="AV100" s="230"/>
      <c r="AW100" s="230"/>
      <c r="AX100" s="27"/>
      <c r="BA100" s="77">
        <f>+BC100+BD100+BF100+BH100+BJ100+BL100+BN100+BP100+BR100+BT100+BV100+BX100+BZ100</f>
        <v>3564649</v>
      </c>
      <c r="BB100" s="130">
        <f>+BE100+BG100+BI100+BK100+BM100+BO100+BQ100+BS100+BU100+BW100+BY100+CA100</f>
        <v>608218.75</v>
      </c>
      <c r="BC100" s="129">
        <v>3286952</v>
      </c>
      <c r="BD100" s="155">
        <v>5383</v>
      </c>
      <c r="BE100" s="132">
        <v>322911.90000000002</v>
      </c>
      <c r="BF100" s="131">
        <v>272314</v>
      </c>
      <c r="BG100" s="132">
        <v>285306.84999999998</v>
      </c>
      <c r="BH100" s="131"/>
      <c r="BI100" s="132"/>
      <c r="BJ100" s="131"/>
      <c r="BK100" s="132"/>
      <c r="BL100" s="172"/>
      <c r="BM100" s="156"/>
      <c r="BN100" s="172"/>
      <c r="BO100" s="132"/>
      <c r="BP100" s="172"/>
      <c r="BQ100" s="132"/>
      <c r="BR100" s="172"/>
      <c r="BS100" s="156"/>
      <c r="BT100" s="172"/>
      <c r="BU100" s="132"/>
      <c r="BV100" s="172"/>
      <c r="BW100" s="156"/>
      <c r="BX100" s="172"/>
      <c r="BY100" s="156"/>
      <c r="BZ100" s="172"/>
      <c r="CA100" s="156"/>
      <c r="CB100" s="156">
        <f t="shared" si="22"/>
        <v>608218.75</v>
      </c>
      <c r="CC100" s="128">
        <f t="shared" si="23"/>
        <v>17.062514429891976</v>
      </c>
      <c r="CF100" s="133">
        <f>+CI100-BA100</f>
        <v>0</v>
      </c>
      <c r="CG100" s="133">
        <f>+CJ100-BB100</f>
        <v>0</v>
      </c>
      <c r="CH100" s="160"/>
      <c r="CI100" s="133">
        <v>3564649</v>
      </c>
      <c r="CJ100" s="133">
        <v>608218.75</v>
      </c>
      <c r="CK100" s="123"/>
    </row>
    <row r="101" spans="1:89" s="31" customFormat="1" ht="29.25" customHeight="1">
      <c r="A101" s="1148"/>
      <c r="B101" s="945"/>
      <c r="C101" s="944"/>
      <c r="D101" s="41" t="s">
        <v>54</v>
      </c>
      <c r="E101" s="42" t="s">
        <v>53</v>
      </c>
      <c r="F101" s="671">
        <f>+'[1]UE409 (2)'!F101</f>
        <v>200</v>
      </c>
      <c r="G101" s="671">
        <f>+'[1]UE409 (2)'!G101</f>
        <v>200</v>
      </c>
      <c r="H101" s="671">
        <f>+'[1]UE409 (2)'!H101</f>
        <v>240</v>
      </c>
      <c r="I101" s="671">
        <f>+'[1]UE409 (2)'!I101</f>
        <v>330</v>
      </c>
      <c r="J101" s="634">
        <v>15</v>
      </c>
      <c r="K101" s="79">
        <v>19</v>
      </c>
      <c r="L101" s="79">
        <v>24</v>
      </c>
      <c r="M101" s="79">
        <v>14</v>
      </c>
      <c r="N101" s="79"/>
      <c r="O101" s="79"/>
      <c r="P101" s="79"/>
      <c r="Q101" s="79"/>
      <c r="R101" s="79"/>
      <c r="S101" s="79"/>
      <c r="T101" s="79"/>
      <c r="U101" s="79"/>
      <c r="V101" s="77">
        <f t="shared" si="20"/>
        <v>72</v>
      </c>
      <c r="W101" s="128">
        <f t="shared" si="21"/>
        <v>36</v>
      </c>
      <c r="X101" s="30"/>
      <c r="Y101" s="27"/>
      <c r="Z101" s="229"/>
      <c r="AA101" s="229"/>
      <c r="AB101" s="241"/>
      <c r="AC101" s="242"/>
      <c r="AD101" s="241"/>
      <c r="AE101" s="241"/>
      <c r="AF101" s="241"/>
      <c r="AG101" s="241"/>
      <c r="AH101" s="242"/>
      <c r="AI101" s="230"/>
      <c r="AJ101" s="230"/>
      <c r="AK101" s="230"/>
      <c r="AL101" s="230"/>
      <c r="AM101" s="230"/>
      <c r="AN101" s="230"/>
      <c r="AO101" s="230"/>
      <c r="AP101" s="230"/>
      <c r="AQ101" s="230"/>
      <c r="AR101" s="230"/>
      <c r="AS101" s="230"/>
      <c r="AT101" s="230"/>
      <c r="AU101" s="230"/>
      <c r="AV101" s="230"/>
      <c r="AW101" s="230"/>
      <c r="AX101" s="27"/>
      <c r="BA101" s="129"/>
      <c r="BB101" s="130"/>
      <c r="BC101" s="129"/>
      <c r="BD101" s="155"/>
      <c r="BE101" s="132"/>
      <c r="BF101" s="131"/>
      <c r="BG101" s="132"/>
      <c r="BH101" s="131"/>
      <c r="BI101" s="132"/>
      <c r="BJ101" s="131"/>
      <c r="BK101" s="132"/>
      <c r="BL101" s="172"/>
      <c r="BM101" s="156"/>
      <c r="BN101" s="172"/>
      <c r="BO101" s="132"/>
      <c r="BP101" s="172"/>
      <c r="BQ101" s="132"/>
      <c r="BR101" s="172"/>
      <c r="BS101" s="156"/>
      <c r="BT101" s="172"/>
      <c r="BU101" s="132"/>
      <c r="BV101" s="172"/>
      <c r="BW101" s="156"/>
      <c r="BX101" s="172"/>
      <c r="BY101" s="156"/>
      <c r="BZ101" s="172"/>
      <c r="CA101" s="156"/>
      <c r="CB101" s="156">
        <f t="shared" si="22"/>
        <v>0</v>
      </c>
      <c r="CC101" s="128" t="e">
        <f t="shared" si="23"/>
        <v>#DIV/0!</v>
      </c>
      <c r="CD101" s="173"/>
      <c r="CF101" s="122"/>
      <c r="CG101" s="122"/>
      <c r="CH101" s="161"/>
      <c r="CI101" s="122"/>
      <c r="CJ101" s="122"/>
      <c r="CK101" s="123"/>
    </row>
    <row r="102" spans="1:89" s="31" customFormat="1" ht="29.25" customHeight="1">
      <c r="A102" s="1148"/>
      <c r="B102" s="945"/>
      <c r="C102" s="944"/>
      <c r="D102" s="41" t="s">
        <v>870</v>
      </c>
      <c r="E102" s="42" t="s">
        <v>53</v>
      </c>
      <c r="F102" s="671">
        <f>+'[1]UE409 (2)'!F102</f>
        <v>60</v>
      </c>
      <c r="G102" s="671">
        <f>+'[1]UE409 (2)'!G102</f>
        <v>60</v>
      </c>
      <c r="H102" s="671">
        <f>+'[1]UE409 (2)'!H102</f>
        <v>20</v>
      </c>
      <c r="I102" s="671">
        <f>+'[1]UE409 (2)'!I102</f>
        <v>50</v>
      </c>
      <c r="J102" s="634">
        <v>0</v>
      </c>
      <c r="K102" s="79">
        <v>18</v>
      </c>
      <c r="L102" s="79">
        <v>2</v>
      </c>
      <c r="M102" s="79">
        <v>0</v>
      </c>
      <c r="N102" s="79"/>
      <c r="O102" s="79"/>
      <c r="P102" s="79"/>
      <c r="Q102" s="79"/>
      <c r="R102" s="79"/>
      <c r="S102" s="79"/>
      <c r="T102" s="79"/>
      <c r="U102" s="79"/>
      <c r="V102" s="77">
        <f t="shared" si="20"/>
        <v>20</v>
      </c>
      <c r="W102" s="128">
        <f t="shared" si="21"/>
        <v>33.333333333333329</v>
      </c>
      <c r="X102" s="30"/>
      <c r="Y102" s="27"/>
      <c r="Z102" s="229"/>
      <c r="AA102" s="229"/>
      <c r="AB102" s="241"/>
      <c r="AC102" s="242"/>
      <c r="AD102" s="241"/>
      <c r="AE102" s="241"/>
      <c r="AF102" s="241"/>
      <c r="AG102" s="241"/>
      <c r="AH102" s="242"/>
      <c r="AI102" s="230"/>
      <c r="AJ102" s="230"/>
      <c r="AK102" s="230"/>
      <c r="AL102" s="230"/>
      <c r="AM102" s="230"/>
      <c r="AN102" s="230"/>
      <c r="AO102" s="230"/>
      <c r="AP102" s="230"/>
      <c r="AQ102" s="230"/>
      <c r="AR102" s="230"/>
      <c r="AS102" s="230"/>
      <c r="AT102" s="230"/>
      <c r="AU102" s="230"/>
      <c r="AV102" s="230"/>
      <c r="AW102" s="230"/>
      <c r="AX102" s="27"/>
      <c r="BA102" s="129"/>
      <c r="BB102" s="130"/>
      <c r="BC102" s="129"/>
      <c r="BD102" s="155"/>
      <c r="BE102" s="132"/>
      <c r="BF102" s="131"/>
      <c r="BG102" s="132"/>
      <c r="BH102" s="131"/>
      <c r="BI102" s="132"/>
      <c r="BJ102" s="131"/>
      <c r="BK102" s="132"/>
      <c r="BL102" s="172"/>
      <c r="BM102" s="156"/>
      <c r="BN102" s="172"/>
      <c r="BO102" s="132"/>
      <c r="BP102" s="172"/>
      <c r="BQ102" s="132"/>
      <c r="BR102" s="172"/>
      <c r="BS102" s="156"/>
      <c r="BT102" s="172"/>
      <c r="BU102" s="132"/>
      <c r="BV102" s="172"/>
      <c r="BW102" s="156"/>
      <c r="BX102" s="172"/>
      <c r="BY102" s="156"/>
      <c r="BZ102" s="172"/>
      <c r="CA102" s="156"/>
      <c r="CB102" s="156"/>
      <c r="CC102" s="128"/>
      <c r="CD102" s="173"/>
      <c r="CF102" s="122"/>
      <c r="CG102" s="122"/>
      <c r="CH102" s="161"/>
      <c r="CI102" s="122"/>
      <c r="CJ102" s="122"/>
      <c r="CK102" s="123"/>
    </row>
    <row r="103" spans="1:89" s="31" customFormat="1" ht="29.25" customHeight="1">
      <c r="A103" s="1148"/>
      <c r="B103" s="945"/>
      <c r="C103" s="944"/>
      <c r="D103" s="41" t="s">
        <v>55</v>
      </c>
      <c r="E103" s="42" t="s">
        <v>53</v>
      </c>
      <c r="F103" s="671">
        <f>+'[1]UE409 (2)'!F103</f>
        <v>709</v>
      </c>
      <c r="G103" s="671">
        <f>+'[1]UE409 (2)'!G103</f>
        <v>709</v>
      </c>
      <c r="H103" s="671">
        <f>+'[1]UE409 (2)'!H103</f>
        <v>709</v>
      </c>
      <c r="I103" s="671">
        <f>+'[1]UE409 (2)'!I103</f>
        <v>896</v>
      </c>
      <c r="J103" s="634">
        <v>40</v>
      </c>
      <c r="K103" s="79">
        <v>28</v>
      </c>
      <c r="L103" s="79">
        <v>49</v>
      </c>
      <c r="M103" s="79">
        <v>32</v>
      </c>
      <c r="N103" s="79"/>
      <c r="O103" s="79"/>
      <c r="P103" s="79"/>
      <c r="Q103" s="79"/>
      <c r="R103" s="79"/>
      <c r="S103" s="79"/>
      <c r="T103" s="79"/>
      <c r="U103" s="79"/>
      <c r="V103" s="77">
        <f t="shared" si="20"/>
        <v>149</v>
      </c>
      <c r="W103" s="128">
        <f t="shared" si="21"/>
        <v>21.015514809590975</v>
      </c>
      <c r="X103" s="30"/>
      <c r="Y103" s="27"/>
      <c r="Z103" s="229"/>
      <c r="AA103" s="229"/>
      <c r="AB103" s="241"/>
      <c r="AC103" s="242"/>
      <c r="AD103" s="241"/>
      <c r="AE103" s="241"/>
      <c r="AF103" s="241"/>
      <c r="AG103" s="241"/>
      <c r="AH103" s="242"/>
      <c r="AI103" s="230"/>
      <c r="AJ103" s="230"/>
      <c r="AK103" s="230"/>
      <c r="AL103" s="230"/>
      <c r="AM103" s="230"/>
      <c r="AN103" s="230"/>
      <c r="AO103" s="230"/>
      <c r="AP103" s="230"/>
      <c r="AQ103" s="230"/>
      <c r="AR103" s="230"/>
      <c r="AS103" s="230"/>
      <c r="AT103" s="230"/>
      <c r="AU103" s="230"/>
      <c r="AV103" s="230"/>
      <c r="AW103" s="230"/>
      <c r="AX103" s="27"/>
      <c r="BA103" s="129"/>
      <c r="BB103" s="130"/>
      <c r="BC103" s="129"/>
      <c r="BD103" s="155"/>
      <c r="BE103" s="132"/>
      <c r="BF103" s="131"/>
      <c r="BG103" s="132"/>
      <c r="BH103" s="131"/>
      <c r="BI103" s="132"/>
      <c r="BJ103" s="131"/>
      <c r="BK103" s="132"/>
      <c r="BL103" s="172"/>
      <c r="BM103" s="156"/>
      <c r="BN103" s="172"/>
      <c r="BO103" s="132"/>
      <c r="BP103" s="172"/>
      <c r="BQ103" s="132"/>
      <c r="BR103" s="172"/>
      <c r="BS103" s="156"/>
      <c r="BT103" s="172"/>
      <c r="BU103" s="132"/>
      <c r="BV103" s="172"/>
      <c r="BW103" s="156"/>
      <c r="BX103" s="172"/>
      <c r="BY103" s="156"/>
      <c r="BZ103" s="172"/>
      <c r="CA103" s="156"/>
      <c r="CB103" s="156">
        <f t="shared" si="22"/>
        <v>0</v>
      </c>
      <c r="CC103" s="128" t="e">
        <f t="shared" si="23"/>
        <v>#DIV/0!</v>
      </c>
      <c r="CF103" s="122"/>
      <c r="CG103" s="122"/>
      <c r="CH103" s="161"/>
      <c r="CI103" s="122"/>
      <c r="CJ103" s="122"/>
      <c r="CK103" s="123"/>
    </row>
    <row r="104" spans="1:89" s="31" customFormat="1" ht="29.25" customHeight="1">
      <c r="A104" s="1148"/>
      <c r="B104" s="945"/>
      <c r="C104" s="944"/>
      <c r="D104" s="41" t="s">
        <v>56</v>
      </c>
      <c r="E104" s="42" t="s">
        <v>53</v>
      </c>
      <c r="F104" s="671">
        <f>+'[1]UE409 (2)'!F104</f>
        <v>7490</v>
      </c>
      <c r="G104" s="671">
        <f>+'[1]UE409 (2)'!G104</f>
        <v>7490</v>
      </c>
      <c r="H104" s="671">
        <f>+'[1]UE409 (2)'!H104</f>
        <v>7490</v>
      </c>
      <c r="I104" s="671">
        <f>+'[1]UE409 (2)'!I104</f>
        <v>7490</v>
      </c>
      <c r="J104" s="634">
        <v>624</v>
      </c>
      <c r="K104" s="79">
        <v>602</v>
      </c>
      <c r="L104" s="79">
        <v>514</v>
      </c>
      <c r="M104" s="79">
        <v>625</v>
      </c>
      <c r="N104" s="79"/>
      <c r="O104" s="79"/>
      <c r="P104" s="79"/>
      <c r="Q104" s="79"/>
      <c r="R104" s="79"/>
      <c r="S104" s="79"/>
      <c r="T104" s="79"/>
      <c r="U104" s="79"/>
      <c r="V104" s="77">
        <f t="shared" si="20"/>
        <v>2365</v>
      </c>
      <c r="W104" s="128">
        <f t="shared" si="21"/>
        <v>31.575433911882513</v>
      </c>
      <c r="X104" s="30"/>
      <c r="Y104" s="27"/>
      <c r="Z104" s="229"/>
      <c r="AA104" s="229"/>
      <c r="AB104" s="241"/>
      <c r="AC104" s="242"/>
      <c r="AD104" s="241"/>
      <c r="AE104" s="241"/>
      <c r="AF104" s="241"/>
      <c r="AG104" s="241"/>
      <c r="AH104" s="242"/>
      <c r="AI104" s="230"/>
      <c r="AJ104" s="230"/>
      <c r="AK104" s="230"/>
      <c r="AL104" s="230"/>
      <c r="AM104" s="230"/>
      <c r="AN104" s="230"/>
      <c r="AO104" s="230"/>
      <c r="AP104" s="230"/>
      <c r="AQ104" s="230"/>
      <c r="AR104" s="230"/>
      <c r="AS104" s="230"/>
      <c r="AT104" s="230"/>
      <c r="AU104" s="230"/>
      <c r="AV104" s="230"/>
      <c r="AW104" s="230"/>
      <c r="AX104" s="27"/>
      <c r="BA104" s="129"/>
      <c r="BB104" s="130"/>
      <c r="BC104" s="129"/>
      <c r="BD104" s="155"/>
      <c r="BE104" s="132"/>
      <c r="BF104" s="131"/>
      <c r="BG104" s="132"/>
      <c r="BH104" s="131"/>
      <c r="BI104" s="132"/>
      <c r="BJ104" s="131"/>
      <c r="BK104" s="132"/>
      <c r="BL104" s="172"/>
      <c r="BM104" s="156"/>
      <c r="BN104" s="172"/>
      <c r="BO104" s="132"/>
      <c r="BP104" s="172"/>
      <c r="BQ104" s="132"/>
      <c r="BR104" s="172"/>
      <c r="BS104" s="156"/>
      <c r="BT104" s="172"/>
      <c r="BU104" s="132"/>
      <c r="BV104" s="172"/>
      <c r="BW104" s="156"/>
      <c r="BX104" s="172"/>
      <c r="BY104" s="156"/>
      <c r="BZ104" s="172"/>
      <c r="CA104" s="156"/>
      <c r="CB104" s="156">
        <f t="shared" si="22"/>
        <v>0</v>
      </c>
      <c r="CC104" s="128" t="e">
        <f t="shared" si="23"/>
        <v>#DIV/0!</v>
      </c>
      <c r="CF104" s="122"/>
      <c r="CG104" s="122"/>
      <c r="CH104" s="161"/>
      <c r="CI104" s="122"/>
      <c r="CJ104" s="122"/>
      <c r="CK104" s="123"/>
    </row>
    <row r="105" spans="1:89" s="31" customFormat="1" ht="29.25" customHeight="1">
      <c r="A105" s="1148"/>
      <c r="B105" s="945"/>
      <c r="C105" s="944"/>
      <c r="D105" s="41" t="s">
        <v>57</v>
      </c>
      <c r="E105" s="42" t="s">
        <v>53</v>
      </c>
      <c r="F105" s="671">
        <f>+'[1]UE409 (2)'!F105</f>
        <v>17471</v>
      </c>
      <c r="G105" s="671">
        <f>+'[1]UE409 (2)'!G105</f>
        <v>17471</v>
      </c>
      <c r="H105" s="671">
        <f>+'[1]UE409 (2)'!H105</f>
        <v>17472</v>
      </c>
      <c r="I105" s="671">
        <f>+'[1]UE409 (2)'!I105</f>
        <v>17560</v>
      </c>
      <c r="J105" s="635">
        <v>1554</v>
      </c>
      <c r="K105" s="79">
        <v>1657</v>
      </c>
      <c r="L105" s="79">
        <v>1435</v>
      </c>
      <c r="M105" s="79">
        <v>1903</v>
      </c>
      <c r="N105" s="79"/>
      <c r="O105" s="79"/>
      <c r="P105" s="79"/>
      <c r="Q105" s="79"/>
      <c r="R105" s="79"/>
      <c r="S105" s="79"/>
      <c r="T105" s="79"/>
      <c r="U105" s="79"/>
      <c r="V105" s="77">
        <f t="shared" si="20"/>
        <v>6549</v>
      </c>
      <c r="W105" s="128">
        <f t="shared" si="21"/>
        <v>37.484975101596937</v>
      </c>
      <c r="X105" s="30"/>
      <c r="Y105" s="27"/>
      <c r="Z105" s="229"/>
      <c r="AA105" s="229"/>
      <c r="AB105" s="241"/>
      <c r="AC105" s="242"/>
      <c r="AD105" s="241"/>
      <c r="AE105" s="241"/>
      <c r="AF105" s="241"/>
      <c r="AG105" s="241"/>
      <c r="AH105" s="242"/>
      <c r="AI105" s="230"/>
      <c r="AJ105" s="230"/>
      <c r="AK105" s="230"/>
      <c r="AL105" s="230"/>
      <c r="AM105" s="230"/>
      <c r="AN105" s="230"/>
      <c r="AO105" s="230"/>
      <c r="AP105" s="230"/>
      <c r="AQ105" s="230"/>
      <c r="AR105" s="230"/>
      <c r="AS105" s="230"/>
      <c r="AT105" s="230"/>
      <c r="AU105" s="230"/>
      <c r="AV105" s="230"/>
      <c r="AW105" s="230"/>
      <c r="AX105" s="27"/>
      <c r="BA105" s="129"/>
      <c r="BB105" s="130"/>
      <c r="BC105" s="129"/>
      <c r="BD105" s="155"/>
      <c r="BE105" s="132"/>
      <c r="BF105" s="131"/>
      <c r="BG105" s="132"/>
      <c r="BH105" s="131"/>
      <c r="BI105" s="132"/>
      <c r="BJ105" s="131"/>
      <c r="BK105" s="132"/>
      <c r="BL105" s="172"/>
      <c r="BM105" s="156"/>
      <c r="BN105" s="172"/>
      <c r="BO105" s="132"/>
      <c r="BP105" s="172"/>
      <c r="BQ105" s="132"/>
      <c r="BR105" s="172"/>
      <c r="BS105" s="156"/>
      <c r="BT105" s="172"/>
      <c r="BU105" s="132"/>
      <c r="BV105" s="172"/>
      <c r="BW105" s="156"/>
      <c r="BX105" s="172"/>
      <c r="BY105" s="156"/>
      <c r="BZ105" s="172"/>
      <c r="CA105" s="156"/>
      <c r="CB105" s="156">
        <f t="shared" si="22"/>
        <v>0</v>
      </c>
      <c r="CC105" s="128" t="e">
        <f t="shared" si="23"/>
        <v>#DIV/0!</v>
      </c>
      <c r="CF105" s="122"/>
      <c r="CG105" s="122"/>
      <c r="CH105" s="161"/>
      <c r="CI105" s="122"/>
      <c r="CJ105" s="122"/>
      <c r="CK105" s="123"/>
    </row>
    <row r="106" spans="1:89" s="31" customFormat="1" ht="29.25" customHeight="1">
      <c r="A106" s="1148"/>
      <c r="B106" s="945"/>
      <c r="C106" s="944"/>
      <c r="D106" s="41" t="s">
        <v>58</v>
      </c>
      <c r="E106" s="42" t="s">
        <v>53</v>
      </c>
      <c r="F106" s="671">
        <f>+'[1]UE409 (2)'!F106</f>
        <v>3000</v>
      </c>
      <c r="G106" s="671">
        <f>+'[1]UE409 (2)'!G106</f>
        <v>3000</v>
      </c>
      <c r="H106" s="671">
        <f>+'[1]UE409 (2)'!H106</f>
        <v>3369</v>
      </c>
      <c r="I106" s="671">
        <f>+'[1]UE409 (2)'!I106</f>
        <v>3369</v>
      </c>
      <c r="J106" s="634">
        <v>223</v>
      </c>
      <c r="K106" s="79">
        <v>248</v>
      </c>
      <c r="L106" s="79">
        <v>225</v>
      </c>
      <c r="M106" s="79">
        <v>251</v>
      </c>
      <c r="N106" s="79"/>
      <c r="O106" s="79"/>
      <c r="P106" s="79"/>
      <c r="Q106" s="79"/>
      <c r="R106" s="79"/>
      <c r="S106" s="79"/>
      <c r="T106" s="79"/>
      <c r="U106" s="79"/>
      <c r="V106" s="77">
        <f t="shared" si="20"/>
        <v>947</v>
      </c>
      <c r="W106" s="128">
        <f t="shared" si="21"/>
        <v>31.566666666666666</v>
      </c>
      <c r="X106" s="30"/>
      <c r="Y106" s="27"/>
      <c r="Z106" s="229"/>
      <c r="AA106" s="229"/>
      <c r="AB106" s="241"/>
      <c r="AC106" s="242"/>
      <c r="AD106" s="241"/>
      <c r="AE106" s="241"/>
      <c r="AF106" s="241"/>
      <c r="AG106" s="241"/>
      <c r="AH106" s="242"/>
      <c r="AI106" s="230"/>
      <c r="AJ106" s="230"/>
      <c r="AK106" s="230"/>
      <c r="AL106" s="230"/>
      <c r="AM106" s="230"/>
      <c r="AN106" s="230"/>
      <c r="AO106" s="230"/>
      <c r="AP106" s="230"/>
      <c r="AQ106" s="230"/>
      <c r="AR106" s="230"/>
      <c r="AS106" s="230"/>
      <c r="AT106" s="230"/>
      <c r="AU106" s="230"/>
      <c r="AV106" s="230"/>
      <c r="AW106" s="230"/>
      <c r="AX106" s="27"/>
      <c r="BA106" s="129"/>
      <c r="BB106" s="130"/>
      <c r="BC106" s="129"/>
      <c r="BD106" s="155"/>
      <c r="BE106" s="132"/>
      <c r="BF106" s="131"/>
      <c r="BG106" s="132"/>
      <c r="BH106" s="131"/>
      <c r="BI106" s="132"/>
      <c r="BJ106" s="131"/>
      <c r="BK106" s="132"/>
      <c r="BL106" s="172"/>
      <c r="BM106" s="156"/>
      <c r="BN106" s="172"/>
      <c r="BO106" s="132"/>
      <c r="BP106" s="172"/>
      <c r="BQ106" s="132"/>
      <c r="BR106" s="172"/>
      <c r="BS106" s="156"/>
      <c r="BT106" s="172"/>
      <c r="BU106" s="132"/>
      <c r="BV106" s="172"/>
      <c r="BW106" s="156"/>
      <c r="BX106" s="172"/>
      <c r="BY106" s="156"/>
      <c r="BZ106" s="172"/>
      <c r="CA106" s="156"/>
      <c r="CB106" s="156">
        <f t="shared" si="22"/>
        <v>0</v>
      </c>
      <c r="CC106" s="128" t="e">
        <f t="shared" si="23"/>
        <v>#DIV/0!</v>
      </c>
      <c r="CF106" s="122"/>
      <c r="CG106" s="122"/>
      <c r="CH106" s="161"/>
      <c r="CI106" s="122"/>
      <c r="CJ106" s="122"/>
      <c r="CK106" s="123"/>
    </row>
    <row r="107" spans="1:89" s="31" customFormat="1" ht="29.25" customHeight="1">
      <c r="A107" s="1148"/>
      <c r="B107" s="945"/>
      <c r="C107" s="944"/>
      <c r="D107" s="41" t="s">
        <v>59</v>
      </c>
      <c r="E107" s="42" t="s">
        <v>60</v>
      </c>
      <c r="F107" s="671">
        <f>+'[1]UE409 (2)'!F107</f>
        <v>300</v>
      </c>
      <c r="G107" s="671">
        <f>+'[1]UE409 (2)'!G107</f>
        <v>300</v>
      </c>
      <c r="H107" s="671">
        <f>+'[1]UE409 (2)'!H107</f>
        <v>300</v>
      </c>
      <c r="I107" s="671">
        <f>+'[1]UE409 (2)'!I107</f>
        <v>300</v>
      </c>
      <c r="J107" s="634">
        <v>9</v>
      </c>
      <c r="K107" s="79">
        <v>9</v>
      </c>
      <c r="L107" s="79">
        <v>12</v>
      </c>
      <c r="M107" s="79">
        <v>16</v>
      </c>
      <c r="N107" s="79"/>
      <c r="O107" s="79"/>
      <c r="P107" s="79"/>
      <c r="Q107" s="79"/>
      <c r="R107" s="79"/>
      <c r="S107" s="79"/>
      <c r="T107" s="79"/>
      <c r="U107" s="79"/>
      <c r="V107" s="77">
        <f t="shared" si="20"/>
        <v>46</v>
      </c>
      <c r="W107" s="128">
        <f t="shared" si="21"/>
        <v>15.333333333333332</v>
      </c>
      <c r="X107" s="30"/>
      <c r="Y107" s="27"/>
      <c r="Z107" s="229"/>
      <c r="AA107" s="229"/>
      <c r="AB107" s="241"/>
      <c r="AC107" s="242"/>
      <c r="AD107" s="241"/>
      <c r="AE107" s="241"/>
      <c r="AF107" s="241"/>
      <c r="AG107" s="241"/>
      <c r="AH107" s="242"/>
      <c r="AI107" s="230"/>
      <c r="AJ107" s="230"/>
      <c r="AK107" s="230"/>
      <c r="AL107" s="230"/>
      <c r="AM107" s="230"/>
      <c r="AN107" s="230"/>
      <c r="AO107" s="230"/>
      <c r="AP107" s="230"/>
      <c r="AQ107" s="230"/>
      <c r="AR107" s="230"/>
      <c r="AS107" s="230"/>
      <c r="AT107" s="230"/>
      <c r="AU107" s="230"/>
      <c r="AV107" s="230"/>
      <c r="AW107" s="230"/>
      <c r="AX107" s="27"/>
      <c r="BA107" s="129"/>
      <c r="BB107" s="130"/>
      <c r="BC107" s="129"/>
      <c r="BD107" s="155"/>
      <c r="BE107" s="132"/>
      <c r="BF107" s="131"/>
      <c r="BG107" s="132"/>
      <c r="BH107" s="131"/>
      <c r="BI107" s="132"/>
      <c r="BJ107" s="131"/>
      <c r="BK107" s="132"/>
      <c r="BL107" s="172"/>
      <c r="BM107" s="156"/>
      <c r="BN107" s="172"/>
      <c r="BO107" s="132"/>
      <c r="BP107" s="172"/>
      <c r="BQ107" s="132"/>
      <c r="BR107" s="172"/>
      <c r="BS107" s="156"/>
      <c r="BT107" s="172"/>
      <c r="BU107" s="132"/>
      <c r="BV107" s="172"/>
      <c r="BW107" s="156"/>
      <c r="BX107" s="172"/>
      <c r="BY107" s="156"/>
      <c r="BZ107" s="172"/>
      <c r="CA107" s="156"/>
      <c r="CB107" s="156">
        <f t="shared" si="22"/>
        <v>0</v>
      </c>
      <c r="CC107" s="128" t="e">
        <f t="shared" si="23"/>
        <v>#DIV/0!</v>
      </c>
      <c r="CF107" s="122"/>
      <c r="CG107" s="122"/>
      <c r="CH107" s="161"/>
      <c r="CI107" s="122"/>
      <c r="CJ107" s="122"/>
      <c r="CK107" s="123"/>
    </row>
    <row r="108" spans="1:89" s="31" customFormat="1" ht="29.25" customHeight="1">
      <c r="A108" s="1148"/>
      <c r="B108" s="945"/>
      <c r="C108" s="944"/>
      <c r="D108" s="41" t="s">
        <v>61</v>
      </c>
      <c r="E108" s="42" t="s">
        <v>53</v>
      </c>
      <c r="F108" s="671">
        <f>+'[1]UE409 (2)'!F108</f>
        <v>90</v>
      </c>
      <c r="G108" s="671">
        <f>+'[1]UE409 (2)'!G108</f>
        <v>90</v>
      </c>
      <c r="H108" s="671">
        <f>+'[1]UE409 (2)'!H108</f>
        <v>90</v>
      </c>
      <c r="I108" s="671">
        <f>+'[1]UE409 (2)'!I108</f>
        <v>90</v>
      </c>
      <c r="J108" s="634">
        <v>3</v>
      </c>
      <c r="K108" s="79">
        <v>2</v>
      </c>
      <c r="L108" s="79">
        <v>1</v>
      </c>
      <c r="M108" s="79">
        <v>2</v>
      </c>
      <c r="N108" s="79"/>
      <c r="O108" s="79"/>
      <c r="P108" s="79"/>
      <c r="Q108" s="79"/>
      <c r="R108" s="79"/>
      <c r="S108" s="79"/>
      <c r="T108" s="79"/>
      <c r="U108" s="79"/>
      <c r="V108" s="77">
        <f t="shared" si="20"/>
        <v>8</v>
      </c>
      <c r="W108" s="128">
        <f t="shared" si="21"/>
        <v>8.8888888888888893</v>
      </c>
      <c r="X108" s="30"/>
      <c r="Y108" s="27"/>
      <c r="Z108" s="229"/>
      <c r="AA108" s="229"/>
      <c r="AB108" s="241"/>
      <c r="AC108" s="242"/>
      <c r="AD108" s="241"/>
      <c r="AE108" s="241"/>
      <c r="AF108" s="241"/>
      <c r="AG108" s="241"/>
      <c r="AH108" s="242"/>
      <c r="AI108" s="230"/>
      <c r="AJ108" s="230"/>
      <c r="AK108" s="230"/>
      <c r="AL108" s="230"/>
      <c r="AM108" s="230"/>
      <c r="AN108" s="230"/>
      <c r="AO108" s="230"/>
      <c r="AP108" s="230"/>
      <c r="AQ108" s="230"/>
      <c r="AR108" s="230"/>
      <c r="AS108" s="230"/>
      <c r="AT108" s="230"/>
      <c r="AU108" s="230"/>
      <c r="AV108" s="230"/>
      <c r="AW108" s="230"/>
      <c r="AX108" s="27"/>
      <c r="BA108" s="129"/>
      <c r="BB108" s="130"/>
      <c r="BC108" s="129"/>
      <c r="BD108" s="155"/>
      <c r="BE108" s="132"/>
      <c r="BF108" s="131"/>
      <c r="BG108" s="132"/>
      <c r="BH108" s="131"/>
      <c r="BI108" s="132"/>
      <c r="BJ108" s="131"/>
      <c r="BK108" s="132"/>
      <c r="BL108" s="172"/>
      <c r="BM108" s="156"/>
      <c r="BN108" s="172"/>
      <c r="BO108" s="132"/>
      <c r="BP108" s="172"/>
      <c r="BQ108" s="132"/>
      <c r="BR108" s="172"/>
      <c r="BS108" s="156"/>
      <c r="BT108" s="172"/>
      <c r="BU108" s="132"/>
      <c r="BV108" s="172"/>
      <c r="BW108" s="156"/>
      <c r="BX108" s="172"/>
      <c r="BY108" s="156"/>
      <c r="BZ108" s="172"/>
      <c r="CA108" s="156"/>
      <c r="CB108" s="156">
        <f t="shared" si="22"/>
        <v>0</v>
      </c>
      <c r="CC108" s="128" t="e">
        <f t="shared" si="23"/>
        <v>#DIV/0!</v>
      </c>
      <c r="CF108" s="122"/>
      <c r="CG108" s="122"/>
      <c r="CH108" s="161"/>
      <c r="CI108" s="122"/>
      <c r="CJ108" s="122"/>
      <c r="CK108" s="123"/>
    </row>
    <row r="109" spans="1:89" s="31" customFormat="1" ht="29.25" customHeight="1">
      <c r="A109" s="1148"/>
      <c r="B109" s="945"/>
      <c r="C109" s="944"/>
      <c r="D109" s="41" t="s">
        <v>62</v>
      </c>
      <c r="E109" s="42" t="s">
        <v>53</v>
      </c>
      <c r="F109" s="671">
        <f>+'[1]UE409 (2)'!F109</f>
        <v>200</v>
      </c>
      <c r="G109" s="671">
        <f>+'[1]UE409 (2)'!G109</f>
        <v>200</v>
      </c>
      <c r="H109" s="671">
        <f>+'[1]UE409 (2)'!H109</f>
        <v>200</v>
      </c>
      <c r="I109" s="671">
        <f>+'[1]UE409 (2)'!I109</f>
        <v>200</v>
      </c>
      <c r="J109" s="634">
        <v>9</v>
      </c>
      <c r="K109" s="79">
        <v>5</v>
      </c>
      <c r="L109" s="79">
        <v>11</v>
      </c>
      <c r="M109" s="79">
        <v>1</v>
      </c>
      <c r="N109" s="79"/>
      <c r="O109" s="79"/>
      <c r="P109" s="79"/>
      <c r="Q109" s="79"/>
      <c r="R109" s="79"/>
      <c r="S109" s="79"/>
      <c r="T109" s="79"/>
      <c r="U109" s="79"/>
      <c r="V109" s="77">
        <f t="shared" si="20"/>
        <v>26</v>
      </c>
      <c r="W109" s="128">
        <f t="shared" si="21"/>
        <v>13</v>
      </c>
      <c r="X109" s="30"/>
      <c r="Y109" s="27"/>
      <c r="Z109" s="229"/>
      <c r="AA109" s="229"/>
      <c r="AB109" s="241"/>
      <c r="AC109" s="242"/>
      <c r="AD109" s="241"/>
      <c r="AE109" s="241"/>
      <c r="AF109" s="241"/>
      <c r="AG109" s="241"/>
      <c r="AH109" s="242"/>
      <c r="AI109" s="230"/>
      <c r="AJ109" s="230"/>
      <c r="AK109" s="230"/>
      <c r="AL109" s="230"/>
      <c r="AM109" s="230"/>
      <c r="AN109" s="230"/>
      <c r="AO109" s="230"/>
      <c r="AP109" s="230"/>
      <c r="AQ109" s="230"/>
      <c r="AR109" s="230"/>
      <c r="AS109" s="230"/>
      <c r="AT109" s="230"/>
      <c r="AU109" s="230"/>
      <c r="AV109" s="230"/>
      <c r="AW109" s="230"/>
      <c r="AX109" s="27"/>
      <c r="BA109" s="129"/>
      <c r="BB109" s="130"/>
      <c r="BC109" s="129"/>
      <c r="BD109" s="155"/>
      <c r="BE109" s="132"/>
      <c r="BF109" s="131"/>
      <c r="BG109" s="132"/>
      <c r="BH109" s="131"/>
      <c r="BI109" s="132"/>
      <c r="BJ109" s="131"/>
      <c r="BK109" s="132"/>
      <c r="BL109" s="172"/>
      <c r="BM109" s="156"/>
      <c r="BN109" s="172"/>
      <c r="BO109" s="132"/>
      <c r="BP109" s="172"/>
      <c r="BQ109" s="132"/>
      <c r="BR109" s="172"/>
      <c r="BS109" s="156"/>
      <c r="BT109" s="172"/>
      <c r="BU109" s="132"/>
      <c r="BV109" s="172"/>
      <c r="BW109" s="156"/>
      <c r="BX109" s="172"/>
      <c r="BY109" s="156"/>
      <c r="BZ109" s="172"/>
      <c r="CA109" s="156"/>
      <c r="CB109" s="156">
        <f t="shared" si="22"/>
        <v>0</v>
      </c>
      <c r="CC109" s="128" t="e">
        <f t="shared" si="23"/>
        <v>#DIV/0!</v>
      </c>
      <c r="CF109" s="122"/>
      <c r="CG109" s="122"/>
      <c r="CH109" s="161"/>
      <c r="CI109" s="122"/>
      <c r="CJ109" s="122"/>
      <c r="CK109" s="123"/>
    </row>
    <row r="110" spans="1:89" s="31" customFormat="1" ht="29.25" customHeight="1">
      <c r="A110" s="1148"/>
      <c r="B110" s="945"/>
      <c r="C110" s="944"/>
      <c r="D110" s="41" t="s">
        <v>63</v>
      </c>
      <c r="E110" s="42" t="s">
        <v>53</v>
      </c>
      <c r="F110" s="671">
        <f>+'[1]UE409 (2)'!F110</f>
        <v>2500</v>
      </c>
      <c r="G110" s="671">
        <f>+'[1]UE409 (2)'!G110</f>
        <v>2500</v>
      </c>
      <c r="H110" s="671">
        <f>+'[1]UE409 (2)'!H110</f>
        <v>2905</v>
      </c>
      <c r="I110" s="671">
        <f>+'[1]UE409 (2)'!I110</f>
        <v>2905</v>
      </c>
      <c r="J110" s="634">
        <v>178</v>
      </c>
      <c r="K110" s="79">
        <v>183</v>
      </c>
      <c r="L110" s="79">
        <v>193</v>
      </c>
      <c r="M110" s="79">
        <v>202</v>
      </c>
      <c r="N110" s="79"/>
      <c r="O110" s="79"/>
      <c r="P110" s="79"/>
      <c r="Q110" s="79"/>
      <c r="R110" s="79"/>
      <c r="S110" s="79"/>
      <c r="T110" s="79"/>
      <c r="U110" s="79"/>
      <c r="V110" s="77">
        <f t="shared" si="20"/>
        <v>756</v>
      </c>
      <c r="W110" s="128">
        <f t="shared" si="21"/>
        <v>30.240000000000002</v>
      </c>
      <c r="X110" s="30"/>
      <c r="Y110" s="27"/>
      <c r="Z110" s="229"/>
      <c r="AA110" s="229"/>
      <c r="AB110" s="241"/>
      <c r="AC110" s="242"/>
      <c r="AD110" s="241"/>
      <c r="AE110" s="241"/>
      <c r="AF110" s="241"/>
      <c r="AG110" s="241"/>
      <c r="AH110" s="242"/>
      <c r="AI110" s="230"/>
      <c r="AJ110" s="230"/>
      <c r="AK110" s="230"/>
      <c r="AL110" s="230"/>
      <c r="AM110" s="230"/>
      <c r="AN110" s="230"/>
      <c r="AO110" s="230"/>
      <c r="AP110" s="230"/>
      <c r="AQ110" s="230"/>
      <c r="AR110" s="230"/>
      <c r="AS110" s="230"/>
      <c r="AT110" s="230"/>
      <c r="AU110" s="230"/>
      <c r="AV110" s="230"/>
      <c r="AW110" s="230"/>
      <c r="AX110" s="27"/>
      <c r="BA110" s="129"/>
      <c r="BB110" s="130"/>
      <c r="BC110" s="129"/>
      <c r="BD110" s="404"/>
      <c r="BE110" s="174"/>
      <c r="BF110" s="131"/>
      <c r="BG110" s="132"/>
      <c r="BH110" s="131"/>
      <c r="BI110" s="132"/>
      <c r="BJ110" s="131"/>
      <c r="BK110" s="132"/>
      <c r="BL110" s="172"/>
      <c r="BM110" s="156"/>
      <c r="BN110" s="172"/>
      <c r="BO110" s="132"/>
      <c r="BP110" s="172"/>
      <c r="BQ110" s="132"/>
      <c r="BR110" s="172"/>
      <c r="BS110" s="156"/>
      <c r="BT110" s="172"/>
      <c r="BU110" s="132"/>
      <c r="BV110" s="172"/>
      <c r="BW110" s="156"/>
      <c r="BX110" s="172"/>
      <c r="BY110" s="156"/>
      <c r="BZ110" s="172"/>
      <c r="CA110" s="156"/>
      <c r="CB110" s="156">
        <f t="shared" si="22"/>
        <v>0</v>
      </c>
      <c r="CC110" s="128" t="e">
        <f t="shared" si="23"/>
        <v>#DIV/0!</v>
      </c>
      <c r="CF110" s="122"/>
      <c r="CG110" s="122"/>
      <c r="CH110" s="161"/>
      <c r="CI110" s="122"/>
      <c r="CJ110" s="122"/>
      <c r="CK110" s="123"/>
    </row>
    <row r="111" spans="1:89" s="31" customFormat="1" ht="29.25" customHeight="1">
      <c r="A111" s="1148"/>
      <c r="B111" s="945"/>
      <c r="C111" s="944"/>
      <c r="D111" s="41" t="s">
        <v>64</v>
      </c>
      <c r="E111" s="42" t="s">
        <v>53</v>
      </c>
      <c r="F111" s="671">
        <f>+'[1]UE409 (2)'!F111</f>
        <v>7000</v>
      </c>
      <c r="G111" s="671">
        <f>+'[1]UE409 (2)'!G111</f>
        <v>7000</v>
      </c>
      <c r="H111" s="671">
        <f>+'[1]UE409 (2)'!H111</f>
        <v>7000</v>
      </c>
      <c r="I111" s="671">
        <f>+'[1]UE409 (2)'!I111</f>
        <v>7395</v>
      </c>
      <c r="J111" s="634">
        <v>506</v>
      </c>
      <c r="K111" s="79">
        <v>510</v>
      </c>
      <c r="L111" s="79">
        <v>436</v>
      </c>
      <c r="M111" s="79">
        <v>522</v>
      </c>
      <c r="N111" s="79"/>
      <c r="O111" s="79"/>
      <c r="P111" s="79"/>
      <c r="Q111" s="79"/>
      <c r="R111" s="79"/>
      <c r="S111" s="79"/>
      <c r="T111" s="79"/>
      <c r="U111" s="79"/>
      <c r="V111" s="77">
        <f t="shared" si="20"/>
        <v>1974</v>
      </c>
      <c r="W111" s="128">
        <f t="shared" si="21"/>
        <v>28.199999999999996</v>
      </c>
      <c r="X111" s="30"/>
      <c r="Y111" s="27"/>
      <c r="Z111" s="229"/>
      <c r="AA111" s="229"/>
      <c r="AB111" s="241"/>
      <c r="AC111" s="242"/>
      <c r="AD111" s="241"/>
      <c r="AE111" s="241"/>
      <c r="AF111" s="241"/>
      <c r="AG111" s="241"/>
      <c r="AH111" s="242"/>
      <c r="AI111" s="230"/>
      <c r="AJ111" s="230"/>
      <c r="AK111" s="230"/>
      <c r="AL111" s="230"/>
      <c r="AM111" s="230"/>
      <c r="AN111" s="230"/>
      <c r="AO111" s="230"/>
      <c r="AP111" s="230"/>
      <c r="AQ111" s="230"/>
      <c r="AR111" s="230"/>
      <c r="AS111" s="230"/>
      <c r="AT111" s="230"/>
      <c r="AU111" s="230"/>
      <c r="AV111" s="230"/>
      <c r="AW111" s="230"/>
      <c r="AX111" s="27"/>
      <c r="BA111" s="129"/>
      <c r="BB111" s="130"/>
      <c r="BC111" s="129"/>
      <c r="BD111" s="155"/>
      <c r="BE111" s="132"/>
      <c r="BF111" s="131"/>
      <c r="BG111" s="132"/>
      <c r="BH111" s="131"/>
      <c r="BI111" s="132"/>
      <c r="BJ111" s="131"/>
      <c r="BK111" s="132"/>
      <c r="BL111" s="172"/>
      <c r="BM111" s="156"/>
      <c r="BN111" s="172"/>
      <c r="BO111" s="132"/>
      <c r="BP111" s="172"/>
      <c r="BQ111" s="132"/>
      <c r="BR111" s="172"/>
      <c r="BS111" s="156"/>
      <c r="BT111" s="172"/>
      <c r="BU111" s="132"/>
      <c r="BV111" s="172"/>
      <c r="BW111" s="156"/>
      <c r="BX111" s="172"/>
      <c r="BY111" s="156"/>
      <c r="BZ111" s="172"/>
      <c r="CA111" s="156"/>
      <c r="CB111" s="156">
        <f t="shared" si="22"/>
        <v>0</v>
      </c>
      <c r="CC111" s="128" t="e">
        <f t="shared" si="23"/>
        <v>#DIV/0!</v>
      </c>
      <c r="CF111" s="122"/>
      <c r="CG111" s="122"/>
      <c r="CH111" s="161"/>
      <c r="CI111" s="122"/>
      <c r="CJ111" s="122"/>
      <c r="CK111" s="123"/>
    </row>
    <row r="112" spans="1:89" s="31" customFormat="1" ht="48" customHeight="1">
      <c r="A112" s="1148"/>
      <c r="B112" s="1060" t="s">
        <v>280</v>
      </c>
      <c r="C112" s="1067" t="s">
        <v>233</v>
      </c>
      <c r="D112" s="670" t="s">
        <v>221</v>
      </c>
      <c r="E112" s="673"/>
      <c r="F112" s="671">
        <f>+'[1]UE409 (2)'!F112</f>
        <v>105940</v>
      </c>
      <c r="G112" s="671">
        <f>+'[1]UE409 (2)'!G112</f>
        <v>105940</v>
      </c>
      <c r="H112" s="671">
        <f>+'[1]UE409 (2)'!H112</f>
        <v>132548</v>
      </c>
      <c r="I112" s="671">
        <f>+'[1]UE409 (2)'!I112</f>
        <v>148003</v>
      </c>
      <c r="J112" s="729">
        <v>12527</v>
      </c>
      <c r="K112" s="674">
        <v>9844</v>
      </c>
      <c r="L112" s="674">
        <v>16375</v>
      </c>
      <c r="M112" s="674">
        <v>16782</v>
      </c>
      <c r="N112" s="674">
        <f t="shared" ref="N112:U112" si="28">+N113</f>
        <v>0</v>
      </c>
      <c r="O112" s="674">
        <f t="shared" si="28"/>
        <v>0</v>
      </c>
      <c r="P112" s="674">
        <f t="shared" si="28"/>
        <v>0</v>
      </c>
      <c r="Q112" s="674">
        <f t="shared" si="28"/>
        <v>0</v>
      </c>
      <c r="R112" s="674">
        <f t="shared" si="28"/>
        <v>0</v>
      </c>
      <c r="S112" s="674">
        <f t="shared" si="28"/>
        <v>0</v>
      </c>
      <c r="T112" s="674">
        <f t="shared" si="28"/>
        <v>0</v>
      </c>
      <c r="U112" s="674">
        <f t="shared" si="28"/>
        <v>0</v>
      </c>
      <c r="V112" s="77">
        <f t="shared" si="20"/>
        <v>55528</v>
      </c>
      <c r="W112" s="128">
        <f t="shared" si="21"/>
        <v>52.414574287332449</v>
      </c>
      <c r="X112" s="30"/>
      <c r="Y112" s="27"/>
      <c r="Z112" s="229"/>
      <c r="AA112" s="229"/>
      <c r="AB112" s="241"/>
      <c r="AC112" s="242"/>
      <c r="AD112" s="241"/>
      <c r="AE112" s="241"/>
      <c r="AF112" s="241"/>
      <c r="AG112" s="241"/>
      <c r="AH112" s="242"/>
      <c r="AI112" s="230"/>
      <c r="AJ112" s="230"/>
      <c r="AK112" s="230"/>
      <c r="AL112" s="230"/>
      <c r="AM112" s="230"/>
      <c r="AN112" s="230"/>
      <c r="AO112" s="230"/>
      <c r="AP112" s="230"/>
      <c r="AQ112" s="230"/>
      <c r="AR112" s="230"/>
      <c r="AS112" s="230"/>
      <c r="AT112" s="230"/>
      <c r="AU112" s="230"/>
      <c r="AV112" s="230"/>
      <c r="AW112" s="230"/>
      <c r="AX112" s="27"/>
      <c r="BA112" s="77">
        <f>+BC112+BD112+BF112+BH112+BJ112+BL112+BN112+BP112+BR112+BT112+BV112+BX112+BZ112</f>
        <v>9000</v>
      </c>
      <c r="BB112" s="130">
        <f>+BE112+BG112+BI112+BK112+BM112+BO112+BQ112+BS112+BU112+BW112+BY112+CA112</f>
        <v>0</v>
      </c>
      <c r="BC112" s="129">
        <v>9000</v>
      </c>
      <c r="BD112" s="404">
        <v>0</v>
      </c>
      <c r="BE112" s="174">
        <v>0</v>
      </c>
      <c r="BF112" s="131">
        <v>0</v>
      </c>
      <c r="BG112" s="132">
        <v>0</v>
      </c>
      <c r="BH112" s="131"/>
      <c r="BI112" s="132"/>
      <c r="BJ112" s="131"/>
      <c r="BK112" s="132"/>
      <c r="BL112" s="172"/>
      <c r="BM112" s="156"/>
      <c r="BN112" s="172"/>
      <c r="BO112" s="132"/>
      <c r="BP112" s="172"/>
      <c r="BQ112" s="132"/>
      <c r="BR112" s="172"/>
      <c r="BS112" s="156"/>
      <c r="BT112" s="172"/>
      <c r="BU112" s="132"/>
      <c r="BV112" s="172"/>
      <c r="BW112" s="156"/>
      <c r="BX112" s="172"/>
      <c r="BY112" s="156"/>
      <c r="BZ112" s="172"/>
      <c r="CA112" s="156"/>
      <c r="CB112" s="156">
        <f t="shared" si="22"/>
        <v>0</v>
      </c>
      <c r="CC112" s="128">
        <f t="shared" si="23"/>
        <v>0</v>
      </c>
      <c r="CF112" s="133">
        <f>+CI112-BA112</f>
        <v>0</v>
      </c>
      <c r="CG112" s="133">
        <f>+CJ112-BB112</f>
        <v>0</v>
      </c>
      <c r="CH112" s="160"/>
      <c r="CI112" s="133">
        <v>9000</v>
      </c>
      <c r="CJ112" s="133">
        <v>0</v>
      </c>
      <c r="CK112" s="123"/>
    </row>
    <row r="113" spans="1:89" s="31" customFormat="1" ht="46.5" customHeight="1">
      <c r="A113" s="1148"/>
      <c r="B113" s="1060"/>
      <c r="C113" s="1067"/>
      <c r="D113" s="41" t="s">
        <v>65</v>
      </c>
      <c r="E113" s="42" t="s">
        <v>60</v>
      </c>
      <c r="F113" s="671">
        <f>+'[1]UE409 (2)'!F113</f>
        <v>105940</v>
      </c>
      <c r="G113" s="671">
        <f>+'[1]UE409 (2)'!G113</f>
        <v>105940</v>
      </c>
      <c r="H113" s="671">
        <f>+'[1]UE409 (2)'!H113</f>
        <v>132548</v>
      </c>
      <c r="I113" s="671">
        <f>+'[1]UE409 (2)'!I113</f>
        <v>148003</v>
      </c>
      <c r="J113" s="635">
        <v>12527</v>
      </c>
      <c r="K113" s="79">
        <v>9844</v>
      </c>
      <c r="L113" s="79">
        <v>16375</v>
      </c>
      <c r="M113" s="79">
        <v>16782</v>
      </c>
      <c r="N113" s="79"/>
      <c r="O113" s="79"/>
      <c r="P113" s="79"/>
      <c r="Q113" s="79"/>
      <c r="R113" s="79"/>
      <c r="S113" s="79"/>
      <c r="T113" s="79"/>
      <c r="U113" s="79"/>
      <c r="V113" s="77">
        <f t="shared" si="20"/>
        <v>55528</v>
      </c>
      <c r="W113" s="128">
        <f t="shared" si="21"/>
        <v>52.414574287332449</v>
      </c>
      <c r="X113" s="30"/>
      <c r="Y113" s="27"/>
      <c r="Z113" s="229"/>
      <c r="AA113" s="229"/>
      <c r="AB113" s="241"/>
      <c r="AC113" s="242"/>
      <c r="AD113" s="241"/>
      <c r="AE113" s="241"/>
      <c r="AF113" s="241"/>
      <c r="AG113" s="241"/>
      <c r="AH113" s="242"/>
      <c r="AI113" s="230"/>
      <c r="AJ113" s="230"/>
      <c r="AK113" s="230"/>
      <c r="AL113" s="230"/>
      <c r="AM113" s="230"/>
      <c r="AN113" s="230"/>
      <c r="AO113" s="230"/>
      <c r="AP113" s="230"/>
      <c r="AQ113" s="230"/>
      <c r="AR113" s="230"/>
      <c r="AS113" s="230"/>
      <c r="AT113" s="230"/>
      <c r="AU113" s="230"/>
      <c r="AV113" s="230"/>
      <c r="AW113" s="230"/>
      <c r="AX113" s="27"/>
      <c r="BA113" s="129"/>
      <c r="BB113" s="130"/>
      <c r="BC113" s="129"/>
      <c r="BD113" s="404"/>
      <c r="BE113" s="174"/>
      <c r="BF113" s="131"/>
      <c r="BG113" s="132"/>
      <c r="BH113" s="131"/>
      <c r="BI113" s="132"/>
      <c r="BJ113" s="131"/>
      <c r="BK113" s="132"/>
      <c r="BL113" s="172"/>
      <c r="BM113" s="156"/>
      <c r="BN113" s="172"/>
      <c r="BO113" s="132"/>
      <c r="BP113" s="172"/>
      <c r="BQ113" s="132"/>
      <c r="BR113" s="172"/>
      <c r="BS113" s="156"/>
      <c r="BT113" s="172"/>
      <c r="BU113" s="132"/>
      <c r="BV113" s="172"/>
      <c r="BW113" s="156"/>
      <c r="BX113" s="172"/>
      <c r="BY113" s="156"/>
      <c r="BZ113" s="172"/>
      <c r="CA113" s="156"/>
      <c r="CB113" s="156">
        <f t="shared" si="22"/>
        <v>0</v>
      </c>
      <c r="CC113" s="128" t="e">
        <f t="shared" si="23"/>
        <v>#DIV/0!</v>
      </c>
      <c r="CF113" s="122"/>
      <c r="CG113" s="122"/>
      <c r="CH113" s="161"/>
      <c r="CI113" s="122"/>
      <c r="CJ113" s="122"/>
      <c r="CK113" s="123"/>
    </row>
    <row r="114" spans="1:89" s="31" customFormat="1" ht="55.5" customHeight="1">
      <c r="A114" s="1148"/>
      <c r="B114" s="1060" t="s">
        <v>281</v>
      </c>
      <c r="C114" s="1067" t="s">
        <v>234</v>
      </c>
      <c r="D114" s="670" t="s">
        <v>221</v>
      </c>
      <c r="E114" s="670"/>
      <c r="F114" s="671">
        <f>+'[1]UE409 (2)'!F114</f>
        <v>960</v>
      </c>
      <c r="G114" s="671">
        <f>+'[1]UE409 (2)'!G114</f>
        <v>960</v>
      </c>
      <c r="H114" s="671">
        <f>+'[1]UE409 (2)'!H114</f>
        <v>960</v>
      </c>
      <c r="I114" s="671">
        <f>+'[1]UE409 (2)'!I114</f>
        <v>960</v>
      </c>
      <c r="J114" s="727">
        <v>59</v>
      </c>
      <c r="K114" s="671">
        <v>56</v>
      </c>
      <c r="L114" s="671">
        <v>62</v>
      </c>
      <c r="M114" s="671">
        <v>63</v>
      </c>
      <c r="N114" s="671">
        <f t="shared" ref="N114:U114" si="29">SUM(N115:N122)</f>
        <v>0</v>
      </c>
      <c r="O114" s="671">
        <f t="shared" si="29"/>
        <v>0</v>
      </c>
      <c r="P114" s="671">
        <f t="shared" si="29"/>
        <v>0</v>
      </c>
      <c r="Q114" s="671">
        <f t="shared" si="29"/>
        <v>0</v>
      </c>
      <c r="R114" s="671">
        <f t="shared" si="29"/>
        <v>0</v>
      </c>
      <c r="S114" s="671">
        <f t="shared" si="29"/>
        <v>0</v>
      </c>
      <c r="T114" s="671">
        <f t="shared" si="29"/>
        <v>0</v>
      </c>
      <c r="U114" s="671">
        <f t="shared" si="29"/>
        <v>0</v>
      </c>
      <c r="V114" s="77">
        <f t="shared" si="20"/>
        <v>240</v>
      </c>
      <c r="W114" s="128">
        <f t="shared" si="21"/>
        <v>25</v>
      </c>
      <c r="X114" s="30"/>
      <c r="Y114" s="27"/>
      <c r="Z114" s="229"/>
      <c r="AA114" s="229"/>
      <c r="AB114" s="241"/>
      <c r="AC114" s="242"/>
      <c r="AD114" s="241"/>
      <c r="AE114" s="241"/>
      <c r="AF114" s="241"/>
      <c r="AG114" s="241"/>
      <c r="AH114" s="242"/>
      <c r="AI114" s="230"/>
      <c r="AJ114" s="230"/>
      <c r="AK114" s="230"/>
      <c r="AL114" s="230"/>
      <c r="AM114" s="230"/>
      <c r="AN114" s="230"/>
      <c r="AO114" s="230"/>
      <c r="AP114" s="230"/>
      <c r="AQ114" s="230"/>
      <c r="AR114" s="230"/>
      <c r="AS114" s="230"/>
      <c r="AT114" s="230"/>
      <c r="AU114" s="230"/>
      <c r="AV114" s="230"/>
      <c r="AW114" s="230"/>
      <c r="AX114" s="27"/>
      <c r="BA114" s="77">
        <f>+BC114+BD114+BF114+BH114+BJ114+BL114+BN114+BP114+BR114+BT114+BV114+BX114+BZ114</f>
        <v>276153</v>
      </c>
      <c r="BB114" s="130">
        <f>+BE114+BG114+BI114+BK114+BM114+BO114+BQ114+BS114+BU114+BW114+BY114+CA114</f>
        <v>9668.31</v>
      </c>
      <c r="BC114" s="129">
        <v>168000</v>
      </c>
      <c r="BD114" s="404">
        <v>0</v>
      </c>
      <c r="BE114" s="174">
        <v>0</v>
      </c>
      <c r="BF114" s="131">
        <v>108153</v>
      </c>
      <c r="BG114" s="132">
        <v>9668.31</v>
      </c>
      <c r="BH114" s="131"/>
      <c r="BI114" s="132"/>
      <c r="BJ114" s="131"/>
      <c r="BK114" s="132"/>
      <c r="BL114" s="172"/>
      <c r="BM114" s="156"/>
      <c r="BN114" s="172"/>
      <c r="BO114" s="132"/>
      <c r="BP114" s="172"/>
      <c r="BQ114" s="132"/>
      <c r="BR114" s="172"/>
      <c r="BS114" s="156"/>
      <c r="BT114" s="172"/>
      <c r="BU114" s="132"/>
      <c r="BV114" s="172"/>
      <c r="BW114" s="156"/>
      <c r="BX114" s="172"/>
      <c r="BY114" s="156"/>
      <c r="BZ114" s="172"/>
      <c r="CA114" s="156"/>
      <c r="CB114" s="156">
        <f t="shared" si="22"/>
        <v>9668.31</v>
      </c>
      <c r="CC114" s="128">
        <f t="shared" si="23"/>
        <v>3.5010700589890384</v>
      </c>
      <c r="CF114" s="133">
        <f>+CI114-BA114</f>
        <v>0</v>
      </c>
      <c r="CG114" s="133">
        <f>+CJ114-BB114</f>
        <v>0</v>
      </c>
      <c r="CH114" s="160"/>
      <c r="CI114" s="133">
        <v>276153</v>
      </c>
      <c r="CJ114" s="133">
        <v>9668.31</v>
      </c>
      <c r="CK114" s="123"/>
    </row>
    <row r="115" spans="1:89" s="31" customFormat="1" ht="27.75" customHeight="1">
      <c r="A115" s="1148"/>
      <c r="B115" s="1060"/>
      <c r="C115" s="1067"/>
      <c r="D115" s="41" t="s">
        <v>76</v>
      </c>
      <c r="E115" s="42" t="s">
        <v>27</v>
      </c>
      <c r="F115" s="671">
        <f>+'[1]UE409 (2)'!F115</f>
        <v>10</v>
      </c>
      <c r="G115" s="671">
        <f>+'[1]UE409 (2)'!G115</f>
        <v>20</v>
      </c>
      <c r="H115" s="671">
        <f>+'[1]UE409 (2)'!H115</f>
        <v>20</v>
      </c>
      <c r="I115" s="671">
        <f>+'[1]UE409 (2)'!I115</f>
        <v>20</v>
      </c>
      <c r="J115" s="634">
        <v>0</v>
      </c>
      <c r="K115" s="101">
        <v>1</v>
      </c>
      <c r="L115" s="101">
        <v>0</v>
      </c>
      <c r="M115" s="101">
        <v>0</v>
      </c>
      <c r="N115" s="101"/>
      <c r="O115" s="101"/>
      <c r="P115" s="101"/>
      <c r="Q115" s="101"/>
      <c r="R115" s="101"/>
      <c r="S115" s="101"/>
      <c r="T115" s="101"/>
      <c r="U115" s="101"/>
      <c r="V115" s="77">
        <f t="shared" si="20"/>
        <v>1</v>
      </c>
      <c r="W115" s="128">
        <f t="shared" si="21"/>
        <v>10</v>
      </c>
      <c r="X115" s="30"/>
      <c r="Y115" s="27"/>
      <c r="Z115" s="229"/>
      <c r="AA115" s="229"/>
      <c r="AB115" s="241"/>
      <c r="AC115" s="242"/>
      <c r="AD115" s="241"/>
      <c r="AE115" s="241"/>
      <c r="AF115" s="241"/>
      <c r="AG115" s="241"/>
      <c r="AH115" s="242"/>
      <c r="AI115" s="230"/>
      <c r="AJ115" s="230"/>
      <c r="AK115" s="230"/>
      <c r="AL115" s="230"/>
      <c r="AM115" s="230"/>
      <c r="AN115" s="230"/>
      <c r="AO115" s="230"/>
      <c r="AP115" s="230"/>
      <c r="AQ115" s="230"/>
      <c r="AR115" s="230"/>
      <c r="AS115" s="230"/>
      <c r="AT115" s="230"/>
      <c r="AU115" s="230"/>
      <c r="AV115" s="230"/>
      <c r="AW115" s="230"/>
      <c r="AX115" s="27"/>
      <c r="BA115" s="129"/>
      <c r="BB115" s="130"/>
      <c r="BC115" s="129"/>
      <c r="BD115" s="404"/>
      <c r="BE115" s="174"/>
      <c r="BF115" s="131"/>
      <c r="BG115" s="132"/>
      <c r="BH115" s="131"/>
      <c r="BI115" s="132"/>
      <c r="BJ115" s="131"/>
      <c r="BK115" s="132"/>
      <c r="BL115" s="172"/>
      <c r="BM115" s="156"/>
      <c r="BN115" s="172"/>
      <c r="BO115" s="132"/>
      <c r="BP115" s="172"/>
      <c r="BQ115" s="132"/>
      <c r="BR115" s="172"/>
      <c r="BS115" s="156"/>
      <c r="BT115" s="172"/>
      <c r="BU115" s="132"/>
      <c r="BV115" s="172"/>
      <c r="BW115" s="156"/>
      <c r="BX115" s="172"/>
      <c r="BY115" s="156"/>
      <c r="BZ115" s="172"/>
      <c r="CA115" s="156"/>
      <c r="CB115" s="156">
        <f t="shared" si="22"/>
        <v>0</v>
      </c>
      <c r="CC115" s="128" t="e">
        <f t="shared" si="23"/>
        <v>#DIV/0!</v>
      </c>
      <c r="CF115" s="122"/>
      <c r="CG115" s="122"/>
      <c r="CH115" s="161"/>
      <c r="CI115" s="122"/>
      <c r="CJ115" s="122"/>
      <c r="CK115" s="123"/>
    </row>
    <row r="116" spans="1:89" s="31" customFormat="1" ht="27.75" customHeight="1">
      <c r="A116" s="1148"/>
      <c r="B116" s="1060"/>
      <c r="C116" s="1067"/>
      <c r="D116" s="41" t="s">
        <v>77</v>
      </c>
      <c r="E116" s="42" t="s">
        <v>27</v>
      </c>
      <c r="F116" s="671">
        <f>+'[1]UE409 (2)'!F116</f>
        <v>400</v>
      </c>
      <c r="G116" s="671">
        <f>+'[1]UE409 (2)'!G116</f>
        <v>400</v>
      </c>
      <c r="H116" s="671">
        <f>+'[1]UE409 (2)'!H116</f>
        <v>400</v>
      </c>
      <c r="I116" s="671">
        <f>+'[1]UE409 (2)'!I116</f>
        <v>400</v>
      </c>
      <c r="J116" s="634">
        <v>52</v>
      </c>
      <c r="K116" s="101">
        <v>47</v>
      </c>
      <c r="L116" s="101">
        <v>46</v>
      </c>
      <c r="M116" s="101">
        <v>37</v>
      </c>
      <c r="N116" s="101"/>
      <c r="O116" s="101"/>
      <c r="P116" s="101"/>
      <c r="Q116" s="101"/>
      <c r="R116" s="101"/>
      <c r="S116" s="101"/>
      <c r="T116" s="101"/>
      <c r="U116" s="101"/>
      <c r="V116" s="77">
        <f t="shared" si="20"/>
        <v>182</v>
      </c>
      <c r="W116" s="128">
        <f t="shared" si="21"/>
        <v>45.5</v>
      </c>
      <c r="X116" s="30"/>
      <c r="Y116" s="27"/>
      <c r="Z116" s="229"/>
      <c r="AA116" s="229"/>
      <c r="AB116" s="241"/>
      <c r="AC116" s="242"/>
      <c r="AD116" s="241"/>
      <c r="AE116" s="241"/>
      <c r="AF116" s="241"/>
      <c r="AG116" s="241"/>
      <c r="AH116" s="242"/>
      <c r="AI116" s="230"/>
      <c r="AJ116" s="230"/>
      <c r="AK116" s="230"/>
      <c r="AL116" s="230"/>
      <c r="AM116" s="230"/>
      <c r="AN116" s="230"/>
      <c r="AO116" s="230"/>
      <c r="AP116" s="230"/>
      <c r="AQ116" s="230"/>
      <c r="AR116" s="230"/>
      <c r="AS116" s="230"/>
      <c r="AT116" s="230"/>
      <c r="AU116" s="230"/>
      <c r="AV116" s="230"/>
      <c r="AW116" s="230"/>
      <c r="AX116" s="27"/>
      <c r="BA116" s="129"/>
      <c r="BB116" s="130"/>
      <c r="BC116" s="129"/>
      <c r="BD116" s="404"/>
      <c r="BE116" s="174"/>
      <c r="BF116" s="131"/>
      <c r="BG116" s="132"/>
      <c r="BH116" s="131"/>
      <c r="BI116" s="132"/>
      <c r="BJ116" s="131"/>
      <c r="BK116" s="132"/>
      <c r="BL116" s="172"/>
      <c r="BM116" s="156"/>
      <c r="BN116" s="172"/>
      <c r="BO116" s="132"/>
      <c r="BP116" s="172"/>
      <c r="BQ116" s="132"/>
      <c r="BR116" s="172"/>
      <c r="BS116" s="156"/>
      <c r="BT116" s="172"/>
      <c r="BU116" s="132"/>
      <c r="BV116" s="172"/>
      <c r="BW116" s="156"/>
      <c r="BX116" s="172"/>
      <c r="BY116" s="156"/>
      <c r="BZ116" s="172"/>
      <c r="CA116" s="156"/>
      <c r="CB116" s="156">
        <f t="shared" si="22"/>
        <v>0</v>
      </c>
      <c r="CC116" s="128" t="e">
        <f t="shared" si="23"/>
        <v>#DIV/0!</v>
      </c>
      <c r="CF116" s="122"/>
      <c r="CG116" s="122"/>
      <c r="CH116" s="161"/>
      <c r="CI116" s="122"/>
      <c r="CJ116" s="122"/>
      <c r="CK116" s="123"/>
    </row>
    <row r="117" spans="1:89" s="31" customFormat="1" ht="27.75" customHeight="1">
      <c r="A117" s="1148"/>
      <c r="B117" s="1060"/>
      <c r="C117" s="1067"/>
      <c r="D117" s="41" t="s">
        <v>78</v>
      </c>
      <c r="E117" s="42" t="s">
        <v>27</v>
      </c>
      <c r="F117" s="671">
        <f>+'[1]UE409 (2)'!F117</f>
        <v>10</v>
      </c>
      <c r="G117" s="671">
        <f>+'[1]UE409 (2)'!G117</f>
        <v>20</v>
      </c>
      <c r="H117" s="671">
        <f>+'[1]UE409 (2)'!H117</f>
        <v>20</v>
      </c>
      <c r="I117" s="671">
        <f>+'[1]UE409 (2)'!I117</f>
        <v>20</v>
      </c>
      <c r="J117" s="634">
        <v>0</v>
      </c>
      <c r="K117" s="101">
        <v>0</v>
      </c>
      <c r="L117" s="101">
        <v>0</v>
      </c>
      <c r="M117" s="101">
        <v>0</v>
      </c>
      <c r="N117" s="101"/>
      <c r="O117" s="101"/>
      <c r="P117" s="101"/>
      <c r="Q117" s="101"/>
      <c r="R117" s="101"/>
      <c r="S117" s="101"/>
      <c r="T117" s="101"/>
      <c r="U117" s="101"/>
      <c r="V117" s="77">
        <f t="shared" si="20"/>
        <v>0</v>
      </c>
      <c r="W117" s="128">
        <f t="shared" si="21"/>
        <v>0</v>
      </c>
      <c r="X117" s="30"/>
      <c r="Y117" s="27"/>
      <c r="Z117" s="229"/>
      <c r="AA117" s="229"/>
      <c r="AB117" s="241"/>
      <c r="AC117" s="242"/>
      <c r="AD117" s="241"/>
      <c r="AE117" s="241"/>
      <c r="AF117" s="241"/>
      <c r="AG117" s="241"/>
      <c r="AH117" s="242"/>
      <c r="AI117" s="230"/>
      <c r="AJ117" s="230"/>
      <c r="AK117" s="230"/>
      <c r="AL117" s="230"/>
      <c r="AM117" s="230"/>
      <c r="AN117" s="230"/>
      <c r="AO117" s="230"/>
      <c r="AP117" s="230"/>
      <c r="AQ117" s="230"/>
      <c r="AR117" s="230"/>
      <c r="AS117" s="230"/>
      <c r="AT117" s="230"/>
      <c r="AU117" s="230"/>
      <c r="AV117" s="230"/>
      <c r="AW117" s="230"/>
      <c r="AX117" s="27"/>
      <c r="BA117" s="129"/>
      <c r="BB117" s="130"/>
      <c r="BC117" s="129"/>
      <c r="BD117" s="404"/>
      <c r="BE117" s="174"/>
      <c r="BF117" s="131"/>
      <c r="BG117" s="132"/>
      <c r="BH117" s="131"/>
      <c r="BI117" s="132"/>
      <c r="BJ117" s="131"/>
      <c r="BK117" s="132"/>
      <c r="BL117" s="172"/>
      <c r="BM117" s="156"/>
      <c r="BN117" s="172"/>
      <c r="BO117" s="132"/>
      <c r="BP117" s="172"/>
      <c r="BQ117" s="132"/>
      <c r="BR117" s="172"/>
      <c r="BS117" s="156"/>
      <c r="BT117" s="172"/>
      <c r="BU117" s="132"/>
      <c r="BV117" s="172"/>
      <c r="BW117" s="156"/>
      <c r="BX117" s="172"/>
      <c r="BY117" s="156"/>
      <c r="BZ117" s="172"/>
      <c r="CA117" s="156"/>
      <c r="CB117" s="156">
        <f t="shared" si="22"/>
        <v>0</v>
      </c>
      <c r="CC117" s="128" t="e">
        <f t="shared" si="23"/>
        <v>#DIV/0!</v>
      </c>
      <c r="CF117" s="122"/>
      <c r="CG117" s="122"/>
      <c r="CH117" s="161"/>
      <c r="CI117" s="122"/>
      <c r="CJ117" s="122"/>
      <c r="CK117" s="123"/>
    </row>
    <row r="118" spans="1:89" s="31" customFormat="1" ht="27.75" customHeight="1">
      <c r="A118" s="1148"/>
      <c r="B118" s="1060"/>
      <c r="C118" s="1067"/>
      <c r="D118" s="41" t="s">
        <v>79</v>
      </c>
      <c r="E118" s="42" t="s">
        <v>27</v>
      </c>
      <c r="F118" s="671">
        <f>+'[1]UE409 (2)'!F118</f>
        <v>200</v>
      </c>
      <c r="G118" s="671">
        <f>+'[1]UE409 (2)'!G118</f>
        <v>200</v>
      </c>
      <c r="H118" s="671">
        <f>+'[1]UE409 (2)'!H118</f>
        <v>200</v>
      </c>
      <c r="I118" s="671">
        <f>+'[1]UE409 (2)'!I118</f>
        <v>200</v>
      </c>
      <c r="J118" s="634">
        <v>3</v>
      </c>
      <c r="K118" s="407">
        <v>3</v>
      </c>
      <c r="L118" s="101">
        <v>8</v>
      </c>
      <c r="M118" s="101">
        <v>15</v>
      </c>
      <c r="N118" s="101"/>
      <c r="O118" s="101"/>
      <c r="P118" s="101"/>
      <c r="Q118" s="101"/>
      <c r="R118" s="101"/>
      <c r="S118" s="101"/>
      <c r="T118" s="101"/>
      <c r="U118" s="101"/>
      <c r="V118" s="77">
        <f t="shared" si="20"/>
        <v>29</v>
      </c>
      <c r="W118" s="128">
        <f t="shared" si="21"/>
        <v>14.499999999999998</v>
      </c>
      <c r="X118" s="30"/>
      <c r="Y118" s="27"/>
      <c r="Z118" s="229"/>
      <c r="AA118" s="229"/>
      <c r="AB118" s="241"/>
      <c r="AC118" s="242"/>
      <c r="AD118" s="241"/>
      <c r="AE118" s="241"/>
      <c r="AF118" s="241"/>
      <c r="AG118" s="241"/>
      <c r="AH118" s="242"/>
      <c r="AI118" s="230"/>
      <c r="AJ118" s="230"/>
      <c r="AK118" s="230"/>
      <c r="AL118" s="230"/>
      <c r="AM118" s="230"/>
      <c r="AN118" s="230"/>
      <c r="AO118" s="230"/>
      <c r="AP118" s="230"/>
      <c r="AQ118" s="230"/>
      <c r="AR118" s="230"/>
      <c r="AS118" s="230"/>
      <c r="AT118" s="230"/>
      <c r="AU118" s="230"/>
      <c r="AV118" s="230"/>
      <c r="AW118" s="230"/>
      <c r="AX118" s="27"/>
      <c r="BA118" s="129"/>
      <c r="BB118" s="130"/>
      <c r="BC118" s="129"/>
      <c r="BD118" s="404"/>
      <c r="BE118" s="174"/>
      <c r="BF118" s="131"/>
      <c r="BG118" s="132"/>
      <c r="BH118" s="131"/>
      <c r="BI118" s="132"/>
      <c r="BJ118" s="131"/>
      <c r="BK118" s="132"/>
      <c r="BL118" s="172"/>
      <c r="BM118" s="156"/>
      <c r="BN118" s="172"/>
      <c r="BO118" s="132"/>
      <c r="BP118" s="172"/>
      <c r="BQ118" s="132"/>
      <c r="BR118" s="172"/>
      <c r="BS118" s="156"/>
      <c r="BT118" s="172"/>
      <c r="BU118" s="132"/>
      <c r="BV118" s="172"/>
      <c r="BW118" s="156"/>
      <c r="BX118" s="172"/>
      <c r="BY118" s="156"/>
      <c r="BZ118" s="172"/>
      <c r="CA118" s="156"/>
      <c r="CB118" s="156">
        <f t="shared" si="22"/>
        <v>0</v>
      </c>
      <c r="CC118" s="128" t="e">
        <f t="shared" si="23"/>
        <v>#DIV/0!</v>
      </c>
      <c r="CF118" s="122"/>
      <c r="CG118" s="122"/>
      <c r="CH118" s="161"/>
      <c r="CI118" s="122"/>
      <c r="CJ118" s="122"/>
      <c r="CK118" s="123"/>
    </row>
    <row r="119" spans="1:89" s="31" customFormat="1" ht="27.75" customHeight="1">
      <c r="A119" s="1148"/>
      <c r="B119" s="1060"/>
      <c r="C119" s="1067"/>
      <c r="D119" s="41" t="s">
        <v>80</v>
      </c>
      <c r="E119" s="42" t="s">
        <v>27</v>
      </c>
      <c r="F119" s="671">
        <f>+'[1]UE409 (2)'!F119</f>
        <v>100</v>
      </c>
      <c r="G119" s="671">
        <f>+'[1]UE409 (2)'!G119</f>
        <v>100</v>
      </c>
      <c r="H119" s="671">
        <f>+'[1]UE409 (2)'!H119</f>
        <v>100</v>
      </c>
      <c r="I119" s="671">
        <f>+'[1]UE409 (2)'!I119</f>
        <v>100</v>
      </c>
      <c r="J119" s="634">
        <v>4</v>
      </c>
      <c r="K119" s="407">
        <v>3</v>
      </c>
      <c r="L119" s="101">
        <v>3</v>
      </c>
      <c r="M119" s="101">
        <v>7</v>
      </c>
      <c r="N119" s="101"/>
      <c r="O119" s="101"/>
      <c r="P119" s="101"/>
      <c r="Q119" s="101"/>
      <c r="R119" s="101"/>
      <c r="S119" s="101"/>
      <c r="T119" s="101"/>
      <c r="U119" s="101"/>
      <c r="V119" s="77">
        <f t="shared" si="20"/>
        <v>17</v>
      </c>
      <c r="W119" s="128">
        <f t="shared" si="21"/>
        <v>17</v>
      </c>
      <c r="X119" s="30"/>
      <c r="Y119" s="27"/>
      <c r="Z119" s="229"/>
      <c r="AA119" s="229"/>
      <c r="AB119" s="241"/>
      <c r="AC119" s="242"/>
      <c r="AD119" s="241"/>
      <c r="AE119" s="241"/>
      <c r="AF119" s="241"/>
      <c r="AG119" s="241"/>
      <c r="AH119" s="242"/>
      <c r="AI119" s="230"/>
      <c r="AJ119" s="230"/>
      <c r="AK119" s="230"/>
      <c r="AL119" s="230"/>
      <c r="AM119" s="230"/>
      <c r="AN119" s="230"/>
      <c r="AO119" s="230"/>
      <c r="AP119" s="230"/>
      <c r="AQ119" s="230"/>
      <c r="AR119" s="230"/>
      <c r="AS119" s="230"/>
      <c r="AT119" s="230"/>
      <c r="AU119" s="230"/>
      <c r="AV119" s="230"/>
      <c r="AW119" s="230"/>
      <c r="AX119" s="27"/>
      <c r="BA119" s="129"/>
      <c r="BB119" s="130"/>
      <c r="BC119" s="129"/>
      <c r="BD119" s="404"/>
      <c r="BE119" s="174"/>
      <c r="BF119" s="131"/>
      <c r="BG119" s="132"/>
      <c r="BH119" s="131"/>
      <c r="BI119" s="132"/>
      <c r="BJ119" s="131"/>
      <c r="BK119" s="132"/>
      <c r="BL119" s="172"/>
      <c r="BM119" s="156"/>
      <c r="BN119" s="172"/>
      <c r="BO119" s="132"/>
      <c r="BP119" s="172"/>
      <c r="BQ119" s="132"/>
      <c r="BR119" s="172"/>
      <c r="BS119" s="156"/>
      <c r="BT119" s="172"/>
      <c r="BU119" s="132"/>
      <c r="BV119" s="172"/>
      <c r="BW119" s="156"/>
      <c r="BX119" s="172"/>
      <c r="BY119" s="156"/>
      <c r="BZ119" s="172"/>
      <c r="CA119" s="156"/>
      <c r="CB119" s="156">
        <f t="shared" si="22"/>
        <v>0</v>
      </c>
      <c r="CC119" s="128" t="e">
        <f t="shared" si="23"/>
        <v>#DIV/0!</v>
      </c>
      <c r="CF119" s="122"/>
      <c r="CG119" s="122"/>
      <c r="CH119" s="161"/>
      <c r="CI119" s="122"/>
      <c r="CJ119" s="122"/>
      <c r="CK119" s="123"/>
    </row>
    <row r="120" spans="1:89" s="31" customFormat="1" ht="27.75" customHeight="1">
      <c r="A120" s="1148"/>
      <c r="B120" s="1060"/>
      <c r="C120" s="1067"/>
      <c r="D120" s="41" t="s">
        <v>219</v>
      </c>
      <c r="E120" s="42" t="s">
        <v>27</v>
      </c>
      <c r="F120" s="671">
        <f>+'[1]UE409 (2)'!F120</f>
        <v>100</v>
      </c>
      <c r="G120" s="671">
        <f>+'[1]UE409 (2)'!G120</f>
        <v>100</v>
      </c>
      <c r="H120" s="671">
        <f>+'[1]UE409 (2)'!H120</f>
        <v>100</v>
      </c>
      <c r="I120" s="671">
        <f>+'[1]UE409 (2)'!I120</f>
        <v>100</v>
      </c>
      <c r="J120" s="634">
        <v>0</v>
      </c>
      <c r="K120" s="407">
        <v>2</v>
      </c>
      <c r="L120" s="101">
        <v>2</v>
      </c>
      <c r="M120" s="101">
        <v>4</v>
      </c>
      <c r="N120" s="101"/>
      <c r="O120" s="101"/>
      <c r="P120" s="101"/>
      <c r="Q120" s="101"/>
      <c r="R120" s="101"/>
      <c r="S120" s="101"/>
      <c r="T120" s="101"/>
      <c r="U120" s="101"/>
      <c r="V120" s="77">
        <f t="shared" si="20"/>
        <v>8</v>
      </c>
      <c r="W120" s="128">
        <f t="shared" si="21"/>
        <v>8</v>
      </c>
      <c r="X120" s="30"/>
      <c r="Y120" s="27"/>
      <c r="Z120" s="229"/>
      <c r="AA120" s="229"/>
      <c r="AB120" s="241"/>
      <c r="AC120" s="242"/>
      <c r="AD120" s="241"/>
      <c r="AE120" s="241"/>
      <c r="AF120" s="241"/>
      <c r="AG120" s="241"/>
      <c r="AH120" s="242"/>
      <c r="AI120" s="230"/>
      <c r="AJ120" s="230"/>
      <c r="AK120" s="230"/>
      <c r="AL120" s="230"/>
      <c r="AM120" s="230"/>
      <c r="AN120" s="230"/>
      <c r="AO120" s="230"/>
      <c r="AP120" s="230"/>
      <c r="AQ120" s="230"/>
      <c r="AR120" s="230"/>
      <c r="AS120" s="230"/>
      <c r="AT120" s="230"/>
      <c r="AU120" s="230"/>
      <c r="AV120" s="230"/>
      <c r="AW120" s="230"/>
      <c r="AX120" s="27"/>
      <c r="BA120" s="129"/>
      <c r="BB120" s="130"/>
      <c r="BC120" s="129"/>
      <c r="BD120" s="155"/>
      <c r="BE120" s="132"/>
      <c r="BF120" s="131"/>
      <c r="BG120" s="132"/>
      <c r="BH120" s="131"/>
      <c r="BI120" s="132"/>
      <c r="BJ120" s="131"/>
      <c r="BK120" s="132"/>
      <c r="BL120" s="172"/>
      <c r="BM120" s="156"/>
      <c r="BN120" s="172"/>
      <c r="BO120" s="132"/>
      <c r="BP120" s="172"/>
      <c r="BQ120" s="132"/>
      <c r="BR120" s="172"/>
      <c r="BS120" s="156"/>
      <c r="BT120" s="172"/>
      <c r="BU120" s="132"/>
      <c r="BV120" s="172"/>
      <c r="BW120" s="156"/>
      <c r="BX120" s="172"/>
      <c r="BY120" s="156"/>
      <c r="BZ120" s="172"/>
      <c r="CA120" s="156"/>
      <c r="CB120" s="156">
        <f t="shared" si="22"/>
        <v>0</v>
      </c>
      <c r="CC120" s="128" t="e">
        <f t="shared" si="23"/>
        <v>#DIV/0!</v>
      </c>
      <c r="CF120" s="122"/>
      <c r="CG120" s="122"/>
      <c r="CH120" s="161"/>
      <c r="CI120" s="122"/>
      <c r="CJ120" s="122"/>
      <c r="CK120" s="123"/>
    </row>
    <row r="121" spans="1:89" s="31" customFormat="1" ht="27.75" customHeight="1">
      <c r="A121" s="1148"/>
      <c r="B121" s="1060"/>
      <c r="C121" s="1067"/>
      <c r="D121" s="41" t="s">
        <v>81</v>
      </c>
      <c r="E121" s="42" t="s">
        <v>27</v>
      </c>
      <c r="F121" s="671">
        <f>+'[1]UE409 (2)'!F121</f>
        <v>80</v>
      </c>
      <c r="G121" s="671">
        <f>+'[1]UE409 (2)'!G121</f>
        <v>100</v>
      </c>
      <c r="H121" s="671">
        <f>+'[1]UE409 (2)'!H121</f>
        <v>100</v>
      </c>
      <c r="I121" s="671">
        <f>+'[1]UE409 (2)'!I121</f>
        <v>100</v>
      </c>
      <c r="J121" s="634">
        <v>0</v>
      </c>
      <c r="K121" s="407">
        <v>0</v>
      </c>
      <c r="L121" s="101">
        <v>1</v>
      </c>
      <c r="M121" s="101">
        <v>0</v>
      </c>
      <c r="N121" s="101"/>
      <c r="O121" s="101"/>
      <c r="P121" s="101"/>
      <c r="Q121" s="101"/>
      <c r="R121" s="101"/>
      <c r="S121" s="101"/>
      <c r="T121" s="101"/>
      <c r="U121" s="101"/>
      <c r="V121" s="77">
        <f t="shared" si="20"/>
        <v>1</v>
      </c>
      <c r="W121" s="128">
        <f t="shared" si="21"/>
        <v>1.25</v>
      </c>
      <c r="X121" s="30"/>
      <c r="Y121" s="27"/>
      <c r="Z121" s="229"/>
      <c r="AA121" s="229"/>
      <c r="AB121" s="241"/>
      <c r="AC121" s="242"/>
      <c r="AD121" s="241"/>
      <c r="AE121" s="241"/>
      <c r="AF121" s="241"/>
      <c r="AG121" s="241"/>
      <c r="AH121" s="242"/>
      <c r="AI121" s="230"/>
      <c r="AJ121" s="230"/>
      <c r="AK121" s="230"/>
      <c r="AL121" s="230"/>
      <c r="AM121" s="230"/>
      <c r="AN121" s="230"/>
      <c r="AO121" s="230"/>
      <c r="AP121" s="230"/>
      <c r="AQ121" s="230"/>
      <c r="AR121" s="230"/>
      <c r="AS121" s="230"/>
      <c r="AT121" s="230"/>
      <c r="AU121" s="230"/>
      <c r="AV121" s="230"/>
      <c r="AW121" s="230"/>
      <c r="AX121" s="27"/>
      <c r="BA121" s="129"/>
      <c r="BB121" s="130"/>
      <c r="BC121" s="129"/>
      <c r="BD121" s="155"/>
      <c r="BE121" s="132"/>
      <c r="BF121" s="131"/>
      <c r="BG121" s="132"/>
      <c r="BH121" s="131"/>
      <c r="BI121" s="132"/>
      <c r="BJ121" s="131"/>
      <c r="BK121" s="132"/>
      <c r="BL121" s="172"/>
      <c r="BM121" s="156"/>
      <c r="BN121" s="172"/>
      <c r="BO121" s="132"/>
      <c r="BP121" s="172"/>
      <c r="BQ121" s="132"/>
      <c r="BR121" s="172"/>
      <c r="BS121" s="156"/>
      <c r="BT121" s="172"/>
      <c r="BU121" s="132"/>
      <c r="BV121" s="172"/>
      <c r="BW121" s="156"/>
      <c r="BX121" s="172"/>
      <c r="BY121" s="156"/>
      <c r="BZ121" s="172"/>
      <c r="CA121" s="156"/>
      <c r="CB121" s="156">
        <f t="shared" si="22"/>
        <v>0</v>
      </c>
      <c r="CC121" s="128" t="e">
        <f t="shared" si="23"/>
        <v>#DIV/0!</v>
      </c>
      <c r="CF121" s="122"/>
      <c r="CG121" s="122"/>
      <c r="CH121" s="161"/>
      <c r="CI121" s="122"/>
      <c r="CJ121" s="122"/>
      <c r="CK121" s="123"/>
    </row>
    <row r="122" spans="1:89" s="31" customFormat="1" ht="27.75" customHeight="1">
      <c r="A122" s="1148"/>
      <c r="B122" s="1060"/>
      <c r="C122" s="1067"/>
      <c r="D122" s="41" t="s">
        <v>466</v>
      </c>
      <c r="E122" s="42" t="s">
        <v>27</v>
      </c>
      <c r="F122" s="671">
        <f>+'[1]UE409 (2)'!F122</f>
        <v>60</v>
      </c>
      <c r="G122" s="671">
        <f>+'[1]UE409 (2)'!G122</f>
        <v>20</v>
      </c>
      <c r="H122" s="671">
        <f>+'[1]UE409 (2)'!H122</f>
        <v>20</v>
      </c>
      <c r="I122" s="671">
        <f>+'[1]UE409 (2)'!I122</f>
        <v>20</v>
      </c>
      <c r="J122" s="634">
        <v>0</v>
      </c>
      <c r="K122" s="407">
        <v>0</v>
      </c>
      <c r="L122" s="101">
        <v>2</v>
      </c>
      <c r="M122" s="101">
        <v>0</v>
      </c>
      <c r="N122" s="101"/>
      <c r="O122" s="101"/>
      <c r="P122" s="101"/>
      <c r="Q122" s="101"/>
      <c r="R122" s="101"/>
      <c r="S122" s="101"/>
      <c r="T122" s="101"/>
      <c r="U122" s="101"/>
      <c r="V122" s="77">
        <f t="shared" si="20"/>
        <v>2</v>
      </c>
      <c r="W122" s="128">
        <f t="shared" si="21"/>
        <v>3.3333333333333335</v>
      </c>
      <c r="X122" s="30"/>
      <c r="Y122" s="27"/>
      <c r="Z122" s="229"/>
      <c r="AA122" s="229"/>
      <c r="AB122" s="241"/>
      <c r="AC122" s="242"/>
      <c r="AD122" s="241"/>
      <c r="AE122" s="241"/>
      <c r="AF122" s="241"/>
      <c r="AG122" s="241"/>
      <c r="AH122" s="242"/>
      <c r="AI122" s="230"/>
      <c r="AJ122" s="230"/>
      <c r="AK122" s="230"/>
      <c r="AL122" s="230"/>
      <c r="AM122" s="230"/>
      <c r="AN122" s="230"/>
      <c r="AO122" s="230"/>
      <c r="AP122" s="230"/>
      <c r="AQ122" s="230"/>
      <c r="AR122" s="230"/>
      <c r="AS122" s="230"/>
      <c r="AT122" s="230"/>
      <c r="AU122" s="230"/>
      <c r="AV122" s="230"/>
      <c r="AW122" s="230"/>
      <c r="AX122" s="27"/>
      <c r="BA122" s="129"/>
      <c r="BB122" s="130"/>
      <c r="BC122" s="129"/>
      <c r="BD122" s="155"/>
      <c r="BE122" s="132"/>
      <c r="BF122" s="131"/>
      <c r="BG122" s="132"/>
      <c r="BH122" s="131"/>
      <c r="BI122" s="132"/>
      <c r="BJ122" s="131"/>
      <c r="BK122" s="132"/>
      <c r="BL122" s="172"/>
      <c r="BM122" s="156"/>
      <c r="BN122" s="172"/>
      <c r="BO122" s="132"/>
      <c r="BP122" s="172"/>
      <c r="BQ122" s="132"/>
      <c r="BR122" s="172"/>
      <c r="BS122" s="156"/>
      <c r="BT122" s="172"/>
      <c r="BU122" s="132"/>
      <c r="BV122" s="172"/>
      <c r="BW122" s="156"/>
      <c r="BX122" s="172"/>
      <c r="BY122" s="156"/>
      <c r="BZ122" s="172"/>
      <c r="CA122" s="156"/>
      <c r="CB122" s="156">
        <f t="shared" si="22"/>
        <v>0</v>
      </c>
      <c r="CC122" s="128" t="e">
        <f t="shared" si="23"/>
        <v>#DIV/0!</v>
      </c>
      <c r="CF122" s="122"/>
      <c r="CG122" s="122"/>
      <c r="CH122" s="161"/>
      <c r="CI122" s="122"/>
      <c r="CJ122" s="122"/>
      <c r="CK122" s="123"/>
    </row>
    <row r="123" spans="1:89" s="31" customFormat="1" ht="48.75" customHeight="1">
      <c r="A123" s="1148"/>
      <c r="B123" s="1060" t="s">
        <v>282</v>
      </c>
      <c r="C123" s="1067" t="s">
        <v>82</v>
      </c>
      <c r="D123" s="670" t="s">
        <v>221</v>
      </c>
      <c r="E123" s="670"/>
      <c r="F123" s="671">
        <f>+'[1]UE409 (2)'!F123</f>
        <v>6618</v>
      </c>
      <c r="G123" s="671">
        <f>+'[1]UE409 (2)'!G123</f>
        <v>6618</v>
      </c>
      <c r="H123" s="671">
        <f>+'[1]UE409 (2)'!H123</f>
        <v>8810</v>
      </c>
      <c r="I123" s="671">
        <f>+'[1]UE409 (2)'!I123</f>
        <v>8810</v>
      </c>
      <c r="J123" s="727">
        <v>243</v>
      </c>
      <c r="K123" s="671">
        <v>299</v>
      </c>
      <c r="L123" s="671">
        <v>288</v>
      </c>
      <c r="M123" s="671">
        <v>333</v>
      </c>
      <c r="N123" s="671">
        <f t="shared" ref="N123:U123" si="30">+N124</f>
        <v>0</v>
      </c>
      <c r="O123" s="671">
        <f t="shared" si="30"/>
        <v>0</v>
      </c>
      <c r="P123" s="671">
        <f t="shared" si="30"/>
        <v>0</v>
      </c>
      <c r="Q123" s="671">
        <f t="shared" si="30"/>
        <v>0</v>
      </c>
      <c r="R123" s="671">
        <f t="shared" si="30"/>
        <v>0</v>
      </c>
      <c r="S123" s="671">
        <f t="shared" si="30"/>
        <v>0</v>
      </c>
      <c r="T123" s="671">
        <f t="shared" si="30"/>
        <v>0</v>
      </c>
      <c r="U123" s="671">
        <f t="shared" si="30"/>
        <v>0</v>
      </c>
      <c r="V123" s="77">
        <f t="shared" si="20"/>
        <v>1163</v>
      </c>
      <c r="W123" s="128">
        <f t="shared" si="21"/>
        <v>17.573284980356604</v>
      </c>
      <c r="X123" s="30"/>
      <c r="Y123" s="27"/>
      <c r="Z123" s="229"/>
      <c r="AA123" s="229"/>
      <c r="AB123" s="241"/>
      <c r="AC123" s="242"/>
      <c r="AD123" s="241"/>
      <c r="AE123" s="241"/>
      <c r="AF123" s="241"/>
      <c r="AG123" s="241"/>
      <c r="AH123" s="242"/>
      <c r="AI123" s="230"/>
      <c r="AJ123" s="230"/>
      <c r="AK123" s="230"/>
      <c r="AL123" s="230"/>
      <c r="AM123" s="230"/>
      <c r="AN123" s="230"/>
      <c r="AO123" s="230"/>
      <c r="AP123" s="230"/>
      <c r="AQ123" s="230"/>
      <c r="AR123" s="230"/>
      <c r="AS123" s="230"/>
      <c r="AT123" s="230"/>
      <c r="AU123" s="230"/>
      <c r="AV123" s="230"/>
      <c r="AW123" s="230"/>
      <c r="AX123" s="27"/>
      <c r="BA123" s="750">
        <f>+BC123+BD123+BF123+BH123+BJ123+BL123+BN123+BP123+BR123+BT123+BV123+BX123+BZ123</f>
        <v>2167375</v>
      </c>
      <c r="BB123" s="130">
        <f>+BE123+BG123+BI123+BK123+BM123+BO123+BQ123+BS123+BU123+BW123+BY123+CA123</f>
        <v>286392.67000000004</v>
      </c>
      <c r="BC123" s="129">
        <v>1440722</v>
      </c>
      <c r="BD123" s="748">
        <f>1587+497000</f>
        <v>498587</v>
      </c>
      <c r="BE123" s="132">
        <v>141810.26</v>
      </c>
      <c r="BF123" s="131">
        <v>228066</v>
      </c>
      <c r="BG123" s="132">
        <v>144582.41000000003</v>
      </c>
      <c r="BH123" s="131"/>
      <c r="BI123" s="132"/>
      <c r="BJ123" s="131"/>
      <c r="BK123" s="132"/>
      <c r="BL123" s="172"/>
      <c r="BM123" s="156"/>
      <c r="BN123" s="172"/>
      <c r="BO123" s="132"/>
      <c r="BP123" s="172"/>
      <c r="BQ123" s="132"/>
      <c r="BR123" s="172"/>
      <c r="BS123" s="156"/>
      <c r="BT123" s="172"/>
      <c r="BU123" s="132"/>
      <c r="BV123" s="172"/>
      <c r="BW123" s="156"/>
      <c r="BX123" s="172"/>
      <c r="BY123" s="156"/>
      <c r="BZ123" s="172"/>
      <c r="CA123" s="156"/>
      <c r="CB123" s="156">
        <f t="shared" si="22"/>
        <v>286392.67000000004</v>
      </c>
      <c r="CC123" s="128">
        <f t="shared" si="23"/>
        <v>13.213803333525581</v>
      </c>
      <c r="CF123" s="133">
        <f>+CI123-BA123</f>
        <v>0</v>
      </c>
      <c r="CG123" s="133">
        <f>+CJ123-BB123</f>
        <v>0</v>
      </c>
      <c r="CH123" s="160"/>
      <c r="CI123" s="133">
        <v>2167375</v>
      </c>
      <c r="CJ123" s="133">
        <v>286392.67000000004</v>
      </c>
      <c r="CK123" s="123"/>
    </row>
    <row r="124" spans="1:89" s="31" customFormat="1" ht="36.75" customHeight="1">
      <c r="A124" s="1148"/>
      <c r="B124" s="1060"/>
      <c r="C124" s="1067"/>
      <c r="D124" s="41" t="s">
        <v>83</v>
      </c>
      <c r="E124" s="42" t="s">
        <v>84</v>
      </c>
      <c r="F124" s="671">
        <f>+'[1]UE409 (2)'!F124</f>
        <v>6618</v>
      </c>
      <c r="G124" s="671">
        <f>+'[1]UE409 (2)'!G124</f>
        <v>6618</v>
      </c>
      <c r="H124" s="671">
        <f>+'[1]UE409 (2)'!H124</f>
        <v>8810</v>
      </c>
      <c r="I124" s="671">
        <f>+'[1]UE409 (2)'!I124</f>
        <v>8810</v>
      </c>
      <c r="J124" s="730">
        <v>243</v>
      </c>
      <c r="K124" s="103">
        <v>299</v>
      </c>
      <c r="L124" s="103">
        <v>288</v>
      </c>
      <c r="M124" s="103">
        <v>333</v>
      </c>
      <c r="N124" s="103"/>
      <c r="O124" s="103"/>
      <c r="P124" s="103"/>
      <c r="Q124" s="103"/>
      <c r="R124" s="103"/>
      <c r="S124" s="103"/>
      <c r="T124" s="103"/>
      <c r="U124" s="103"/>
      <c r="V124" s="77">
        <f t="shared" si="20"/>
        <v>1163</v>
      </c>
      <c r="W124" s="128">
        <f t="shared" si="21"/>
        <v>17.573284980356604</v>
      </c>
      <c r="X124" s="30"/>
      <c r="Y124" s="27"/>
      <c r="Z124" s="229"/>
      <c r="AA124" s="229"/>
      <c r="AB124" s="241"/>
      <c r="AC124" s="242"/>
      <c r="AD124" s="241"/>
      <c r="AE124" s="241"/>
      <c r="AF124" s="241"/>
      <c r="AG124" s="241"/>
      <c r="AH124" s="242"/>
      <c r="AI124" s="230"/>
      <c r="AJ124" s="230"/>
      <c r="AK124" s="230"/>
      <c r="AL124" s="230"/>
      <c r="AM124" s="230"/>
      <c r="AN124" s="230"/>
      <c r="AO124" s="230"/>
      <c r="AP124" s="230"/>
      <c r="AQ124" s="230"/>
      <c r="AR124" s="230"/>
      <c r="AS124" s="230"/>
      <c r="AT124" s="230"/>
      <c r="AU124" s="230"/>
      <c r="AV124" s="230"/>
      <c r="AW124" s="230"/>
      <c r="AX124" s="27"/>
      <c r="BA124" s="129"/>
      <c r="BB124" s="130"/>
      <c r="BC124" s="129"/>
      <c r="BD124" s="155"/>
      <c r="BE124" s="132"/>
      <c r="BF124" s="131"/>
      <c r="BG124" s="132"/>
      <c r="BH124" s="131"/>
      <c r="BI124" s="132"/>
      <c r="BJ124" s="131"/>
      <c r="BK124" s="132"/>
      <c r="BL124" s="172"/>
      <c r="BM124" s="156"/>
      <c r="BN124" s="172"/>
      <c r="BO124" s="132"/>
      <c r="BP124" s="172"/>
      <c r="BQ124" s="132"/>
      <c r="BR124" s="172"/>
      <c r="BS124" s="156"/>
      <c r="BT124" s="172"/>
      <c r="BU124" s="132"/>
      <c r="BV124" s="172"/>
      <c r="BW124" s="156"/>
      <c r="BX124" s="172"/>
      <c r="BY124" s="156"/>
      <c r="BZ124" s="172"/>
      <c r="CA124" s="156"/>
      <c r="CB124" s="156">
        <f t="shared" si="22"/>
        <v>0</v>
      </c>
      <c r="CC124" s="128" t="e">
        <f t="shared" si="23"/>
        <v>#DIV/0!</v>
      </c>
      <c r="CD124" s="173"/>
      <c r="CF124" s="122"/>
      <c r="CG124" s="122"/>
      <c r="CH124" s="161"/>
      <c r="CI124" s="122"/>
      <c r="CJ124" s="122"/>
      <c r="CK124" s="123"/>
    </row>
    <row r="125" spans="1:89" s="31" customFormat="1" ht="53.25" customHeight="1">
      <c r="A125" s="1148"/>
      <c r="B125" s="1058" t="s">
        <v>235</v>
      </c>
      <c r="C125" s="1067" t="s">
        <v>283</v>
      </c>
      <c r="D125" s="670" t="s">
        <v>221</v>
      </c>
      <c r="E125" s="670"/>
      <c r="F125" s="671">
        <f>+'[1]UE409 (2)'!F125</f>
        <v>720</v>
      </c>
      <c r="G125" s="671">
        <f>+'[1]UE409 (2)'!G125</f>
        <v>720</v>
      </c>
      <c r="H125" s="671">
        <f>+'[1]UE409 (2)'!H125</f>
        <v>720</v>
      </c>
      <c r="I125" s="671">
        <f>+'[1]UE409 (2)'!I125</f>
        <v>720</v>
      </c>
      <c r="J125" s="727">
        <v>40</v>
      </c>
      <c r="K125" s="671">
        <v>56</v>
      </c>
      <c r="L125" s="671">
        <v>50</v>
      </c>
      <c r="M125" s="671">
        <v>56</v>
      </c>
      <c r="N125" s="671">
        <f t="shared" ref="N125:U125" si="31">+N126</f>
        <v>0</v>
      </c>
      <c r="O125" s="671">
        <f t="shared" si="31"/>
        <v>0</v>
      </c>
      <c r="P125" s="671">
        <f t="shared" si="31"/>
        <v>0</v>
      </c>
      <c r="Q125" s="671">
        <f t="shared" si="31"/>
        <v>0</v>
      </c>
      <c r="R125" s="671">
        <f t="shared" si="31"/>
        <v>0</v>
      </c>
      <c r="S125" s="671">
        <f t="shared" si="31"/>
        <v>0</v>
      </c>
      <c r="T125" s="671">
        <f t="shared" si="31"/>
        <v>0</v>
      </c>
      <c r="U125" s="671">
        <f t="shared" si="31"/>
        <v>0</v>
      </c>
      <c r="V125" s="77">
        <f t="shared" si="20"/>
        <v>202</v>
      </c>
      <c r="W125" s="128">
        <f t="shared" si="21"/>
        <v>28.055555555555557</v>
      </c>
      <c r="X125" s="30"/>
      <c r="Y125" s="27"/>
      <c r="Z125" s="229"/>
      <c r="AA125" s="229"/>
      <c r="AB125" s="241"/>
      <c r="AC125" s="242"/>
      <c r="AD125" s="241"/>
      <c r="AE125" s="241"/>
      <c r="AF125" s="241"/>
      <c r="AG125" s="241"/>
      <c r="AH125" s="242"/>
      <c r="AI125" s="230"/>
      <c r="AJ125" s="230"/>
      <c r="AK125" s="230"/>
      <c r="AL125" s="230"/>
      <c r="AM125" s="230"/>
      <c r="AN125" s="230"/>
      <c r="AO125" s="230"/>
      <c r="AP125" s="230"/>
      <c r="AQ125" s="230"/>
      <c r="AR125" s="230"/>
      <c r="AS125" s="230"/>
      <c r="AT125" s="230"/>
      <c r="AU125" s="230"/>
      <c r="AV125" s="230"/>
      <c r="AW125" s="230"/>
      <c r="AX125" s="27"/>
      <c r="BA125" s="77">
        <f>+BC125+BD125+BF125+BH125+BJ125+BL125+BN125+BP125+BR125+BT125+BV125+BX125+BZ125</f>
        <v>288502</v>
      </c>
      <c r="BB125" s="130">
        <f>+BE125+BG125+BI125+BK125+BM125+BO125+BQ125+BS125+BU125+BW125+BY125+CA125</f>
        <v>10845.539999999999</v>
      </c>
      <c r="BC125" s="129">
        <v>168000</v>
      </c>
      <c r="BD125" s="404">
        <v>0</v>
      </c>
      <c r="BE125" s="174">
        <v>0</v>
      </c>
      <c r="BF125" s="131">
        <v>120502</v>
      </c>
      <c r="BG125" s="132">
        <v>10845.539999999999</v>
      </c>
      <c r="BH125" s="131"/>
      <c r="BI125" s="132"/>
      <c r="BJ125" s="131"/>
      <c r="BK125" s="132"/>
      <c r="BL125" s="172"/>
      <c r="BM125" s="156"/>
      <c r="BN125" s="172"/>
      <c r="BO125" s="132"/>
      <c r="BP125" s="172"/>
      <c r="BQ125" s="132"/>
      <c r="BR125" s="172"/>
      <c r="BS125" s="156"/>
      <c r="BT125" s="172"/>
      <c r="BU125" s="132"/>
      <c r="BV125" s="172"/>
      <c r="BW125" s="156"/>
      <c r="BX125" s="172"/>
      <c r="BY125" s="156"/>
      <c r="BZ125" s="172"/>
      <c r="CA125" s="156"/>
      <c r="CB125" s="156">
        <f t="shared" si="22"/>
        <v>10845.539999999999</v>
      </c>
      <c r="CC125" s="128">
        <f t="shared" si="23"/>
        <v>3.759259901144532</v>
      </c>
      <c r="CF125" s="133">
        <f>+CI125-BA125</f>
        <v>0</v>
      </c>
      <c r="CG125" s="133">
        <f>+CJ125-BB125</f>
        <v>0</v>
      </c>
      <c r="CH125" s="160"/>
      <c r="CI125" s="133">
        <v>288502</v>
      </c>
      <c r="CJ125" s="133">
        <v>10845.539999999999</v>
      </c>
      <c r="CK125" s="123"/>
    </row>
    <row r="126" spans="1:89" s="31" customFormat="1" ht="38.25" customHeight="1">
      <c r="A126" s="1148"/>
      <c r="B126" s="1059"/>
      <c r="C126" s="1067"/>
      <c r="D126" s="41" t="s">
        <v>236</v>
      </c>
      <c r="E126" s="42" t="s">
        <v>85</v>
      </c>
      <c r="F126" s="671">
        <f>+'[1]UE409 (2)'!F126</f>
        <v>720</v>
      </c>
      <c r="G126" s="671">
        <f>+'[1]UE409 (2)'!G126</f>
        <v>720</v>
      </c>
      <c r="H126" s="671">
        <f>+'[1]UE409 (2)'!H126</f>
        <v>720</v>
      </c>
      <c r="I126" s="671">
        <f>+'[1]UE409 (2)'!I126</f>
        <v>720</v>
      </c>
      <c r="J126" s="634">
        <v>40</v>
      </c>
      <c r="K126" s="79">
        <v>56</v>
      </c>
      <c r="L126" s="79">
        <v>50</v>
      </c>
      <c r="M126" s="79">
        <v>56</v>
      </c>
      <c r="N126" s="79"/>
      <c r="O126" s="79"/>
      <c r="P126" s="79"/>
      <c r="Q126" s="79"/>
      <c r="R126" s="79"/>
      <c r="S126" s="79"/>
      <c r="T126" s="79"/>
      <c r="U126" s="79"/>
      <c r="V126" s="77">
        <f t="shared" si="20"/>
        <v>202</v>
      </c>
      <c r="W126" s="128">
        <f t="shared" si="21"/>
        <v>28.055555555555557</v>
      </c>
      <c r="X126" s="30"/>
      <c r="Y126" s="27"/>
      <c r="Z126" s="229"/>
      <c r="AA126" s="229"/>
      <c r="AB126" s="241"/>
      <c r="AC126" s="242"/>
      <c r="AD126" s="241"/>
      <c r="AE126" s="241"/>
      <c r="AF126" s="241"/>
      <c r="AG126" s="241"/>
      <c r="AH126" s="242"/>
      <c r="AI126" s="230"/>
      <c r="AJ126" s="230"/>
      <c r="AK126" s="230"/>
      <c r="AL126" s="230"/>
      <c r="AM126" s="230"/>
      <c r="AN126" s="230"/>
      <c r="AO126" s="230"/>
      <c r="AP126" s="230"/>
      <c r="AQ126" s="230"/>
      <c r="AR126" s="230"/>
      <c r="AS126" s="230"/>
      <c r="AT126" s="230"/>
      <c r="AU126" s="230"/>
      <c r="AV126" s="230"/>
      <c r="AW126" s="230"/>
      <c r="AX126" s="27"/>
      <c r="BA126" s="129"/>
      <c r="BB126" s="130"/>
      <c r="BC126" s="129"/>
      <c r="BD126" s="155"/>
      <c r="BE126" s="132"/>
      <c r="BF126" s="131"/>
      <c r="BG126" s="132"/>
      <c r="BH126" s="131"/>
      <c r="BI126" s="132"/>
      <c r="BJ126" s="131"/>
      <c r="BK126" s="132"/>
      <c r="BL126" s="172"/>
      <c r="BM126" s="156"/>
      <c r="BN126" s="172"/>
      <c r="BO126" s="132"/>
      <c r="BP126" s="172"/>
      <c r="BQ126" s="132"/>
      <c r="BR126" s="172"/>
      <c r="BS126" s="156"/>
      <c r="BT126" s="172"/>
      <c r="BU126" s="132"/>
      <c r="BV126" s="172"/>
      <c r="BW126" s="156"/>
      <c r="BX126" s="172"/>
      <c r="BY126" s="156"/>
      <c r="BZ126" s="172"/>
      <c r="CA126" s="156"/>
      <c r="CB126" s="156">
        <f t="shared" si="22"/>
        <v>0</v>
      </c>
      <c r="CC126" s="128" t="e">
        <f t="shared" si="23"/>
        <v>#DIV/0!</v>
      </c>
      <c r="CF126" s="122"/>
      <c r="CG126" s="122"/>
      <c r="CH126" s="161"/>
      <c r="CI126" s="122"/>
      <c r="CJ126" s="122"/>
      <c r="CK126" s="123"/>
    </row>
    <row r="127" spans="1:89" s="31" customFormat="1" ht="50.25" customHeight="1">
      <c r="A127" s="1148"/>
      <c r="B127" s="1060" t="s">
        <v>284</v>
      </c>
      <c r="C127" s="1067" t="s">
        <v>86</v>
      </c>
      <c r="D127" s="670" t="s">
        <v>221</v>
      </c>
      <c r="E127" s="670"/>
      <c r="F127" s="671">
        <f>+'[1]UE409 (2)'!F127</f>
        <v>7338</v>
      </c>
      <c r="G127" s="671">
        <f>+'[1]UE409 (2)'!G127</f>
        <v>7338</v>
      </c>
      <c r="H127" s="671">
        <f>+'[1]UE409 (2)'!H127</f>
        <v>13672</v>
      </c>
      <c r="I127" s="671">
        <f>+'[1]UE409 (2)'!I127</f>
        <v>13672</v>
      </c>
      <c r="J127" s="727">
        <v>520</v>
      </c>
      <c r="K127" s="671">
        <v>589</v>
      </c>
      <c r="L127" s="671">
        <v>627</v>
      </c>
      <c r="M127" s="671">
        <v>707</v>
      </c>
      <c r="N127" s="671">
        <f t="shared" ref="N127:U127" si="32">+N128</f>
        <v>0</v>
      </c>
      <c r="O127" s="671">
        <f t="shared" si="32"/>
        <v>0</v>
      </c>
      <c r="P127" s="671">
        <f t="shared" si="32"/>
        <v>0</v>
      </c>
      <c r="Q127" s="671">
        <f t="shared" si="32"/>
        <v>0</v>
      </c>
      <c r="R127" s="671">
        <f t="shared" si="32"/>
        <v>0</v>
      </c>
      <c r="S127" s="671">
        <f t="shared" si="32"/>
        <v>0</v>
      </c>
      <c r="T127" s="671">
        <f t="shared" si="32"/>
        <v>0</v>
      </c>
      <c r="U127" s="671">
        <f t="shared" si="32"/>
        <v>0</v>
      </c>
      <c r="V127" s="77">
        <f t="shared" si="20"/>
        <v>2443</v>
      </c>
      <c r="W127" s="128">
        <f t="shared" si="21"/>
        <v>33.292450258926138</v>
      </c>
      <c r="X127" s="30"/>
      <c r="Y127" s="27"/>
      <c r="Z127" s="229"/>
      <c r="AA127" s="229"/>
      <c r="AB127" s="241"/>
      <c r="AC127" s="242"/>
      <c r="AD127" s="241"/>
      <c r="AE127" s="241"/>
      <c r="AF127" s="241"/>
      <c r="AG127" s="241"/>
      <c r="AH127" s="242"/>
      <c r="AI127" s="230"/>
      <c r="AJ127" s="230"/>
      <c r="AK127" s="230"/>
      <c r="AL127" s="230"/>
      <c r="AM127" s="230"/>
      <c r="AN127" s="230"/>
      <c r="AO127" s="230"/>
      <c r="AP127" s="230"/>
      <c r="AQ127" s="230"/>
      <c r="AR127" s="230"/>
      <c r="AS127" s="230"/>
      <c r="AT127" s="230"/>
      <c r="AU127" s="230"/>
      <c r="AV127" s="230"/>
      <c r="AW127" s="230"/>
      <c r="AX127" s="27"/>
      <c r="BA127" s="129">
        <f>+BC127+BD127+BF127+BH127+BJ127+BL127+BN127+BP127+BR127+BT127+BV127+BX127+BZ127</f>
        <v>0</v>
      </c>
      <c r="BB127" s="130">
        <f>+BE127+BG127+BI127+BK127+BM127+BO127+BQ127+BS127+BU127+BW127+BY127+CA127</f>
        <v>0</v>
      </c>
      <c r="BC127" s="129">
        <v>0</v>
      </c>
      <c r="BD127" s="155">
        <v>0</v>
      </c>
      <c r="BE127" s="132">
        <v>0</v>
      </c>
      <c r="BF127" s="131">
        <v>0</v>
      </c>
      <c r="BG127" s="132">
        <v>0</v>
      </c>
      <c r="BH127" s="131"/>
      <c r="BI127" s="132"/>
      <c r="BJ127" s="131"/>
      <c r="BK127" s="132"/>
      <c r="BL127" s="172"/>
      <c r="BM127" s="156"/>
      <c r="BN127" s="172"/>
      <c r="BO127" s="132"/>
      <c r="BP127" s="172"/>
      <c r="BQ127" s="132"/>
      <c r="BR127" s="172"/>
      <c r="BS127" s="156"/>
      <c r="BT127" s="172"/>
      <c r="BU127" s="132"/>
      <c r="BV127" s="172"/>
      <c r="BW127" s="156"/>
      <c r="BX127" s="172"/>
      <c r="BY127" s="156"/>
      <c r="BZ127" s="172"/>
      <c r="CA127" s="156"/>
      <c r="CB127" s="156">
        <f t="shared" si="22"/>
        <v>0</v>
      </c>
      <c r="CC127" s="128" t="e">
        <f t="shared" si="23"/>
        <v>#DIV/0!</v>
      </c>
      <c r="CF127" s="133">
        <f>+CI127-BA127</f>
        <v>0</v>
      </c>
      <c r="CG127" s="133">
        <f>+CJ127-BB127</f>
        <v>0</v>
      </c>
      <c r="CH127" s="160"/>
      <c r="CI127" s="133"/>
      <c r="CJ127" s="133"/>
      <c r="CK127" s="123"/>
    </row>
    <row r="128" spans="1:89" s="31" customFormat="1" ht="40.5" customHeight="1">
      <c r="A128" s="1148"/>
      <c r="B128" s="1060"/>
      <c r="C128" s="1067"/>
      <c r="D128" s="41" t="s">
        <v>87</v>
      </c>
      <c r="E128" s="42" t="s">
        <v>467</v>
      </c>
      <c r="F128" s="671">
        <f>+'[1]UE409 (2)'!F128</f>
        <v>7338</v>
      </c>
      <c r="G128" s="671">
        <f>+'[1]UE409 (2)'!G128</f>
        <v>7338</v>
      </c>
      <c r="H128" s="671">
        <f>+'[1]UE409 (2)'!H128</f>
        <v>13672</v>
      </c>
      <c r="I128" s="671">
        <f>+'[1]UE409 (2)'!I128</f>
        <v>13672</v>
      </c>
      <c r="J128" s="634">
        <v>520</v>
      </c>
      <c r="K128" s="79">
        <v>589</v>
      </c>
      <c r="L128" s="79">
        <v>627</v>
      </c>
      <c r="M128" s="79">
        <v>707</v>
      </c>
      <c r="N128" s="79"/>
      <c r="O128" s="79"/>
      <c r="P128" s="79"/>
      <c r="Q128" s="79"/>
      <c r="R128" s="79"/>
      <c r="S128" s="79"/>
      <c r="T128" s="79"/>
      <c r="U128" s="79"/>
      <c r="V128" s="77">
        <f t="shared" si="20"/>
        <v>2443</v>
      </c>
      <c r="W128" s="128">
        <f t="shared" si="21"/>
        <v>33.292450258926138</v>
      </c>
      <c r="X128" s="30"/>
      <c r="Y128" s="27"/>
      <c r="Z128" s="229"/>
      <c r="AA128" s="229"/>
      <c r="AB128" s="241"/>
      <c r="AC128" s="242"/>
      <c r="AD128" s="241"/>
      <c r="AE128" s="241"/>
      <c r="AF128" s="241"/>
      <c r="AG128" s="241"/>
      <c r="AH128" s="242"/>
      <c r="AI128" s="230"/>
      <c r="AJ128" s="230"/>
      <c r="AK128" s="230"/>
      <c r="AL128" s="230"/>
      <c r="AM128" s="230"/>
      <c r="AN128" s="230"/>
      <c r="AO128" s="230"/>
      <c r="AP128" s="230"/>
      <c r="AQ128" s="230"/>
      <c r="AR128" s="230"/>
      <c r="AS128" s="230"/>
      <c r="AT128" s="230"/>
      <c r="AU128" s="230"/>
      <c r="AV128" s="230"/>
      <c r="AW128" s="230"/>
      <c r="AX128" s="27"/>
      <c r="BA128" s="129"/>
      <c r="BB128" s="130"/>
      <c r="BC128" s="129"/>
      <c r="BD128" s="155"/>
      <c r="BE128" s="132"/>
      <c r="BF128" s="131"/>
      <c r="BG128" s="132"/>
      <c r="BH128" s="131"/>
      <c r="BI128" s="132"/>
      <c r="BJ128" s="131"/>
      <c r="BK128" s="132"/>
      <c r="BL128" s="172"/>
      <c r="BM128" s="156"/>
      <c r="BN128" s="172"/>
      <c r="BO128" s="132"/>
      <c r="BP128" s="172"/>
      <c r="BQ128" s="132"/>
      <c r="BR128" s="172"/>
      <c r="BS128" s="156"/>
      <c r="BT128" s="172"/>
      <c r="BU128" s="132"/>
      <c r="BV128" s="172"/>
      <c r="BW128" s="156"/>
      <c r="BX128" s="172"/>
      <c r="BY128" s="156"/>
      <c r="BZ128" s="172"/>
      <c r="CA128" s="156"/>
      <c r="CB128" s="156">
        <f t="shared" si="22"/>
        <v>0</v>
      </c>
      <c r="CC128" s="128" t="e">
        <f t="shared" si="23"/>
        <v>#DIV/0!</v>
      </c>
      <c r="CF128" s="122"/>
      <c r="CG128" s="122"/>
      <c r="CH128" s="161"/>
      <c r="CI128" s="122"/>
      <c r="CJ128" s="122"/>
      <c r="CK128" s="123"/>
    </row>
    <row r="129" spans="1:89" s="31" customFormat="1" ht="57" customHeight="1">
      <c r="A129" s="1148"/>
      <c r="B129" s="1058" t="s">
        <v>237</v>
      </c>
      <c r="C129" s="1152" t="s">
        <v>285</v>
      </c>
      <c r="D129" s="670" t="s">
        <v>221</v>
      </c>
      <c r="E129" s="670"/>
      <c r="F129" s="671">
        <f>+'[1]UE409 (2)'!F129</f>
        <v>2600</v>
      </c>
      <c r="G129" s="671">
        <f>+'[1]UE409 (2)'!G129</f>
        <v>2600</v>
      </c>
      <c r="H129" s="671">
        <f>+'[1]UE409 (2)'!H129</f>
        <v>2600</v>
      </c>
      <c r="I129" s="671">
        <f>+'[1]UE409 (2)'!I129</f>
        <v>2600</v>
      </c>
      <c r="J129" s="727">
        <v>161</v>
      </c>
      <c r="K129" s="671">
        <v>187</v>
      </c>
      <c r="L129" s="671">
        <v>232</v>
      </c>
      <c r="M129" s="671">
        <v>219</v>
      </c>
      <c r="N129" s="671">
        <f t="shared" ref="N129:U129" si="33">SUM(N130:N132)</f>
        <v>0</v>
      </c>
      <c r="O129" s="671">
        <f t="shared" si="33"/>
        <v>0</v>
      </c>
      <c r="P129" s="671">
        <f t="shared" si="33"/>
        <v>0</v>
      </c>
      <c r="Q129" s="671">
        <f t="shared" si="33"/>
        <v>0</v>
      </c>
      <c r="R129" s="671">
        <f t="shared" si="33"/>
        <v>0</v>
      </c>
      <c r="S129" s="671">
        <f t="shared" si="33"/>
        <v>0</v>
      </c>
      <c r="T129" s="671">
        <f t="shared" si="33"/>
        <v>0</v>
      </c>
      <c r="U129" s="671">
        <f t="shared" si="33"/>
        <v>0</v>
      </c>
      <c r="V129" s="77">
        <f t="shared" si="20"/>
        <v>799</v>
      </c>
      <c r="W129" s="128">
        <f t="shared" si="21"/>
        <v>30.730769230769226</v>
      </c>
      <c r="X129" s="30"/>
      <c r="Y129" s="27"/>
      <c r="Z129" s="229"/>
      <c r="AA129" s="229"/>
      <c r="AB129" s="241"/>
      <c r="AC129" s="242"/>
      <c r="AD129" s="241"/>
      <c r="AE129" s="241"/>
      <c r="AF129" s="241"/>
      <c r="AG129" s="241"/>
      <c r="AH129" s="242"/>
      <c r="AI129" s="230"/>
      <c r="AJ129" s="230"/>
      <c r="AK129" s="230"/>
      <c r="AL129" s="230"/>
      <c r="AM129" s="230"/>
      <c r="AN129" s="230"/>
      <c r="AO129" s="230"/>
      <c r="AP129" s="230"/>
      <c r="AQ129" s="230"/>
      <c r="AR129" s="230"/>
      <c r="AS129" s="230"/>
      <c r="AT129" s="230"/>
      <c r="AU129" s="230"/>
      <c r="AV129" s="230"/>
      <c r="AW129" s="230"/>
      <c r="AX129" s="27"/>
      <c r="BA129" s="129">
        <f>+BC129+BD129+BF129+BH129+BJ129+BL129+BN129+BP129+BR129+BT129+BV129+BX129+BZ129</f>
        <v>0</v>
      </c>
      <c r="BB129" s="130">
        <f>+BE129+BG129+BI129+BK129+BM129+BO129+BQ129+BS129+BU129+BW129+BY129+CA129</f>
        <v>0</v>
      </c>
      <c r="BC129" s="129">
        <v>0</v>
      </c>
      <c r="BD129" s="155">
        <v>0</v>
      </c>
      <c r="BE129" s="132">
        <v>0</v>
      </c>
      <c r="BF129" s="131">
        <v>0</v>
      </c>
      <c r="BG129" s="132">
        <v>0</v>
      </c>
      <c r="BH129" s="131"/>
      <c r="BI129" s="132"/>
      <c r="BJ129" s="131"/>
      <c r="BK129" s="132"/>
      <c r="BL129" s="172"/>
      <c r="BM129" s="156"/>
      <c r="BN129" s="172"/>
      <c r="BO129" s="132"/>
      <c r="BP129" s="172"/>
      <c r="BQ129" s="132"/>
      <c r="BR129" s="172"/>
      <c r="BS129" s="156"/>
      <c r="BT129" s="172"/>
      <c r="BU129" s="132"/>
      <c r="BV129" s="172"/>
      <c r="BW129" s="156"/>
      <c r="BX129" s="172"/>
      <c r="BY129" s="156"/>
      <c r="BZ129" s="172"/>
      <c r="CA129" s="156"/>
      <c r="CB129" s="156">
        <f t="shared" si="22"/>
        <v>0</v>
      </c>
      <c r="CC129" s="128" t="e">
        <f t="shared" si="23"/>
        <v>#DIV/0!</v>
      </c>
      <c r="CF129" s="133">
        <f>+CI129-BA129</f>
        <v>0</v>
      </c>
      <c r="CG129" s="133">
        <f>+CJ129-BB129</f>
        <v>0</v>
      </c>
      <c r="CH129" s="160"/>
      <c r="CI129" s="133"/>
      <c r="CJ129" s="133"/>
      <c r="CK129" s="123"/>
    </row>
    <row r="130" spans="1:89" s="31" customFormat="1" ht="30" customHeight="1">
      <c r="A130" s="1148"/>
      <c r="B130" s="1059"/>
      <c r="C130" s="1153"/>
      <c r="D130" s="41" t="s">
        <v>88</v>
      </c>
      <c r="E130" s="36" t="s">
        <v>89</v>
      </c>
      <c r="F130" s="671">
        <f>+'[1]UE409 (2)'!F130</f>
        <v>200</v>
      </c>
      <c r="G130" s="671">
        <f>+'[1]UE409 (2)'!G130</f>
        <v>200</v>
      </c>
      <c r="H130" s="671">
        <f>+'[1]UE409 (2)'!H130</f>
        <v>200</v>
      </c>
      <c r="I130" s="671">
        <f>+'[1]UE409 (2)'!I130</f>
        <v>200</v>
      </c>
      <c r="J130" s="634">
        <v>5</v>
      </c>
      <c r="K130" s="101">
        <v>5</v>
      </c>
      <c r="L130" s="101">
        <v>14</v>
      </c>
      <c r="M130" s="101">
        <v>21</v>
      </c>
      <c r="N130" s="101"/>
      <c r="O130" s="101"/>
      <c r="P130" s="101"/>
      <c r="Q130" s="101"/>
      <c r="R130" s="101"/>
      <c r="S130" s="101"/>
      <c r="T130" s="101"/>
      <c r="U130" s="101"/>
      <c r="V130" s="77">
        <f t="shared" si="20"/>
        <v>45</v>
      </c>
      <c r="W130" s="128">
        <f t="shared" si="21"/>
        <v>22.5</v>
      </c>
      <c r="X130" s="30"/>
      <c r="Y130" s="27"/>
      <c r="Z130" s="229"/>
      <c r="AA130" s="229"/>
      <c r="AB130" s="241"/>
      <c r="AC130" s="242"/>
      <c r="AD130" s="241"/>
      <c r="AE130" s="241"/>
      <c r="AF130" s="241"/>
      <c r="AG130" s="241"/>
      <c r="AH130" s="242"/>
      <c r="AI130" s="230"/>
      <c r="AJ130" s="230"/>
      <c r="AK130" s="230"/>
      <c r="AL130" s="230"/>
      <c r="AM130" s="230"/>
      <c r="AN130" s="230"/>
      <c r="AO130" s="230"/>
      <c r="AP130" s="230"/>
      <c r="AQ130" s="230"/>
      <c r="AR130" s="230"/>
      <c r="AS130" s="230"/>
      <c r="AT130" s="230"/>
      <c r="AU130" s="230"/>
      <c r="AV130" s="230"/>
      <c r="AW130" s="230"/>
      <c r="AX130" s="27"/>
      <c r="BA130" s="129"/>
      <c r="BB130" s="130"/>
      <c r="BC130" s="129"/>
      <c r="BD130" s="155"/>
      <c r="BE130" s="132"/>
      <c r="BF130" s="131"/>
      <c r="BG130" s="132"/>
      <c r="BH130" s="131"/>
      <c r="BI130" s="132"/>
      <c r="BJ130" s="131"/>
      <c r="BK130" s="132"/>
      <c r="BL130" s="172"/>
      <c r="BM130" s="156"/>
      <c r="BN130" s="131"/>
      <c r="BO130" s="132"/>
      <c r="BP130" s="172"/>
      <c r="BQ130" s="132"/>
      <c r="BR130" s="172"/>
      <c r="BS130" s="156"/>
      <c r="BT130" s="172"/>
      <c r="BU130" s="132"/>
      <c r="BV130" s="172"/>
      <c r="BW130" s="156"/>
      <c r="BX130" s="172"/>
      <c r="BY130" s="156"/>
      <c r="BZ130" s="172"/>
      <c r="CA130" s="156"/>
      <c r="CB130" s="156">
        <f t="shared" si="22"/>
        <v>0</v>
      </c>
      <c r="CC130" s="128" t="e">
        <f t="shared" si="23"/>
        <v>#DIV/0!</v>
      </c>
      <c r="CF130" s="122"/>
      <c r="CG130" s="122"/>
      <c r="CH130" s="161"/>
      <c r="CI130" s="122"/>
      <c r="CJ130" s="122"/>
      <c r="CK130" s="123"/>
    </row>
    <row r="131" spans="1:89" s="31" customFormat="1" ht="30" customHeight="1">
      <c r="A131" s="1148"/>
      <c r="B131" s="1059"/>
      <c r="C131" s="1153"/>
      <c r="D131" s="41" t="s">
        <v>90</v>
      </c>
      <c r="E131" s="42" t="s">
        <v>89</v>
      </c>
      <c r="F131" s="671">
        <f>+'[1]UE409 (2)'!F131</f>
        <v>900</v>
      </c>
      <c r="G131" s="671">
        <f>+'[1]UE409 (2)'!G131</f>
        <v>900</v>
      </c>
      <c r="H131" s="671">
        <f>+'[1]UE409 (2)'!H131</f>
        <v>900</v>
      </c>
      <c r="I131" s="671">
        <f>+'[1]UE409 (2)'!I131</f>
        <v>900</v>
      </c>
      <c r="J131" s="634">
        <v>69</v>
      </c>
      <c r="K131" s="101">
        <v>67</v>
      </c>
      <c r="L131" s="101">
        <v>87</v>
      </c>
      <c r="M131" s="101">
        <v>78</v>
      </c>
      <c r="N131" s="101"/>
      <c r="O131" s="101"/>
      <c r="P131" s="101"/>
      <c r="Q131" s="101"/>
      <c r="R131" s="101"/>
      <c r="S131" s="101"/>
      <c r="T131" s="101"/>
      <c r="U131" s="101"/>
      <c r="V131" s="77">
        <f t="shared" si="20"/>
        <v>301</v>
      </c>
      <c r="W131" s="128">
        <f t="shared" si="21"/>
        <v>33.444444444444443</v>
      </c>
      <c r="X131" s="30"/>
      <c r="Y131" s="27"/>
      <c r="Z131" s="229"/>
      <c r="AA131" s="229"/>
      <c r="AB131" s="241"/>
      <c r="AC131" s="242"/>
      <c r="AD131" s="241"/>
      <c r="AE131" s="241"/>
      <c r="AF131" s="241"/>
      <c r="AG131" s="241"/>
      <c r="AH131" s="242"/>
      <c r="AI131" s="230"/>
      <c r="AJ131" s="230"/>
      <c r="AK131" s="230"/>
      <c r="AL131" s="230"/>
      <c r="AM131" s="230"/>
      <c r="AN131" s="230"/>
      <c r="AO131" s="230"/>
      <c r="AP131" s="230"/>
      <c r="AQ131" s="230"/>
      <c r="AR131" s="230"/>
      <c r="AS131" s="230"/>
      <c r="AT131" s="230"/>
      <c r="AU131" s="230"/>
      <c r="AV131" s="230"/>
      <c r="AW131" s="230"/>
      <c r="AX131" s="27"/>
      <c r="BA131" s="129"/>
      <c r="BB131" s="130"/>
      <c r="BC131" s="129"/>
      <c r="BD131" s="155"/>
      <c r="BE131" s="132"/>
      <c r="BF131" s="131"/>
      <c r="BG131" s="132"/>
      <c r="BH131" s="131"/>
      <c r="BI131" s="132"/>
      <c r="BJ131" s="131"/>
      <c r="BK131" s="65"/>
      <c r="BL131" s="131"/>
      <c r="BM131" s="156"/>
      <c r="BN131" s="131"/>
      <c r="BO131" s="132"/>
      <c r="BP131" s="131"/>
      <c r="BQ131" s="132"/>
      <c r="BR131" s="131"/>
      <c r="BS131" s="65"/>
      <c r="BT131" s="131"/>
      <c r="BU131" s="132"/>
      <c r="BV131" s="131"/>
      <c r="BW131" s="65"/>
      <c r="BX131" s="131"/>
      <c r="BY131" s="65"/>
      <c r="BZ131" s="131"/>
      <c r="CA131" s="65"/>
      <c r="CB131" s="156">
        <f t="shared" si="22"/>
        <v>0</v>
      </c>
      <c r="CC131" s="128" t="e">
        <f t="shared" si="23"/>
        <v>#DIV/0!</v>
      </c>
      <c r="CF131" s="122"/>
      <c r="CG131" s="122"/>
      <c r="CH131" s="161"/>
      <c r="CI131" s="122"/>
      <c r="CJ131" s="122"/>
      <c r="CK131" s="123"/>
    </row>
    <row r="132" spans="1:89" s="31" customFormat="1" ht="30" customHeight="1">
      <c r="A132" s="1148"/>
      <c r="B132" s="1059"/>
      <c r="C132" s="1153"/>
      <c r="D132" s="41" t="s">
        <v>91</v>
      </c>
      <c r="E132" s="42" t="s">
        <v>89</v>
      </c>
      <c r="F132" s="671">
        <f>+'[1]UE409 (2)'!F132</f>
        <v>1500</v>
      </c>
      <c r="G132" s="671">
        <f>+'[1]UE409 (2)'!G132</f>
        <v>1500</v>
      </c>
      <c r="H132" s="671">
        <f>+'[1]UE409 (2)'!H132</f>
        <v>1500</v>
      </c>
      <c r="I132" s="671">
        <f>+'[1]UE409 (2)'!I132</f>
        <v>1500</v>
      </c>
      <c r="J132" s="634">
        <v>87</v>
      </c>
      <c r="K132" s="101">
        <v>115</v>
      </c>
      <c r="L132" s="101">
        <v>131</v>
      </c>
      <c r="M132" s="101">
        <v>120</v>
      </c>
      <c r="N132" s="101"/>
      <c r="O132" s="101"/>
      <c r="P132" s="101"/>
      <c r="Q132" s="101"/>
      <c r="R132" s="101"/>
      <c r="S132" s="101"/>
      <c r="T132" s="101"/>
      <c r="U132" s="101"/>
      <c r="V132" s="77">
        <f t="shared" si="20"/>
        <v>453</v>
      </c>
      <c r="W132" s="128">
        <f t="shared" si="21"/>
        <v>30.2</v>
      </c>
      <c r="X132" s="30"/>
      <c r="Y132" s="27"/>
      <c r="Z132" s="229"/>
      <c r="AA132" s="229"/>
      <c r="AB132" s="241"/>
      <c r="AC132" s="242"/>
      <c r="AD132" s="241"/>
      <c r="AE132" s="241"/>
      <c r="AF132" s="241"/>
      <c r="AG132" s="241"/>
      <c r="AH132" s="242"/>
      <c r="AI132" s="230"/>
      <c r="AJ132" s="230"/>
      <c r="AK132" s="230"/>
      <c r="AL132" s="230"/>
      <c r="AM132" s="230"/>
      <c r="AN132" s="230"/>
      <c r="AO132" s="230"/>
      <c r="AP132" s="230"/>
      <c r="AQ132" s="230"/>
      <c r="AR132" s="230"/>
      <c r="AS132" s="230"/>
      <c r="AT132" s="230"/>
      <c r="AU132" s="230"/>
      <c r="AV132" s="230"/>
      <c r="AW132" s="230"/>
      <c r="AX132" s="27"/>
      <c r="AY132" s="135" t="s">
        <v>18</v>
      </c>
      <c r="AZ132" s="136">
        <f>SUM(BA84:BA133)</f>
        <v>20304206</v>
      </c>
      <c r="BA132" s="129"/>
      <c r="BB132" s="130"/>
      <c r="BC132" s="129"/>
      <c r="BD132" s="155"/>
      <c r="BE132" s="132"/>
      <c r="BF132" s="131"/>
      <c r="BG132" s="132"/>
      <c r="BH132" s="131"/>
      <c r="BI132" s="132"/>
      <c r="BJ132" s="131"/>
      <c r="BK132" s="132"/>
      <c r="BL132" s="172"/>
      <c r="BM132" s="156"/>
      <c r="BN132" s="172"/>
      <c r="BO132" s="132"/>
      <c r="BP132" s="172"/>
      <c r="BQ132" s="132"/>
      <c r="BR132" s="172"/>
      <c r="BS132" s="156"/>
      <c r="BT132" s="172"/>
      <c r="BU132" s="132"/>
      <c r="BV132" s="172"/>
      <c r="BW132" s="156"/>
      <c r="BX132" s="172"/>
      <c r="BY132" s="156"/>
      <c r="BZ132" s="172"/>
      <c r="CA132" s="156"/>
      <c r="CB132" s="156">
        <f t="shared" si="22"/>
        <v>0</v>
      </c>
      <c r="CC132" s="128" t="e">
        <f t="shared" si="23"/>
        <v>#DIV/0!</v>
      </c>
      <c r="CF132" s="122"/>
      <c r="CG132" s="122"/>
      <c r="CH132" s="161"/>
      <c r="CI132" s="122"/>
      <c r="CJ132" s="122"/>
      <c r="CK132" s="123"/>
    </row>
    <row r="133" spans="1:89" s="31" customFormat="1" ht="63.75" customHeight="1">
      <c r="A133" s="1148"/>
      <c r="B133" s="1058" t="s">
        <v>238</v>
      </c>
      <c r="C133" s="1067" t="s">
        <v>286</v>
      </c>
      <c r="D133" s="670" t="s">
        <v>221</v>
      </c>
      <c r="E133" s="670"/>
      <c r="F133" s="671">
        <f>+'[1]UE409 (2)'!F139</f>
        <v>7338</v>
      </c>
      <c r="G133" s="671">
        <f>+'[1]UE409 (2)'!G139</f>
        <v>7338</v>
      </c>
      <c r="H133" s="671">
        <f>+'[1]UE409 (2)'!H139</f>
        <v>7338</v>
      </c>
      <c r="I133" s="671">
        <f>+'[1]UE409 (2)'!I139</f>
        <v>7338</v>
      </c>
      <c r="J133" s="727">
        <v>294</v>
      </c>
      <c r="K133" s="671">
        <v>363</v>
      </c>
      <c r="L133" s="671">
        <v>392</v>
      </c>
      <c r="M133" s="671">
        <v>384</v>
      </c>
      <c r="N133" s="671">
        <f t="shared" ref="N133:U133" si="34">+N134</f>
        <v>0</v>
      </c>
      <c r="O133" s="671">
        <f t="shared" si="34"/>
        <v>0</v>
      </c>
      <c r="P133" s="671">
        <f t="shared" si="34"/>
        <v>0</v>
      </c>
      <c r="Q133" s="671">
        <f t="shared" si="34"/>
        <v>0</v>
      </c>
      <c r="R133" s="671">
        <f t="shared" si="34"/>
        <v>0</v>
      </c>
      <c r="S133" s="671">
        <f t="shared" si="34"/>
        <v>0</v>
      </c>
      <c r="T133" s="671">
        <f t="shared" si="34"/>
        <v>0</v>
      </c>
      <c r="U133" s="671">
        <f t="shared" si="34"/>
        <v>0</v>
      </c>
      <c r="V133" s="77">
        <f t="shared" si="20"/>
        <v>1433</v>
      </c>
      <c r="W133" s="128">
        <f t="shared" si="21"/>
        <v>19.528481875170346</v>
      </c>
      <c r="X133" s="30"/>
      <c r="Y133" s="27"/>
      <c r="Z133" s="229"/>
      <c r="AA133" s="229"/>
      <c r="AB133" s="241"/>
      <c r="AC133" s="242"/>
      <c r="AD133" s="241"/>
      <c r="AE133" s="241"/>
      <c r="AF133" s="241"/>
      <c r="AG133" s="241"/>
      <c r="AH133" s="242"/>
      <c r="AI133" s="230"/>
      <c r="AJ133" s="230"/>
      <c r="AK133" s="230"/>
      <c r="AL133" s="230"/>
      <c r="AM133" s="230"/>
      <c r="AN133" s="230"/>
      <c r="AO133" s="230"/>
      <c r="AP133" s="230"/>
      <c r="AQ133" s="230"/>
      <c r="AR133" s="230"/>
      <c r="AS133" s="230"/>
      <c r="AT133" s="230"/>
      <c r="AU133" s="230"/>
      <c r="AV133" s="230"/>
      <c r="AW133" s="230"/>
      <c r="AX133" s="27"/>
      <c r="AY133" s="175" t="s">
        <v>573</v>
      </c>
      <c r="AZ133" s="176">
        <f>SUM(BB84:BB133)</f>
        <v>2881245.11</v>
      </c>
      <c r="BA133" s="77">
        <f>+BC133+BD133+BF133+BH133+BJ133+BL133+BN133+BP133+BR133+BT133+BV133+BX133+BZ133</f>
        <v>3416316</v>
      </c>
      <c r="BB133" s="130">
        <f>+BE133+BG133+BI133+BK133+BM133+BO133+BQ133+BS133+BU133+BW133+BY133+CA133</f>
        <v>575569.59</v>
      </c>
      <c r="BC133" s="129">
        <v>3208436</v>
      </c>
      <c r="BD133" s="155">
        <v>11521</v>
      </c>
      <c r="BE133" s="132">
        <v>282614.39</v>
      </c>
      <c r="BF133" s="131">
        <v>196359</v>
      </c>
      <c r="BG133" s="132">
        <v>292955.19999999995</v>
      </c>
      <c r="BH133" s="131"/>
      <c r="BI133" s="132"/>
      <c r="BJ133" s="131"/>
      <c r="BK133" s="65"/>
      <c r="BL133" s="131"/>
      <c r="BM133" s="65"/>
      <c r="BN133" s="131"/>
      <c r="BO133" s="132"/>
      <c r="BP133" s="131"/>
      <c r="BQ133" s="132"/>
      <c r="BR133" s="131"/>
      <c r="BS133" s="65"/>
      <c r="BT133" s="131"/>
      <c r="BU133" s="132"/>
      <c r="BV133" s="131"/>
      <c r="BW133" s="65"/>
      <c r="BX133" s="131"/>
      <c r="BY133" s="65"/>
      <c r="BZ133" s="131"/>
      <c r="CA133" s="65"/>
      <c r="CB133" s="156">
        <f t="shared" si="22"/>
        <v>575569.59</v>
      </c>
      <c r="CC133" s="128">
        <f t="shared" si="23"/>
        <v>16.847668365572737</v>
      </c>
      <c r="CF133" s="133">
        <f>+CI133-BA133</f>
        <v>0</v>
      </c>
      <c r="CG133" s="133">
        <f>+CJ133-BB133</f>
        <v>0</v>
      </c>
      <c r="CH133" s="160"/>
      <c r="CI133" s="133">
        <v>3416316</v>
      </c>
      <c r="CJ133" s="133">
        <v>575569.59</v>
      </c>
      <c r="CK133" s="123"/>
    </row>
    <row r="134" spans="1:89" s="31" customFormat="1" ht="33" customHeight="1">
      <c r="A134" s="1148"/>
      <c r="B134" s="1059"/>
      <c r="C134" s="1067"/>
      <c r="D134" s="41" t="s">
        <v>92</v>
      </c>
      <c r="E134" s="42" t="s">
        <v>93</v>
      </c>
      <c r="F134" s="671">
        <f>+'[1]UE409 (2)'!F140</f>
        <v>7338</v>
      </c>
      <c r="G134" s="671">
        <f>+'[1]UE409 (2)'!G140</f>
        <v>7338</v>
      </c>
      <c r="H134" s="671">
        <f>+'[1]UE409 (2)'!H140</f>
        <v>7338</v>
      </c>
      <c r="I134" s="671">
        <f>+'[1]UE409 (2)'!I140</f>
        <v>7338</v>
      </c>
      <c r="J134" s="634">
        <v>294</v>
      </c>
      <c r="K134" s="79">
        <v>363</v>
      </c>
      <c r="L134" s="79">
        <v>392</v>
      </c>
      <c r="M134" s="79">
        <v>384</v>
      </c>
      <c r="N134" s="79"/>
      <c r="O134" s="79"/>
      <c r="P134" s="79"/>
      <c r="Q134" s="79"/>
      <c r="R134" s="79"/>
      <c r="S134" s="79"/>
      <c r="T134" s="79"/>
      <c r="U134" s="79"/>
      <c r="V134" s="77">
        <f t="shared" si="20"/>
        <v>1433</v>
      </c>
      <c r="W134" s="128">
        <f t="shared" si="21"/>
        <v>19.528481875170346</v>
      </c>
      <c r="X134" s="30"/>
      <c r="Y134" s="27"/>
      <c r="Z134" s="229"/>
      <c r="AA134" s="229"/>
      <c r="AB134" s="241"/>
      <c r="AC134" s="242"/>
      <c r="AD134" s="241"/>
      <c r="AE134" s="241"/>
      <c r="AF134" s="241"/>
      <c r="AG134" s="241"/>
      <c r="AH134" s="242"/>
      <c r="AI134" s="230"/>
      <c r="AJ134" s="230"/>
      <c r="AK134" s="230"/>
      <c r="AL134" s="230"/>
      <c r="AM134" s="230"/>
      <c r="AN134" s="230"/>
      <c r="AO134" s="230"/>
      <c r="AP134" s="230"/>
      <c r="AQ134" s="230"/>
      <c r="AR134" s="230"/>
      <c r="AS134" s="230"/>
      <c r="AT134" s="230"/>
      <c r="AU134" s="230"/>
      <c r="AV134" s="230"/>
      <c r="AW134" s="230"/>
      <c r="AX134" s="27"/>
      <c r="AY134" s="210" t="s">
        <v>572</v>
      </c>
      <c r="AZ134" s="211">
        <f>SUM(BC84:BC133)</f>
        <v>17291429</v>
      </c>
      <c r="BA134" s="129"/>
      <c r="BB134" s="130"/>
      <c r="BC134" s="129"/>
      <c r="BD134" s="131"/>
      <c r="BE134" s="65"/>
      <c r="BF134" s="131"/>
      <c r="BG134" s="132"/>
      <c r="BH134" s="131"/>
      <c r="BI134" s="132"/>
      <c r="BJ134" s="131"/>
      <c r="BK134" s="65"/>
      <c r="BL134" s="131"/>
      <c r="BM134" s="65"/>
      <c r="BN134" s="131"/>
      <c r="BO134" s="65"/>
      <c r="BP134" s="131"/>
      <c r="BQ134" s="65"/>
      <c r="BR134" s="131"/>
      <c r="BS134" s="65"/>
      <c r="BT134" s="131"/>
      <c r="BU134" s="65"/>
      <c r="BV134" s="131"/>
      <c r="BW134" s="65"/>
      <c r="BX134" s="131"/>
      <c r="BY134" s="65"/>
      <c r="BZ134" s="131"/>
      <c r="CA134" s="65"/>
      <c r="CB134" s="156">
        <f t="shared" si="22"/>
        <v>0</v>
      </c>
      <c r="CC134" s="128" t="e">
        <f t="shared" si="23"/>
        <v>#DIV/0!</v>
      </c>
      <c r="CF134" s="122"/>
      <c r="CG134" s="122"/>
      <c r="CH134" s="161"/>
      <c r="CI134" s="122"/>
      <c r="CJ134" s="122"/>
      <c r="CK134" s="123"/>
    </row>
    <row r="135" spans="1:89" ht="18.75" customHeight="1">
      <c r="A135" s="1086" t="s">
        <v>223</v>
      </c>
      <c r="B135" s="1087"/>
      <c r="C135" s="1087"/>
      <c r="D135" s="1087"/>
      <c r="E135" s="1088"/>
      <c r="F135" s="93"/>
      <c r="G135" s="98"/>
      <c r="H135" s="98"/>
      <c r="I135" s="97"/>
      <c r="J135" s="98"/>
      <c r="K135" s="98"/>
      <c r="L135" s="98"/>
      <c r="M135" s="98"/>
      <c r="N135" s="98"/>
      <c r="O135" s="98"/>
      <c r="P135" s="98"/>
      <c r="Q135" s="98"/>
      <c r="R135" s="98"/>
      <c r="S135" s="98"/>
      <c r="T135" s="98"/>
      <c r="U135" s="98"/>
      <c r="V135" s="144"/>
      <c r="W135" s="144"/>
      <c r="Z135" s="243"/>
      <c r="AA135" s="243"/>
      <c r="AB135" s="244"/>
      <c r="AC135" s="243"/>
      <c r="AD135" s="243"/>
      <c r="AE135" s="243"/>
      <c r="AF135" s="245"/>
      <c r="AG135" s="243"/>
      <c r="AH135" s="243"/>
      <c r="AI135" s="243"/>
      <c r="AJ135" s="243"/>
      <c r="AK135" s="243"/>
      <c r="AL135" s="243"/>
      <c r="AM135" s="243"/>
      <c r="AN135" s="243"/>
      <c r="AO135" s="243"/>
      <c r="AP135" s="243"/>
      <c r="AQ135" s="243"/>
      <c r="AR135" s="243"/>
      <c r="AS135" s="243"/>
      <c r="AT135" s="243"/>
      <c r="AU135" s="243"/>
      <c r="AV135" s="243"/>
      <c r="AW135" s="243"/>
      <c r="AY135" s="31"/>
      <c r="AZ135" s="31"/>
      <c r="CD135" s="31"/>
      <c r="CE135" s="31"/>
      <c r="CF135" s="122"/>
      <c r="CG135" s="122"/>
      <c r="CH135" s="161"/>
    </row>
    <row r="136" spans="1:89">
      <c r="A136" s="1089"/>
      <c r="B136" s="1090"/>
      <c r="C136" s="1090"/>
      <c r="D136" s="1090"/>
      <c r="E136" s="1091"/>
      <c r="F136" s="93"/>
      <c r="G136" s="98"/>
      <c r="H136" s="98"/>
      <c r="I136" s="97"/>
      <c r="J136" s="98"/>
      <c r="K136" s="98"/>
      <c r="L136" s="98"/>
      <c r="M136" s="98"/>
      <c r="N136" s="98"/>
      <c r="O136" s="98"/>
      <c r="P136" s="98"/>
      <c r="Q136" s="98"/>
      <c r="R136" s="98"/>
      <c r="S136" s="98"/>
      <c r="T136" s="98"/>
      <c r="U136" s="98"/>
      <c r="V136" s="144"/>
      <c r="W136" s="144"/>
      <c r="Z136" s="227"/>
      <c r="AA136" s="227"/>
      <c r="AB136" s="227"/>
      <c r="AC136" s="227"/>
      <c r="AD136" s="227"/>
      <c r="AE136" s="227"/>
      <c r="AF136" s="246"/>
      <c r="AG136" s="227"/>
      <c r="AH136" s="227"/>
      <c r="AI136" s="227"/>
      <c r="AJ136" s="227"/>
      <c r="AK136" s="227"/>
      <c r="AL136" s="227"/>
      <c r="AM136" s="227"/>
      <c r="AN136" s="227"/>
      <c r="AO136" s="227"/>
      <c r="AP136" s="227"/>
      <c r="AQ136" s="227"/>
      <c r="AR136" s="227"/>
      <c r="AS136" s="227"/>
      <c r="AT136" s="227"/>
      <c r="AU136" s="227"/>
      <c r="AV136" s="227"/>
      <c r="AW136" s="227"/>
      <c r="AY136" s="31"/>
      <c r="AZ136" s="31"/>
      <c r="CD136" s="31"/>
      <c r="CE136" s="31"/>
      <c r="CF136" s="122"/>
      <c r="CG136" s="122"/>
      <c r="CH136" s="161"/>
    </row>
    <row r="137" spans="1:89">
      <c r="A137" s="1092"/>
      <c r="B137" s="1093"/>
      <c r="C137" s="1093"/>
      <c r="D137" s="1093"/>
      <c r="E137" s="1094"/>
      <c r="F137" s="93"/>
      <c r="G137" s="98"/>
      <c r="H137" s="98"/>
      <c r="I137" s="97"/>
      <c r="J137" s="98"/>
      <c r="K137" s="98"/>
      <c r="L137" s="98"/>
      <c r="M137" s="98"/>
      <c r="N137" s="98"/>
      <c r="O137" s="98"/>
      <c r="P137" s="98"/>
      <c r="Q137" s="98"/>
      <c r="R137" s="98"/>
      <c r="S137" s="98"/>
      <c r="T137" s="98"/>
      <c r="U137" s="98"/>
      <c r="V137" s="144"/>
      <c r="W137" s="144"/>
      <c r="Z137" s="247"/>
      <c r="AA137" s="247"/>
      <c r="AB137" s="247"/>
      <c r="AC137" s="247"/>
      <c r="AD137" s="247"/>
      <c r="AE137" s="247"/>
      <c r="AF137" s="248"/>
      <c r="AG137" s="247"/>
      <c r="AH137" s="247"/>
      <c r="AI137" s="247"/>
      <c r="AJ137" s="247"/>
      <c r="AK137" s="247"/>
      <c r="AL137" s="247"/>
      <c r="AM137" s="247"/>
      <c r="AN137" s="247"/>
      <c r="AO137" s="247"/>
      <c r="AP137" s="247"/>
      <c r="AQ137" s="247"/>
      <c r="AR137" s="247"/>
      <c r="AS137" s="247"/>
      <c r="AT137" s="247"/>
      <c r="AU137" s="247"/>
      <c r="AV137" s="247"/>
      <c r="AW137" s="247"/>
      <c r="AY137" s="31"/>
      <c r="AZ137" s="31"/>
      <c r="CD137" s="31"/>
      <c r="CE137" s="31"/>
      <c r="CF137" s="122"/>
      <c r="CG137" s="122"/>
      <c r="CH137" s="161"/>
    </row>
    <row r="138" spans="1:89">
      <c r="A138" s="14"/>
      <c r="B138" s="10"/>
      <c r="C138" s="14"/>
      <c r="D138" s="14"/>
      <c r="E138" s="15"/>
      <c r="F138" s="96"/>
      <c r="G138" s="97"/>
      <c r="H138" s="97"/>
      <c r="I138" s="97"/>
      <c r="J138" s="98"/>
      <c r="K138" s="98"/>
      <c r="L138" s="98"/>
      <c r="M138" s="98"/>
      <c r="N138" s="98"/>
      <c r="O138" s="98"/>
      <c r="P138" s="98"/>
      <c r="Q138" s="98"/>
      <c r="R138" s="98"/>
      <c r="S138" s="98"/>
      <c r="T138" s="98"/>
      <c r="U138" s="98"/>
      <c r="V138" s="171"/>
      <c r="W138" s="171"/>
      <c r="Z138" s="247"/>
      <c r="AA138" s="247"/>
      <c r="AB138" s="247"/>
      <c r="AC138" s="247"/>
      <c r="AD138" s="247"/>
      <c r="AE138" s="247"/>
      <c r="AF138" s="248"/>
      <c r="AG138" s="247"/>
      <c r="AH138" s="247"/>
      <c r="AI138" s="247"/>
      <c r="AJ138" s="247"/>
      <c r="AK138" s="247"/>
      <c r="AL138" s="247"/>
      <c r="AM138" s="247"/>
      <c r="AN138" s="247"/>
      <c r="AO138" s="247"/>
      <c r="AP138" s="247"/>
      <c r="AQ138" s="247"/>
      <c r="AR138" s="247"/>
      <c r="AS138" s="247"/>
      <c r="AT138" s="247"/>
      <c r="AU138" s="247"/>
      <c r="AV138" s="247"/>
      <c r="AW138" s="247"/>
      <c r="AY138" s="31"/>
      <c r="AZ138" s="31"/>
      <c r="CD138" s="31"/>
      <c r="CE138" s="31"/>
      <c r="CF138" s="122"/>
      <c r="CG138" s="122"/>
      <c r="CH138" s="161"/>
    </row>
    <row r="139" spans="1:89">
      <c r="A139" s="14"/>
      <c r="B139" s="10"/>
      <c r="C139" s="14"/>
      <c r="D139" s="14"/>
      <c r="E139" s="15"/>
      <c r="F139" s="96"/>
      <c r="G139" s="97"/>
      <c r="H139" s="97"/>
      <c r="I139" s="97"/>
      <c r="J139" s="98"/>
      <c r="K139" s="98"/>
      <c r="L139" s="98"/>
      <c r="M139" s="98"/>
      <c r="N139" s="98"/>
      <c r="O139" s="98"/>
      <c r="P139" s="98"/>
      <c r="Q139" s="98"/>
      <c r="R139" s="98"/>
      <c r="S139" s="98"/>
      <c r="T139" s="98"/>
      <c r="U139" s="98"/>
      <c r="V139" s="171"/>
      <c r="W139" s="171"/>
      <c r="Z139" s="247"/>
      <c r="AA139" s="247"/>
      <c r="AB139" s="247"/>
      <c r="AC139" s="247"/>
      <c r="AD139" s="247"/>
      <c r="AE139" s="247"/>
      <c r="AF139" s="248"/>
      <c r="AG139" s="247"/>
      <c r="AH139" s="247"/>
      <c r="AI139" s="247"/>
      <c r="AJ139" s="247"/>
      <c r="AK139" s="247"/>
      <c r="AL139" s="247"/>
      <c r="AM139" s="247"/>
      <c r="AN139" s="247"/>
      <c r="AO139" s="247"/>
      <c r="AP139" s="247"/>
      <c r="AQ139" s="247"/>
      <c r="AR139" s="247"/>
      <c r="AS139" s="247"/>
      <c r="AT139" s="247"/>
      <c r="AU139" s="247"/>
      <c r="AV139" s="247"/>
      <c r="AW139" s="247"/>
      <c r="AY139" s="31"/>
      <c r="AZ139" s="31"/>
      <c r="CD139" s="31"/>
      <c r="CE139" s="31"/>
      <c r="CF139" s="122"/>
      <c r="CG139" s="122"/>
      <c r="CH139" s="161"/>
    </row>
    <row r="140" spans="1:89">
      <c r="A140" s="14"/>
      <c r="B140" s="10"/>
      <c r="C140" s="14"/>
      <c r="D140" s="14"/>
      <c r="E140" s="15"/>
      <c r="F140" s="96"/>
      <c r="G140" s="97"/>
      <c r="H140" s="97"/>
      <c r="I140" s="97"/>
      <c r="J140" s="98"/>
      <c r="K140" s="98"/>
      <c r="L140" s="98"/>
      <c r="M140" s="98"/>
      <c r="N140" s="98"/>
      <c r="O140" s="98"/>
      <c r="P140" s="98"/>
      <c r="Q140" s="98"/>
      <c r="R140" s="98"/>
      <c r="S140" s="98"/>
      <c r="T140" s="98"/>
      <c r="U140" s="98"/>
      <c r="V140" s="137"/>
      <c r="W140" s="137"/>
      <c r="Z140" s="227"/>
      <c r="AA140" s="227"/>
      <c r="AB140" s="227"/>
      <c r="AC140" s="227"/>
      <c r="AD140" s="227"/>
      <c r="AE140" s="227"/>
      <c r="AF140" s="246"/>
      <c r="AG140" s="227"/>
      <c r="AH140" s="227"/>
      <c r="AI140" s="227"/>
      <c r="AJ140" s="227"/>
      <c r="AK140" s="227"/>
      <c r="AL140" s="227"/>
      <c r="AM140" s="227"/>
      <c r="AN140" s="227"/>
      <c r="AO140" s="227"/>
      <c r="AP140" s="227"/>
      <c r="AQ140" s="227"/>
      <c r="AR140" s="227"/>
      <c r="AS140" s="227"/>
      <c r="AT140" s="227"/>
      <c r="AU140" s="227"/>
      <c r="AV140" s="227"/>
      <c r="AW140" s="227"/>
      <c r="AY140" s="31"/>
      <c r="AZ140" s="31"/>
      <c r="CD140" s="31"/>
      <c r="CE140" s="31"/>
      <c r="CF140" s="122"/>
      <c r="CG140" s="122"/>
      <c r="CH140" s="161"/>
    </row>
    <row r="141" spans="1:89">
      <c r="A141" s="14"/>
      <c r="B141" s="10"/>
      <c r="C141" s="14"/>
      <c r="D141" s="14"/>
      <c r="E141" s="15"/>
      <c r="F141" s="96"/>
      <c r="G141" s="97"/>
      <c r="H141" s="97"/>
      <c r="I141" s="97"/>
      <c r="J141" s="98"/>
      <c r="K141" s="98"/>
      <c r="L141" s="98"/>
      <c r="M141" s="98"/>
      <c r="N141" s="98"/>
      <c r="O141" s="98"/>
      <c r="P141" s="98"/>
      <c r="Q141" s="98"/>
      <c r="R141" s="98"/>
      <c r="S141" s="98"/>
      <c r="T141" s="98"/>
      <c r="U141" s="98"/>
      <c r="V141" s="5"/>
      <c r="W141" s="5"/>
      <c r="Z141" s="249"/>
      <c r="AA141" s="249"/>
      <c r="AB141" s="249"/>
      <c r="AC141" s="250"/>
      <c r="AD141" s="249"/>
      <c r="AE141" s="249"/>
      <c r="AF141" s="251"/>
      <c r="AG141" s="249"/>
      <c r="AH141" s="243"/>
      <c r="AI141" s="243"/>
      <c r="AJ141" s="243"/>
      <c r="AK141" s="243"/>
      <c r="AL141" s="243"/>
      <c r="AM141" s="243"/>
      <c r="AN141" s="243"/>
      <c r="AO141" s="243"/>
      <c r="AP141" s="243"/>
      <c r="AQ141" s="243"/>
      <c r="AR141" s="243"/>
      <c r="AS141" s="243"/>
      <c r="AT141" s="243"/>
      <c r="AU141" s="243"/>
      <c r="AV141" s="243"/>
      <c r="AW141" s="243"/>
      <c r="AY141" s="31"/>
      <c r="AZ141" s="31"/>
      <c r="CD141" s="31"/>
      <c r="CE141" s="31"/>
      <c r="CF141" s="122"/>
      <c r="CG141" s="122"/>
      <c r="CH141" s="161"/>
    </row>
    <row r="142" spans="1:89" ht="27.75" customHeight="1">
      <c r="A142" s="16" t="s">
        <v>9</v>
      </c>
      <c r="B142" s="1002" t="s">
        <v>10</v>
      </c>
      <c r="C142" s="1002"/>
      <c r="D142" s="1002"/>
      <c r="E142" s="1002"/>
      <c r="F142" s="1002"/>
      <c r="G142" s="1002"/>
      <c r="H142" s="1002"/>
      <c r="I142" s="104"/>
      <c r="J142" s="105"/>
      <c r="K142" s="105"/>
      <c r="L142" s="105"/>
      <c r="M142" s="105"/>
      <c r="N142" s="105"/>
      <c r="O142" s="105"/>
      <c r="P142" s="105"/>
      <c r="Q142" s="105"/>
      <c r="R142" s="105"/>
      <c r="S142" s="105"/>
      <c r="T142" s="105"/>
      <c r="U142" s="105"/>
      <c r="Z142" s="243"/>
      <c r="AA142" s="243"/>
      <c r="AB142" s="243"/>
      <c r="AC142" s="243"/>
      <c r="AD142" s="243"/>
      <c r="AE142" s="243"/>
      <c r="AF142" s="245"/>
      <c r="AG142" s="243"/>
      <c r="AH142" s="243"/>
      <c r="AI142" s="243"/>
      <c r="AJ142" s="243"/>
      <c r="AK142" s="243"/>
      <c r="AL142" s="243"/>
      <c r="AM142" s="243"/>
      <c r="AN142" s="243"/>
      <c r="AO142" s="243"/>
      <c r="AP142" s="243"/>
      <c r="AQ142" s="243"/>
      <c r="AR142" s="243"/>
      <c r="AS142" s="243"/>
      <c r="AT142" s="243"/>
      <c r="AU142" s="243"/>
      <c r="AV142" s="243"/>
      <c r="AW142" s="243"/>
      <c r="AY142" s="31"/>
      <c r="AZ142" s="31"/>
      <c r="CD142" s="31"/>
      <c r="CE142" s="31"/>
      <c r="CF142" s="122"/>
      <c r="CG142" s="122"/>
      <c r="CH142" s="161"/>
    </row>
    <row r="143" spans="1:89" ht="27.75" customHeight="1">
      <c r="A143" s="14"/>
      <c r="B143" s="669" t="s">
        <v>147</v>
      </c>
      <c r="C143" s="1000" t="s">
        <v>148</v>
      </c>
      <c r="D143" s="1000"/>
      <c r="E143" s="1000"/>
      <c r="F143" s="1000"/>
      <c r="G143" s="1000"/>
      <c r="H143" s="1000"/>
      <c r="I143" s="99"/>
      <c r="J143" s="100"/>
      <c r="K143" s="100"/>
      <c r="L143" s="100"/>
      <c r="M143" s="100"/>
      <c r="N143" s="100"/>
      <c r="O143" s="100"/>
      <c r="P143" s="100"/>
      <c r="Q143" s="100"/>
      <c r="R143" s="100"/>
      <c r="S143" s="100"/>
      <c r="T143" s="100"/>
      <c r="U143" s="100"/>
      <c r="Z143" s="243"/>
      <c r="AA143" s="243"/>
      <c r="AB143" s="249"/>
      <c r="AC143" s="243"/>
      <c r="AD143" s="243"/>
      <c r="AE143" s="243"/>
      <c r="AF143" s="245"/>
      <c r="AG143" s="243"/>
      <c r="AH143" s="243"/>
      <c r="AI143" s="243"/>
      <c r="AJ143" s="243"/>
      <c r="AK143" s="243"/>
      <c r="AL143" s="243"/>
      <c r="AM143" s="243"/>
      <c r="AN143" s="243"/>
      <c r="AO143" s="243"/>
      <c r="AP143" s="243"/>
      <c r="AQ143" s="243"/>
      <c r="AR143" s="243"/>
      <c r="AS143" s="243"/>
      <c r="AT143" s="243"/>
      <c r="AU143" s="243"/>
      <c r="AV143" s="243"/>
      <c r="AW143" s="243"/>
      <c r="AY143" s="31"/>
      <c r="AZ143" s="31"/>
      <c r="CD143" s="31"/>
      <c r="CE143" s="31"/>
      <c r="CF143" s="122"/>
      <c r="CG143" s="122"/>
      <c r="CH143" s="161"/>
    </row>
    <row r="144" spans="1:89" ht="21.75" customHeight="1">
      <c r="A144" s="975" t="s">
        <v>13</v>
      </c>
      <c r="B144" s="981" t="s">
        <v>14</v>
      </c>
      <c r="C144" s="981" t="s">
        <v>15</v>
      </c>
      <c r="D144" s="997" t="s">
        <v>16</v>
      </c>
      <c r="E144" s="1001" t="s">
        <v>17</v>
      </c>
      <c r="F144" s="1077" t="s">
        <v>709</v>
      </c>
      <c r="G144" s="1037" t="s">
        <v>214</v>
      </c>
      <c r="H144" s="1068"/>
      <c r="I144" s="1068"/>
      <c r="J144" s="1057" t="s">
        <v>710</v>
      </c>
      <c r="K144" s="1057"/>
      <c r="L144" s="1057"/>
      <c r="M144" s="1057"/>
      <c r="N144" s="1057"/>
      <c r="O144" s="1057"/>
      <c r="P144" s="1057"/>
      <c r="Q144" s="1057"/>
      <c r="R144" s="1057"/>
      <c r="S144" s="1057"/>
      <c r="T144" s="1057"/>
      <c r="U144" s="1057"/>
      <c r="V144" s="1238" t="s">
        <v>712</v>
      </c>
      <c r="W144" s="1241" t="s">
        <v>577</v>
      </c>
      <c r="Z144" s="1022" t="s">
        <v>518</v>
      </c>
      <c r="AA144" s="1023"/>
      <c r="AB144" s="1022" t="s">
        <v>519</v>
      </c>
      <c r="AC144" s="1023"/>
      <c r="AD144" s="1022" t="s">
        <v>520</v>
      </c>
      <c r="AE144" s="1023"/>
      <c r="AF144" s="1022" t="s">
        <v>521</v>
      </c>
      <c r="AG144" s="1023"/>
      <c r="AH144" s="1022" t="s">
        <v>522</v>
      </c>
      <c r="AI144" s="1023"/>
      <c r="AJ144" s="1022" t="s">
        <v>523</v>
      </c>
      <c r="AK144" s="1023"/>
      <c r="AL144" s="1022" t="s">
        <v>524</v>
      </c>
      <c r="AM144" s="1023"/>
      <c r="AN144" s="1022" t="s">
        <v>525</v>
      </c>
      <c r="AO144" s="1023"/>
      <c r="AP144" s="1022" t="s">
        <v>526</v>
      </c>
      <c r="AQ144" s="1023"/>
      <c r="AR144" s="1022" t="s">
        <v>527</v>
      </c>
      <c r="AS144" s="1023"/>
      <c r="AT144" s="1022" t="s">
        <v>528</v>
      </c>
      <c r="AU144" s="1023"/>
      <c r="AV144" s="1022" t="s">
        <v>529</v>
      </c>
      <c r="AW144" s="1023"/>
      <c r="AY144" s="31"/>
      <c r="AZ144" s="31"/>
      <c r="BA144" s="1074" t="s">
        <v>763</v>
      </c>
      <c r="BB144" s="119"/>
      <c r="BC144" s="1074" t="s">
        <v>763</v>
      </c>
      <c r="BD144" s="1108" t="s">
        <v>530</v>
      </c>
      <c r="BE144" s="1112"/>
      <c r="BF144" s="1112"/>
      <c r="BG144" s="1112"/>
      <c r="BH144" s="1112"/>
      <c r="BI144" s="1112"/>
      <c r="BJ144" s="1112"/>
      <c r="BK144" s="1112"/>
      <c r="BL144" s="1112"/>
      <c r="BM144" s="1112"/>
      <c r="BN144" s="1112"/>
      <c r="BO144" s="1112"/>
      <c r="BP144" s="1112"/>
      <c r="BQ144" s="1112"/>
      <c r="BR144" s="1112"/>
      <c r="BS144" s="1112"/>
      <c r="BT144" s="1112"/>
      <c r="BU144" s="1112"/>
      <c r="BV144" s="1112"/>
      <c r="BW144" s="1112"/>
      <c r="BX144" s="1112"/>
      <c r="BY144" s="1112"/>
      <c r="BZ144" s="1109"/>
      <c r="CA144" s="120"/>
      <c r="CB144" s="121"/>
      <c r="CC144" s="121"/>
      <c r="CD144" s="31"/>
      <c r="CE144" s="31"/>
      <c r="CF144" s="122"/>
      <c r="CG144" s="122"/>
      <c r="CH144" s="161"/>
    </row>
    <row r="145" spans="1:88" ht="27.75" customHeight="1">
      <c r="A145" s="976"/>
      <c r="B145" s="982"/>
      <c r="C145" s="982"/>
      <c r="D145" s="998"/>
      <c r="E145" s="1002"/>
      <c r="F145" s="1078"/>
      <c r="G145" s="1036" t="s">
        <v>713</v>
      </c>
      <c r="H145" s="1036"/>
      <c r="I145" s="1037"/>
      <c r="J145" s="1057" t="s">
        <v>711</v>
      </c>
      <c r="K145" s="1057"/>
      <c r="L145" s="1057"/>
      <c r="M145" s="1057"/>
      <c r="N145" s="1057"/>
      <c r="O145" s="1057"/>
      <c r="P145" s="1057"/>
      <c r="Q145" s="1057"/>
      <c r="R145" s="1057"/>
      <c r="S145" s="1057"/>
      <c r="T145" s="1057"/>
      <c r="U145" s="1057"/>
      <c r="V145" s="1239"/>
      <c r="W145" s="1242"/>
      <c r="Z145" s="980" t="s">
        <v>578</v>
      </c>
      <c r="AA145" s="980" t="s">
        <v>579</v>
      </c>
      <c r="AB145" s="980" t="s">
        <v>580</v>
      </c>
      <c r="AC145" s="980" t="s">
        <v>581</v>
      </c>
      <c r="AD145" s="980" t="s">
        <v>582</v>
      </c>
      <c r="AE145" s="980" t="s">
        <v>583</v>
      </c>
      <c r="AF145" s="980" t="s">
        <v>584</v>
      </c>
      <c r="AG145" s="980" t="s">
        <v>585</v>
      </c>
      <c r="AH145" s="980" t="s">
        <v>586</v>
      </c>
      <c r="AI145" s="980" t="s">
        <v>587</v>
      </c>
      <c r="AJ145" s="980" t="s">
        <v>588</v>
      </c>
      <c r="AK145" s="980" t="s">
        <v>589</v>
      </c>
      <c r="AL145" s="980" t="s">
        <v>590</v>
      </c>
      <c r="AM145" s="980" t="s">
        <v>591</v>
      </c>
      <c r="AN145" s="980" t="s">
        <v>592</v>
      </c>
      <c r="AO145" s="980" t="s">
        <v>593</v>
      </c>
      <c r="AP145" s="980" t="s">
        <v>594</v>
      </c>
      <c r="AQ145" s="980" t="s">
        <v>595</v>
      </c>
      <c r="AR145" s="980" t="s">
        <v>596</v>
      </c>
      <c r="AS145" s="980" t="s">
        <v>597</v>
      </c>
      <c r="AT145" s="980" t="s">
        <v>598</v>
      </c>
      <c r="AU145" s="980" t="s">
        <v>599</v>
      </c>
      <c r="AV145" s="980" t="s">
        <v>600</v>
      </c>
      <c r="AW145" s="980" t="s">
        <v>601</v>
      </c>
      <c r="AY145" s="31"/>
      <c r="AZ145" s="31"/>
      <c r="BA145" s="1075"/>
      <c r="BB145" s="124"/>
      <c r="BC145" s="1075"/>
      <c r="BD145" s="1108" t="s">
        <v>518</v>
      </c>
      <c r="BE145" s="1109"/>
      <c r="BF145" s="1108" t="s">
        <v>519</v>
      </c>
      <c r="BG145" s="1109"/>
      <c r="BH145" s="1108" t="s">
        <v>520</v>
      </c>
      <c r="BI145" s="1109"/>
      <c r="BJ145" s="1108" t="s">
        <v>521</v>
      </c>
      <c r="BK145" s="1109"/>
      <c r="BL145" s="1108" t="s">
        <v>522</v>
      </c>
      <c r="BM145" s="1109"/>
      <c r="BN145" s="1108" t="s">
        <v>523</v>
      </c>
      <c r="BO145" s="1109"/>
      <c r="BP145" s="1108" t="s">
        <v>524</v>
      </c>
      <c r="BQ145" s="1109"/>
      <c r="BR145" s="1108" t="s">
        <v>525</v>
      </c>
      <c r="BS145" s="1109"/>
      <c r="BT145" s="1108" t="s">
        <v>526</v>
      </c>
      <c r="BU145" s="1109"/>
      <c r="BV145" s="1108" t="s">
        <v>527</v>
      </c>
      <c r="BW145" s="1109"/>
      <c r="BX145" s="1108" t="s">
        <v>528</v>
      </c>
      <c r="BY145" s="1109"/>
      <c r="BZ145" s="1108" t="s">
        <v>529</v>
      </c>
      <c r="CA145" s="1109"/>
      <c r="CB145" s="1105" t="s">
        <v>764</v>
      </c>
      <c r="CC145" s="1106" t="s">
        <v>765</v>
      </c>
      <c r="CD145" s="31"/>
      <c r="CE145" s="31"/>
      <c r="CF145" s="122"/>
      <c r="CG145" s="122"/>
      <c r="CH145" s="161"/>
    </row>
    <row r="146" spans="1:88" ht="27" customHeight="1">
      <c r="A146" s="976"/>
      <c r="B146" s="982"/>
      <c r="C146" s="982"/>
      <c r="D146" s="998"/>
      <c r="E146" s="1002"/>
      <c r="F146" s="1078"/>
      <c r="G146" s="1097">
        <v>2024</v>
      </c>
      <c r="H146" s="1097">
        <v>2025</v>
      </c>
      <c r="I146" s="1097">
        <v>2026</v>
      </c>
      <c r="J146" s="675"/>
      <c r="K146" s="675"/>
      <c r="L146" s="675"/>
      <c r="M146" s="675"/>
      <c r="N146" s="675"/>
      <c r="O146" s="675"/>
      <c r="P146" s="675"/>
      <c r="Q146" s="675"/>
      <c r="R146" s="675"/>
      <c r="S146" s="675"/>
      <c r="T146" s="675"/>
      <c r="U146" s="675"/>
      <c r="V146" s="1239"/>
      <c r="W146" s="1242"/>
      <c r="Z146" s="980"/>
      <c r="AA146" s="980"/>
      <c r="AB146" s="980"/>
      <c r="AC146" s="980"/>
      <c r="AD146" s="980"/>
      <c r="AE146" s="980"/>
      <c r="AF146" s="980"/>
      <c r="AG146" s="980"/>
      <c r="AH146" s="980"/>
      <c r="AI146" s="980"/>
      <c r="AJ146" s="980"/>
      <c r="AK146" s="980"/>
      <c r="AL146" s="980"/>
      <c r="AM146" s="980"/>
      <c r="AN146" s="980"/>
      <c r="AO146" s="980"/>
      <c r="AP146" s="980"/>
      <c r="AQ146" s="980"/>
      <c r="AR146" s="980"/>
      <c r="AS146" s="980"/>
      <c r="AT146" s="980"/>
      <c r="AU146" s="980"/>
      <c r="AV146" s="980"/>
      <c r="AW146" s="980"/>
      <c r="BA146" s="1075"/>
      <c r="BB146" s="124"/>
      <c r="BC146" s="1075"/>
      <c r="BD146" s="1110" t="s">
        <v>531</v>
      </c>
      <c r="BE146" s="1110" t="s">
        <v>532</v>
      </c>
      <c r="BF146" s="1110" t="s">
        <v>531</v>
      </c>
      <c r="BG146" s="1110" t="s">
        <v>532</v>
      </c>
      <c r="BH146" s="1110" t="s">
        <v>531</v>
      </c>
      <c r="BI146" s="1110" t="s">
        <v>532</v>
      </c>
      <c r="BJ146" s="1110" t="s">
        <v>531</v>
      </c>
      <c r="BK146" s="1110" t="s">
        <v>532</v>
      </c>
      <c r="BL146" s="1110" t="s">
        <v>531</v>
      </c>
      <c r="BM146" s="1110" t="s">
        <v>532</v>
      </c>
      <c r="BN146" s="1107" t="s">
        <v>531</v>
      </c>
      <c r="BO146" s="1110" t="s">
        <v>532</v>
      </c>
      <c r="BP146" s="1107" t="s">
        <v>531</v>
      </c>
      <c r="BQ146" s="1110" t="s">
        <v>532</v>
      </c>
      <c r="BR146" s="1107" t="s">
        <v>531</v>
      </c>
      <c r="BS146" s="1110" t="s">
        <v>532</v>
      </c>
      <c r="BT146" s="1107" t="s">
        <v>531</v>
      </c>
      <c r="BU146" s="1110" t="s">
        <v>532</v>
      </c>
      <c r="BV146" s="1107" t="s">
        <v>531</v>
      </c>
      <c r="BW146" s="1110" t="s">
        <v>532</v>
      </c>
      <c r="BX146" s="1107" t="s">
        <v>531</v>
      </c>
      <c r="BY146" s="1110" t="s">
        <v>532</v>
      </c>
      <c r="BZ146" s="1107" t="s">
        <v>531</v>
      </c>
      <c r="CA146" s="1110" t="s">
        <v>532</v>
      </c>
      <c r="CB146" s="1105"/>
      <c r="CC146" s="1106"/>
      <c r="CF146" s="122"/>
      <c r="CG146" s="122"/>
      <c r="CH146" s="161"/>
    </row>
    <row r="147" spans="1:88" ht="51" customHeight="1">
      <c r="A147" s="977"/>
      <c r="B147" s="983"/>
      <c r="C147" s="983"/>
      <c r="D147" s="999"/>
      <c r="E147" s="1003"/>
      <c r="F147" s="1079"/>
      <c r="G147" s="1098"/>
      <c r="H147" s="1098"/>
      <c r="I147" s="1098"/>
      <c r="J147" s="676" t="s">
        <v>399</v>
      </c>
      <c r="K147" s="676" t="s">
        <v>400</v>
      </c>
      <c r="L147" s="676" t="s">
        <v>401</v>
      </c>
      <c r="M147" s="676" t="s">
        <v>402</v>
      </c>
      <c r="N147" s="676" t="s">
        <v>403</v>
      </c>
      <c r="O147" s="676" t="s">
        <v>404</v>
      </c>
      <c r="P147" s="676" t="s">
        <v>405</v>
      </c>
      <c r="Q147" s="676" t="s">
        <v>406</v>
      </c>
      <c r="R147" s="676" t="s">
        <v>407</v>
      </c>
      <c r="S147" s="676" t="s">
        <v>408</v>
      </c>
      <c r="T147" s="676" t="s">
        <v>409</v>
      </c>
      <c r="U147" s="676" t="s">
        <v>410</v>
      </c>
      <c r="V147" s="1240"/>
      <c r="W147" s="1243"/>
      <c r="Z147" s="980"/>
      <c r="AA147" s="980"/>
      <c r="AB147" s="980"/>
      <c r="AC147" s="980"/>
      <c r="AD147" s="980"/>
      <c r="AE147" s="980"/>
      <c r="AF147" s="980"/>
      <c r="AG147" s="980"/>
      <c r="AH147" s="980"/>
      <c r="AI147" s="980"/>
      <c r="AJ147" s="980"/>
      <c r="AK147" s="980"/>
      <c r="AL147" s="980"/>
      <c r="AM147" s="980"/>
      <c r="AN147" s="980"/>
      <c r="AO147" s="980"/>
      <c r="AP147" s="980"/>
      <c r="AQ147" s="980"/>
      <c r="AR147" s="980"/>
      <c r="AS147" s="980"/>
      <c r="AT147" s="980"/>
      <c r="AU147" s="980"/>
      <c r="AV147" s="980"/>
      <c r="AW147" s="980"/>
      <c r="BA147" s="1076"/>
      <c r="BB147" s="127"/>
      <c r="BC147" s="1076"/>
      <c r="BD147" s="1111"/>
      <c r="BE147" s="1111"/>
      <c r="BF147" s="1111"/>
      <c r="BG147" s="1111"/>
      <c r="BH147" s="1111"/>
      <c r="BI147" s="1111"/>
      <c r="BJ147" s="1111"/>
      <c r="BK147" s="1111"/>
      <c r="BL147" s="1111"/>
      <c r="BM147" s="1111"/>
      <c r="BN147" s="1107"/>
      <c r="BO147" s="1111"/>
      <c r="BP147" s="1107"/>
      <c r="BQ147" s="1111"/>
      <c r="BR147" s="1107"/>
      <c r="BS147" s="1111"/>
      <c r="BT147" s="1107"/>
      <c r="BU147" s="1111"/>
      <c r="BV147" s="1107"/>
      <c r="BW147" s="1111"/>
      <c r="BX147" s="1107"/>
      <c r="BY147" s="1111"/>
      <c r="BZ147" s="1107"/>
      <c r="CA147" s="1111"/>
      <c r="CB147" s="1105"/>
      <c r="CC147" s="1106"/>
      <c r="CF147" s="122"/>
      <c r="CG147" s="122"/>
      <c r="CH147" s="161"/>
    </row>
    <row r="148" spans="1:88" ht="54.75" customHeight="1">
      <c r="A148" s="1002" t="s">
        <v>496</v>
      </c>
      <c r="B148" s="1039" t="s">
        <v>240</v>
      </c>
      <c r="C148" s="1051" t="s">
        <v>321</v>
      </c>
      <c r="D148" s="1149" t="s">
        <v>411</v>
      </c>
      <c r="E148" s="1150"/>
      <c r="F148" s="671">
        <f>+'[1]UE409 (2)'!F154</f>
        <v>7</v>
      </c>
      <c r="G148" s="671">
        <f>+'[1]UE409 (2)'!G154</f>
        <v>7</v>
      </c>
      <c r="H148" s="671">
        <f>+'[1]UE409 (2)'!H154</f>
        <v>7</v>
      </c>
      <c r="I148" s="671">
        <f>+'[1]UE409 (2)'!I154</f>
        <v>7</v>
      </c>
      <c r="J148" s="727">
        <v>1</v>
      </c>
      <c r="K148" s="671">
        <v>0</v>
      </c>
      <c r="L148" s="671">
        <v>0</v>
      </c>
      <c r="M148" s="671">
        <v>0</v>
      </c>
      <c r="N148" s="671">
        <f t="shared" ref="N148:U148" si="35">+N149+N150</f>
        <v>0</v>
      </c>
      <c r="O148" s="671">
        <f t="shared" si="35"/>
        <v>0</v>
      </c>
      <c r="P148" s="671">
        <f t="shared" si="35"/>
        <v>0</v>
      </c>
      <c r="Q148" s="671">
        <f t="shared" si="35"/>
        <v>0</v>
      </c>
      <c r="R148" s="671">
        <f t="shared" si="35"/>
        <v>0</v>
      </c>
      <c r="S148" s="671">
        <f t="shared" si="35"/>
        <v>0</v>
      </c>
      <c r="T148" s="671">
        <f t="shared" si="35"/>
        <v>0</v>
      </c>
      <c r="U148" s="671">
        <f t="shared" si="35"/>
        <v>0</v>
      </c>
      <c r="V148" s="77">
        <f>SUM(J148:U148)</f>
        <v>1</v>
      </c>
      <c r="W148" s="128">
        <f>+V148/F148*100</f>
        <v>14.285714285714285</v>
      </c>
      <c r="Z148" s="224"/>
      <c r="AA148" s="224"/>
      <c r="AB148" s="694"/>
      <c r="AC148" s="694"/>
      <c r="AD148" s="695"/>
      <c r="AE148" s="695"/>
      <c r="AF148" s="694"/>
      <c r="AG148" s="694"/>
      <c r="AH148" s="694"/>
      <c r="AI148" s="694"/>
      <c r="AJ148" s="701"/>
      <c r="AK148" s="701"/>
      <c r="AL148" s="694"/>
      <c r="AM148" s="694"/>
      <c r="AN148" s="224"/>
      <c r="AO148" s="224"/>
      <c r="AP148" s="694"/>
      <c r="AQ148" s="694"/>
      <c r="AR148" s="224"/>
      <c r="AS148" s="224"/>
      <c r="AT148" s="694"/>
      <c r="AU148" s="694"/>
      <c r="AV148" s="694"/>
      <c r="AW148" s="694"/>
      <c r="BA148" s="77">
        <f>+BC148+BD148+BF148+BH148+BJ148+BL148+BN148+BP148+BR148+BT148+BV148+BX148+BZ148</f>
        <v>29907</v>
      </c>
      <c r="BB148" s="130">
        <f>+BE148+BG148+BI148+BK148+BM148+BO148+BQ148+BS148+BU148+BW148+BY148+CA148</f>
        <v>4069.71</v>
      </c>
      <c r="BC148" s="129">
        <v>29428</v>
      </c>
      <c r="BD148" s="155">
        <v>0</v>
      </c>
      <c r="BE148" s="132">
        <v>1946.18</v>
      </c>
      <c r="BF148" s="158">
        <v>479</v>
      </c>
      <c r="BG148" s="132">
        <v>2123.5299999999997</v>
      </c>
      <c r="BH148" s="158"/>
      <c r="BI148" s="64"/>
      <c r="BJ148" s="158"/>
      <c r="BK148" s="64"/>
      <c r="BL148" s="158"/>
      <c r="BM148" s="159"/>
      <c r="BN148" s="158"/>
      <c r="BO148" s="159"/>
      <c r="BP148" s="158"/>
      <c r="BQ148" s="132"/>
      <c r="BR148" s="158"/>
      <c r="BS148" s="64"/>
      <c r="BT148" s="158"/>
      <c r="BU148" s="159"/>
      <c r="BV148" s="158"/>
      <c r="BW148" s="132"/>
      <c r="BX148" s="158"/>
      <c r="BY148" s="64"/>
      <c r="BZ148" s="158"/>
      <c r="CA148" s="64"/>
      <c r="CB148" s="156">
        <f>+BE148+BG148+BI148+BK148+BM148+BO148+BQ148+BS148+BU148+BW148+BY148+CA148</f>
        <v>4069.71</v>
      </c>
      <c r="CC148" s="128">
        <f>+CB148/BA148*100</f>
        <v>13.607884441769485</v>
      </c>
      <c r="CF148" s="133">
        <f>+CI148-BA148</f>
        <v>0</v>
      </c>
      <c r="CG148" s="133">
        <f>+CJ148-BB148</f>
        <v>0</v>
      </c>
      <c r="CH148" s="160"/>
      <c r="CI148" s="133">
        <v>29907</v>
      </c>
      <c r="CJ148" s="133">
        <v>4069.71</v>
      </c>
    </row>
    <row r="149" spans="1:88" ht="65.25" customHeight="1">
      <c r="A149" s="1002"/>
      <c r="B149" s="1040"/>
      <c r="C149" s="1052"/>
      <c r="D149" s="75" t="s">
        <v>385</v>
      </c>
      <c r="E149" s="9" t="s">
        <v>46</v>
      </c>
      <c r="F149" s="671">
        <f>+'[1]UE409 (2)'!F155</f>
        <v>5</v>
      </c>
      <c r="G149" s="671">
        <f>+'[1]UE409 (2)'!G155</f>
        <v>5</v>
      </c>
      <c r="H149" s="671">
        <f>+'[1]UE409 (2)'!H155</f>
        <v>5</v>
      </c>
      <c r="I149" s="671">
        <f>+'[1]UE409 (2)'!I155</f>
        <v>5</v>
      </c>
      <c r="J149" s="634">
        <v>0</v>
      </c>
      <c r="K149" s="80">
        <v>0</v>
      </c>
      <c r="L149" s="110">
        <v>0</v>
      </c>
      <c r="M149" s="80">
        <v>0</v>
      </c>
      <c r="N149" s="80"/>
      <c r="O149" s="430"/>
      <c r="P149" s="80"/>
      <c r="Q149" s="634"/>
      <c r="R149" s="80"/>
      <c r="S149" s="634"/>
      <c r="T149" s="80"/>
      <c r="U149" s="80"/>
      <c r="V149" s="77">
        <f t="shared" ref="V149:V192" si="36">SUM(J149:U149)</f>
        <v>0</v>
      </c>
      <c r="W149" s="128">
        <f t="shared" ref="W149:W192" si="37">+V149/F149*100</f>
        <v>0</v>
      </c>
      <c r="Z149" s="639" t="s">
        <v>777</v>
      </c>
      <c r="AA149" s="639" t="s">
        <v>778</v>
      </c>
      <c r="AB149" s="38" t="s">
        <v>889</v>
      </c>
      <c r="AC149" s="38" t="s">
        <v>890</v>
      </c>
      <c r="AD149" s="34" t="s">
        <v>891</v>
      </c>
      <c r="AE149" s="34" t="s">
        <v>892</v>
      </c>
      <c r="AF149" s="38" t="s">
        <v>893</v>
      </c>
      <c r="AG149" s="38" t="s">
        <v>894</v>
      </c>
      <c r="AH149" s="38"/>
      <c r="AI149" s="38"/>
      <c r="AJ149" s="702"/>
      <c r="AK149" s="702"/>
      <c r="AL149" s="38"/>
      <c r="AM149" s="38"/>
      <c r="AN149" s="639"/>
      <c r="AO149" s="639"/>
      <c r="AP149" s="226"/>
      <c r="AQ149" s="226"/>
      <c r="AR149" s="640"/>
      <c r="AS149" s="640"/>
      <c r="AT149" s="226"/>
      <c r="AU149" s="226"/>
      <c r="AV149" s="226"/>
      <c r="AW149" s="226"/>
      <c r="BA149" s="129"/>
      <c r="BB149" s="130"/>
      <c r="BC149" s="129"/>
      <c r="BD149" s="155"/>
      <c r="BE149" s="132"/>
      <c r="BF149" s="158"/>
      <c r="BG149" s="132"/>
      <c r="BH149" s="158"/>
      <c r="BI149" s="64"/>
      <c r="BJ149" s="158"/>
      <c r="BK149" s="64"/>
      <c r="BL149" s="158"/>
      <c r="BM149" s="132"/>
      <c r="BN149" s="158"/>
      <c r="BO149" s="159"/>
      <c r="BP149" s="158"/>
      <c r="BQ149" s="132"/>
      <c r="BR149" s="158"/>
      <c r="BS149" s="64"/>
      <c r="BT149" s="158"/>
      <c r="BU149" s="159"/>
      <c r="BV149" s="158"/>
      <c r="BW149" s="132"/>
      <c r="BX149" s="158"/>
      <c r="BY149" s="64"/>
      <c r="BZ149" s="158"/>
      <c r="CA149" s="64"/>
      <c r="CB149" s="156">
        <f t="shared" ref="CB149:CB192" si="38">+BE149+BG149+BI149+BK149+BM149+BO149+BQ149+BS149+BU149+BW149+BY149+CA149</f>
        <v>0</v>
      </c>
      <c r="CC149" s="128" t="e">
        <f t="shared" ref="CC149:CC192" si="39">+CB149/BA149*100</f>
        <v>#DIV/0!</v>
      </c>
      <c r="CF149" s="157"/>
      <c r="CG149" s="157"/>
    </row>
    <row r="150" spans="1:88" ht="65.25" customHeight="1">
      <c r="A150" s="1002"/>
      <c r="B150" s="1055"/>
      <c r="C150" s="1065"/>
      <c r="D150" s="76" t="s">
        <v>412</v>
      </c>
      <c r="E150" s="9" t="s">
        <v>46</v>
      </c>
      <c r="F150" s="671">
        <f>+'[1]UE409 (2)'!F156</f>
        <v>2</v>
      </c>
      <c r="G150" s="671">
        <f>+'[1]UE409 (2)'!G156</f>
        <v>2</v>
      </c>
      <c r="H150" s="671">
        <f>+'[1]UE409 (2)'!H156</f>
        <v>2</v>
      </c>
      <c r="I150" s="671">
        <f>+'[1]UE409 (2)'!I156</f>
        <v>2</v>
      </c>
      <c r="J150" s="634">
        <v>1</v>
      </c>
      <c r="K150" s="80">
        <v>0</v>
      </c>
      <c r="L150" s="110">
        <v>0</v>
      </c>
      <c r="M150" s="80">
        <v>0</v>
      </c>
      <c r="N150" s="80"/>
      <c r="O150" s="430"/>
      <c r="P150" s="80"/>
      <c r="Q150" s="634"/>
      <c r="R150" s="80"/>
      <c r="S150" s="634"/>
      <c r="T150" s="80"/>
      <c r="U150" s="80"/>
      <c r="V150" s="77">
        <f t="shared" si="36"/>
        <v>1</v>
      </c>
      <c r="W150" s="128">
        <f t="shared" si="37"/>
        <v>50</v>
      </c>
      <c r="Z150" s="639" t="s">
        <v>779</v>
      </c>
      <c r="AA150" s="639" t="s">
        <v>780</v>
      </c>
      <c r="AB150" s="38" t="s">
        <v>895</v>
      </c>
      <c r="AC150" s="38" t="s">
        <v>896</v>
      </c>
      <c r="AD150" s="34" t="s">
        <v>795</v>
      </c>
      <c r="AE150" s="34" t="s">
        <v>897</v>
      </c>
      <c r="AF150" s="38" t="s">
        <v>795</v>
      </c>
      <c r="AG150" s="38" t="s">
        <v>898</v>
      </c>
      <c r="AH150" s="38"/>
      <c r="AI150" s="38"/>
      <c r="AJ150" s="702"/>
      <c r="AK150" s="702"/>
      <c r="AL150" s="38"/>
      <c r="AM150" s="38"/>
      <c r="AN150" s="639"/>
      <c r="AO150" s="639"/>
      <c r="AP150" s="226"/>
      <c r="AQ150" s="226"/>
      <c r="AR150" s="640"/>
      <c r="AS150" s="640"/>
      <c r="AT150" s="226"/>
      <c r="AU150" s="226"/>
      <c r="AV150" s="226"/>
      <c r="AW150" s="226"/>
      <c r="BA150" s="129"/>
      <c r="BB150" s="130"/>
      <c r="BC150" s="129"/>
      <c r="BD150" s="155"/>
      <c r="BE150" s="132"/>
      <c r="BF150" s="158"/>
      <c r="BG150" s="132"/>
      <c r="BH150" s="158"/>
      <c r="BI150" s="64"/>
      <c r="BJ150" s="158"/>
      <c r="BK150" s="64"/>
      <c r="BL150" s="158"/>
      <c r="BM150" s="64"/>
      <c r="BN150" s="158"/>
      <c r="BO150" s="159"/>
      <c r="BP150" s="158"/>
      <c r="BQ150" s="132"/>
      <c r="BR150" s="158"/>
      <c r="BS150" s="64"/>
      <c r="BT150" s="158"/>
      <c r="BU150" s="159"/>
      <c r="BV150" s="158"/>
      <c r="BW150" s="132"/>
      <c r="BX150" s="158"/>
      <c r="BY150" s="64"/>
      <c r="BZ150" s="158"/>
      <c r="CA150" s="64"/>
      <c r="CB150" s="156">
        <f t="shared" si="38"/>
        <v>0</v>
      </c>
      <c r="CC150" s="128" t="e">
        <f t="shared" si="39"/>
        <v>#DIV/0!</v>
      </c>
      <c r="CF150" s="157"/>
      <c r="CG150" s="157"/>
    </row>
    <row r="151" spans="1:88" ht="55.5" customHeight="1">
      <c r="A151" s="1002"/>
      <c r="B151" s="1046" t="s">
        <v>322</v>
      </c>
      <c r="C151" s="1069" t="s">
        <v>334</v>
      </c>
      <c r="D151" s="677" t="s">
        <v>397</v>
      </c>
      <c r="E151" s="678"/>
      <c r="F151" s="671">
        <f>+'[1]UE409 (2)'!F157</f>
        <v>25830</v>
      </c>
      <c r="G151" s="671">
        <f>+'[1]UE409 (2)'!G157</f>
        <v>25830</v>
      </c>
      <c r="H151" s="671">
        <f>+'[1]UE409 (2)'!H157</f>
        <v>25830</v>
      </c>
      <c r="I151" s="671">
        <f>+'[1]UE409 (2)'!I157</f>
        <v>25830</v>
      </c>
      <c r="J151" s="727">
        <v>962</v>
      </c>
      <c r="K151" s="671">
        <v>972</v>
      </c>
      <c r="L151" s="671">
        <v>958</v>
      </c>
      <c r="M151" s="671">
        <v>1207</v>
      </c>
      <c r="N151" s="671">
        <f t="shared" ref="N151:U151" si="40">+N152</f>
        <v>0</v>
      </c>
      <c r="O151" s="671">
        <f t="shared" si="40"/>
        <v>0</v>
      </c>
      <c r="P151" s="671">
        <f t="shared" si="40"/>
        <v>0</v>
      </c>
      <c r="Q151" s="671">
        <f t="shared" si="40"/>
        <v>0</v>
      </c>
      <c r="R151" s="671">
        <f t="shared" si="40"/>
        <v>0</v>
      </c>
      <c r="S151" s="671">
        <f t="shared" si="40"/>
        <v>0</v>
      </c>
      <c r="T151" s="671">
        <f t="shared" si="40"/>
        <v>0</v>
      </c>
      <c r="U151" s="671">
        <f t="shared" si="40"/>
        <v>0</v>
      </c>
      <c r="V151" s="77">
        <f t="shared" si="36"/>
        <v>4099</v>
      </c>
      <c r="W151" s="128">
        <f t="shared" si="37"/>
        <v>15.86914440572977</v>
      </c>
      <c r="Z151" s="638"/>
      <c r="AA151" s="638"/>
      <c r="AB151" s="44"/>
      <c r="AC151" s="44"/>
      <c r="AD151" s="25"/>
      <c r="AE151" s="25"/>
      <c r="AF151" s="44"/>
      <c r="AG151" s="44"/>
      <c r="AH151" s="44"/>
      <c r="AI151" s="44"/>
      <c r="AJ151" s="703"/>
      <c r="AK151" s="703"/>
      <c r="AL151" s="223"/>
      <c r="AM151" s="223"/>
      <c r="AN151" s="224"/>
      <c r="AO151" s="224"/>
      <c r="AP151" s="223"/>
      <c r="AQ151" s="223"/>
      <c r="AR151" s="224"/>
      <c r="AS151" s="224"/>
      <c r="AT151" s="223"/>
      <c r="AU151" s="223"/>
      <c r="AV151" s="223"/>
      <c r="AW151" s="223"/>
      <c r="BA151" s="77">
        <f>+BC151+BD151+BF151+BH151+BJ151+BL151+BN151+BP151+BR151+BT151+BV151+BX151+BZ151</f>
        <v>2894347</v>
      </c>
      <c r="BB151" s="130">
        <f>+BE151+BG151+BI151+BK151+BM151+BO151+BQ151+BS151+BU151+BW151+BY151+CA151</f>
        <v>521769.51</v>
      </c>
      <c r="BC151" s="129">
        <v>2834905</v>
      </c>
      <c r="BD151" s="155">
        <f>4605</f>
        <v>4605</v>
      </c>
      <c r="BE151" s="132">
        <v>282931.87</v>
      </c>
      <c r="BF151" s="158">
        <v>54837</v>
      </c>
      <c r="BG151" s="132">
        <v>238837.64</v>
      </c>
      <c r="BH151" s="158"/>
      <c r="BI151" s="64"/>
      <c r="BJ151" s="158"/>
      <c r="BK151" s="64"/>
      <c r="BL151" s="158"/>
      <c r="BM151" s="64"/>
      <c r="BN151" s="158"/>
      <c r="BO151" s="159"/>
      <c r="BP151" s="158"/>
      <c r="BQ151" s="132"/>
      <c r="BR151" s="158"/>
      <c r="BS151" s="64"/>
      <c r="BT151" s="158"/>
      <c r="BU151" s="159"/>
      <c r="BV151" s="158"/>
      <c r="BW151" s="132"/>
      <c r="BX151" s="158"/>
      <c r="BY151" s="64"/>
      <c r="BZ151" s="158"/>
      <c r="CA151" s="64"/>
      <c r="CB151" s="156">
        <f t="shared" si="38"/>
        <v>521769.51</v>
      </c>
      <c r="CC151" s="128">
        <f t="shared" si="39"/>
        <v>18.027192662109968</v>
      </c>
      <c r="CF151" s="133">
        <f>+CI151-BA151</f>
        <v>0</v>
      </c>
      <c r="CG151" s="133">
        <f>+CJ151-BB151</f>
        <v>0</v>
      </c>
      <c r="CH151" s="160"/>
      <c r="CI151" s="133">
        <v>2894347</v>
      </c>
      <c r="CJ151" s="133">
        <v>521769.51</v>
      </c>
    </row>
    <row r="152" spans="1:88" ht="69" customHeight="1">
      <c r="A152" s="1002"/>
      <c r="B152" s="1046"/>
      <c r="C152" s="1146"/>
      <c r="D152" s="38" t="s">
        <v>150</v>
      </c>
      <c r="E152" s="9" t="s">
        <v>60</v>
      </c>
      <c r="F152" s="671">
        <f>+'[1]UE409 (2)'!F158</f>
        <v>25830</v>
      </c>
      <c r="G152" s="671">
        <f>+'[1]UE409 (2)'!G158</f>
        <v>25830</v>
      </c>
      <c r="H152" s="671">
        <f>+'[1]UE409 (2)'!H158</f>
        <v>25830</v>
      </c>
      <c r="I152" s="671">
        <f>+'[1]UE409 (2)'!I158</f>
        <v>25830</v>
      </c>
      <c r="J152" s="634">
        <v>962</v>
      </c>
      <c r="K152" s="80">
        <v>972</v>
      </c>
      <c r="L152" s="110">
        <v>958</v>
      </c>
      <c r="M152" s="80">
        <v>1207</v>
      </c>
      <c r="N152" s="80"/>
      <c r="O152" s="430"/>
      <c r="P152" s="80"/>
      <c r="Q152" s="635"/>
      <c r="R152" s="80"/>
      <c r="S152" s="635"/>
      <c r="T152" s="80"/>
      <c r="U152" s="80"/>
      <c r="V152" s="77">
        <f t="shared" si="36"/>
        <v>4099</v>
      </c>
      <c r="W152" s="128">
        <f t="shared" si="37"/>
        <v>15.86914440572977</v>
      </c>
      <c r="Z152" s="639" t="s">
        <v>781</v>
      </c>
      <c r="AA152" s="639" t="s">
        <v>782</v>
      </c>
      <c r="AB152" s="38" t="s">
        <v>899</v>
      </c>
      <c r="AC152" s="38" t="s">
        <v>900</v>
      </c>
      <c r="AD152" s="34" t="s">
        <v>901</v>
      </c>
      <c r="AE152" s="34" t="s">
        <v>902</v>
      </c>
      <c r="AF152" s="38" t="s">
        <v>903</v>
      </c>
      <c r="AG152" s="38" t="s">
        <v>904</v>
      </c>
      <c r="AH152" s="38"/>
      <c r="AI152" s="38"/>
      <c r="AJ152" s="702"/>
      <c r="AK152" s="702"/>
      <c r="AL152" s="38"/>
      <c r="AM152" s="38"/>
      <c r="AN152" s="639"/>
      <c r="AO152" s="639"/>
      <c r="AP152" s="226"/>
      <c r="AQ152" s="51"/>
      <c r="AR152" s="640"/>
      <c r="AS152" s="640"/>
      <c r="AT152" s="226"/>
      <c r="AU152" s="226"/>
      <c r="AV152" s="226"/>
      <c r="AW152" s="226"/>
      <c r="BA152" s="129"/>
      <c r="BB152" s="130"/>
      <c r="BC152" s="129"/>
      <c r="BD152" s="155"/>
      <c r="BE152" s="132"/>
      <c r="BF152" s="158"/>
      <c r="BG152" s="132"/>
      <c r="BH152" s="158"/>
      <c r="BI152" s="64"/>
      <c r="BJ152" s="158"/>
      <c r="BK152" s="64"/>
      <c r="BL152" s="158"/>
      <c r="BM152" s="132"/>
      <c r="BN152" s="158"/>
      <c r="BO152" s="159"/>
      <c r="BP152" s="158"/>
      <c r="BQ152" s="132"/>
      <c r="BR152" s="158"/>
      <c r="BS152" s="64"/>
      <c r="BT152" s="158"/>
      <c r="BU152" s="159"/>
      <c r="BV152" s="158"/>
      <c r="BW152" s="132"/>
      <c r="BX152" s="158"/>
      <c r="BY152" s="64"/>
      <c r="BZ152" s="158"/>
      <c r="CA152" s="64"/>
      <c r="CB152" s="156">
        <f t="shared" si="38"/>
        <v>0</v>
      </c>
      <c r="CC152" s="128" t="e">
        <f t="shared" si="39"/>
        <v>#DIV/0!</v>
      </c>
      <c r="CF152" s="157"/>
      <c r="CG152" s="157"/>
    </row>
    <row r="153" spans="1:88" ht="51.75" customHeight="1">
      <c r="A153" s="1002"/>
      <c r="B153" s="1046"/>
      <c r="C153" s="1070"/>
      <c r="D153" s="23" t="s">
        <v>151</v>
      </c>
      <c r="E153" s="18" t="s">
        <v>60</v>
      </c>
      <c r="F153" s="671">
        <f>+'[1]UE409 (2)'!F159</f>
        <v>2583</v>
      </c>
      <c r="G153" s="671">
        <f>+'[1]UE409 (2)'!G159</f>
        <v>2583</v>
      </c>
      <c r="H153" s="671">
        <f>+'[1]UE409 (2)'!H159</f>
        <v>2583</v>
      </c>
      <c r="I153" s="671">
        <f>+'[1]UE409 (2)'!I159</f>
        <v>2583</v>
      </c>
      <c r="J153" s="636">
        <v>92</v>
      </c>
      <c r="K153" s="95">
        <v>97</v>
      </c>
      <c r="L153" s="409">
        <v>96</v>
      </c>
      <c r="M153" s="95">
        <v>120</v>
      </c>
      <c r="N153" s="95"/>
      <c r="O153" s="431"/>
      <c r="P153" s="95"/>
      <c r="Q153" s="636"/>
      <c r="R153" s="95"/>
      <c r="S153" s="636"/>
      <c r="T153" s="95"/>
      <c r="U153" s="95"/>
      <c r="V153" s="77">
        <f t="shared" si="36"/>
        <v>405</v>
      </c>
      <c r="W153" s="128">
        <f t="shared" si="37"/>
        <v>15.6794425087108</v>
      </c>
      <c r="Z153" s="639" t="s">
        <v>783</v>
      </c>
      <c r="AA153" s="639" t="s">
        <v>784</v>
      </c>
      <c r="AB153" s="38" t="s">
        <v>905</v>
      </c>
      <c r="AC153" s="38" t="s">
        <v>906</v>
      </c>
      <c r="AD153" s="34" t="s">
        <v>907</v>
      </c>
      <c r="AE153" s="34" t="s">
        <v>908</v>
      </c>
      <c r="AF153" s="38" t="s">
        <v>909</v>
      </c>
      <c r="AG153" s="38" t="s">
        <v>910</v>
      </c>
      <c r="AH153" s="38"/>
      <c r="AI153" s="38"/>
      <c r="AJ153" s="702"/>
      <c r="AK153" s="702"/>
      <c r="AL153" s="38"/>
      <c r="AM153" s="38"/>
      <c r="AN153" s="639"/>
      <c r="AO153" s="639"/>
      <c r="AP153" s="226"/>
      <c r="AQ153" s="51"/>
      <c r="AR153" s="640"/>
      <c r="AS153" s="640"/>
      <c r="AT153" s="226"/>
      <c r="AU153" s="226"/>
      <c r="AV153" s="226"/>
      <c r="AW153" s="226"/>
      <c r="BA153" s="129"/>
      <c r="BB153" s="130"/>
      <c r="BC153" s="129"/>
      <c r="BD153" s="155"/>
      <c r="BE153" s="132"/>
      <c r="BF153" s="158"/>
      <c r="BG153" s="132"/>
      <c r="BH153" s="158"/>
      <c r="BI153" s="64"/>
      <c r="BJ153" s="158"/>
      <c r="BK153" s="64"/>
      <c r="BL153" s="158"/>
      <c r="BM153" s="64"/>
      <c r="BN153" s="158"/>
      <c r="BO153" s="159"/>
      <c r="BP153" s="158"/>
      <c r="BQ153" s="132"/>
      <c r="BR153" s="158"/>
      <c r="BS153" s="64"/>
      <c r="BT153" s="158"/>
      <c r="BU153" s="159"/>
      <c r="BV153" s="158"/>
      <c r="BW153" s="132"/>
      <c r="BX153" s="158"/>
      <c r="BY153" s="64"/>
      <c r="BZ153" s="158"/>
      <c r="CA153" s="64"/>
      <c r="CB153" s="156">
        <f t="shared" si="38"/>
        <v>0</v>
      </c>
      <c r="CC153" s="128" t="e">
        <f t="shared" si="39"/>
        <v>#DIV/0!</v>
      </c>
      <c r="CF153" s="157"/>
      <c r="CG153" s="157"/>
    </row>
    <row r="154" spans="1:88" ht="51.75" customHeight="1">
      <c r="A154" s="1002"/>
      <c r="B154" s="1039" t="s">
        <v>323</v>
      </c>
      <c r="C154" s="984" t="s">
        <v>714</v>
      </c>
      <c r="D154" s="985"/>
      <c r="E154" s="986"/>
      <c r="F154" s="698">
        <f>+'[1]UE409 (2)'!F160</f>
        <v>3264</v>
      </c>
      <c r="G154" s="698">
        <f>+'[1]UE409 (2)'!G160</f>
        <v>3264</v>
      </c>
      <c r="H154" s="698">
        <f>+'[1]UE409 (2)'!H160</f>
        <v>3264</v>
      </c>
      <c r="I154" s="698">
        <f>+'[1]UE409 (2)'!I160</f>
        <v>3264</v>
      </c>
      <c r="J154" s="731">
        <v>116</v>
      </c>
      <c r="K154" s="699">
        <v>143</v>
      </c>
      <c r="L154" s="699">
        <v>95</v>
      </c>
      <c r="M154" s="699">
        <v>219</v>
      </c>
      <c r="N154" s="699">
        <f t="shared" ref="N154:U154" si="41">+N155+N157</f>
        <v>0</v>
      </c>
      <c r="O154" s="699">
        <f t="shared" si="41"/>
        <v>0</v>
      </c>
      <c r="P154" s="699">
        <f t="shared" si="41"/>
        <v>0</v>
      </c>
      <c r="Q154" s="699">
        <f t="shared" si="41"/>
        <v>0</v>
      </c>
      <c r="R154" s="699">
        <f t="shared" si="41"/>
        <v>0</v>
      </c>
      <c r="S154" s="699">
        <f t="shared" si="41"/>
        <v>0</v>
      </c>
      <c r="T154" s="699">
        <f t="shared" si="41"/>
        <v>0</v>
      </c>
      <c r="U154" s="699">
        <f t="shared" si="41"/>
        <v>0</v>
      </c>
      <c r="V154" s="77">
        <f t="shared" si="36"/>
        <v>573</v>
      </c>
      <c r="W154" s="128">
        <f t="shared" si="37"/>
        <v>17.555147058823529</v>
      </c>
      <c r="Z154" s="638"/>
      <c r="AA154" s="638"/>
      <c r="AB154" s="44"/>
      <c r="AC154" s="44"/>
      <c r="AD154" s="25"/>
      <c r="AE154" s="25"/>
      <c r="AF154" s="44"/>
      <c r="AG154" s="44"/>
      <c r="AH154" s="44"/>
      <c r="AI154" s="44"/>
      <c r="AJ154" s="702"/>
      <c r="AK154" s="702"/>
      <c r="AL154" s="44"/>
      <c r="AM154" s="44"/>
      <c r="AN154" s="638"/>
      <c r="AO154" s="638"/>
      <c r="AP154" s="223"/>
      <c r="AQ154" s="12"/>
      <c r="AR154" s="224"/>
      <c r="AS154" s="224"/>
      <c r="AT154" s="226"/>
      <c r="AU154" s="226"/>
      <c r="AV154" s="226"/>
      <c r="AW154" s="226"/>
      <c r="BA154" s="129"/>
      <c r="BB154" s="130"/>
      <c r="BC154" s="129"/>
      <c r="BD154" s="155"/>
      <c r="BE154" s="132"/>
      <c r="BF154" s="158"/>
      <c r="BG154" s="132"/>
      <c r="BH154" s="158"/>
      <c r="BI154" s="64"/>
      <c r="BJ154" s="158"/>
      <c r="BK154" s="64"/>
      <c r="BL154" s="158"/>
      <c r="BM154" s="64"/>
      <c r="BN154" s="158"/>
      <c r="BO154" s="159"/>
      <c r="BP154" s="158"/>
      <c r="BQ154" s="132"/>
      <c r="BR154" s="158"/>
      <c r="BS154" s="64"/>
      <c r="BT154" s="158"/>
      <c r="BU154" s="159"/>
      <c r="BV154" s="158"/>
      <c r="BW154" s="132"/>
      <c r="BX154" s="158"/>
      <c r="BY154" s="64"/>
      <c r="BZ154" s="158"/>
      <c r="CA154" s="64"/>
      <c r="CB154" s="156">
        <f t="shared" si="38"/>
        <v>0</v>
      </c>
      <c r="CC154" s="128" t="e">
        <f t="shared" si="39"/>
        <v>#DIV/0!</v>
      </c>
      <c r="CF154" s="157"/>
      <c r="CG154" s="157"/>
    </row>
    <row r="155" spans="1:88" ht="52.5" customHeight="1">
      <c r="A155" s="1002"/>
      <c r="B155" s="1040"/>
      <c r="C155" s="1103" t="s">
        <v>715</v>
      </c>
      <c r="D155" s="681" t="s">
        <v>221</v>
      </c>
      <c r="E155" s="682"/>
      <c r="F155" s="671">
        <f>+'[1]UE409 (2)'!F161</f>
        <v>3109</v>
      </c>
      <c r="G155" s="671">
        <f>+'[1]UE409 (2)'!G161</f>
        <v>3109</v>
      </c>
      <c r="H155" s="671">
        <f>+'[1]UE409 (2)'!H161</f>
        <v>3109</v>
      </c>
      <c r="I155" s="671">
        <f>+'[1]UE409 (2)'!I161</f>
        <v>3109</v>
      </c>
      <c r="J155" s="727">
        <v>115</v>
      </c>
      <c r="K155" s="671">
        <v>138</v>
      </c>
      <c r="L155" s="671">
        <v>91</v>
      </c>
      <c r="M155" s="671">
        <v>214</v>
      </c>
      <c r="N155" s="671">
        <f t="shared" ref="N155:U155" si="42">+N156</f>
        <v>0</v>
      </c>
      <c r="O155" s="671">
        <f t="shared" si="42"/>
        <v>0</v>
      </c>
      <c r="P155" s="671">
        <f t="shared" si="42"/>
        <v>0</v>
      </c>
      <c r="Q155" s="671">
        <f t="shared" si="42"/>
        <v>0</v>
      </c>
      <c r="R155" s="671">
        <f t="shared" si="42"/>
        <v>0</v>
      </c>
      <c r="S155" s="671">
        <f t="shared" si="42"/>
        <v>0</v>
      </c>
      <c r="T155" s="671">
        <f t="shared" si="42"/>
        <v>0</v>
      </c>
      <c r="U155" s="671">
        <f t="shared" si="42"/>
        <v>0</v>
      </c>
      <c r="V155" s="77">
        <f t="shared" si="36"/>
        <v>558</v>
      </c>
      <c r="W155" s="128">
        <f t="shared" si="37"/>
        <v>17.947893213251849</v>
      </c>
      <c r="Z155" s="638"/>
      <c r="AA155" s="638"/>
      <c r="AB155" s="44"/>
      <c r="AC155" s="44"/>
      <c r="AD155" s="25"/>
      <c r="AE155" s="25"/>
      <c r="AF155" s="44"/>
      <c r="AG155" s="44"/>
      <c r="AH155" s="44"/>
      <c r="AI155" s="44"/>
      <c r="AJ155" s="703"/>
      <c r="AK155" s="703"/>
      <c r="AL155" s="223"/>
      <c r="AM155" s="223"/>
      <c r="AN155" s="224"/>
      <c r="AO155" s="224"/>
      <c r="AP155" s="223"/>
      <c r="AQ155" s="223"/>
      <c r="AR155" s="224"/>
      <c r="AS155" s="224"/>
      <c r="AT155" s="223"/>
      <c r="AU155" s="223"/>
      <c r="AV155" s="223"/>
      <c r="AW155" s="223"/>
      <c r="AY155" s="125"/>
      <c r="AZ155" s="125"/>
      <c r="BA155" s="129">
        <f>+BC155+BD155+BF155+BH155+BJ155+BL155+BN155+BP155+BR155+BT155+BV155+BX155+BZ155</f>
        <v>243070</v>
      </c>
      <c r="BB155" s="130">
        <f>+BE155+BG155+BI155+BK155+BM155+BO155+BQ155+BS155+BU155+BW155+BY155+CA155</f>
        <v>21715.390000000003</v>
      </c>
      <c r="BC155" s="77">
        <v>0</v>
      </c>
      <c r="BD155" s="155">
        <v>0</v>
      </c>
      <c r="BE155" s="132">
        <v>0</v>
      </c>
      <c r="BF155" s="158">
        <v>243070</v>
      </c>
      <c r="BG155" s="132">
        <v>21715.390000000003</v>
      </c>
      <c r="BH155" s="158"/>
      <c r="BI155" s="64"/>
      <c r="BJ155" s="158"/>
      <c r="BK155" s="64"/>
      <c r="BL155" s="158"/>
      <c r="BM155" s="64"/>
      <c r="BN155" s="158"/>
      <c r="BO155" s="159"/>
      <c r="BP155" s="158"/>
      <c r="BQ155" s="132"/>
      <c r="BR155" s="158"/>
      <c r="BS155" s="64"/>
      <c r="BT155" s="158"/>
      <c r="BU155" s="159"/>
      <c r="BV155" s="158"/>
      <c r="BW155" s="132"/>
      <c r="BX155" s="158"/>
      <c r="BY155" s="64"/>
      <c r="BZ155" s="158"/>
      <c r="CA155" s="64"/>
      <c r="CB155" s="156">
        <f t="shared" si="38"/>
        <v>21715.390000000003</v>
      </c>
      <c r="CC155" s="128">
        <f t="shared" si="39"/>
        <v>8.9338009626856483</v>
      </c>
      <c r="CD155" s="125"/>
      <c r="CE155" s="125"/>
      <c r="CF155" s="133">
        <f>+CI155-BA155</f>
        <v>0</v>
      </c>
      <c r="CG155" s="133">
        <f>+CJ155-BB155</f>
        <v>0</v>
      </c>
      <c r="CH155" s="160"/>
      <c r="CI155" s="133">
        <v>243070</v>
      </c>
      <c r="CJ155" s="133">
        <v>21715.390000000003</v>
      </c>
    </row>
    <row r="156" spans="1:88" ht="39.75" customHeight="1">
      <c r="A156" s="1002"/>
      <c r="B156" s="1040"/>
      <c r="C156" s="1104"/>
      <c r="D156" s="38" t="s">
        <v>152</v>
      </c>
      <c r="E156" s="18" t="s">
        <v>60</v>
      </c>
      <c r="F156" s="671">
        <f>+'[1]UE409 (2)'!F162</f>
        <v>3109</v>
      </c>
      <c r="G156" s="671">
        <f>+'[1]UE409 (2)'!G162</f>
        <v>3109</v>
      </c>
      <c r="H156" s="671">
        <f>+'[1]UE409 (2)'!H162</f>
        <v>3109</v>
      </c>
      <c r="I156" s="671">
        <f>+'[1]UE409 (2)'!I162</f>
        <v>3109</v>
      </c>
      <c r="J156" s="634">
        <v>115</v>
      </c>
      <c r="K156" s="80">
        <v>138</v>
      </c>
      <c r="L156" s="110">
        <v>91</v>
      </c>
      <c r="M156" s="80">
        <v>214</v>
      </c>
      <c r="N156" s="80"/>
      <c r="O156" s="430"/>
      <c r="P156" s="80"/>
      <c r="Q156" s="634"/>
      <c r="R156" s="80"/>
      <c r="S156" s="634"/>
      <c r="T156" s="80"/>
      <c r="U156" s="80"/>
      <c r="V156" s="77">
        <f t="shared" si="36"/>
        <v>558</v>
      </c>
      <c r="W156" s="128">
        <f t="shared" si="37"/>
        <v>17.947893213251849</v>
      </c>
      <c r="Z156" s="639" t="s">
        <v>785</v>
      </c>
      <c r="AA156" s="639" t="s">
        <v>786</v>
      </c>
      <c r="AB156" s="38" t="s">
        <v>911</v>
      </c>
      <c r="AC156" s="38" t="s">
        <v>912</v>
      </c>
      <c r="AD156" s="34" t="s">
        <v>913</v>
      </c>
      <c r="AE156" s="34" t="s">
        <v>914</v>
      </c>
      <c r="AF156" s="38" t="s">
        <v>915</v>
      </c>
      <c r="AG156" s="38" t="s">
        <v>916</v>
      </c>
      <c r="AH156" s="38"/>
      <c r="AI156" s="38"/>
      <c r="AJ156" s="704"/>
      <c r="AK156" s="702"/>
      <c r="AL156" s="38"/>
      <c r="AM156" s="38"/>
      <c r="AN156" s="639"/>
      <c r="AO156" s="639"/>
      <c r="AP156" s="226"/>
      <c r="AQ156" s="226"/>
      <c r="AR156" s="640"/>
      <c r="AS156" s="640"/>
      <c r="AT156" s="51"/>
      <c r="AU156" s="226"/>
      <c r="AV156" s="226"/>
      <c r="AW156" s="226"/>
      <c r="BA156" s="129"/>
      <c r="BB156" s="130"/>
      <c r="BC156" s="129"/>
      <c r="BD156" s="155"/>
      <c r="BE156" s="132"/>
      <c r="BF156" s="158"/>
      <c r="BG156" s="132"/>
      <c r="BH156" s="158"/>
      <c r="BI156" s="64"/>
      <c r="BJ156" s="158"/>
      <c r="BK156" s="64"/>
      <c r="BL156" s="158"/>
      <c r="BM156" s="132"/>
      <c r="BN156" s="158"/>
      <c r="BO156" s="159"/>
      <c r="BP156" s="158"/>
      <c r="BQ156" s="132"/>
      <c r="BR156" s="158"/>
      <c r="BS156" s="64"/>
      <c r="BT156" s="158"/>
      <c r="BU156" s="159"/>
      <c r="BV156" s="158"/>
      <c r="BW156" s="132"/>
      <c r="BX156" s="158"/>
      <c r="BY156" s="64"/>
      <c r="BZ156" s="158"/>
      <c r="CA156" s="64"/>
      <c r="CB156" s="156">
        <f t="shared" si="38"/>
        <v>0</v>
      </c>
      <c r="CC156" s="128" t="e">
        <f t="shared" si="39"/>
        <v>#DIV/0!</v>
      </c>
      <c r="CF156" s="157"/>
      <c r="CG156" s="157"/>
    </row>
    <row r="157" spans="1:88" ht="39.75" customHeight="1">
      <c r="A157" s="1002"/>
      <c r="B157" s="1040"/>
      <c r="C157" s="1103" t="s">
        <v>716</v>
      </c>
      <c r="D157" s="681" t="s">
        <v>221</v>
      </c>
      <c r="E157" s="682"/>
      <c r="F157" s="671">
        <f>+'[1]UE409 (2)'!F163</f>
        <v>155</v>
      </c>
      <c r="G157" s="671">
        <f>+'[1]UE409 (2)'!G163</f>
        <v>155</v>
      </c>
      <c r="H157" s="671">
        <f>+'[1]UE409 (2)'!H163</f>
        <v>155</v>
      </c>
      <c r="I157" s="671">
        <f>+'[1]UE409 (2)'!I163</f>
        <v>155</v>
      </c>
      <c r="J157" s="727">
        <v>1</v>
      </c>
      <c r="K157" s="767">
        <v>5</v>
      </c>
      <c r="L157" s="767">
        <v>4</v>
      </c>
      <c r="M157" s="767">
        <v>5</v>
      </c>
      <c r="N157" s="767">
        <f t="shared" ref="N157:U157" si="43">+N158</f>
        <v>0</v>
      </c>
      <c r="O157" s="767">
        <f t="shared" si="43"/>
        <v>0</v>
      </c>
      <c r="P157" s="767">
        <f t="shared" si="43"/>
        <v>0</v>
      </c>
      <c r="Q157" s="767">
        <f t="shared" si="43"/>
        <v>0</v>
      </c>
      <c r="R157" s="767">
        <f t="shared" si="43"/>
        <v>0</v>
      </c>
      <c r="S157" s="767">
        <f t="shared" si="43"/>
        <v>0</v>
      </c>
      <c r="T157" s="767">
        <f t="shared" si="43"/>
        <v>0</v>
      </c>
      <c r="U157" s="767">
        <f t="shared" si="43"/>
        <v>0</v>
      </c>
      <c r="V157" s="77">
        <f t="shared" si="36"/>
        <v>15</v>
      </c>
      <c r="W157" s="128">
        <f t="shared" si="37"/>
        <v>9.67741935483871</v>
      </c>
      <c r="Z157" s="639"/>
      <c r="AA157" s="639"/>
      <c r="AB157" s="38"/>
      <c r="AC157" s="38"/>
      <c r="AD157" s="34"/>
      <c r="AE157" s="34"/>
      <c r="AF157" s="38"/>
      <c r="AG157" s="38"/>
      <c r="AH157" s="38"/>
      <c r="AI157" s="38"/>
      <c r="AJ157" s="702"/>
      <c r="AK157" s="702"/>
      <c r="AL157" s="38"/>
      <c r="AM157" s="38"/>
      <c r="AN157" s="639"/>
      <c r="AO157" s="639"/>
      <c r="AP157" s="226"/>
      <c r="AQ157" s="226"/>
      <c r="AR157" s="640"/>
      <c r="AS157" s="640"/>
      <c r="AT157" s="51"/>
      <c r="AU157" s="226"/>
      <c r="AV157" s="226"/>
      <c r="AW157" s="226"/>
      <c r="BA157" s="129">
        <f>+BC157+BD157+BF157+BH157+BJ157+BL157+BN157+BP157+BR157+BT157+BV157+BX157+BZ157</f>
        <v>0</v>
      </c>
      <c r="BB157" s="130">
        <f>+BE157+BG157+BI157+BK157+BM157+BO157+BQ157+BS157+BU157+BW157+BY157+CA157</f>
        <v>0</v>
      </c>
      <c r="BC157" s="77">
        <v>0</v>
      </c>
      <c r="BD157" s="155"/>
      <c r="BE157" s="132"/>
      <c r="BF157" s="158"/>
      <c r="BG157" s="132"/>
      <c r="BH157" s="158"/>
      <c r="BI157" s="64"/>
      <c r="BJ157" s="158"/>
      <c r="BK157" s="64"/>
      <c r="BL157" s="158"/>
      <c r="BM157" s="64"/>
      <c r="BN157" s="158"/>
      <c r="BO157" s="159"/>
      <c r="BP157" s="158"/>
      <c r="BQ157" s="132"/>
      <c r="BR157" s="158"/>
      <c r="BS157" s="64"/>
      <c r="BT157" s="158"/>
      <c r="BU157" s="159"/>
      <c r="BV157" s="158"/>
      <c r="BW157" s="132"/>
      <c r="BX157" s="158"/>
      <c r="BY157" s="64"/>
      <c r="BZ157" s="158"/>
      <c r="CA157" s="64"/>
      <c r="CB157" s="156">
        <f t="shared" si="38"/>
        <v>0</v>
      </c>
      <c r="CC157" s="128" t="e">
        <f t="shared" si="39"/>
        <v>#DIV/0!</v>
      </c>
      <c r="CF157" s="157"/>
      <c r="CG157" s="157"/>
    </row>
    <row r="158" spans="1:88" ht="39.75" customHeight="1">
      <c r="A158" s="1002"/>
      <c r="B158" s="1055"/>
      <c r="C158" s="1104"/>
      <c r="D158" s="38" t="s">
        <v>153</v>
      </c>
      <c r="E158" s="9" t="s">
        <v>101</v>
      </c>
      <c r="F158" s="671">
        <f>+'[1]UE409 (2)'!F164</f>
        <v>155</v>
      </c>
      <c r="G158" s="671">
        <f>+'[1]UE409 (2)'!G164</f>
        <v>155</v>
      </c>
      <c r="H158" s="671">
        <f>+'[1]UE409 (2)'!H164</f>
        <v>155</v>
      </c>
      <c r="I158" s="671">
        <f>+'[1]UE409 (2)'!I164</f>
        <v>155</v>
      </c>
      <c r="J158" s="732">
        <v>1</v>
      </c>
      <c r="K158" s="91">
        <v>5</v>
      </c>
      <c r="L158" s="118">
        <v>4</v>
      </c>
      <c r="M158" s="91">
        <v>5</v>
      </c>
      <c r="N158" s="91"/>
      <c r="O158" s="680"/>
      <c r="P158" s="91"/>
      <c r="Q158" s="634"/>
      <c r="R158" s="91"/>
      <c r="S158" s="634"/>
      <c r="T158" s="91"/>
      <c r="U158" s="91"/>
      <c r="V158" s="77">
        <f t="shared" si="36"/>
        <v>15</v>
      </c>
      <c r="W158" s="128">
        <f t="shared" si="37"/>
        <v>9.67741935483871</v>
      </c>
      <c r="Z158" s="638" t="s">
        <v>787</v>
      </c>
      <c r="AA158" s="638" t="s">
        <v>788</v>
      </c>
      <c r="AB158" s="44" t="s">
        <v>917</v>
      </c>
      <c r="AC158" s="44" t="s">
        <v>918</v>
      </c>
      <c r="AD158" s="25" t="s">
        <v>919</v>
      </c>
      <c r="AE158" s="25" t="s">
        <v>920</v>
      </c>
      <c r="AF158" s="44" t="s">
        <v>921</v>
      </c>
      <c r="AG158" s="44" t="s">
        <v>922</v>
      </c>
      <c r="AH158" s="44"/>
      <c r="AI158" s="44"/>
      <c r="AJ158" s="702"/>
      <c r="AK158" s="702"/>
      <c r="AL158" s="44"/>
      <c r="AM158" s="44"/>
      <c r="AN158" s="638"/>
      <c r="AO158" s="638"/>
      <c r="AP158" s="223"/>
      <c r="AQ158" s="223"/>
      <c r="AR158" s="224"/>
      <c r="AS158" s="224"/>
      <c r="AT158" s="51"/>
      <c r="AU158" s="226"/>
      <c r="AV158" s="226"/>
      <c r="AW158" s="226"/>
      <c r="BA158" s="129"/>
      <c r="BB158" s="130"/>
      <c r="BC158" s="129"/>
      <c r="BD158" s="155"/>
      <c r="BE158" s="132"/>
      <c r="BF158" s="158"/>
      <c r="BG158" s="132"/>
      <c r="BH158" s="158"/>
      <c r="BI158" s="64"/>
      <c r="BJ158" s="158"/>
      <c r="BK158" s="64"/>
      <c r="BL158" s="158"/>
      <c r="BM158" s="64"/>
      <c r="BN158" s="158"/>
      <c r="BO158" s="159"/>
      <c r="BP158" s="158"/>
      <c r="BQ158" s="132"/>
      <c r="BR158" s="158"/>
      <c r="BS158" s="64"/>
      <c r="BT158" s="158"/>
      <c r="BU158" s="159"/>
      <c r="BV158" s="158"/>
      <c r="BW158" s="132"/>
      <c r="BX158" s="158"/>
      <c r="BY158" s="64"/>
      <c r="BZ158" s="158"/>
      <c r="CA158" s="64"/>
      <c r="CB158" s="156"/>
      <c r="CC158" s="128"/>
      <c r="CF158" s="157"/>
      <c r="CG158" s="157"/>
    </row>
    <row r="159" spans="1:88" ht="58.5" customHeight="1">
      <c r="A159" s="1002"/>
      <c r="B159" s="1046" t="s">
        <v>324</v>
      </c>
      <c r="C159" s="1069" t="s">
        <v>336</v>
      </c>
      <c r="D159" s="677" t="s">
        <v>221</v>
      </c>
      <c r="E159" s="678"/>
      <c r="F159" s="671">
        <f>+'[1]UE409 (2)'!F165</f>
        <v>615</v>
      </c>
      <c r="G159" s="671">
        <f>+'[1]UE409 (2)'!G165</f>
        <v>615</v>
      </c>
      <c r="H159" s="671">
        <f>+'[1]UE409 (2)'!H165</f>
        <v>615</v>
      </c>
      <c r="I159" s="671">
        <f>+'[1]UE409 (2)'!I165</f>
        <v>615</v>
      </c>
      <c r="J159" s="727">
        <v>65</v>
      </c>
      <c r="K159" s="671">
        <v>59</v>
      </c>
      <c r="L159" s="671">
        <v>43</v>
      </c>
      <c r="M159" s="671">
        <v>58</v>
      </c>
      <c r="N159" s="671">
        <f t="shared" ref="N159:U159" si="44">+N160</f>
        <v>0</v>
      </c>
      <c r="O159" s="671">
        <f t="shared" si="44"/>
        <v>0</v>
      </c>
      <c r="P159" s="671">
        <f t="shared" si="44"/>
        <v>0</v>
      </c>
      <c r="Q159" s="671">
        <f t="shared" si="44"/>
        <v>0</v>
      </c>
      <c r="R159" s="671">
        <f t="shared" si="44"/>
        <v>0</v>
      </c>
      <c r="S159" s="671">
        <f t="shared" si="44"/>
        <v>0</v>
      </c>
      <c r="T159" s="671">
        <f t="shared" si="44"/>
        <v>0</v>
      </c>
      <c r="U159" s="671">
        <f t="shared" si="44"/>
        <v>0</v>
      </c>
      <c r="V159" s="77">
        <f t="shared" si="36"/>
        <v>225</v>
      </c>
      <c r="W159" s="128">
        <f t="shared" si="37"/>
        <v>36.585365853658537</v>
      </c>
      <c r="Z159" s="638"/>
      <c r="AA159" s="638"/>
      <c r="AB159" s="44"/>
      <c r="AC159" s="44"/>
      <c r="AD159" s="25"/>
      <c r="AE159" s="25"/>
      <c r="AF159" s="44"/>
      <c r="AG159" s="44"/>
      <c r="AH159" s="44"/>
      <c r="AI159" s="44"/>
      <c r="AJ159" s="703"/>
      <c r="AK159" s="703"/>
      <c r="AL159" s="223"/>
      <c r="AM159" s="223"/>
      <c r="AN159" s="224"/>
      <c r="AO159" s="224"/>
      <c r="AP159" s="223"/>
      <c r="AQ159" s="223"/>
      <c r="AR159" s="224"/>
      <c r="AS159" s="224"/>
      <c r="AT159" s="223"/>
      <c r="AU159" s="223"/>
      <c r="AV159" s="223"/>
      <c r="AW159" s="223"/>
      <c r="BA159" s="77">
        <f>+BC159+BD159+BF159+BH159+BJ159+BL159+BN159+BP159+BR159+BT159+BV159+BX159+BZ159</f>
        <v>329444</v>
      </c>
      <c r="BB159" s="130">
        <f>+BE159+BG159+BI159+BK159+BM159+BO159+BQ159+BS159+BU159+BW159+BY159+CA159</f>
        <v>32610.15</v>
      </c>
      <c r="BC159" s="129">
        <v>78488</v>
      </c>
      <c r="BD159" s="155">
        <v>0</v>
      </c>
      <c r="BE159" s="132">
        <v>7471.3</v>
      </c>
      <c r="BF159" s="158">
        <v>250956</v>
      </c>
      <c r="BG159" s="132">
        <v>25138.850000000002</v>
      </c>
      <c r="BH159" s="158"/>
      <c r="BI159" s="64"/>
      <c r="BJ159" s="158"/>
      <c r="BK159" s="64"/>
      <c r="BL159" s="158"/>
      <c r="BM159" s="64"/>
      <c r="BN159" s="158"/>
      <c r="BO159" s="159"/>
      <c r="BP159" s="158"/>
      <c r="BQ159" s="132"/>
      <c r="BR159" s="158"/>
      <c r="BS159" s="64"/>
      <c r="BT159" s="158"/>
      <c r="BU159" s="159"/>
      <c r="BV159" s="158"/>
      <c r="BW159" s="132"/>
      <c r="BX159" s="158"/>
      <c r="BY159" s="64"/>
      <c r="BZ159" s="158"/>
      <c r="CA159" s="64"/>
      <c r="CB159" s="156">
        <f t="shared" si="38"/>
        <v>32610.15</v>
      </c>
      <c r="CC159" s="128">
        <f t="shared" si="39"/>
        <v>9.8985411784703938</v>
      </c>
      <c r="CF159" s="133">
        <f>+CI159-BA159</f>
        <v>0</v>
      </c>
      <c r="CG159" s="133">
        <f>+CJ159-BB159</f>
        <v>0</v>
      </c>
      <c r="CH159" s="160"/>
      <c r="CI159" s="133">
        <v>329444</v>
      </c>
      <c r="CJ159" s="133">
        <v>32610.15</v>
      </c>
    </row>
    <row r="160" spans="1:88" ht="39.75" customHeight="1">
      <c r="A160" s="1002"/>
      <c r="B160" s="1046"/>
      <c r="C160" s="1146"/>
      <c r="D160" s="38" t="s">
        <v>154</v>
      </c>
      <c r="E160" s="9" t="s">
        <v>112</v>
      </c>
      <c r="F160" s="671">
        <f>+'[1]UE409 (2)'!F166</f>
        <v>615</v>
      </c>
      <c r="G160" s="671">
        <f>+'[1]UE409 (2)'!G166</f>
        <v>615</v>
      </c>
      <c r="H160" s="671">
        <f>+'[1]UE409 (2)'!H166</f>
        <v>615</v>
      </c>
      <c r="I160" s="671">
        <f>+'[1]UE409 (2)'!I166</f>
        <v>615</v>
      </c>
      <c r="J160" s="634">
        <v>65</v>
      </c>
      <c r="K160" s="91">
        <v>59</v>
      </c>
      <c r="L160" s="118">
        <v>43</v>
      </c>
      <c r="M160" s="91">
        <v>58</v>
      </c>
      <c r="N160" s="91"/>
      <c r="O160" s="424"/>
      <c r="P160" s="91"/>
      <c r="Q160" s="634"/>
      <c r="R160" s="91"/>
      <c r="S160" s="634"/>
      <c r="T160" s="91"/>
      <c r="U160" s="91"/>
      <c r="V160" s="77">
        <f t="shared" si="36"/>
        <v>225</v>
      </c>
      <c r="W160" s="128">
        <f t="shared" si="37"/>
        <v>36.585365853658537</v>
      </c>
      <c r="Z160" s="733" t="s">
        <v>789</v>
      </c>
      <c r="AA160" s="639" t="s">
        <v>790</v>
      </c>
      <c r="AB160" s="38" t="s">
        <v>795</v>
      </c>
      <c r="AC160" s="38" t="s">
        <v>923</v>
      </c>
      <c r="AD160" s="34" t="s">
        <v>924</v>
      </c>
      <c r="AE160" s="34" t="s">
        <v>925</v>
      </c>
      <c r="AF160" s="38" t="s">
        <v>926</v>
      </c>
      <c r="AG160" s="38" t="s">
        <v>927</v>
      </c>
      <c r="AH160" s="38"/>
      <c r="AI160" s="38"/>
      <c r="AJ160" s="702"/>
      <c r="AK160" s="703"/>
      <c r="AL160" s="12"/>
      <c r="AM160" s="12"/>
      <c r="AN160" s="638"/>
      <c r="AO160" s="638"/>
      <c r="AP160" s="223"/>
      <c r="AQ160" s="12"/>
      <c r="AR160" s="224"/>
      <c r="AS160" s="638"/>
      <c r="AT160" s="223"/>
      <c r="AU160" s="223"/>
      <c r="AV160" s="223"/>
      <c r="AW160" s="223"/>
      <c r="BA160" s="129"/>
      <c r="BB160" s="130"/>
      <c r="BC160" s="129"/>
      <c r="BD160" s="155"/>
      <c r="BE160" s="132"/>
      <c r="BF160" s="158"/>
      <c r="BG160" s="132"/>
      <c r="BH160" s="158"/>
      <c r="BI160" s="64"/>
      <c r="BJ160" s="158"/>
      <c r="BK160" s="64"/>
      <c r="BL160" s="158"/>
      <c r="BM160" s="132"/>
      <c r="BN160" s="158"/>
      <c r="BO160" s="159"/>
      <c r="BP160" s="158"/>
      <c r="BQ160" s="132"/>
      <c r="BR160" s="158"/>
      <c r="BS160" s="64"/>
      <c r="BT160" s="158"/>
      <c r="BU160" s="159"/>
      <c r="BV160" s="158"/>
      <c r="BW160" s="132"/>
      <c r="BX160" s="158"/>
      <c r="BY160" s="64"/>
      <c r="BZ160" s="158"/>
      <c r="CA160" s="64"/>
      <c r="CB160" s="156">
        <f t="shared" si="38"/>
        <v>0</v>
      </c>
      <c r="CC160" s="128" t="e">
        <f t="shared" si="39"/>
        <v>#DIV/0!</v>
      </c>
      <c r="CF160" s="157"/>
      <c r="CG160" s="157"/>
    </row>
    <row r="161" spans="1:88" ht="55.5" customHeight="1">
      <c r="A161" s="1002"/>
      <c r="B161" s="945" t="s">
        <v>329</v>
      </c>
      <c r="C161" s="1072" t="s">
        <v>325</v>
      </c>
      <c r="D161" s="677" t="s">
        <v>221</v>
      </c>
      <c r="E161" s="678"/>
      <c r="F161" s="671">
        <f>+'[1]UE409 (2)'!F167</f>
        <v>777</v>
      </c>
      <c r="G161" s="671">
        <f>+'[1]UE409 (2)'!G167</f>
        <v>777</v>
      </c>
      <c r="H161" s="671">
        <f>+'[1]UE409 (2)'!H167</f>
        <v>777</v>
      </c>
      <c r="I161" s="671">
        <f>+'[1]UE409 (2)'!I167</f>
        <v>777</v>
      </c>
      <c r="J161" s="727">
        <v>69</v>
      </c>
      <c r="K161" s="671">
        <v>60</v>
      </c>
      <c r="L161" s="671">
        <v>46</v>
      </c>
      <c r="M161" s="671">
        <v>75</v>
      </c>
      <c r="N161" s="671">
        <f t="shared" ref="N161:U161" si="45">+N162</f>
        <v>0</v>
      </c>
      <c r="O161" s="671">
        <f t="shared" si="45"/>
        <v>0</v>
      </c>
      <c r="P161" s="671">
        <f t="shared" si="45"/>
        <v>0</v>
      </c>
      <c r="Q161" s="671">
        <f t="shared" si="45"/>
        <v>0</v>
      </c>
      <c r="R161" s="671">
        <f t="shared" si="45"/>
        <v>0</v>
      </c>
      <c r="S161" s="671">
        <f t="shared" si="45"/>
        <v>0</v>
      </c>
      <c r="T161" s="671">
        <f t="shared" si="45"/>
        <v>0</v>
      </c>
      <c r="U161" s="671">
        <f t="shared" si="45"/>
        <v>0</v>
      </c>
      <c r="V161" s="77">
        <f t="shared" si="36"/>
        <v>250</v>
      </c>
      <c r="W161" s="128">
        <f t="shared" si="37"/>
        <v>32.175032175032179</v>
      </c>
      <c r="Z161" s="639"/>
      <c r="AA161" s="639"/>
      <c r="AB161" s="38"/>
      <c r="AC161" s="38"/>
      <c r="AD161" s="34"/>
      <c r="AE161" s="34"/>
      <c r="AF161" s="38"/>
      <c r="AG161" s="38"/>
      <c r="AH161" s="38"/>
      <c r="AI161" s="38"/>
      <c r="AJ161" s="702"/>
      <c r="AK161" s="703"/>
      <c r="AL161" s="223"/>
      <c r="AM161" s="223"/>
      <c r="AN161" s="224"/>
      <c r="AO161" s="224"/>
      <c r="AP161" s="223"/>
      <c r="AQ161" s="223"/>
      <c r="AR161" s="224"/>
      <c r="AS161" s="224"/>
      <c r="AT161" s="223"/>
      <c r="AU161" s="223"/>
      <c r="AV161" s="223"/>
      <c r="AW161" s="223"/>
      <c r="BA161" s="129">
        <f>+BC161+BD161+BF161+BH161+BJ161+BL161+BN161+BP161+BR161+BT161+BV161+BX161+BZ161</f>
        <v>0</v>
      </c>
      <c r="BB161" s="130">
        <f>+BE161+BG161+BI161+BK161+BM161+BO161+BQ161+BS161+BU161+BW161+BY161+CA161</f>
        <v>0</v>
      </c>
      <c r="BC161" s="129">
        <v>0</v>
      </c>
      <c r="BD161" s="155">
        <v>0</v>
      </c>
      <c r="BE161" s="132">
        <v>0</v>
      </c>
      <c r="BF161" s="158">
        <v>0</v>
      </c>
      <c r="BG161" s="132">
        <v>0</v>
      </c>
      <c r="BH161" s="158"/>
      <c r="BI161" s="64"/>
      <c r="BJ161" s="158"/>
      <c r="BK161" s="64"/>
      <c r="BL161" s="158"/>
      <c r="BM161" s="132"/>
      <c r="BN161" s="158"/>
      <c r="BO161" s="159"/>
      <c r="BP161" s="158"/>
      <c r="BQ161" s="132"/>
      <c r="BR161" s="158"/>
      <c r="BS161" s="64"/>
      <c r="BT161" s="158"/>
      <c r="BU161" s="159"/>
      <c r="BV161" s="158"/>
      <c r="BW161" s="132"/>
      <c r="BX161" s="158"/>
      <c r="BY161" s="64"/>
      <c r="BZ161" s="158"/>
      <c r="CA161" s="64"/>
      <c r="CB161" s="156">
        <f t="shared" si="38"/>
        <v>0</v>
      </c>
      <c r="CC161" s="128" t="e">
        <f t="shared" si="39"/>
        <v>#DIV/0!</v>
      </c>
      <c r="CF161" s="133">
        <f>+CI161-BA161</f>
        <v>0</v>
      </c>
      <c r="CG161" s="133">
        <f>+CJ161-BB161</f>
        <v>0</v>
      </c>
      <c r="CH161" s="160"/>
      <c r="CI161" s="133"/>
      <c r="CJ161" s="133"/>
    </row>
    <row r="162" spans="1:88" ht="38.25" customHeight="1">
      <c r="A162" s="1002"/>
      <c r="B162" s="945"/>
      <c r="C162" s="1073"/>
      <c r="D162" s="38" t="s">
        <v>448</v>
      </c>
      <c r="E162" s="18" t="s">
        <v>60</v>
      </c>
      <c r="F162" s="671">
        <f>+'[1]UE409 (2)'!F168</f>
        <v>777</v>
      </c>
      <c r="G162" s="671">
        <f>+'[1]UE409 (2)'!G168</f>
        <v>777</v>
      </c>
      <c r="H162" s="671">
        <f>+'[1]UE409 (2)'!H168</f>
        <v>777</v>
      </c>
      <c r="I162" s="671">
        <f>+'[1]UE409 (2)'!I168</f>
        <v>777</v>
      </c>
      <c r="J162" s="634">
        <v>69</v>
      </c>
      <c r="K162" s="91">
        <v>60</v>
      </c>
      <c r="L162" s="118">
        <v>46</v>
      </c>
      <c r="M162" s="91">
        <v>75</v>
      </c>
      <c r="N162" s="91"/>
      <c r="O162" s="424"/>
      <c r="P162" s="91"/>
      <c r="Q162" s="634"/>
      <c r="R162" s="91"/>
      <c r="S162" s="634"/>
      <c r="T162" s="91"/>
      <c r="U162" s="91"/>
      <c r="V162" s="77">
        <f t="shared" si="36"/>
        <v>250</v>
      </c>
      <c r="W162" s="128">
        <f t="shared" si="37"/>
        <v>32.175032175032179</v>
      </c>
      <c r="Z162" s="755" t="s">
        <v>791</v>
      </c>
      <c r="AA162" s="755" t="s">
        <v>792</v>
      </c>
      <c r="AB162" s="38" t="s">
        <v>795</v>
      </c>
      <c r="AC162" s="38" t="s">
        <v>928</v>
      </c>
      <c r="AD162" s="34" t="s">
        <v>795</v>
      </c>
      <c r="AE162" s="34" t="s">
        <v>929</v>
      </c>
      <c r="AF162" s="38" t="s">
        <v>795</v>
      </c>
      <c r="AG162" s="38" t="s">
        <v>929</v>
      </c>
      <c r="AH162" s="38"/>
      <c r="AI162" s="38"/>
      <c r="AJ162" s="703"/>
      <c r="AK162" s="703"/>
      <c r="AL162" s="38"/>
      <c r="AM162" s="38"/>
      <c r="AN162" s="639"/>
      <c r="AO162" s="639"/>
      <c r="AP162" s="226"/>
      <c r="AQ162" s="226"/>
      <c r="AR162" s="640"/>
      <c r="AS162" s="640"/>
      <c r="AT162" s="223"/>
      <c r="AU162" s="223"/>
      <c r="AV162" s="223"/>
      <c r="AW162" s="223"/>
      <c r="BA162" s="129"/>
      <c r="BB162" s="130"/>
      <c r="BC162" s="129"/>
      <c r="BD162" s="155"/>
      <c r="BE162" s="132"/>
      <c r="BF162" s="158"/>
      <c r="BG162" s="132"/>
      <c r="BH162" s="158"/>
      <c r="BI162" s="64"/>
      <c r="BJ162" s="158"/>
      <c r="BK162" s="64"/>
      <c r="BL162" s="158"/>
      <c r="BM162" s="64"/>
      <c r="BN162" s="158"/>
      <c r="BO162" s="159"/>
      <c r="BP162" s="158"/>
      <c r="BQ162" s="132"/>
      <c r="BR162" s="158"/>
      <c r="BS162" s="64"/>
      <c r="BT162" s="158"/>
      <c r="BU162" s="159"/>
      <c r="BV162" s="158"/>
      <c r="BW162" s="132"/>
      <c r="BX162" s="158"/>
      <c r="BY162" s="64"/>
      <c r="BZ162" s="158"/>
      <c r="CA162" s="64"/>
      <c r="CB162" s="156">
        <f t="shared" si="38"/>
        <v>0</v>
      </c>
      <c r="CC162" s="128" t="e">
        <f t="shared" si="39"/>
        <v>#DIV/0!</v>
      </c>
      <c r="CF162" s="157"/>
      <c r="CG162" s="157"/>
    </row>
    <row r="163" spans="1:88" ht="38.25" customHeight="1">
      <c r="A163" s="1002"/>
      <c r="B163" s="945"/>
      <c r="C163" s="1073"/>
      <c r="D163" s="11" t="s">
        <v>421</v>
      </c>
      <c r="E163" s="18" t="s">
        <v>60</v>
      </c>
      <c r="F163" s="671">
        <f>+'[1]UE409 (2)'!F169</f>
        <v>690</v>
      </c>
      <c r="G163" s="671">
        <f>+'[1]UE409 (2)'!G169</f>
        <v>690</v>
      </c>
      <c r="H163" s="671">
        <f>+'[1]UE409 (2)'!H169</f>
        <v>690</v>
      </c>
      <c r="I163" s="671">
        <f>+'[1]UE409 (2)'!I169</f>
        <v>690</v>
      </c>
      <c r="J163" s="634">
        <v>74</v>
      </c>
      <c r="K163" s="91">
        <v>59</v>
      </c>
      <c r="L163" s="118">
        <v>49</v>
      </c>
      <c r="M163" s="91">
        <v>73</v>
      </c>
      <c r="N163" s="91"/>
      <c r="O163" s="424"/>
      <c r="P163" s="91"/>
      <c r="Q163" s="634"/>
      <c r="R163" s="91"/>
      <c r="S163" s="634"/>
      <c r="T163" s="91"/>
      <c r="U163" s="91"/>
      <c r="V163" s="77">
        <f t="shared" si="36"/>
        <v>255</v>
      </c>
      <c r="W163" s="128">
        <f t="shared" si="37"/>
        <v>36.95652173913043</v>
      </c>
      <c r="Z163" s="756"/>
      <c r="AA163" s="756"/>
      <c r="AB163" s="38" t="s">
        <v>795</v>
      </c>
      <c r="AC163" s="38" t="s">
        <v>928</v>
      </c>
      <c r="AD163" s="34" t="s">
        <v>795</v>
      </c>
      <c r="AE163" s="34" t="s">
        <v>929</v>
      </c>
      <c r="AF163" s="38" t="s">
        <v>795</v>
      </c>
      <c r="AG163" s="38" t="s">
        <v>929</v>
      </c>
      <c r="AH163" s="38"/>
      <c r="AI163" s="38"/>
      <c r="AJ163" s="702"/>
      <c r="AK163" s="702"/>
      <c r="AL163" s="38"/>
      <c r="AM163" s="38"/>
      <c r="AN163" s="639"/>
      <c r="AO163" s="639"/>
      <c r="AP163" s="226"/>
      <c r="AQ163" s="226"/>
      <c r="AR163" s="640"/>
      <c r="AS163" s="640"/>
      <c r="AT163" s="226"/>
      <c r="AU163" s="226"/>
      <c r="AV163" s="226"/>
      <c r="AW163" s="226"/>
      <c r="BA163" s="129"/>
      <c r="BB163" s="130"/>
      <c r="BC163" s="129"/>
      <c r="BD163" s="155"/>
      <c r="BE163" s="132"/>
      <c r="BF163" s="158"/>
      <c r="BG163" s="132"/>
      <c r="BH163" s="158"/>
      <c r="BI163" s="64"/>
      <c r="BJ163" s="158"/>
      <c r="BK163" s="64"/>
      <c r="BL163" s="158"/>
      <c r="BM163" s="64"/>
      <c r="BN163" s="158"/>
      <c r="BO163" s="159"/>
      <c r="BP163" s="158"/>
      <c r="BQ163" s="132"/>
      <c r="BR163" s="158"/>
      <c r="BS163" s="64"/>
      <c r="BT163" s="158"/>
      <c r="BU163" s="159"/>
      <c r="BV163" s="158"/>
      <c r="BW163" s="132"/>
      <c r="BX163" s="158"/>
      <c r="BY163" s="64"/>
      <c r="BZ163" s="158"/>
      <c r="CA163" s="64"/>
      <c r="CB163" s="156">
        <f t="shared" si="38"/>
        <v>0</v>
      </c>
      <c r="CC163" s="128" t="e">
        <f t="shared" si="39"/>
        <v>#DIV/0!</v>
      </c>
      <c r="CF163" s="157"/>
      <c r="CG163" s="157"/>
    </row>
    <row r="164" spans="1:88" ht="51" customHeight="1">
      <c r="A164" s="1002"/>
      <c r="B164" s="1046" t="s">
        <v>331</v>
      </c>
      <c r="C164" s="984" t="s">
        <v>714</v>
      </c>
      <c r="D164" s="985"/>
      <c r="E164" s="986"/>
      <c r="F164" s="698">
        <f>+'[1]UE409 (2)'!F170</f>
        <v>989</v>
      </c>
      <c r="G164" s="698">
        <f>+'[1]UE409 (2)'!G170</f>
        <v>967</v>
      </c>
      <c r="H164" s="698">
        <f>+'[1]UE409 (2)'!H170</f>
        <v>967</v>
      </c>
      <c r="I164" s="698">
        <f>+'[1]UE409 (2)'!I170</f>
        <v>967</v>
      </c>
      <c r="J164" s="723">
        <v>74</v>
      </c>
      <c r="K164" s="698">
        <v>64</v>
      </c>
      <c r="L164" s="698">
        <v>48</v>
      </c>
      <c r="M164" s="698">
        <v>73</v>
      </c>
      <c r="N164" s="698">
        <f t="shared" ref="N164:U164" si="46">+N165+N170</f>
        <v>0</v>
      </c>
      <c r="O164" s="698">
        <f t="shared" si="46"/>
        <v>0</v>
      </c>
      <c r="P164" s="698">
        <f t="shared" si="46"/>
        <v>0</v>
      </c>
      <c r="Q164" s="698">
        <f t="shared" si="46"/>
        <v>0</v>
      </c>
      <c r="R164" s="698">
        <f t="shared" si="46"/>
        <v>0</v>
      </c>
      <c r="S164" s="698">
        <f t="shared" si="46"/>
        <v>0</v>
      </c>
      <c r="T164" s="698">
        <f t="shared" si="46"/>
        <v>0</v>
      </c>
      <c r="U164" s="698">
        <f t="shared" si="46"/>
        <v>0</v>
      </c>
      <c r="V164" s="77">
        <f t="shared" si="36"/>
        <v>259</v>
      </c>
      <c r="W164" s="128">
        <f t="shared" si="37"/>
        <v>26.188068756319517</v>
      </c>
      <c r="Z164" s="639"/>
      <c r="AA164" s="639"/>
      <c r="AB164" s="38"/>
      <c r="AC164" s="38"/>
      <c r="AD164" s="34"/>
      <c r="AE164" s="34"/>
      <c r="AF164" s="38"/>
      <c r="AG164" s="38"/>
      <c r="AH164" s="38"/>
      <c r="AI164" s="38"/>
      <c r="AJ164" s="702"/>
      <c r="AK164" s="702"/>
      <c r="AL164" s="51"/>
      <c r="AM164" s="51"/>
      <c r="AN164" s="639"/>
      <c r="AO164" s="639"/>
      <c r="AP164" s="51"/>
      <c r="AQ164" s="51"/>
      <c r="AR164" s="640"/>
      <c r="AS164" s="640"/>
      <c r="AT164" s="226"/>
      <c r="AU164" s="226"/>
      <c r="AV164" s="226"/>
      <c r="AW164" s="226"/>
      <c r="BA164" s="129"/>
      <c r="BB164" s="130"/>
      <c r="BC164" s="129"/>
      <c r="BD164" s="155"/>
      <c r="BE164" s="132"/>
      <c r="BF164" s="158"/>
      <c r="BG164" s="132"/>
      <c r="BH164" s="158"/>
      <c r="BI164" s="64"/>
      <c r="BJ164" s="158"/>
      <c r="BK164" s="64"/>
      <c r="BL164" s="158"/>
      <c r="BM164" s="64"/>
      <c r="BN164" s="158"/>
      <c r="BO164" s="159"/>
      <c r="BP164" s="158"/>
      <c r="BQ164" s="132"/>
      <c r="BR164" s="158"/>
      <c r="BS164" s="64"/>
      <c r="BT164" s="158"/>
      <c r="BU164" s="159"/>
      <c r="BV164" s="158"/>
      <c r="BW164" s="132"/>
      <c r="BX164" s="158"/>
      <c r="BY164" s="64"/>
      <c r="BZ164" s="158"/>
      <c r="CA164" s="64"/>
      <c r="CB164" s="156">
        <f t="shared" si="38"/>
        <v>0</v>
      </c>
      <c r="CC164" s="128" t="e">
        <f t="shared" si="39"/>
        <v>#DIV/0!</v>
      </c>
      <c r="CF164" s="133"/>
      <c r="CG164" s="133"/>
      <c r="CH164" s="160"/>
      <c r="CI164" s="133"/>
      <c r="CJ164" s="133"/>
    </row>
    <row r="165" spans="1:88" ht="51" customHeight="1">
      <c r="A165" s="1002"/>
      <c r="B165" s="1046"/>
      <c r="C165" s="1062" t="s">
        <v>717</v>
      </c>
      <c r="D165" s="681" t="s">
        <v>221</v>
      </c>
      <c r="E165" s="682"/>
      <c r="F165" s="671">
        <f>+'[1]UE409 (2)'!F171</f>
        <v>950</v>
      </c>
      <c r="G165" s="671">
        <f>+'[1]UE409 (2)'!G171</f>
        <v>928</v>
      </c>
      <c r="H165" s="671">
        <f>+'[1]UE409 (2)'!H171</f>
        <v>928</v>
      </c>
      <c r="I165" s="671">
        <f>+'[1]UE409 (2)'!I171</f>
        <v>928</v>
      </c>
      <c r="J165" s="727">
        <v>74</v>
      </c>
      <c r="K165" s="671">
        <v>62</v>
      </c>
      <c r="L165" s="671">
        <v>48</v>
      </c>
      <c r="M165" s="671">
        <v>72</v>
      </c>
      <c r="N165" s="671">
        <f t="shared" ref="N165:U165" si="47">SUM(N166:N169)</f>
        <v>0</v>
      </c>
      <c r="O165" s="671">
        <f t="shared" si="47"/>
        <v>0</v>
      </c>
      <c r="P165" s="671">
        <f t="shared" si="47"/>
        <v>0</v>
      </c>
      <c r="Q165" s="671">
        <f t="shared" si="47"/>
        <v>0</v>
      </c>
      <c r="R165" s="671">
        <f t="shared" si="47"/>
        <v>0</v>
      </c>
      <c r="S165" s="671">
        <f t="shared" si="47"/>
        <v>0</v>
      </c>
      <c r="T165" s="671">
        <f t="shared" si="47"/>
        <v>0</v>
      </c>
      <c r="U165" s="671">
        <f t="shared" si="47"/>
        <v>0</v>
      </c>
      <c r="V165" s="77">
        <f t="shared" si="36"/>
        <v>256</v>
      </c>
      <c r="W165" s="128">
        <f t="shared" si="37"/>
        <v>26.94736842105263</v>
      </c>
      <c r="Z165" s="639"/>
      <c r="AA165" s="639"/>
      <c r="AB165" s="38"/>
      <c r="AC165" s="38"/>
      <c r="AD165" s="34"/>
      <c r="AE165" s="34"/>
      <c r="AF165" s="38"/>
      <c r="AG165" s="38"/>
      <c r="AH165" s="38"/>
      <c r="AI165" s="38"/>
      <c r="AJ165" s="702"/>
      <c r="AK165" s="702"/>
      <c r="AL165" s="51"/>
      <c r="AM165" s="51"/>
      <c r="AN165" s="639"/>
      <c r="AO165" s="639"/>
      <c r="AP165" s="51"/>
      <c r="AQ165" s="51"/>
      <c r="AR165" s="640"/>
      <c r="AS165" s="640"/>
      <c r="AT165" s="226"/>
      <c r="AU165" s="226"/>
      <c r="AV165" s="226"/>
      <c r="AW165" s="226"/>
      <c r="BA165" s="77">
        <f>+BC165+BD165+BF165+BH165+BJ165+BL165+BN165+BP165+BR165+BT165+BV165+BX165+BZ165</f>
        <v>3619652</v>
      </c>
      <c r="BB165" s="130">
        <f>+BE165+BG165+BI165+BK165+BM165+BO165+BQ165+BS165+BU165+BW165+BY165+CA165</f>
        <v>973358.33000000007</v>
      </c>
      <c r="BC165" s="129">
        <v>2589644</v>
      </c>
      <c r="BD165" s="155">
        <v>27892</v>
      </c>
      <c r="BE165" s="132">
        <v>688742.14</v>
      </c>
      <c r="BF165" s="158">
        <v>1002116</v>
      </c>
      <c r="BG165" s="132">
        <v>284616.19000000006</v>
      </c>
      <c r="BH165" s="158"/>
      <c r="BI165" s="64"/>
      <c r="BJ165" s="158"/>
      <c r="BK165" s="64"/>
      <c r="BL165" s="158"/>
      <c r="BM165" s="64"/>
      <c r="BN165" s="158"/>
      <c r="BO165" s="159"/>
      <c r="BP165" s="158"/>
      <c r="BQ165" s="132"/>
      <c r="BR165" s="158"/>
      <c r="BS165" s="64"/>
      <c r="BT165" s="158"/>
      <c r="BU165" s="159"/>
      <c r="BV165" s="158"/>
      <c r="BW165" s="132"/>
      <c r="BX165" s="158"/>
      <c r="BY165" s="64"/>
      <c r="BZ165" s="158"/>
      <c r="CA165" s="64"/>
      <c r="CB165" s="156">
        <f t="shared" si="38"/>
        <v>973358.33000000007</v>
      </c>
      <c r="CC165" s="128">
        <f t="shared" si="39"/>
        <v>26.890936753035927</v>
      </c>
      <c r="CF165" s="133">
        <f>+CI165-BA165</f>
        <v>0</v>
      </c>
      <c r="CG165" s="133">
        <f>+CJ165-BB165</f>
        <v>0</v>
      </c>
      <c r="CH165" s="160"/>
      <c r="CI165" s="133">
        <v>3619652</v>
      </c>
      <c r="CJ165" s="133">
        <v>973358.33000000007</v>
      </c>
    </row>
    <row r="166" spans="1:88" ht="38.25" customHeight="1">
      <c r="A166" s="1002"/>
      <c r="B166" s="1046"/>
      <c r="C166" s="1062"/>
      <c r="D166" s="47" t="s">
        <v>435</v>
      </c>
      <c r="E166" s="9" t="s">
        <v>101</v>
      </c>
      <c r="F166" s="671">
        <f>+'[1]UE409 (2)'!F172</f>
        <v>777</v>
      </c>
      <c r="G166" s="671">
        <f>+'[1]UE409 (2)'!G172</f>
        <v>777</v>
      </c>
      <c r="H166" s="671">
        <f>+'[1]UE409 (2)'!H172</f>
        <v>777</v>
      </c>
      <c r="I166" s="671">
        <f>+'[1]UE409 (2)'!I172</f>
        <v>777</v>
      </c>
      <c r="J166" s="634">
        <v>60</v>
      </c>
      <c r="K166" s="91">
        <v>47</v>
      </c>
      <c r="L166" s="118">
        <v>36</v>
      </c>
      <c r="M166" s="91">
        <v>60</v>
      </c>
      <c r="N166" s="91"/>
      <c r="O166" s="424"/>
      <c r="P166" s="91"/>
      <c r="Q166" s="634"/>
      <c r="R166" s="91"/>
      <c r="S166" s="634"/>
      <c r="T166" s="91"/>
      <c r="U166" s="91"/>
      <c r="V166" s="77">
        <f t="shared" si="36"/>
        <v>203</v>
      </c>
      <c r="W166" s="128">
        <f t="shared" si="37"/>
        <v>26.126126126126124</v>
      </c>
      <c r="Z166" s="755" t="s">
        <v>793</v>
      </c>
      <c r="AA166" s="755" t="s">
        <v>794</v>
      </c>
      <c r="AB166" s="38" t="s">
        <v>930</v>
      </c>
      <c r="AC166" s="38" t="s">
        <v>931</v>
      </c>
      <c r="AD166" s="34" t="s">
        <v>932</v>
      </c>
      <c r="AE166" s="34" t="s">
        <v>933</v>
      </c>
      <c r="AF166" s="38" t="s">
        <v>934</v>
      </c>
      <c r="AG166" s="38" t="s">
        <v>933</v>
      </c>
      <c r="AH166" s="38"/>
      <c r="AI166" s="38"/>
      <c r="AJ166" s="705"/>
      <c r="AK166" s="703"/>
      <c r="AL166" s="38"/>
      <c r="AM166" s="38"/>
      <c r="AN166" s="639"/>
      <c r="AO166" s="639"/>
      <c r="AP166" s="226"/>
      <c r="AQ166" s="226"/>
      <c r="AR166" s="640"/>
      <c r="AS166" s="640"/>
      <c r="AT166" s="226"/>
      <c r="AU166" s="223"/>
      <c r="AV166" s="223"/>
      <c r="AW166" s="223"/>
      <c r="BA166" s="129"/>
      <c r="BB166" s="130"/>
      <c r="BC166" s="129"/>
      <c r="BD166" s="155"/>
      <c r="BE166" s="132"/>
      <c r="BF166" s="158"/>
      <c r="BG166" s="132"/>
      <c r="BH166" s="158"/>
      <c r="BI166" s="64"/>
      <c r="BJ166" s="158"/>
      <c r="BK166" s="159"/>
      <c r="BL166" s="158"/>
      <c r="BM166" s="64"/>
      <c r="BN166" s="158"/>
      <c r="BO166" s="159"/>
      <c r="BP166" s="158"/>
      <c r="BQ166" s="132"/>
      <c r="BR166" s="158"/>
      <c r="BS166" s="64"/>
      <c r="BT166" s="158"/>
      <c r="BU166" s="159"/>
      <c r="BV166" s="158"/>
      <c r="BW166" s="132"/>
      <c r="BX166" s="158"/>
      <c r="BY166" s="64"/>
      <c r="BZ166" s="158"/>
      <c r="CA166" s="64"/>
      <c r="CB166" s="156">
        <f t="shared" si="38"/>
        <v>0</v>
      </c>
      <c r="CC166" s="128" t="e">
        <f t="shared" si="39"/>
        <v>#DIV/0!</v>
      </c>
    </row>
    <row r="167" spans="1:88" ht="38.25" customHeight="1">
      <c r="A167" s="1002"/>
      <c r="B167" s="1046"/>
      <c r="C167" s="1062"/>
      <c r="D167" s="34" t="s">
        <v>155</v>
      </c>
      <c r="E167" s="18" t="s">
        <v>101</v>
      </c>
      <c r="F167" s="671">
        <f>+'[1]UE409 (2)'!F173</f>
        <v>120</v>
      </c>
      <c r="G167" s="671">
        <f>+'[1]UE409 (2)'!G173</f>
        <v>98</v>
      </c>
      <c r="H167" s="671">
        <f>+'[1]UE409 (2)'!H173</f>
        <v>98</v>
      </c>
      <c r="I167" s="671">
        <f>+'[1]UE409 (2)'!I173</f>
        <v>98</v>
      </c>
      <c r="J167" s="634">
        <v>10</v>
      </c>
      <c r="K167" s="91">
        <v>9</v>
      </c>
      <c r="L167" s="118">
        <v>4</v>
      </c>
      <c r="M167" s="91">
        <v>10</v>
      </c>
      <c r="N167" s="91"/>
      <c r="O167" s="424"/>
      <c r="P167" s="91"/>
      <c r="Q167" s="634"/>
      <c r="R167" s="91"/>
      <c r="S167" s="664"/>
      <c r="T167" s="91"/>
      <c r="U167" s="91"/>
      <c r="V167" s="77">
        <f t="shared" si="36"/>
        <v>33</v>
      </c>
      <c r="W167" s="128">
        <f t="shared" si="37"/>
        <v>27.500000000000004</v>
      </c>
      <c r="Z167" s="757"/>
      <c r="AA167" s="757"/>
      <c r="AB167" s="38" t="s">
        <v>935</v>
      </c>
      <c r="AC167" s="38" t="s">
        <v>936</v>
      </c>
      <c r="AD167" s="34" t="s">
        <v>937</v>
      </c>
      <c r="AE167" s="34" t="s">
        <v>938</v>
      </c>
      <c r="AF167" s="38" t="s">
        <v>937</v>
      </c>
      <c r="AG167" s="38" t="s">
        <v>938</v>
      </c>
      <c r="AH167" s="38"/>
      <c r="AI167" s="38"/>
      <c r="AJ167" s="702"/>
      <c r="AK167" s="706"/>
      <c r="AL167" s="38"/>
      <c r="AM167" s="38"/>
      <c r="AN167" s="639"/>
      <c r="AO167" s="639"/>
      <c r="AP167" s="226"/>
      <c r="AQ167" s="226"/>
      <c r="AR167" s="640"/>
      <c r="AS167" s="640"/>
      <c r="AT167" s="226"/>
      <c r="AU167" s="226"/>
      <c r="AV167" s="226"/>
      <c r="AW167" s="226"/>
      <c r="BA167" s="129"/>
      <c r="BB167" s="130"/>
      <c r="BC167" s="129"/>
      <c r="BD167" s="155"/>
      <c r="BE167" s="132"/>
      <c r="BF167" s="158"/>
      <c r="BG167" s="132"/>
      <c r="BH167" s="158"/>
      <c r="BI167" s="64"/>
      <c r="BJ167" s="158"/>
      <c r="BK167" s="64"/>
      <c r="BL167" s="158"/>
      <c r="BM167" s="132"/>
      <c r="BN167" s="158"/>
      <c r="BO167" s="159"/>
      <c r="BP167" s="158"/>
      <c r="BQ167" s="132"/>
      <c r="BR167" s="158"/>
      <c r="BS167" s="64"/>
      <c r="BT167" s="158"/>
      <c r="BU167" s="159"/>
      <c r="BV167" s="158"/>
      <c r="BW167" s="132"/>
      <c r="BX167" s="158"/>
      <c r="BY167" s="64"/>
      <c r="BZ167" s="158"/>
      <c r="CA167" s="64"/>
      <c r="CB167" s="156">
        <f t="shared" si="38"/>
        <v>0</v>
      </c>
      <c r="CC167" s="128" t="e">
        <f t="shared" si="39"/>
        <v>#DIV/0!</v>
      </c>
      <c r="CF167" s="157"/>
      <c r="CG167" s="157"/>
    </row>
    <row r="168" spans="1:88" ht="38.25" customHeight="1">
      <c r="A168" s="1002"/>
      <c r="B168" s="1046"/>
      <c r="C168" s="1062"/>
      <c r="D168" s="46" t="s">
        <v>157</v>
      </c>
      <c r="E168" s="18" t="s">
        <v>101</v>
      </c>
      <c r="F168" s="671">
        <f>+'[1]UE409 (2)'!F174</f>
        <v>16</v>
      </c>
      <c r="G168" s="671">
        <f>+'[1]UE409 (2)'!G174</f>
        <v>16</v>
      </c>
      <c r="H168" s="671">
        <f>+'[1]UE409 (2)'!H174</f>
        <v>16</v>
      </c>
      <c r="I168" s="671">
        <f>+'[1]UE409 (2)'!I174</f>
        <v>16</v>
      </c>
      <c r="J168" s="634">
        <v>2</v>
      </c>
      <c r="K168" s="91">
        <v>0</v>
      </c>
      <c r="L168" s="118">
        <v>3</v>
      </c>
      <c r="M168" s="91">
        <v>2</v>
      </c>
      <c r="N168" s="91"/>
      <c r="O168" s="424"/>
      <c r="P168" s="91"/>
      <c r="Q168" s="634"/>
      <c r="R168" s="91"/>
      <c r="S168" s="634"/>
      <c r="T168" s="91"/>
      <c r="U168" s="91"/>
      <c r="V168" s="77">
        <f t="shared" si="36"/>
        <v>7</v>
      </c>
      <c r="W168" s="128">
        <f t="shared" si="37"/>
        <v>43.75</v>
      </c>
      <c r="Z168" s="757"/>
      <c r="AA168" s="757"/>
      <c r="AB168" s="38" t="s">
        <v>939</v>
      </c>
      <c r="AC168" s="38" t="s">
        <v>940</v>
      </c>
      <c r="AD168" s="34" t="s">
        <v>941</v>
      </c>
      <c r="AE168" s="34" t="s">
        <v>942</v>
      </c>
      <c r="AF168" s="38" t="s">
        <v>941</v>
      </c>
      <c r="AG168" s="38" t="s">
        <v>942</v>
      </c>
      <c r="AH168" s="38"/>
      <c r="AI168" s="38"/>
      <c r="AJ168" s="702"/>
      <c r="AK168" s="706"/>
      <c r="AL168" s="38"/>
      <c r="AM168" s="38"/>
      <c r="AN168" s="639"/>
      <c r="AO168" s="639"/>
      <c r="AP168" s="226"/>
      <c r="AQ168" s="226"/>
      <c r="AR168" s="640"/>
      <c r="AS168" s="640"/>
      <c r="AT168" s="226"/>
      <c r="AU168" s="226"/>
      <c r="AV168" s="226"/>
      <c r="AW168" s="226"/>
      <c r="BA168" s="129"/>
      <c r="BB168" s="130"/>
      <c r="BC168" s="129"/>
      <c r="BD168" s="155"/>
      <c r="BE168" s="132"/>
      <c r="BF168" s="158"/>
      <c r="BG168" s="132"/>
      <c r="BH168" s="158"/>
      <c r="BI168" s="64"/>
      <c r="BJ168" s="158"/>
      <c r="BK168" s="64"/>
      <c r="BL168" s="158"/>
      <c r="BM168" s="132"/>
      <c r="BN168" s="158"/>
      <c r="BO168" s="159"/>
      <c r="BP168" s="158"/>
      <c r="BQ168" s="132"/>
      <c r="BR168" s="158"/>
      <c r="BS168" s="64"/>
      <c r="BT168" s="158"/>
      <c r="BU168" s="159"/>
      <c r="BV168" s="158"/>
      <c r="BW168" s="132"/>
      <c r="BX168" s="158"/>
      <c r="BY168" s="64"/>
      <c r="BZ168" s="158"/>
      <c r="CA168" s="64"/>
      <c r="CB168" s="156">
        <f t="shared" si="38"/>
        <v>0</v>
      </c>
      <c r="CC168" s="128" t="e">
        <f t="shared" si="39"/>
        <v>#DIV/0!</v>
      </c>
      <c r="CF168" s="157"/>
      <c r="CG168" s="157"/>
    </row>
    <row r="169" spans="1:88" ht="38.25" customHeight="1">
      <c r="A169" s="1002"/>
      <c r="B169" s="1046"/>
      <c r="C169" s="1062"/>
      <c r="D169" s="46" t="s">
        <v>158</v>
      </c>
      <c r="E169" s="18" t="s">
        <v>101</v>
      </c>
      <c r="F169" s="671">
        <f>+'[1]UE409 (2)'!F175</f>
        <v>37</v>
      </c>
      <c r="G169" s="671">
        <f>+'[1]UE409 (2)'!G175</f>
        <v>37</v>
      </c>
      <c r="H169" s="671">
        <f>+'[1]UE409 (2)'!H175</f>
        <v>37</v>
      </c>
      <c r="I169" s="671">
        <f>+'[1]UE409 (2)'!I175</f>
        <v>37</v>
      </c>
      <c r="J169" s="634">
        <v>2</v>
      </c>
      <c r="K169" s="91">
        <v>6</v>
      </c>
      <c r="L169" s="118">
        <v>5</v>
      </c>
      <c r="M169" s="91">
        <v>0</v>
      </c>
      <c r="N169" s="91"/>
      <c r="O169" s="424"/>
      <c r="P169" s="91"/>
      <c r="Q169" s="634"/>
      <c r="R169" s="91"/>
      <c r="S169" s="634"/>
      <c r="T169" s="91"/>
      <c r="U169" s="91"/>
      <c r="V169" s="77">
        <f t="shared" si="36"/>
        <v>13</v>
      </c>
      <c r="W169" s="128">
        <f t="shared" si="37"/>
        <v>35.135135135135137</v>
      </c>
      <c r="Z169" s="756"/>
      <c r="AA169" s="756"/>
      <c r="AB169" s="38" t="s">
        <v>795</v>
      </c>
      <c r="AC169" s="38" t="s">
        <v>943</v>
      </c>
      <c r="AD169" s="34" t="s">
        <v>944</v>
      </c>
      <c r="AE169" s="34" t="s">
        <v>945</v>
      </c>
      <c r="AF169" s="38" t="s">
        <v>795</v>
      </c>
      <c r="AG169" s="38" t="s">
        <v>946</v>
      </c>
      <c r="AH169" s="38"/>
      <c r="AI169" s="38"/>
      <c r="AJ169" s="702"/>
      <c r="AK169" s="706"/>
      <c r="AL169" s="38"/>
      <c r="AM169" s="38"/>
      <c r="AN169" s="639"/>
      <c r="AO169" s="639"/>
      <c r="AP169" s="226"/>
      <c r="AQ169" s="226"/>
      <c r="AR169" s="640"/>
      <c r="AS169" s="640"/>
      <c r="AT169" s="226"/>
      <c r="AU169" s="226"/>
      <c r="AV169" s="226"/>
      <c r="AW169" s="226"/>
      <c r="BA169" s="129"/>
      <c r="BB169" s="130"/>
      <c r="BC169" s="129"/>
      <c r="BD169" s="155"/>
      <c r="BE169" s="132"/>
      <c r="BF169" s="158"/>
      <c r="BG169" s="132"/>
      <c r="BH169" s="158"/>
      <c r="BI169" s="64"/>
      <c r="BJ169" s="158"/>
      <c r="BK169" s="64"/>
      <c r="BL169" s="158"/>
      <c r="BM169" s="132"/>
      <c r="BN169" s="158"/>
      <c r="BO169" s="159"/>
      <c r="BP169" s="158"/>
      <c r="BQ169" s="132"/>
      <c r="BR169" s="158"/>
      <c r="BS169" s="64"/>
      <c r="BT169" s="158"/>
      <c r="BU169" s="159"/>
      <c r="BV169" s="158"/>
      <c r="BW169" s="132"/>
      <c r="BX169" s="158"/>
      <c r="BY169" s="64"/>
      <c r="BZ169" s="158"/>
      <c r="CA169" s="64"/>
      <c r="CB169" s="156">
        <f t="shared" si="38"/>
        <v>0</v>
      </c>
      <c r="CC169" s="128" t="e">
        <f t="shared" si="39"/>
        <v>#DIV/0!</v>
      </c>
      <c r="CF169" s="157"/>
      <c r="CG169" s="157"/>
    </row>
    <row r="170" spans="1:88" ht="38.25" customHeight="1">
      <c r="A170" s="1002"/>
      <c r="B170" s="1046"/>
      <c r="C170" s="1063" t="s">
        <v>718</v>
      </c>
      <c r="D170" s="681" t="s">
        <v>221</v>
      </c>
      <c r="E170" s="682"/>
      <c r="F170" s="671">
        <f>+'[1]UE409 (2)'!F176</f>
        <v>39</v>
      </c>
      <c r="G170" s="671">
        <f>+'[1]UE409 (2)'!G176</f>
        <v>39</v>
      </c>
      <c r="H170" s="671">
        <f>+'[1]UE409 (2)'!H176</f>
        <v>39</v>
      </c>
      <c r="I170" s="671">
        <f>+'[1]UE409 (2)'!I176</f>
        <v>39</v>
      </c>
      <c r="J170" s="727">
        <v>0</v>
      </c>
      <c r="K170" s="767">
        <v>2</v>
      </c>
      <c r="L170" s="767">
        <v>0</v>
      </c>
      <c r="M170" s="767">
        <v>1</v>
      </c>
      <c r="N170" s="767">
        <f t="shared" ref="N170:U170" si="48">+N171</f>
        <v>0</v>
      </c>
      <c r="O170" s="767">
        <f t="shared" si="48"/>
        <v>0</v>
      </c>
      <c r="P170" s="767">
        <f t="shared" si="48"/>
        <v>0</v>
      </c>
      <c r="Q170" s="767">
        <f t="shared" si="48"/>
        <v>0</v>
      </c>
      <c r="R170" s="767">
        <f t="shared" si="48"/>
        <v>0</v>
      </c>
      <c r="S170" s="767">
        <f t="shared" si="48"/>
        <v>0</v>
      </c>
      <c r="T170" s="767">
        <f t="shared" si="48"/>
        <v>0</v>
      </c>
      <c r="U170" s="767">
        <f t="shared" si="48"/>
        <v>0</v>
      </c>
      <c r="V170" s="77">
        <f t="shared" si="36"/>
        <v>3</v>
      </c>
      <c r="W170" s="128">
        <f t="shared" si="37"/>
        <v>7.6923076923076925</v>
      </c>
      <c r="Z170" s="639"/>
      <c r="AA170" s="639"/>
      <c r="AB170" s="38"/>
      <c r="AC170" s="38"/>
      <c r="AD170" s="34"/>
      <c r="AE170" s="34"/>
      <c r="AF170" s="38"/>
      <c r="AG170" s="38"/>
      <c r="AH170" s="38"/>
      <c r="AI170" s="38"/>
      <c r="AJ170" s="702"/>
      <c r="AK170" s="706"/>
      <c r="AL170" s="38"/>
      <c r="AM170" s="38"/>
      <c r="AN170" s="639"/>
      <c r="AO170" s="639"/>
      <c r="AP170" s="226"/>
      <c r="AQ170" s="226"/>
      <c r="AR170" s="640"/>
      <c r="AS170" s="640"/>
      <c r="AT170" s="226"/>
      <c r="AU170" s="226"/>
      <c r="AV170" s="226"/>
      <c r="AW170" s="226"/>
      <c r="BA170" s="129">
        <f>+BC170+BD170+BF170+BH170+BJ170+BL170+BN170+BP170+BR170+BT170+BV170+BX170+BZ170</f>
        <v>0</v>
      </c>
      <c r="BB170" s="130">
        <f>+BE170+BG170+BI170+BK170+BM170+BO170+BQ170+BS170+BU170+BW170+BY170+CA170</f>
        <v>0</v>
      </c>
      <c r="BC170" s="77">
        <v>0</v>
      </c>
      <c r="BD170" s="155">
        <v>0</v>
      </c>
      <c r="BE170" s="132">
        <v>0</v>
      </c>
      <c r="BF170" s="158">
        <v>0</v>
      </c>
      <c r="BG170" s="132">
        <v>0</v>
      </c>
      <c r="BH170" s="158"/>
      <c r="BI170" s="64"/>
      <c r="BJ170" s="158"/>
      <c r="BK170" s="64"/>
      <c r="BL170" s="158"/>
      <c r="BM170" s="64"/>
      <c r="BN170" s="158"/>
      <c r="BO170" s="159"/>
      <c r="BP170" s="158"/>
      <c r="BQ170" s="132"/>
      <c r="BR170" s="158"/>
      <c r="BS170" s="64"/>
      <c r="BT170" s="158"/>
      <c r="BU170" s="159"/>
      <c r="BV170" s="158"/>
      <c r="BW170" s="132"/>
      <c r="BX170" s="158"/>
      <c r="BY170" s="64"/>
      <c r="BZ170" s="158"/>
      <c r="CA170" s="64"/>
      <c r="CB170" s="156">
        <f t="shared" si="38"/>
        <v>0</v>
      </c>
      <c r="CC170" s="128" t="e">
        <f t="shared" si="39"/>
        <v>#DIV/0!</v>
      </c>
      <c r="CF170" s="133">
        <f>+CI170-BA170</f>
        <v>0</v>
      </c>
      <c r="CG170" s="133">
        <f>+CJ170-BB170</f>
        <v>0</v>
      </c>
      <c r="CH170" s="160"/>
      <c r="CI170" s="133"/>
      <c r="CJ170" s="133"/>
    </row>
    <row r="171" spans="1:88" ht="38.25" customHeight="1">
      <c r="A171" s="1002"/>
      <c r="B171" s="1046"/>
      <c r="C171" s="1064"/>
      <c r="D171" s="683" t="s">
        <v>719</v>
      </c>
      <c r="E171" s="18" t="s">
        <v>60</v>
      </c>
      <c r="F171" s="671">
        <f>+'[1]UE409 (2)'!F177</f>
        <v>39</v>
      </c>
      <c r="G171" s="671">
        <f>+'[1]UE409 (2)'!G177</f>
        <v>39</v>
      </c>
      <c r="H171" s="671">
        <f>+'[1]UE409 (2)'!H177</f>
        <v>39</v>
      </c>
      <c r="I171" s="671">
        <f>+'[1]UE409 (2)'!I177</f>
        <v>39</v>
      </c>
      <c r="J171" s="634">
        <v>0</v>
      </c>
      <c r="K171" s="91">
        <v>2</v>
      </c>
      <c r="L171" s="118">
        <v>0</v>
      </c>
      <c r="M171" s="91">
        <v>1</v>
      </c>
      <c r="N171" s="91"/>
      <c r="O171" s="424"/>
      <c r="P171" s="91"/>
      <c r="Q171" s="634"/>
      <c r="R171" s="91"/>
      <c r="S171" s="634"/>
      <c r="T171" s="91"/>
      <c r="U171" s="91"/>
      <c r="V171" s="77">
        <f t="shared" si="36"/>
        <v>3</v>
      </c>
      <c r="W171" s="128">
        <f t="shared" si="37"/>
        <v>7.6923076923076925</v>
      </c>
      <c r="Z171" s="638" t="s">
        <v>795</v>
      </c>
      <c r="AA171" s="639" t="s">
        <v>796</v>
      </c>
      <c r="AB171" s="38" t="s">
        <v>947</v>
      </c>
      <c r="AC171" s="38" t="s">
        <v>948</v>
      </c>
      <c r="AD171" s="34" t="s">
        <v>947</v>
      </c>
      <c r="AE171" s="34" t="s">
        <v>948</v>
      </c>
      <c r="AF171" s="38" t="s">
        <v>947</v>
      </c>
      <c r="AG171" s="38" t="s">
        <v>948</v>
      </c>
      <c r="AH171" s="38"/>
      <c r="AI171" s="38"/>
      <c r="AJ171" s="702"/>
      <c r="AK171" s="706"/>
      <c r="AL171" s="38"/>
      <c r="AM171" s="38"/>
      <c r="AN171" s="639"/>
      <c r="AO171" s="639"/>
      <c r="AP171" s="226"/>
      <c r="AQ171" s="226"/>
      <c r="AR171" s="640"/>
      <c r="AS171" s="640"/>
      <c r="AT171" s="226"/>
      <c r="AU171" s="226"/>
      <c r="AV171" s="226"/>
      <c r="AW171" s="226"/>
      <c r="BA171" s="129"/>
      <c r="BB171" s="130"/>
      <c r="BC171" s="129"/>
      <c r="BD171" s="155"/>
      <c r="BE171" s="132"/>
      <c r="BF171" s="158"/>
      <c r="BG171" s="132"/>
      <c r="BH171" s="158"/>
      <c r="BI171" s="64"/>
      <c r="BJ171" s="158"/>
      <c r="BK171" s="64"/>
      <c r="BL171" s="158"/>
      <c r="BM171" s="64"/>
      <c r="BN171" s="158"/>
      <c r="BO171" s="159"/>
      <c r="BP171" s="158"/>
      <c r="BQ171" s="132"/>
      <c r="BR171" s="158"/>
      <c r="BS171" s="64"/>
      <c r="BT171" s="158"/>
      <c r="BU171" s="159"/>
      <c r="BV171" s="158"/>
      <c r="BW171" s="132"/>
      <c r="BX171" s="158"/>
      <c r="BY171" s="64"/>
      <c r="BZ171" s="158"/>
      <c r="CA171" s="64"/>
      <c r="CB171" s="156">
        <f t="shared" si="38"/>
        <v>0</v>
      </c>
      <c r="CC171" s="128" t="e">
        <f t="shared" si="39"/>
        <v>#DIV/0!</v>
      </c>
      <c r="CF171" s="157"/>
      <c r="CG171" s="157"/>
    </row>
    <row r="172" spans="1:88" ht="60.75" customHeight="1">
      <c r="A172" s="1002"/>
      <c r="B172" s="1046" t="s">
        <v>330</v>
      </c>
      <c r="C172" s="1069" t="s">
        <v>326</v>
      </c>
      <c r="D172" s="677" t="s">
        <v>221</v>
      </c>
      <c r="E172" s="678"/>
      <c r="F172" s="671">
        <f>+'[1]UE409 (2)'!F178</f>
        <v>1552</v>
      </c>
      <c r="G172" s="671">
        <f>+'[1]UE409 (2)'!G178</f>
        <v>1552</v>
      </c>
      <c r="H172" s="671">
        <f>+'[1]UE409 (2)'!H178</f>
        <v>1552</v>
      </c>
      <c r="I172" s="671">
        <f>+'[1]UE409 (2)'!I178</f>
        <v>1552</v>
      </c>
      <c r="J172" s="727">
        <v>0</v>
      </c>
      <c r="K172" s="671">
        <v>0</v>
      </c>
      <c r="L172" s="671">
        <v>0</v>
      </c>
      <c r="M172" s="671">
        <v>0</v>
      </c>
      <c r="N172" s="671">
        <f t="shared" ref="N172:U172" si="49">+N173</f>
        <v>0</v>
      </c>
      <c r="O172" s="671">
        <f t="shared" si="49"/>
        <v>0</v>
      </c>
      <c r="P172" s="671">
        <f t="shared" si="49"/>
        <v>0</v>
      </c>
      <c r="Q172" s="671">
        <f t="shared" si="49"/>
        <v>0</v>
      </c>
      <c r="R172" s="671">
        <f t="shared" si="49"/>
        <v>0</v>
      </c>
      <c r="S172" s="671">
        <f t="shared" si="49"/>
        <v>0</v>
      </c>
      <c r="T172" s="671">
        <f t="shared" si="49"/>
        <v>0</v>
      </c>
      <c r="U172" s="671">
        <f t="shared" si="49"/>
        <v>0</v>
      </c>
      <c r="V172" s="77">
        <f t="shared" si="36"/>
        <v>0</v>
      </c>
      <c r="W172" s="128">
        <f t="shared" si="37"/>
        <v>0</v>
      </c>
      <c r="Z172" s="639"/>
      <c r="AA172" s="639"/>
      <c r="AB172" s="38"/>
      <c r="AC172" s="38"/>
      <c r="AD172" s="34"/>
      <c r="AE172" s="34"/>
      <c r="AF172" s="38"/>
      <c r="AG172" s="38"/>
      <c r="AH172" s="38"/>
      <c r="AI172" s="38"/>
      <c r="AJ172" s="702"/>
      <c r="AK172" s="706"/>
      <c r="AL172" s="51"/>
      <c r="AM172" s="38"/>
      <c r="AN172" s="640"/>
      <c r="AO172" s="640"/>
      <c r="AP172" s="226"/>
      <c r="AQ172" s="226"/>
      <c r="AR172" s="640"/>
      <c r="AS172" s="640"/>
      <c r="AT172" s="226"/>
      <c r="AU172" s="226"/>
      <c r="AV172" s="226"/>
      <c r="AW172" s="226"/>
      <c r="BA172" s="77">
        <f>+BC172+BD172+BF172+BH172+BJ172+BL172+BN172+BP172+BR172+BT172+BV172+BX172+BZ172</f>
        <v>3200</v>
      </c>
      <c r="BB172" s="130">
        <f>+BE172+BG172+BI172+BK172+BM172+BO172+BQ172+BS172+BU172+BW172+BY172+CA172</f>
        <v>0</v>
      </c>
      <c r="BC172" s="129">
        <v>3200</v>
      </c>
      <c r="BD172" s="155">
        <v>0</v>
      </c>
      <c r="BE172" s="132">
        <v>0</v>
      </c>
      <c r="BF172" s="158">
        <v>0</v>
      </c>
      <c r="BG172" s="132">
        <v>0</v>
      </c>
      <c r="BH172" s="158"/>
      <c r="BI172" s="64"/>
      <c r="BJ172" s="158"/>
      <c r="BK172" s="64"/>
      <c r="BL172" s="158"/>
      <c r="BM172" s="64"/>
      <c r="BN172" s="158"/>
      <c r="BO172" s="159"/>
      <c r="BP172" s="158"/>
      <c r="BQ172" s="132"/>
      <c r="BR172" s="158"/>
      <c r="BS172" s="64"/>
      <c r="BT172" s="158"/>
      <c r="BU172" s="159"/>
      <c r="BV172" s="158"/>
      <c r="BW172" s="132"/>
      <c r="BX172" s="158"/>
      <c r="BY172" s="64"/>
      <c r="BZ172" s="158"/>
      <c r="CA172" s="64"/>
      <c r="CB172" s="156">
        <f t="shared" si="38"/>
        <v>0</v>
      </c>
      <c r="CC172" s="128">
        <f t="shared" si="39"/>
        <v>0</v>
      </c>
      <c r="CF172" s="133">
        <f>+CI172-BA172</f>
        <v>0</v>
      </c>
      <c r="CG172" s="133">
        <f>+CJ172-BB172</f>
        <v>0</v>
      </c>
      <c r="CH172" s="160"/>
      <c r="CI172" s="133">
        <v>3200</v>
      </c>
      <c r="CJ172" s="133">
        <v>0</v>
      </c>
    </row>
    <row r="173" spans="1:88" ht="51.75" customHeight="1">
      <c r="A173" s="1002"/>
      <c r="B173" s="1046"/>
      <c r="C173" s="1070"/>
      <c r="D173" s="38" t="s">
        <v>445</v>
      </c>
      <c r="E173" s="44" t="s">
        <v>497</v>
      </c>
      <c r="F173" s="671">
        <f>+'[1]UE409 (2)'!F179</f>
        <v>1552</v>
      </c>
      <c r="G173" s="671">
        <f>+'[1]UE409 (2)'!G179</f>
        <v>1552</v>
      </c>
      <c r="H173" s="671">
        <f>+'[1]UE409 (2)'!H179</f>
        <v>1552</v>
      </c>
      <c r="I173" s="671">
        <f>+'[1]UE409 (2)'!I179</f>
        <v>1552</v>
      </c>
      <c r="J173" s="634">
        <v>0</v>
      </c>
      <c r="K173" s="91">
        <v>0</v>
      </c>
      <c r="L173" s="118">
        <v>0</v>
      </c>
      <c r="M173" s="91">
        <v>0</v>
      </c>
      <c r="N173" s="91"/>
      <c r="O173" s="424"/>
      <c r="P173" s="91"/>
      <c r="Q173" s="634"/>
      <c r="R173" s="91"/>
      <c r="S173" s="634"/>
      <c r="T173" s="91"/>
      <c r="U173" s="91"/>
      <c r="V173" s="77">
        <f t="shared" si="36"/>
        <v>0</v>
      </c>
      <c r="W173" s="128">
        <f t="shared" si="37"/>
        <v>0</v>
      </c>
      <c r="Z173" s="755" t="s">
        <v>795</v>
      </c>
      <c r="AA173" s="755" t="s">
        <v>797</v>
      </c>
      <c r="AB173" s="44" t="s">
        <v>949</v>
      </c>
      <c r="AC173" s="44" t="s">
        <v>950</v>
      </c>
      <c r="AD173" s="25" t="s">
        <v>951</v>
      </c>
      <c r="AE173" s="25" t="s">
        <v>952</v>
      </c>
      <c r="AF173" s="44" t="s">
        <v>953</v>
      </c>
      <c r="AG173" s="44" t="s">
        <v>952</v>
      </c>
      <c r="AH173" s="44"/>
      <c r="AI173" s="44"/>
      <c r="AJ173" s="707"/>
      <c r="AK173" s="703"/>
      <c r="AL173" s="44"/>
      <c r="AM173" s="44"/>
      <c r="AN173" s="638"/>
      <c r="AO173" s="638"/>
      <c r="AP173" s="223"/>
      <c r="AQ173" s="223"/>
      <c r="AR173" s="224"/>
      <c r="AS173" s="224"/>
      <c r="AT173" s="223"/>
      <c r="AU173" s="223"/>
      <c r="AV173" s="223"/>
      <c r="AW173" s="223"/>
      <c r="BA173" s="129"/>
      <c r="BB173" s="130"/>
      <c r="BC173" s="129"/>
      <c r="BD173" s="155"/>
      <c r="BE173" s="132"/>
      <c r="BF173" s="158"/>
      <c r="BG173" s="132"/>
      <c r="BH173" s="158"/>
      <c r="BI173" s="64"/>
      <c r="BJ173" s="158"/>
      <c r="BK173" s="64"/>
      <c r="BL173" s="158"/>
      <c r="BM173" s="64"/>
      <c r="BN173" s="158"/>
      <c r="BO173" s="159"/>
      <c r="BP173" s="158"/>
      <c r="BQ173" s="132"/>
      <c r="BR173" s="158"/>
      <c r="BS173" s="64"/>
      <c r="BT173" s="158"/>
      <c r="BU173" s="159"/>
      <c r="BV173" s="158"/>
      <c r="BW173" s="132"/>
      <c r="BX173" s="158"/>
      <c r="BY173" s="64"/>
      <c r="BZ173" s="158"/>
      <c r="CA173" s="64"/>
      <c r="CB173" s="156">
        <f t="shared" si="38"/>
        <v>0</v>
      </c>
      <c r="CC173" s="128" t="e">
        <f t="shared" si="39"/>
        <v>#DIV/0!</v>
      </c>
      <c r="CD173" s="145"/>
      <c r="CF173" s="157"/>
      <c r="CG173" s="157"/>
    </row>
    <row r="174" spans="1:88" ht="51.75" customHeight="1">
      <c r="A174" s="1002"/>
      <c r="B174" s="945" t="s">
        <v>561</v>
      </c>
      <c r="C174" s="944" t="s">
        <v>562</v>
      </c>
      <c r="D174" s="670" t="s">
        <v>221</v>
      </c>
      <c r="E174" s="670"/>
      <c r="F174" s="671">
        <f>+'[1]UE409 (2)'!F180</f>
        <v>13200</v>
      </c>
      <c r="G174" s="671">
        <f>+'[1]UE409 (2)'!G180</f>
        <v>11802</v>
      </c>
      <c r="H174" s="671">
        <f>+'[1]UE409 (2)'!H180</f>
        <v>12038</v>
      </c>
      <c r="I174" s="671">
        <f>+'[1]UE409 (2)'!I180</f>
        <v>12278</v>
      </c>
      <c r="J174" s="729">
        <v>1611</v>
      </c>
      <c r="K174" s="671">
        <v>1671</v>
      </c>
      <c r="L174" s="671">
        <v>914</v>
      </c>
      <c r="M174" s="671">
        <v>844</v>
      </c>
      <c r="N174" s="671">
        <f t="shared" ref="N174:U174" si="50">+N175</f>
        <v>0</v>
      </c>
      <c r="O174" s="671">
        <f t="shared" si="50"/>
        <v>0</v>
      </c>
      <c r="P174" s="671">
        <f t="shared" si="50"/>
        <v>0</v>
      </c>
      <c r="Q174" s="671">
        <f t="shared" si="50"/>
        <v>0</v>
      </c>
      <c r="R174" s="671">
        <f t="shared" si="50"/>
        <v>0</v>
      </c>
      <c r="S174" s="671">
        <f t="shared" si="50"/>
        <v>0</v>
      </c>
      <c r="T174" s="671">
        <f t="shared" si="50"/>
        <v>0</v>
      </c>
      <c r="U174" s="671">
        <f t="shared" si="50"/>
        <v>0</v>
      </c>
      <c r="V174" s="77">
        <f t="shared" si="36"/>
        <v>5040</v>
      </c>
      <c r="W174" s="128">
        <f t="shared" si="37"/>
        <v>38.181818181818187</v>
      </c>
      <c r="Z174" s="758" t="s">
        <v>798</v>
      </c>
      <c r="AA174" s="760" t="s">
        <v>799</v>
      </c>
      <c r="AB174" s="38"/>
      <c r="AC174" s="38"/>
      <c r="AD174" s="34" t="s">
        <v>798</v>
      </c>
      <c r="AE174" s="34" t="s">
        <v>799</v>
      </c>
      <c r="AF174" s="38" t="s">
        <v>798</v>
      </c>
      <c r="AG174" s="38" t="s">
        <v>799</v>
      </c>
      <c r="AH174" s="38"/>
      <c r="AI174" s="38"/>
      <c r="AJ174" s="38"/>
      <c r="AK174" s="38"/>
      <c r="AL174" s="38"/>
      <c r="AM174" s="38"/>
      <c r="AN174" s="639"/>
      <c r="AO174" s="639"/>
      <c r="AP174" s="38"/>
      <c r="AQ174" s="38"/>
      <c r="AR174" s="639"/>
      <c r="AS174" s="639"/>
      <c r="AT174" s="223"/>
      <c r="AU174" s="231"/>
      <c r="AV174" s="223"/>
      <c r="AW174" s="223"/>
      <c r="BA174" s="129">
        <f>+BC174+BD174+BF174+BH174+BJ174+BL174+BN174+BP174+BR174+BT174+BV174+BX174+BZ174</f>
        <v>0</v>
      </c>
      <c r="BB174" s="130">
        <f>+BE174+BG174+BI174+BK174+BM174+BO174+BQ174+BS174+BU174+BW174+BY174+CA174</f>
        <v>0</v>
      </c>
      <c r="BC174" s="129">
        <v>0</v>
      </c>
      <c r="BD174" s="155">
        <v>0</v>
      </c>
      <c r="BE174" s="132">
        <v>0</v>
      </c>
      <c r="BF174" s="158">
        <v>0</v>
      </c>
      <c r="BG174" s="132">
        <v>0</v>
      </c>
      <c r="BH174" s="158"/>
      <c r="BI174" s="64"/>
      <c r="BJ174" s="158"/>
      <c r="BK174" s="64"/>
      <c r="BL174" s="158"/>
      <c r="BM174" s="64"/>
      <c r="BN174" s="158"/>
      <c r="BO174" s="159"/>
      <c r="BP174" s="158"/>
      <c r="BQ174" s="132"/>
      <c r="BR174" s="158"/>
      <c r="BS174" s="64"/>
      <c r="BT174" s="158"/>
      <c r="BU174" s="159"/>
      <c r="BV174" s="158"/>
      <c r="BW174" s="132"/>
      <c r="BX174" s="158"/>
      <c r="BY174" s="64"/>
      <c r="BZ174" s="158"/>
      <c r="CA174" s="64"/>
      <c r="CB174" s="156">
        <f t="shared" si="38"/>
        <v>0</v>
      </c>
      <c r="CC174" s="128" t="e">
        <f t="shared" si="39"/>
        <v>#DIV/0!</v>
      </c>
      <c r="CF174" s="133">
        <f>+CI174-BA174</f>
        <v>0</v>
      </c>
      <c r="CG174" s="133">
        <f>+CJ174-BB174</f>
        <v>0</v>
      </c>
      <c r="CH174" s="160"/>
      <c r="CI174" s="133"/>
      <c r="CJ174" s="133"/>
    </row>
    <row r="175" spans="1:88" ht="51.75" customHeight="1">
      <c r="A175" s="1002"/>
      <c r="B175" s="945"/>
      <c r="C175" s="944"/>
      <c r="D175" s="44" t="s">
        <v>563</v>
      </c>
      <c r="E175" s="9" t="s">
        <v>245</v>
      </c>
      <c r="F175" s="671">
        <f>+'[1]UE409 (2)'!F181</f>
        <v>13200</v>
      </c>
      <c r="G175" s="671">
        <f>+'[1]UE409 (2)'!G181</f>
        <v>11802</v>
      </c>
      <c r="H175" s="671">
        <f>+'[1]UE409 (2)'!H181</f>
        <v>12038</v>
      </c>
      <c r="I175" s="671">
        <f>+'[1]UE409 (2)'!I181</f>
        <v>12278</v>
      </c>
      <c r="J175" s="634">
        <v>1611</v>
      </c>
      <c r="K175" s="91">
        <v>1671</v>
      </c>
      <c r="L175" s="118">
        <v>914</v>
      </c>
      <c r="M175" s="91">
        <v>844</v>
      </c>
      <c r="N175" s="91"/>
      <c r="O175" s="424"/>
      <c r="P175" s="91"/>
      <c r="Q175" s="664"/>
      <c r="R175" s="91"/>
      <c r="S175" s="664"/>
      <c r="T175" s="91"/>
      <c r="U175" s="91"/>
      <c r="V175" s="77">
        <f t="shared" si="36"/>
        <v>5040</v>
      </c>
      <c r="W175" s="128">
        <f t="shared" si="37"/>
        <v>38.181818181818187</v>
      </c>
      <c r="Z175" s="759"/>
      <c r="AA175" s="761"/>
      <c r="AB175" s="38" t="s">
        <v>798</v>
      </c>
      <c r="AC175" s="38" t="s">
        <v>799</v>
      </c>
      <c r="AD175" s="34"/>
      <c r="AE175" s="34"/>
      <c r="AF175" s="38"/>
      <c r="AG175" s="38"/>
      <c r="AH175" s="38"/>
      <c r="AI175" s="38"/>
      <c r="AJ175" s="38"/>
      <c r="AK175" s="38"/>
      <c r="AL175" s="38"/>
      <c r="AM175" s="38"/>
      <c r="AN175" s="639"/>
      <c r="AO175" s="639"/>
      <c r="AP175" s="38"/>
      <c r="AQ175" s="38"/>
      <c r="AR175" s="639"/>
      <c r="AS175" s="639"/>
      <c r="AT175" s="51"/>
      <c r="AU175" s="51"/>
      <c r="AV175" s="226"/>
      <c r="AW175" s="223"/>
      <c r="BA175" s="129"/>
      <c r="BB175" s="130"/>
      <c r="BC175" s="129"/>
      <c r="BD175" s="155"/>
      <c r="BE175" s="132"/>
      <c r="BF175" s="158"/>
      <c r="BG175" s="132"/>
      <c r="BH175" s="158"/>
      <c r="BI175" s="64"/>
      <c r="BJ175" s="158"/>
      <c r="BK175" s="64"/>
      <c r="BL175" s="158"/>
      <c r="BM175" s="64"/>
      <c r="BN175" s="158"/>
      <c r="BO175" s="159"/>
      <c r="BP175" s="158"/>
      <c r="BQ175" s="132"/>
      <c r="BR175" s="158"/>
      <c r="BS175" s="64"/>
      <c r="BT175" s="158"/>
      <c r="BU175" s="159"/>
      <c r="BV175" s="158"/>
      <c r="BW175" s="132"/>
      <c r="BX175" s="158"/>
      <c r="BY175" s="64"/>
      <c r="BZ175" s="158"/>
      <c r="CA175" s="64"/>
      <c r="CB175" s="156">
        <f t="shared" si="38"/>
        <v>0</v>
      </c>
      <c r="CC175" s="128" t="e">
        <f t="shared" si="39"/>
        <v>#DIV/0!</v>
      </c>
      <c r="CF175" s="157"/>
      <c r="CG175" s="157"/>
    </row>
    <row r="176" spans="1:88" ht="52.5" customHeight="1">
      <c r="A176" s="1002"/>
      <c r="B176" s="1046" t="s">
        <v>327</v>
      </c>
      <c r="C176" s="1095" t="s">
        <v>337</v>
      </c>
      <c r="D176" s="677" t="s">
        <v>221</v>
      </c>
      <c r="E176" s="678"/>
      <c r="F176" s="671">
        <f>+'[1]UE409 (2)'!F184</f>
        <v>19613</v>
      </c>
      <c r="G176" s="671">
        <f>+'[1]UE409 (2)'!G184</f>
        <v>17357</v>
      </c>
      <c r="H176" s="671">
        <f>+'[1]UE409 (2)'!H184</f>
        <v>17704</v>
      </c>
      <c r="I176" s="671">
        <f>+'[1]UE409 (2)'!I184</f>
        <v>18058</v>
      </c>
      <c r="J176" s="729">
        <v>1766</v>
      </c>
      <c r="K176" s="671">
        <v>1820</v>
      </c>
      <c r="L176" s="671">
        <v>1329</v>
      </c>
      <c r="M176" s="671">
        <v>2533</v>
      </c>
      <c r="N176" s="671">
        <f t="shared" ref="N176:U176" si="51">+N178</f>
        <v>0</v>
      </c>
      <c r="O176" s="671">
        <f t="shared" si="51"/>
        <v>0</v>
      </c>
      <c r="P176" s="671">
        <f t="shared" si="51"/>
        <v>0</v>
      </c>
      <c r="Q176" s="671">
        <f t="shared" si="51"/>
        <v>0</v>
      </c>
      <c r="R176" s="671">
        <f t="shared" si="51"/>
        <v>0</v>
      </c>
      <c r="S176" s="671">
        <f t="shared" si="51"/>
        <v>0</v>
      </c>
      <c r="T176" s="671">
        <f t="shared" si="51"/>
        <v>0</v>
      </c>
      <c r="U176" s="671">
        <f t="shared" si="51"/>
        <v>0</v>
      </c>
      <c r="V176" s="77">
        <f t="shared" si="36"/>
        <v>7448</v>
      </c>
      <c r="W176" s="128">
        <f t="shared" si="37"/>
        <v>37.974812624279814</v>
      </c>
      <c r="Z176" s="734"/>
      <c r="AA176" s="734"/>
      <c r="AB176" s="253"/>
      <c r="AC176" s="254"/>
      <c r="AD176" s="411"/>
      <c r="AE176" s="412"/>
      <c r="AF176" s="253"/>
      <c r="AG176" s="254"/>
      <c r="AH176" s="253"/>
      <c r="AI176" s="254"/>
      <c r="AJ176" s="253"/>
      <c r="AK176" s="254"/>
      <c r="AL176" s="253"/>
      <c r="AM176" s="254"/>
      <c r="AN176" s="641"/>
      <c r="AO176" s="642"/>
      <c r="AP176" s="253"/>
      <c r="AQ176" s="254"/>
      <c r="AR176" s="708"/>
      <c r="AS176" s="708"/>
      <c r="AT176" s="51"/>
      <c r="AU176" s="51"/>
      <c r="AV176" s="226"/>
      <c r="AW176" s="223"/>
      <c r="BA176" s="77">
        <f>+BC176+BD176+BF176+BH176+BJ176+BL176+BN176+BP176+BR176+BT176+BV176+BX176+BZ176</f>
        <v>3568983</v>
      </c>
      <c r="BB176" s="130">
        <f>+BE176+BG176+BI176+BK176+BM176+BO176+BQ176+BS176+BU176+BW176+BY176+CA176</f>
        <v>460319.12</v>
      </c>
      <c r="BC176" s="129">
        <v>2922424</v>
      </c>
      <c r="BD176" s="155">
        <v>17144</v>
      </c>
      <c r="BE176" s="132">
        <v>181994.47</v>
      </c>
      <c r="BF176" s="158">
        <v>629415</v>
      </c>
      <c r="BG176" s="132">
        <v>278324.65000000002</v>
      </c>
      <c r="BH176" s="158"/>
      <c r="BI176" s="64"/>
      <c r="BJ176" s="158"/>
      <c r="BK176" s="64"/>
      <c r="BL176" s="158"/>
      <c r="BM176" s="132"/>
      <c r="BN176" s="158"/>
      <c r="BO176" s="159"/>
      <c r="BP176" s="158"/>
      <c r="BQ176" s="132"/>
      <c r="BR176" s="158"/>
      <c r="BS176" s="64"/>
      <c r="BT176" s="158"/>
      <c r="BU176" s="159"/>
      <c r="BV176" s="158"/>
      <c r="BW176" s="132"/>
      <c r="BX176" s="158"/>
      <c r="BY176" s="64"/>
      <c r="BZ176" s="158"/>
      <c r="CA176" s="64"/>
      <c r="CB176" s="156">
        <f t="shared" si="38"/>
        <v>460319.12</v>
      </c>
      <c r="CC176" s="128">
        <f t="shared" si="39"/>
        <v>12.8977672350919</v>
      </c>
      <c r="CF176" s="133">
        <f>+CI176-BA176</f>
        <v>0</v>
      </c>
      <c r="CG176" s="133">
        <f>+CJ176-BB176</f>
        <v>0</v>
      </c>
      <c r="CH176" s="160"/>
      <c r="CI176" s="133">
        <v>3568983</v>
      </c>
      <c r="CJ176" s="133">
        <v>460319.12</v>
      </c>
    </row>
    <row r="177" spans="1:88" ht="52.5" customHeight="1">
      <c r="A177" s="1002"/>
      <c r="B177" s="1046"/>
      <c r="C177" s="1096"/>
      <c r="D177" s="408" t="s">
        <v>559</v>
      </c>
      <c r="E177" s="138" t="s">
        <v>363</v>
      </c>
      <c r="F177" s="671">
        <f>+'[1]UE409 (2)'!F185</f>
        <v>29913</v>
      </c>
      <c r="G177" s="671">
        <f>+'[1]UE409 (2)'!G185</f>
        <v>29913</v>
      </c>
      <c r="H177" s="671">
        <f>+'[1]UE409 (2)'!H185</f>
        <v>30511</v>
      </c>
      <c r="I177" s="671">
        <f>+'[1]UE409 (2)'!I185</f>
        <v>31121</v>
      </c>
      <c r="J177" s="635">
        <v>2513</v>
      </c>
      <c r="K177" s="80">
        <v>2548</v>
      </c>
      <c r="L177" s="110">
        <v>3076</v>
      </c>
      <c r="M177" s="80">
        <v>3254</v>
      </c>
      <c r="N177" s="80"/>
      <c r="O177" s="430"/>
      <c r="P177" s="80"/>
      <c r="Q177" s="635"/>
      <c r="R177" s="80"/>
      <c r="S177" s="635"/>
      <c r="T177" s="80"/>
      <c r="U177" s="80"/>
      <c r="V177" s="77">
        <f t="shared" si="36"/>
        <v>11391</v>
      </c>
      <c r="W177" s="128">
        <f t="shared" si="37"/>
        <v>38.080433256443683</v>
      </c>
      <c r="Z177" s="734" t="s">
        <v>954</v>
      </c>
      <c r="AA177" s="734" t="s">
        <v>800</v>
      </c>
      <c r="AB177" s="51" t="s">
        <v>955</v>
      </c>
      <c r="AC177" s="51" t="s">
        <v>800</v>
      </c>
      <c r="AD177" s="709" t="s">
        <v>954</v>
      </c>
      <c r="AE177" s="709" t="s">
        <v>800</v>
      </c>
      <c r="AF177" s="51" t="s">
        <v>955</v>
      </c>
      <c r="AG177" s="51" t="s">
        <v>800</v>
      </c>
      <c r="AH177" s="51"/>
      <c r="AI177" s="51"/>
      <c r="AJ177" s="51"/>
      <c r="AK177" s="51"/>
      <c r="AL177" s="51"/>
      <c r="AM177" s="51"/>
      <c r="AN177" s="639"/>
      <c r="AO177" s="639"/>
      <c r="AP177" s="51"/>
      <c r="AQ177" s="51"/>
      <c r="AR177" s="708"/>
      <c r="AS177" s="708"/>
      <c r="AT177" s="51"/>
      <c r="AU177" s="51"/>
      <c r="AV177" s="226"/>
      <c r="AW177" s="223"/>
      <c r="BA177" s="129"/>
      <c r="BB177" s="130"/>
      <c r="BC177" s="129"/>
      <c r="BD177" s="155"/>
      <c r="BE177" s="132"/>
      <c r="BF177" s="158"/>
      <c r="BG177" s="132"/>
      <c r="BH177" s="158"/>
      <c r="BI177" s="64"/>
      <c r="BJ177" s="158"/>
      <c r="BK177" s="64"/>
      <c r="BL177" s="158"/>
      <c r="BM177" s="64"/>
      <c r="BN177" s="158"/>
      <c r="BO177" s="159"/>
      <c r="BP177" s="158"/>
      <c r="BQ177" s="132"/>
      <c r="BR177" s="158"/>
      <c r="BS177" s="64"/>
      <c r="BT177" s="158"/>
      <c r="BU177" s="159"/>
      <c r="BV177" s="158"/>
      <c r="BW177" s="132"/>
      <c r="BX177" s="158"/>
      <c r="BY177" s="64"/>
      <c r="BZ177" s="158"/>
      <c r="CA177" s="64"/>
      <c r="CB177" s="156">
        <f t="shared" si="38"/>
        <v>0</v>
      </c>
      <c r="CC177" s="128" t="e">
        <f t="shared" si="39"/>
        <v>#DIV/0!</v>
      </c>
      <c r="CF177" s="157"/>
      <c r="CG177" s="157"/>
    </row>
    <row r="178" spans="1:88" ht="37.5" customHeight="1">
      <c r="A178" s="1002"/>
      <c r="B178" s="1046"/>
      <c r="C178" s="1096"/>
      <c r="D178" s="34" t="s">
        <v>446</v>
      </c>
      <c r="E178" s="18" t="s">
        <v>33</v>
      </c>
      <c r="F178" s="671">
        <f>+'[1]UE409 (2)'!F186</f>
        <v>19613</v>
      </c>
      <c r="G178" s="671">
        <f>+'[1]UE409 (2)'!G186</f>
        <v>17357</v>
      </c>
      <c r="H178" s="671">
        <f>+'[1]UE409 (2)'!H186</f>
        <v>17704</v>
      </c>
      <c r="I178" s="671">
        <f>+'[1]UE409 (2)'!I186</f>
        <v>18058</v>
      </c>
      <c r="J178" s="635">
        <v>1766</v>
      </c>
      <c r="K178" s="80">
        <v>1820</v>
      </c>
      <c r="L178" s="110">
        <v>1329</v>
      </c>
      <c r="M178" s="80">
        <v>2533</v>
      </c>
      <c r="N178" s="80"/>
      <c r="O178" s="430"/>
      <c r="P178" s="80"/>
      <c r="Q178" s="635"/>
      <c r="R178" s="80"/>
      <c r="S178" s="634"/>
      <c r="T178" s="80"/>
      <c r="U178" s="80"/>
      <c r="V178" s="77">
        <f t="shared" si="36"/>
        <v>7448</v>
      </c>
      <c r="W178" s="128">
        <f t="shared" si="37"/>
        <v>37.974812624279814</v>
      </c>
      <c r="Z178" s="734" t="s">
        <v>801</v>
      </c>
      <c r="AA178" s="734" t="s">
        <v>799</v>
      </c>
      <c r="AB178" s="51" t="s">
        <v>798</v>
      </c>
      <c r="AC178" s="51" t="s">
        <v>956</v>
      </c>
      <c r="AD178" s="709" t="s">
        <v>801</v>
      </c>
      <c r="AE178" s="709" t="s">
        <v>799</v>
      </c>
      <c r="AF178" s="51" t="s">
        <v>798</v>
      </c>
      <c r="AG178" s="51" t="s">
        <v>956</v>
      </c>
      <c r="AH178" s="51"/>
      <c r="AI178" s="51"/>
      <c r="AJ178" s="51"/>
      <c r="AK178" s="51"/>
      <c r="AL178" s="51"/>
      <c r="AM178" s="51"/>
      <c r="AN178" s="639"/>
      <c r="AO178" s="639"/>
      <c r="AP178" s="255"/>
      <c r="AQ178" s="51"/>
      <c r="AR178" s="710"/>
      <c r="AS178" s="708"/>
      <c r="AT178" s="51"/>
      <c r="AU178" s="51"/>
      <c r="AV178" s="226"/>
      <c r="AW178" s="223"/>
      <c r="BA178" s="129"/>
      <c r="BB178" s="130"/>
      <c r="BC178" s="129"/>
      <c r="BD178" s="155"/>
      <c r="BE178" s="132"/>
      <c r="BF178" s="158"/>
      <c r="BG178" s="132"/>
      <c r="BH178" s="158"/>
      <c r="BI178" s="64"/>
      <c r="BJ178" s="158"/>
      <c r="BK178" s="64"/>
      <c r="BL178" s="158"/>
      <c r="BM178" s="64"/>
      <c r="BN178" s="158"/>
      <c r="BO178" s="159"/>
      <c r="BP178" s="158"/>
      <c r="BQ178" s="132"/>
      <c r="BR178" s="158"/>
      <c r="BS178" s="64"/>
      <c r="BT178" s="158"/>
      <c r="BU178" s="159"/>
      <c r="BV178" s="158"/>
      <c r="BW178" s="132"/>
      <c r="BX178" s="158"/>
      <c r="BY178" s="64"/>
      <c r="BZ178" s="158"/>
      <c r="CA178" s="64"/>
      <c r="CB178" s="156">
        <f t="shared" si="38"/>
        <v>0</v>
      </c>
      <c r="CC178" s="128" t="e">
        <f t="shared" si="39"/>
        <v>#DIV/0!</v>
      </c>
      <c r="CF178" s="157"/>
      <c r="CG178" s="157"/>
    </row>
    <row r="179" spans="1:88" ht="35.25" customHeight="1">
      <c r="A179" s="1002"/>
      <c r="B179" s="1151" t="s">
        <v>159</v>
      </c>
      <c r="C179" s="1082" t="s">
        <v>160</v>
      </c>
      <c r="D179" s="1101" t="s">
        <v>18</v>
      </c>
      <c r="E179" s="1102"/>
      <c r="F179" s="671">
        <f>+'[1]UE409 (2)'!F187</f>
        <v>871</v>
      </c>
      <c r="G179" s="671">
        <f>+'[1]UE409 (2)'!G187</f>
        <v>726</v>
      </c>
      <c r="H179" s="671">
        <f>+'[1]UE409 (2)'!H187</f>
        <v>740</v>
      </c>
      <c r="I179" s="671">
        <f>+'[1]UE409 (2)'!I187</f>
        <v>755</v>
      </c>
      <c r="J179" s="727">
        <v>55</v>
      </c>
      <c r="K179" s="671">
        <v>80</v>
      </c>
      <c r="L179" s="671">
        <v>62</v>
      </c>
      <c r="M179" s="671">
        <v>177</v>
      </c>
      <c r="N179" s="671">
        <f t="shared" ref="N179:U179" si="52">+N181</f>
        <v>0</v>
      </c>
      <c r="O179" s="671">
        <f t="shared" si="52"/>
        <v>0</v>
      </c>
      <c r="P179" s="671">
        <f t="shared" si="52"/>
        <v>0</v>
      </c>
      <c r="Q179" s="671">
        <f t="shared" si="52"/>
        <v>0</v>
      </c>
      <c r="R179" s="671">
        <f t="shared" si="52"/>
        <v>0</v>
      </c>
      <c r="S179" s="671">
        <f t="shared" si="52"/>
        <v>0</v>
      </c>
      <c r="T179" s="671">
        <f t="shared" si="52"/>
        <v>0</v>
      </c>
      <c r="U179" s="671">
        <f t="shared" si="52"/>
        <v>0</v>
      </c>
      <c r="V179" s="77">
        <f t="shared" si="36"/>
        <v>374</v>
      </c>
      <c r="W179" s="128">
        <f t="shared" si="37"/>
        <v>42.939150401836969</v>
      </c>
      <c r="X179" s="39"/>
      <c r="Y179" s="39"/>
      <c r="Z179" s="734"/>
      <c r="AA179" s="734"/>
      <c r="AB179" s="51"/>
      <c r="AC179" s="51"/>
      <c r="AD179" s="709"/>
      <c r="AE179" s="709"/>
      <c r="AF179" s="51"/>
      <c r="AG179" s="51"/>
      <c r="AH179" s="51"/>
      <c r="AI179" s="51"/>
      <c r="AJ179" s="51"/>
      <c r="AK179" s="51"/>
      <c r="AL179" s="51"/>
      <c r="AM179" s="51"/>
      <c r="AN179" s="639"/>
      <c r="AO179" s="639"/>
      <c r="AP179" s="51"/>
      <c r="AQ179" s="51"/>
      <c r="AR179" s="639"/>
      <c r="AS179" s="639"/>
      <c r="AT179" s="51"/>
      <c r="AU179" s="51"/>
      <c r="AV179" s="226"/>
      <c r="AW179" s="223"/>
      <c r="AX179" s="39"/>
      <c r="BA179" s="129">
        <f>+BC179+BD179+BF179+BH179+BJ179+BL179+BN179+BP179+BR179+BT179+BV179+BX179+BZ179</f>
        <v>0</v>
      </c>
      <c r="BB179" s="130">
        <f>+BE179+BG179+BI179+BK179+BM179+BO179+BQ179+BS179+BU179+BW179+BY179+CA179</f>
        <v>0</v>
      </c>
      <c r="BC179" s="129">
        <v>0</v>
      </c>
      <c r="BD179" s="155">
        <v>0</v>
      </c>
      <c r="BE179" s="132">
        <v>0</v>
      </c>
      <c r="BF179" s="158">
        <v>0</v>
      </c>
      <c r="BG179" s="132">
        <v>0</v>
      </c>
      <c r="BH179" s="158"/>
      <c r="BI179" s="64"/>
      <c r="BJ179" s="158"/>
      <c r="BK179" s="64"/>
      <c r="BL179" s="158"/>
      <c r="BM179" s="64"/>
      <c r="BN179" s="158"/>
      <c r="BO179" s="159"/>
      <c r="BP179" s="158"/>
      <c r="BQ179" s="132"/>
      <c r="BR179" s="158"/>
      <c r="BS179" s="64"/>
      <c r="BT179" s="158"/>
      <c r="BU179" s="159"/>
      <c r="BV179" s="158"/>
      <c r="BW179" s="132"/>
      <c r="BX179" s="158"/>
      <c r="BY179" s="64"/>
      <c r="BZ179" s="158"/>
      <c r="CA179" s="64"/>
      <c r="CB179" s="156">
        <f t="shared" si="38"/>
        <v>0</v>
      </c>
      <c r="CC179" s="128" t="e">
        <f t="shared" si="39"/>
        <v>#DIV/0!</v>
      </c>
      <c r="CF179" s="133">
        <f>+CI179-BA179</f>
        <v>0</v>
      </c>
      <c r="CG179" s="133">
        <f>+CJ179-BB179</f>
        <v>0</v>
      </c>
      <c r="CH179" s="160"/>
      <c r="CI179" s="133"/>
      <c r="CJ179" s="133"/>
    </row>
    <row r="180" spans="1:88" ht="35.25" customHeight="1">
      <c r="A180" s="1002"/>
      <c r="B180" s="1151"/>
      <c r="C180" s="1083"/>
      <c r="D180" s="44" t="s">
        <v>560</v>
      </c>
      <c r="E180" s="56" t="s">
        <v>363</v>
      </c>
      <c r="F180" s="671">
        <f>+'[1]UE409 (2)'!F188</f>
        <v>53790</v>
      </c>
      <c r="G180" s="671">
        <f>+'[1]UE409 (2)'!G188</f>
        <v>31260</v>
      </c>
      <c r="H180" s="671">
        <f>+'[1]UE409 (2)'!H188</f>
        <v>31264</v>
      </c>
      <c r="I180" s="671">
        <f>+'[1]UE409 (2)'!I188</f>
        <v>31264</v>
      </c>
      <c r="J180" s="637">
        <v>779</v>
      </c>
      <c r="K180" s="106">
        <v>1157</v>
      </c>
      <c r="L180" s="410">
        <v>1629</v>
      </c>
      <c r="M180" s="106">
        <v>5885</v>
      </c>
      <c r="N180" s="106"/>
      <c r="O180" s="432"/>
      <c r="P180" s="106"/>
      <c r="Q180" s="637"/>
      <c r="R180" s="106"/>
      <c r="S180" s="665"/>
      <c r="T180" s="106"/>
      <c r="U180" s="106"/>
      <c r="V180" s="77">
        <f t="shared" si="36"/>
        <v>9450</v>
      </c>
      <c r="W180" s="128">
        <f t="shared" si="37"/>
        <v>17.568321249302844</v>
      </c>
      <c r="X180" s="39"/>
      <c r="Y180" s="39"/>
      <c r="Z180" s="734" t="s">
        <v>957</v>
      </c>
      <c r="AA180" s="734" t="s">
        <v>958</v>
      </c>
      <c r="AB180" s="51" t="s">
        <v>959</v>
      </c>
      <c r="AC180" s="51" t="s">
        <v>960</v>
      </c>
      <c r="AD180" s="709" t="s">
        <v>957</v>
      </c>
      <c r="AE180" s="709" t="s">
        <v>958</v>
      </c>
      <c r="AF180" s="51" t="s">
        <v>961</v>
      </c>
      <c r="AG180" s="51" t="s">
        <v>962</v>
      </c>
      <c r="AH180" s="51"/>
      <c r="AI180" s="51"/>
      <c r="AJ180" s="51"/>
      <c r="AK180" s="51"/>
      <c r="AL180" s="51"/>
      <c r="AM180" s="51"/>
      <c r="AN180" s="639"/>
      <c r="AO180" s="639"/>
      <c r="AP180" s="51"/>
      <c r="AQ180" s="51"/>
      <c r="AR180" s="708"/>
      <c r="AS180" s="708"/>
      <c r="AT180" s="51"/>
      <c r="AU180" s="51"/>
      <c r="AV180" s="226"/>
      <c r="AW180" s="223"/>
      <c r="AX180" s="39"/>
      <c r="BA180" s="129"/>
      <c r="BB180" s="130"/>
      <c r="BC180" s="129"/>
      <c r="BD180" s="155"/>
      <c r="BE180" s="132"/>
      <c r="BF180" s="158"/>
      <c r="BG180" s="132"/>
      <c r="BH180" s="158"/>
      <c r="BI180" s="64"/>
      <c r="BJ180" s="158"/>
      <c r="BK180" s="64"/>
      <c r="BL180" s="158"/>
      <c r="BM180" s="64"/>
      <c r="BN180" s="158"/>
      <c r="BO180" s="159"/>
      <c r="BP180" s="158"/>
      <c r="BQ180" s="132"/>
      <c r="BR180" s="158"/>
      <c r="BS180" s="64"/>
      <c r="BT180" s="158"/>
      <c r="BU180" s="159"/>
      <c r="BV180" s="158"/>
      <c r="BW180" s="132"/>
      <c r="BX180" s="158"/>
      <c r="BY180" s="64"/>
      <c r="BZ180" s="158"/>
      <c r="CA180" s="64"/>
      <c r="CB180" s="156">
        <f t="shared" si="38"/>
        <v>0</v>
      </c>
      <c r="CC180" s="128" t="e">
        <f t="shared" si="39"/>
        <v>#DIV/0!</v>
      </c>
      <c r="CF180" s="157"/>
      <c r="CG180" s="157"/>
    </row>
    <row r="181" spans="1:88" ht="45" customHeight="1">
      <c r="A181" s="1002"/>
      <c r="B181" s="1151"/>
      <c r="C181" s="1100"/>
      <c r="D181" s="34" t="s">
        <v>161</v>
      </c>
      <c r="E181" s="44" t="s">
        <v>469</v>
      </c>
      <c r="F181" s="671">
        <f>+'[1]UE409 (2)'!F189</f>
        <v>871</v>
      </c>
      <c r="G181" s="671">
        <f>+'[1]UE409 (2)'!G189</f>
        <v>726</v>
      </c>
      <c r="H181" s="671">
        <f>+'[1]UE409 (2)'!H189</f>
        <v>740</v>
      </c>
      <c r="I181" s="671">
        <f>+'[1]UE409 (2)'!I189</f>
        <v>755</v>
      </c>
      <c r="J181" s="637">
        <v>55</v>
      </c>
      <c r="K181" s="106">
        <v>80</v>
      </c>
      <c r="L181" s="410">
        <v>62</v>
      </c>
      <c r="M181" s="106">
        <v>177</v>
      </c>
      <c r="N181" s="106"/>
      <c r="O181" s="432"/>
      <c r="P181" s="106"/>
      <c r="Q181" s="637"/>
      <c r="R181" s="106"/>
      <c r="S181" s="637"/>
      <c r="T181" s="106"/>
      <c r="U181" s="106"/>
      <c r="V181" s="77">
        <f t="shared" si="36"/>
        <v>374</v>
      </c>
      <c r="W181" s="128">
        <f t="shared" si="37"/>
        <v>42.939150401836969</v>
      </c>
      <c r="Y181" s="24"/>
      <c r="Z181" s="734" t="s">
        <v>802</v>
      </c>
      <c r="AA181" s="734" t="s">
        <v>803</v>
      </c>
      <c r="AB181" s="51" t="s">
        <v>963</v>
      </c>
      <c r="AC181" s="51" t="s">
        <v>803</v>
      </c>
      <c r="AD181" s="709" t="s">
        <v>802</v>
      </c>
      <c r="AE181" s="709" t="s">
        <v>803</v>
      </c>
      <c r="AF181" s="51" t="s">
        <v>963</v>
      </c>
      <c r="AG181" s="51" t="s">
        <v>803</v>
      </c>
      <c r="AH181" s="51"/>
      <c r="AI181" s="51"/>
      <c r="AJ181" s="51"/>
      <c r="AK181" s="51"/>
      <c r="AL181" s="51"/>
      <c r="AM181" s="51"/>
      <c r="AN181" s="639"/>
      <c r="AO181" s="639"/>
      <c r="AP181" s="51"/>
      <c r="AQ181" s="51"/>
      <c r="AR181" s="708"/>
      <c r="AS181" s="639"/>
      <c r="AT181" s="51"/>
      <c r="AU181" s="51"/>
      <c r="AV181" s="226"/>
      <c r="AW181" s="223"/>
      <c r="AX181" s="24"/>
      <c r="BA181" s="129"/>
      <c r="BB181" s="130"/>
      <c r="BC181" s="129"/>
      <c r="BD181" s="155"/>
      <c r="BE181" s="132"/>
      <c r="BF181" s="158"/>
      <c r="BG181" s="132"/>
      <c r="BH181" s="158"/>
      <c r="BI181" s="64"/>
      <c r="BJ181" s="158"/>
      <c r="BK181" s="64"/>
      <c r="BL181" s="158"/>
      <c r="BM181" s="64"/>
      <c r="BN181" s="158"/>
      <c r="BO181" s="159"/>
      <c r="BP181" s="158"/>
      <c r="BQ181" s="132"/>
      <c r="BR181" s="158"/>
      <c r="BS181" s="64"/>
      <c r="BT181" s="158"/>
      <c r="BU181" s="159"/>
      <c r="BV181" s="158"/>
      <c r="BW181" s="132"/>
      <c r="BX181" s="158"/>
      <c r="BY181" s="64"/>
      <c r="BZ181" s="158"/>
      <c r="CA181" s="64"/>
      <c r="CB181" s="156">
        <f t="shared" si="38"/>
        <v>0</v>
      </c>
      <c r="CC181" s="128" t="e">
        <f t="shared" si="39"/>
        <v>#DIV/0!</v>
      </c>
      <c r="CF181" s="157"/>
      <c r="CG181" s="157"/>
    </row>
    <row r="182" spans="1:88" ht="45" customHeight="1">
      <c r="A182" s="1002"/>
      <c r="B182" s="945" t="s">
        <v>564</v>
      </c>
      <c r="C182" s="945" t="s">
        <v>565</v>
      </c>
      <c r="D182" s="670" t="s">
        <v>221</v>
      </c>
      <c r="E182" s="679"/>
      <c r="F182" s="671">
        <f>+'[1]UE409 (2)'!F190</f>
        <v>1129</v>
      </c>
      <c r="G182" s="671">
        <f>+'[1]UE409 (2)'!G190</f>
        <v>1129</v>
      </c>
      <c r="H182" s="671">
        <f>+'[1]UE409 (2)'!H190</f>
        <v>1152</v>
      </c>
      <c r="I182" s="671">
        <f>+'[1]UE409 (2)'!I190</f>
        <v>1175</v>
      </c>
      <c r="J182" s="727">
        <v>0</v>
      </c>
      <c r="K182" s="671">
        <v>258</v>
      </c>
      <c r="L182" s="671">
        <v>0</v>
      </c>
      <c r="M182" s="671">
        <v>224</v>
      </c>
      <c r="N182" s="671">
        <f t="shared" ref="N182:U182" si="53">+N183</f>
        <v>0</v>
      </c>
      <c r="O182" s="671">
        <f t="shared" si="53"/>
        <v>0</v>
      </c>
      <c r="P182" s="671">
        <f t="shared" si="53"/>
        <v>0</v>
      </c>
      <c r="Q182" s="671">
        <f t="shared" si="53"/>
        <v>0</v>
      </c>
      <c r="R182" s="671">
        <f t="shared" si="53"/>
        <v>0</v>
      </c>
      <c r="S182" s="671">
        <f t="shared" si="53"/>
        <v>0</v>
      </c>
      <c r="T182" s="671">
        <f t="shared" si="53"/>
        <v>0</v>
      </c>
      <c r="U182" s="671">
        <f t="shared" si="53"/>
        <v>0</v>
      </c>
      <c r="V182" s="77">
        <f t="shared" si="36"/>
        <v>482</v>
      </c>
      <c r="W182" s="128">
        <f t="shared" si="37"/>
        <v>42.69264836138175</v>
      </c>
      <c r="X182" s="24"/>
      <c r="Y182" s="24"/>
      <c r="Z182" s="758" t="s">
        <v>804</v>
      </c>
      <c r="AA182" s="760" t="s">
        <v>805</v>
      </c>
      <c r="AB182" s="233"/>
      <c r="AC182" s="38"/>
      <c r="AD182" s="712"/>
      <c r="AE182" s="34"/>
      <c r="AF182" s="233"/>
      <c r="AG182" s="38"/>
      <c r="AH182" s="233"/>
      <c r="AI182" s="38"/>
      <c r="AJ182" s="233"/>
      <c r="AK182" s="38"/>
      <c r="AL182" s="233"/>
      <c r="AM182" s="38"/>
      <c r="AN182" s="640"/>
      <c r="AO182" s="639"/>
      <c r="AP182" s="233"/>
      <c r="AQ182" s="38"/>
      <c r="AR182" s="640"/>
      <c r="AS182" s="639"/>
      <c r="AT182" s="51"/>
      <c r="AU182" s="51"/>
      <c r="AV182" s="226"/>
      <c r="AW182" s="223"/>
      <c r="AX182" s="24"/>
      <c r="BA182" s="129">
        <f>+BC182+BD182+BF182+BH182+BJ182+BL182+BN182+BP182+BR182+BT182+BV182+BX182+BZ182</f>
        <v>0</v>
      </c>
      <c r="BB182" s="130">
        <f>+BE182+BG182+BI182+BK182+BM182+BO182+BQ182+BS182+BU182+BW182+BY182+CA182</f>
        <v>0</v>
      </c>
      <c r="BC182" s="129">
        <v>0</v>
      </c>
      <c r="BD182" s="155">
        <v>0</v>
      </c>
      <c r="BE182" s="132">
        <v>0</v>
      </c>
      <c r="BF182" s="158">
        <v>0</v>
      </c>
      <c r="BG182" s="132">
        <v>0</v>
      </c>
      <c r="BH182" s="158"/>
      <c r="BI182" s="64"/>
      <c r="BJ182" s="158"/>
      <c r="BK182" s="64"/>
      <c r="BL182" s="158"/>
      <c r="BM182" s="64"/>
      <c r="BN182" s="158"/>
      <c r="BO182" s="159"/>
      <c r="BP182" s="158"/>
      <c r="BQ182" s="132"/>
      <c r="BR182" s="158"/>
      <c r="BS182" s="64"/>
      <c r="BT182" s="158"/>
      <c r="BU182" s="159"/>
      <c r="BV182" s="158"/>
      <c r="BW182" s="132"/>
      <c r="BX182" s="158"/>
      <c r="BY182" s="64"/>
      <c r="BZ182" s="158"/>
      <c r="CA182" s="64"/>
      <c r="CB182" s="156">
        <f t="shared" si="38"/>
        <v>0</v>
      </c>
      <c r="CC182" s="128" t="e">
        <f t="shared" si="39"/>
        <v>#DIV/0!</v>
      </c>
      <c r="CF182" s="133">
        <f>+CI182-BA182</f>
        <v>0</v>
      </c>
      <c r="CG182" s="133">
        <f>+CJ182-BB182</f>
        <v>0</v>
      </c>
      <c r="CH182" s="160"/>
      <c r="CI182" s="133"/>
      <c r="CJ182" s="133"/>
    </row>
    <row r="183" spans="1:88" ht="66.75" customHeight="1">
      <c r="A183" s="1002"/>
      <c r="B183" s="945"/>
      <c r="C183" s="945"/>
      <c r="D183" s="668" t="s">
        <v>566</v>
      </c>
      <c r="E183" s="9" t="s">
        <v>245</v>
      </c>
      <c r="F183" s="671">
        <f>+'[1]UE409 (2)'!F191</f>
        <v>1129</v>
      </c>
      <c r="G183" s="671">
        <f>+'[1]UE409 (2)'!G191</f>
        <v>1129</v>
      </c>
      <c r="H183" s="671">
        <f>+'[1]UE409 (2)'!H191</f>
        <v>1152</v>
      </c>
      <c r="I183" s="671">
        <f>+'[1]UE409 (2)'!I191</f>
        <v>1175</v>
      </c>
      <c r="J183" s="634">
        <v>0</v>
      </c>
      <c r="K183" s="91">
        <v>258</v>
      </c>
      <c r="L183" s="118">
        <v>0</v>
      </c>
      <c r="M183" s="91">
        <v>224</v>
      </c>
      <c r="N183" s="91"/>
      <c r="O183" s="424"/>
      <c r="P183" s="91"/>
      <c r="Q183" s="634"/>
      <c r="R183" s="91"/>
      <c r="S183" s="634"/>
      <c r="T183" s="91"/>
      <c r="U183" s="91"/>
      <c r="V183" s="77">
        <f t="shared" si="36"/>
        <v>482</v>
      </c>
      <c r="W183" s="128">
        <f t="shared" si="37"/>
        <v>42.69264836138175</v>
      </c>
      <c r="Y183" s="24"/>
      <c r="Z183" s="759"/>
      <c r="AA183" s="761"/>
      <c r="AB183" s="233" t="s">
        <v>964</v>
      </c>
      <c r="AC183" s="38" t="s">
        <v>805</v>
      </c>
      <c r="AD183" s="712" t="s">
        <v>804</v>
      </c>
      <c r="AE183" s="34" t="s">
        <v>805</v>
      </c>
      <c r="AF183" s="233" t="s">
        <v>964</v>
      </c>
      <c r="AG183" s="38" t="s">
        <v>805</v>
      </c>
      <c r="AH183" s="233"/>
      <c r="AI183" s="38"/>
      <c r="AJ183" s="233"/>
      <c r="AK183" s="38"/>
      <c r="AL183" s="233"/>
      <c r="AM183" s="38"/>
      <c r="AN183" s="640"/>
      <c r="AO183" s="639"/>
      <c r="AP183" s="233"/>
      <c r="AQ183" s="38"/>
      <c r="AR183" s="640"/>
      <c r="AS183" s="639"/>
      <c r="AT183" s="51"/>
      <c r="AU183" s="51"/>
      <c r="AV183" s="226"/>
      <c r="AW183" s="223"/>
      <c r="AX183" s="24"/>
      <c r="BA183" s="129"/>
      <c r="BB183" s="130"/>
      <c r="BC183" s="129"/>
      <c r="BD183" s="155"/>
      <c r="BE183" s="132"/>
      <c r="BF183" s="158"/>
      <c r="BG183" s="132"/>
      <c r="BH183" s="158"/>
      <c r="BI183" s="64"/>
      <c r="BJ183" s="158"/>
      <c r="BK183" s="64"/>
      <c r="BL183" s="158"/>
      <c r="BM183" s="64"/>
      <c r="BN183" s="158"/>
      <c r="BO183" s="159"/>
      <c r="BP183" s="158"/>
      <c r="BQ183" s="132"/>
      <c r="BR183" s="158"/>
      <c r="BS183" s="64"/>
      <c r="BT183" s="158"/>
      <c r="BU183" s="159"/>
      <c r="BV183" s="158"/>
      <c r="BW183" s="132"/>
      <c r="BX183" s="158"/>
      <c r="BY183" s="64"/>
      <c r="BZ183" s="158"/>
      <c r="CA183" s="64"/>
      <c r="CB183" s="156">
        <f t="shared" si="38"/>
        <v>0</v>
      </c>
      <c r="CC183" s="128" t="e">
        <f t="shared" si="39"/>
        <v>#DIV/0!</v>
      </c>
      <c r="CF183" s="157"/>
      <c r="CG183" s="157"/>
    </row>
    <row r="184" spans="1:88" ht="44.25" customHeight="1">
      <c r="A184" s="1002"/>
      <c r="B184" s="1046" t="s">
        <v>333</v>
      </c>
      <c r="C184" s="1069" t="s">
        <v>338</v>
      </c>
      <c r="D184" s="677" t="s">
        <v>221</v>
      </c>
      <c r="E184" s="678"/>
      <c r="F184" s="671">
        <f>+'[1]UE409 (2)'!F192</f>
        <v>9586</v>
      </c>
      <c r="G184" s="671">
        <f>+'[1]UE409 (2)'!G192</f>
        <v>9586</v>
      </c>
      <c r="H184" s="671">
        <f>+'[1]UE409 (2)'!H192</f>
        <v>9778</v>
      </c>
      <c r="I184" s="671">
        <f>+'[1]UE409 (2)'!I192</f>
        <v>9974</v>
      </c>
      <c r="J184" s="727">
        <v>691</v>
      </c>
      <c r="K184" s="671">
        <v>858</v>
      </c>
      <c r="L184" s="671">
        <v>1134</v>
      </c>
      <c r="M184" s="671">
        <v>1179</v>
      </c>
      <c r="N184" s="671">
        <f t="shared" ref="N184:U184" si="54">+N185</f>
        <v>0</v>
      </c>
      <c r="O184" s="671">
        <f t="shared" si="54"/>
        <v>0</v>
      </c>
      <c r="P184" s="671">
        <f t="shared" si="54"/>
        <v>0</v>
      </c>
      <c r="Q184" s="671">
        <f t="shared" si="54"/>
        <v>0</v>
      </c>
      <c r="R184" s="671">
        <f t="shared" si="54"/>
        <v>0</v>
      </c>
      <c r="S184" s="671">
        <f t="shared" si="54"/>
        <v>0</v>
      </c>
      <c r="T184" s="671">
        <f t="shared" si="54"/>
        <v>0</v>
      </c>
      <c r="U184" s="671">
        <f t="shared" si="54"/>
        <v>0</v>
      </c>
      <c r="V184" s="77">
        <f t="shared" si="36"/>
        <v>3862</v>
      </c>
      <c r="W184" s="128">
        <f t="shared" si="37"/>
        <v>40.287919883162949</v>
      </c>
      <c r="Z184" s="758" t="s">
        <v>806</v>
      </c>
      <c r="AA184" s="760" t="s">
        <v>807</v>
      </c>
      <c r="AB184" s="51"/>
      <c r="AC184" s="51"/>
      <c r="AD184" s="709"/>
      <c r="AE184" s="709"/>
      <c r="AF184" s="51"/>
      <c r="AG184" s="51"/>
      <c r="AH184" s="51"/>
      <c r="AI184" s="51"/>
      <c r="AJ184" s="51"/>
      <c r="AK184" s="51"/>
      <c r="AL184" s="51"/>
      <c r="AM184" s="51"/>
      <c r="AN184" s="639"/>
      <c r="AO184" s="639"/>
      <c r="AP184" s="51"/>
      <c r="AQ184" s="51"/>
      <c r="AR184" s="639"/>
      <c r="AS184" s="639"/>
      <c r="AT184" s="51"/>
      <c r="AU184" s="51"/>
      <c r="AV184" s="226"/>
      <c r="AW184" s="223"/>
      <c r="BA184" s="129">
        <f>+BC184+BD184+BF184+BH184+BJ184+BL184+BN184+BP184+BR184+BT184+BV184+BX184+BZ184</f>
        <v>0</v>
      </c>
      <c r="BB184" s="130">
        <f>+BE184+BG184+BI184+BK184+BM184+BO184+BQ184+BS184+BU184+BW184+BY184+CA184</f>
        <v>0</v>
      </c>
      <c r="BC184" s="129">
        <v>0</v>
      </c>
      <c r="BD184" s="155">
        <v>0</v>
      </c>
      <c r="BE184" s="132">
        <v>0</v>
      </c>
      <c r="BF184" s="158">
        <v>0</v>
      </c>
      <c r="BG184" s="132">
        <v>0</v>
      </c>
      <c r="BH184" s="158"/>
      <c r="BI184" s="64"/>
      <c r="BJ184" s="158"/>
      <c r="BK184" s="64"/>
      <c r="BL184" s="158"/>
      <c r="BM184" s="64"/>
      <c r="BN184" s="158"/>
      <c r="BO184" s="159"/>
      <c r="BP184" s="158"/>
      <c r="BQ184" s="132"/>
      <c r="BR184" s="158"/>
      <c r="BS184" s="64"/>
      <c r="BT184" s="158"/>
      <c r="BU184" s="159"/>
      <c r="BV184" s="158"/>
      <c r="BW184" s="132"/>
      <c r="BX184" s="158"/>
      <c r="BY184" s="64"/>
      <c r="BZ184" s="158"/>
      <c r="CA184" s="64"/>
      <c r="CB184" s="156">
        <f t="shared" si="38"/>
        <v>0</v>
      </c>
      <c r="CC184" s="128" t="e">
        <f t="shared" si="39"/>
        <v>#DIV/0!</v>
      </c>
      <c r="CF184" s="133">
        <f>+CI184-BA184</f>
        <v>0</v>
      </c>
      <c r="CG184" s="133">
        <f>+CJ184-BB184</f>
        <v>0</v>
      </c>
      <c r="CH184" s="160"/>
      <c r="CI184" s="133"/>
      <c r="CJ184" s="133"/>
    </row>
    <row r="185" spans="1:88" ht="51.75" customHeight="1">
      <c r="A185" s="1002"/>
      <c r="B185" s="1046"/>
      <c r="C185" s="1146"/>
      <c r="D185" s="11" t="s">
        <v>447</v>
      </c>
      <c r="E185" s="44" t="s">
        <v>471</v>
      </c>
      <c r="F185" s="671">
        <f>+'[1]UE409 (2)'!F193</f>
        <v>9586</v>
      </c>
      <c r="G185" s="671">
        <f>+'[1]UE409 (2)'!G193</f>
        <v>9586</v>
      </c>
      <c r="H185" s="671">
        <f>+'[1]UE409 (2)'!H193</f>
        <v>9778</v>
      </c>
      <c r="I185" s="671">
        <f>+'[1]UE409 (2)'!I193</f>
        <v>9974</v>
      </c>
      <c r="J185" s="634">
        <v>691</v>
      </c>
      <c r="K185" s="80">
        <v>858</v>
      </c>
      <c r="L185" s="110">
        <v>1134</v>
      </c>
      <c r="M185" s="80">
        <v>1179</v>
      </c>
      <c r="N185" s="80"/>
      <c r="O185" s="693"/>
      <c r="P185" s="80"/>
      <c r="Q185" s="634"/>
      <c r="R185" s="80"/>
      <c r="S185" s="664"/>
      <c r="T185" s="80"/>
      <c r="U185" s="80"/>
      <c r="V185" s="77">
        <f t="shared" si="36"/>
        <v>3862</v>
      </c>
      <c r="W185" s="128">
        <f t="shared" si="37"/>
        <v>40.287919883162949</v>
      </c>
      <c r="Z185" s="759"/>
      <c r="AA185" s="761"/>
      <c r="AB185" s="51" t="s">
        <v>806</v>
      </c>
      <c r="AC185" s="51" t="s">
        <v>807</v>
      </c>
      <c r="AD185" s="709" t="s">
        <v>806</v>
      </c>
      <c r="AE185" s="709" t="s">
        <v>807</v>
      </c>
      <c r="AF185" s="51" t="s">
        <v>806</v>
      </c>
      <c r="AG185" s="51" t="s">
        <v>807</v>
      </c>
      <c r="AH185" s="51"/>
      <c r="AI185" s="51"/>
      <c r="AJ185" s="51"/>
      <c r="AK185" s="51"/>
      <c r="AL185" s="51"/>
      <c r="AM185" s="51"/>
      <c r="AN185" s="639"/>
      <c r="AO185" s="639"/>
      <c r="AP185" s="51"/>
      <c r="AQ185" s="51"/>
      <c r="AR185" s="639"/>
      <c r="AS185" s="639"/>
      <c r="AT185" s="51"/>
      <c r="AU185" s="51"/>
      <c r="AV185" s="226"/>
      <c r="AW185" s="223"/>
      <c r="BA185" s="129"/>
      <c r="BB185" s="130"/>
      <c r="BC185" s="129"/>
      <c r="BD185" s="155"/>
      <c r="BE185" s="132"/>
      <c r="BF185" s="158"/>
      <c r="BG185" s="132"/>
      <c r="BH185" s="158"/>
      <c r="BI185" s="64"/>
      <c r="BJ185" s="158"/>
      <c r="BK185" s="64"/>
      <c r="BL185" s="158"/>
      <c r="BM185" s="64"/>
      <c r="BN185" s="158"/>
      <c r="BO185" s="159"/>
      <c r="BP185" s="158"/>
      <c r="BQ185" s="132"/>
      <c r="BR185" s="158"/>
      <c r="BS185" s="64"/>
      <c r="BT185" s="158"/>
      <c r="BU185" s="159"/>
      <c r="BV185" s="158"/>
      <c r="BW185" s="132"/>
      <c r="BX185" s="158"/>
      <c r="BY185" s="64"/>
      <c r="BZ185" s="158"/>
      <c r="CA185" s="64"/>
      <c r="CB185" s="156">
        <f t="shared" si="38"/>
        <v>0</v>
      </c>
      <c r="CC185" s="128" t="e">
        <f t="shared" si="39"/>
        <v>#DIV/0!</v>
      </c>
      <c r="CF185" s="157"/>
      <c r="CG185" s="157"/>
    </row>
    <row r="186" spans="1:88" ht="51.75" customHeight="1">
      <c r="A186" s="1002"/>
      <c r="B186" s="1041" t="s">
        <v>720</v>
      </c>
      <c r="C186" s="1099" t="s">
        <v>721</v>
      </c>
      <c r="D186" s="681" t="s">
        <v>221</v>
      </c>
      <c r="E186" s="682"/>
      <c r="F186" s="671">
        <f>+'[1]UE409 (2)'!F194</f>
        <v>313</v>
      </c>
      <c r="G186" s="671">
        <f>+'[1]UE409 (2)'!G194</f>
        <v>313</v>
      </c>
      <c r="H186" s="671">
        <f>+'[1]UE409 (2)'!H194</f>
        <v>393</v>
      </c>
      <c r="I186" s="671">
        <f>+'[1]UE409 (2)'!I194</f>
        <v>493</v>
      </c>
      <c r="J186" s="727">
        <v>31</v>
      </c>
      <c r="K186" s="671">
        <v>21</v>
      </c>
      <c r="L186" s="671">
        <v>9</v>
      </c>
      <c r="M186" s="671">
        <v>19</v>
      </c>
      <c r="N186" s="671">
        <f t="shared" ref="N186:U186" si="55">+N187</f>
        <v>0</v>
      </c>
      <c r="O186" s="671">
        <f t="shared" si="55"/>
        <v>0</v>
      </c>
      <c r="P186" s="671">
        <f t="shared" si="55"/>
        <v>0</v>
      </c>
      <c r="Q186" s="671">
        <f t="shared" si="55"/>
        <v>0</v>
      </c>
      <c r="R186" s="671">
        <f t="shared" si="55"/>
        <v>0</v>
      </c>
      <c r="S186" s="671">
        <f t="shared" si="55"/>
        <v>0</v>
      </c>
      <c r="T186" s="671">
        <f t="shared" si="55"/>
        <v>0</v>
      </c>
      <c r="U186" s="671">
        <f t="shared" si="55"/>
        <v>0</v>
      </c>
      <c r="V186" s="77">
        <f t="shared" si="36"/>
        <v>80</v>
      </c>
      <c r="W186" s="128">
        <f t="shared" si="37"/>
        <v>25.559105431309902</v>
      </c>
      <c r="Z186" s="734"/>
      <c r="AA186" s="734"/>
      <c r="AB186" s="12"/>
      <c r="AC186" s="12"/>
      <c r="AD186" s="711"/>
      <c r="AE186" s="711"/>
      <c r="AF186" s="12"/>
      <c r="AG186" s="12"/>
      <c r="AH186" s="12"/>
      <c r="AI186" s="12"/>
      <c r="AJ186" s="12"/>
      <c r="AK186" s="12"/>
      <c r="AL186" s="12"/>
      <c r="AM186" s="12"/>
      <c r="AN186" s="638"/>
      <c r="AO186" s="638"/>
      <c r="AP186" s="12"/>
      <c r="AQ186" s="12"/>
      <c r="AR186" s="639"/>
      <c r="AS186" s="639"/>
      <c r="AT186" s="51"/>
      <c r="AU186" s="51"/>
      <c r="AV186" s="226"/>
      <c r="AW186" s="223"/>
      <c r="BA186" s="129">
        <f>+BC186+BD186+BF186+BH186+BJ186+BL186+BN186+BP186+BR186+BT186+BV186+BX186+BZ186</f>
        <v>0</v>
      </c>
      <c r="BB186" s="130">
        <f>+BE186+BG186+BI186+BK186+BM186+BO186+BQ186+BS186+BU186+BW186+BY186+CA186</f>
        <v>0</v>
      </c>
      <c r="BC186" s="129">
        <v>0</v>
      </c>
      <c r="BD186" s="155">
        <v>0</v>
      </c>
      <c r="BE186" s="132">
        <v>0</v>
      </c>
      <c r="BF186" s="158">
        <v>0</v>
      </c>
      <c r="BG186" s="132">
        <v>0</v>
      </c>
      <c r="BH186" s="158"/>
      <c r="BI186" s="64"/>
      <c r="BJ186" s="158"/>
      <c r="BK186" s="64"/>
      <c r="BL186" s="158"/>
      <c r="BM186" s="64"/>
      <c r="BN186" s="158"/>
      <c r="BO186" s="159"/>
      <c r="BP186" s="158"/>
      <c r="BQ186" s="132"/>
      <c r="BR186" s="158"/>
      <c r="BS186" s="64"/>
      <c r="BT186" s="158"/>
      <c r="BU186" s="159"/>
      <c r="BV186" s="158"/>
      <c r="BW186" s="132"/>
      <c r="BX186" s="158"/>
      <c r="BY186" s="64"/>
      <c r="BZ186" s="158"/>
      <c r="CA186" s="64"/>
      <c r="CB186" s="156">
        <f t="shared" si="38"/>
        <v>0</v>
      </c>
      <c r="CC186" s="128" t="e">
        <f t="shared" si="39"/>
        <v>#DIV/0!</v>
      </c>
      <c r="CF186" s="133">
        <f>+CI186-BA186</f>
        <v>0</v>
      </c>
      <c r="CG186" s="133">
        <f>+CJ186-BB186</f>
        <v>0</v>
      </c>
      <c r="CH186" s="160"/>
      <c r="CI186" s="133"/>
      <c r="CJ186" s="133"/>
    </row>
    <row r="187" spans="1:88" ht="51.75" customHeight="1">
      <c r="A187" s="1002"/>
      <c r="B187" s="1042"/>
      <c r="C187" s="1099"/>
      <c r="D187" s="48" t="s">
        <v>722</v>
      </c>
      <c r="E187" s="18" t="s">
        <v>60</v>
      </c>
      <c r="F187" s="671">
        <f>+'[1]UE409 (2)'!F195</f>
        <v>313</v>
      </c>
      <c r="G187" s="671">
        <f>+'[1]UE409 (2)'!G195</f>
        <v>313</v>
      </c>
      <c r="H187" s="671">
        <f>+'[1]UE409 (2)'!H195</f>
        <v>393</v>
      </c>
      <c r="I187" s="671">
        <f>+'[1]UE409 (2)'!I195</f>
        <v>493</v>
      </c>
      <c r="J187" s="634">
        <v>31</v>
      </c>
      <c r="K187" s="80">
        <v>21</v>
      </c>
      <c r="L187" s="110">
        <v>9</v>
      </c>
      <c r="M187" s="80">
        <v>19</v>
      </c>
      <c r="N187" s="80"/>
      <c r="O187" s="693"/>
      <c r="P187" s="80"/>
      <c r="Q187" s="634"/>
      <c r="R187" s="80"/>
      <c r="S187" s="664"/>
      <c r="T187" s="80"/>
      <c r="U187" s="80"/>
      <c r="V187" s="77">
        <f t="shared" si="36"/>
        <v>80</v>
      </c>
      <c r="W187" s="128">
        <f t="shared" si="37"/>
        <v>25.559105431309902</v>
      </c>
      <c r="Z187" s="734" t="s">
        <v>965</v>
      </c>
      <c r="AA187" s="734" t="s">
        <v>808</v>
      </c>
      <c r="AB187" s="12" t="s">
        <v>966</v>
      </c>
      <c r="AC187" s="12" t="s">
        <v>967</v>
      </c>
      <c r="AD187" s="711" t="s">
        <v>965</v>
      </c>
      <c r="AE187" s="711" t="s">
        <v>808</v>
      </c>
      <c r="AF187" s="12" t="s">
        <v>966</v>
      </c>
      <c r="AG187" s="12" t="s">
        <v>967</v>
      </c>
      <c r="AH187" s="12"/>
      <c r="AI187" s="12"/>
      <c r="AJ187" s="12"/>
      <c r="AK187" s="12"/>
      <c r="AL187" s="12"/>
      <c r="AM187" s="12"/>
      <c r="AN187" s="638"/>
      <c r="AO187" s="638"/>
      <c r="AP187" s="12"/>
      <c r="AQ187" s="12"/>
      <c r="AR187" s="639"/>
      <c r="AS187" s="639"/>
      <c r="AT187" s="51"/>
      <c r="AU187" s="51"/>
      <c r="AV187" s="226"/>
      <c r="AW187" s="223"/>
      <c r="BA187" s="129"/>
      <c r="BB187" s="130"/>
      <c r="BC187" s="129"/>
      <c r="BD187" s="155"/>
      <c r="BE187" s="132"/>
      <c r="BF187" s="158"/>
      <c r="BG187" s="132"/>
      <c r="BH187" s="158"/>
      <c r="BI187" s="64"/>
      <c r="BJ187" s="158"/>
      <c r="BK187" s="64"/>
      <c r="BL187" s="158"/>
      <c r="BM187" s="64"/>
      <c r="BN187" s="158"/>
      <c r="BO187" s="159"/>
      <c r="BP187" s="158"/>
      <c r="BQ187" s="132"/>
      <c r="BR187" s="158"/>
      <c r="BS187" s="64"/>
      <c r="BT187" s="158"/>
      <c r="BU187" s="159"/>
      <c r="BV187" s="158"/>
      <c r="BW187" s="132"/>
      <c r="BX187" s="158"/>
      <c r="BY187" s="64"/>
      <c r="BZ187" s="158"/>
      <c r="CA187" s="64"/>
      <c r="CB187" s="156">
        <f t="shared" si="38"/>
        <v>0</v>
      </c>
      <c r="CC187" s="128" t="e">
        <f t="shared" si="39"/>
        <v>#DIV/0!</v>
      </c>
      <c r="CF187" s="157"/>
      <c r="CG187" s="157"/>
    </row>
    <row r="188" spans="1:88" ht="51.75" customHeight="1">
      <c r="A188" s="1002"/>
      <c r="B188" s="1041" t="s">
        <v>723</v>
      </c>
      <c r="C188" s="1063" t="s">
        <v>724</v>
      </c>
      <c r="D188" s="681" t="s">
        <v>221</v>
      </c>
      <c r="E188" s="682"/>
      <c r="F188" s="671">
        <f>+'[1]UE409 (2)'!F196</f>
        <v>5</v>
      </c>
      <c r="G188" s="671">
        <f>+'[1]UE409 (2)'!G196</f>
        <v>4</v>
      </c>
      <c r="H188" s="671">
        <f>+'[1]UE409 (2)'!H196</f>
        <v>4</v>
      </c>
      <c r="I188" s="671">
        <f>+'[1]UE409 (2)'!I196</f>
        <v>4</v>
      </c>
      <c r="J188" s="727">
        <v>2</v>
      </c>
      <c r="K188" s="671">
        <v>0</v>
      </c>
      <c r="L188" s="671">
        <v>0</v>
      </c>
      <c r="M188" s="671">
        <v>1</v>
      </c>
      <c r="N188" s="671">
        <f t="shared" ref="N188:U188" si="56">+N189</f>
        <v>0</v>
      </c>
      <c r="O188" s="671">
        <f t="shared" si="56"/>
        <v>0</v>
      </c>
      <c r="P188" s="671">
        <f t="shared" si="56"/>
        <v>0</v>
      </c>
      <c r="Q188" s="671">
        <f t="shared" si="56"/>
        <v>0</v>
      </c>
      <c r="R188" s="671">
        <f t="shared" si="56"/>
        <v>0</v>
      </c>
      <c r="S188" s="671">
        <f t="shared" si="56"/>
        <v>0</v>
      </c>
      <c r="T188" s="671">
        <f t="shared" si="56"/>
        <v>0</v>
      </c>
      <c r="U188" s="671">
        <f t="shared" si="56"/>
        <v>0</v>
      </c>
      <c r="V188" s="77">
        <f t="shared" si="36"/>
        <v>3</v>
      </c>
      <c r="W188" s="128">
        <f t="shared" si="37"/>
        <v>60</v>
      </c>
      <c r="Z188" s="734"/>
      <c r="AA188" s="734"/>
      <c r="AB188" s="12"/>
      <c r="AC188" s="12"/>
      <c r="AD188" s="711"/>
      <c r="AE188" s="711"/>
      <c r="AF188" s="12"/>
      <c r="AG188" s="12"/>
      <c r="AH188" s="12"/>
      <c r="AI188" s="12"/>
      <c r="AJ188" s="12"/>
      <c r="AK188" s="12"/>
      <c r="AL188" s="12"/>
      <c r="AM188" s="12"/>
      <c r="AN188" s="638"/>
      <c r="AO188" s="638"/>
      <c r="AP188" s="12"/>
      <c r="AQ188" s="12"/>
      <c r="AR188" s="639"/>
      <c r="AS188" s="639"/>
      <c r="AT188" s="51"/>
      <c r="AU188" s="51"/>
      <c r="AV188" s="226"/>
      <c r="AW188" s="223"/>
      <c r="BA188" s="129">
        <f>+BC188+BD188+BF188+BH188+BJ188+BL188+BN188+BP188+BR188+BT188+BV188+BX188+BZ188</f>
        <v>0</v>
      </c>
      <c r="BB188" s="130">
        <f>+BE188+BG188+BI188+BK188+BM188+BO188+BQ188+BS188+BU188+BW188+BY188+CA188</f>
        <v>0</v>
      </c>
      <c r="BC188" s="129">
        <v>0</v>
      </c>
      <c r="BD188" s="155">
        <v>0</v>
      </c>
      <c r="BE188" s="132">
        <v>0</v>
      </c>
      <c r="BF188" s="158">
        <v>0</v>
      </c>
      <c r="BG188" s="132">
        <v>0</v>
      </c>
      <c r="BH188" s="158"/>
      <c r="BI188" s="64"/>
      <c r="BJ188" s="158"/>
      <c r="BK188" s="64"/>
      <c r="BL188" s="158"/>
      <c r="BM188" s="64"/>
      <c r="BN188" s="158"/>
      <c r="BO188" s="159"/>
      <c r="BP188" s="158"/>
      <c r="BQ188" s="132"/>
      <c r="BR188" s="158"/>
      <c r="BS188" s="64"/>
      <c r="BT188" s="158"/>
      <c r="BU188" s="159"/>
      <c r="BV188" s="158"/>
      <c r="BW188" s="132"/>
      <c r="BX188" s="158"/>
      <c r="BY188" s="64"/>
      <c r="BZ188" s="158"/>
      <c r="CA188" s="64"/>
      <c r="CB188" s="156">
        <f t="shared" si="38"/>
        <v>0</v>
      </c>
      <c r="CC188" s="128" t="e">
        <f t="shared" si="39"/>
        <v>#DIV/0!</v>
      </c>
      <c r="CF188" s="133">
        <f>+CI188-BA188</f>
        <v>0</v>
      </c>
      <c r="CG188" s="133">
        <f>+CJ188-BB188</f>
        <v>0</v>
      </c>
      <c r="CH188" s="160"/>
      <c r="CI188" s="133"/>
      <c r="CJ188" s="133"/>
    </row>
    <row r="189" spans="1:88" ht="51.75" customHeight="1">
      <c r="A189" s="1002"/>
      <c r="B189" s="1080"/>
      <c r="C189" s="1081"/>
      <c r="D189" s="38" t="s">
        <v>725</v>
      </c>
      <c r="E189" s="18" t="s">
        <v>726</v>
      </c>
      <c r="F189" s="671">
        <f>+'[1]UE409 (2)'!F197</f>
        <v>5</v>
      </c>
      <c r="G189" s="671">
        <f>+'[1]UE409 (2)'!G197</f>
        <v>4</v>
      </c>
      <c r="H189" s="671">
        <f>+'[1]UE409 (2)'!H197</f>
        <v>4</v>
      </c>
      <c r="I189" s="671">
        <f>+'[1]UE409 (2)'!I197</f>
        <v>4</v>
      </c>
      <c r="J189" s="634">
        <v>2</v>
      </c>
      <c r="K189" s="80">
        <v>0</v>
      </c>
      <c r="L189" s="110">
        <v>0</v>
      </c>
      <c r="M189" s="80">
        <v>1</v>
      </c>
      <c r="N189" s="80"/>
      <c r="O189" s="693"/>
      <c r="P189" s="80"/>
      <c r="Q189" s="634"/>
      <c r="R189" s="80"/>
      <c r="S189" s="664"/>
      <c r="T189" s="80"/>
      <c r="U189" s="80"/>
      <c r="V189" s="77">
        <f t="shared" si="36"/>
        <v>3</v>
      </c>
      <c r="W189" s="128">
        <f t="shared" si="37"/>
        <v>60</v>
      </c>
      <c r="Z189" s="758" t="s">
        <v>809</v>
      </c>
      <c r="AA189" s="760" t="s">
        <v>810</v>
      </c>
      <c r="AB189" s="12" t="s">
        <v>968</v>
      </c>
      <c r="AC189" s="12" t="s">
        <v>810</v>
      </c>
      <c r="AD189" s="711" t="s">
        <v>809</v>
      </c>
      <c r="AE189" s="711" t="s">
        <v>810</v>
      </c>
      <c r="AF189" s="12" t="s">
        <v>968</v>
      </c>
      <c r="AG189" s="12" t="s">
        <v>810</v>
      </c>
      <c r="AH189" s="12"/>
      <c r="AI189" s="12"/>
      <c r="AJ189" s="12"/>
      <c r="AK189" s="12"/>
      <c r="AL189" s="12"/>
      <c r="AM189" s="12"/>
      <c r="AN189" s="638"/>
      <c r="AO189" s="638"/>
      <c r="AP189" s="12"/>
      <c r="AQ189" s="12"/>
      <c r="AR189" s="639"/>
      <c r="AS189" s="639"/>
      <c r="AT189" s="51"/>
      <c r="AU189" s="51"/>
      <c r="AV189" s="226"/>
      <c r="AW189" s="223"/>
      <c r="BA189" s="129"/>
      <c r="BB189" s="130"/>
      <c r="BC189" s="129"/>
      <c r="BD189" s="155"/>
      <c r="BE189" s="132"/>
      <c r="BF189" s="158"/>
      <c r="BG189" s="132"/>
      <c r="BH189" s="158"/>
      <c r="BI189" s="64"/>
      <c r="BJ189" s="158"/>
      <c r="BK189" s="64"/>
      <c r="BL189" s="158"/>
      <c r="BM189" s="64"/>
      <c r="BN189" s="158"/>
      <c r="BO189" s="159"/>
      <c r="BP189" s="158"/>
      <c r="BQ189" s="132"/>
      <c r="BR189" s="158"/>
      <c r="BS189" s="64"/>
      <c r="BT189" s="158"/>
      <c r="BU189" s="159"/>
      <c r="BV189" s="158"/>
      <c r="BW189" s="132"/>
      <c r="BX189" s="158"/>
      <c r="BY189" s="64"/>
      <c r="BZ189" s="158"/>
      <c r="CA189" s="64"/>
      <c r="CB189" s="156">
        <f t="shared" si="38"/>
        <v>0</v>
      </c>
      <c r="CC189" s="128" t="e">
        <f t="shared" si="39"/>
        <v>#DIV/0!</v>
      </c>
      <c r="CF189" s="157"/>
      <c r="CG189" s="157"/>
    </row>
    <row r="190" spans="1:88" ht="51.75" customHeight="1">
      <c r="A190" s="1002"/>
      <c r="B190" s="1042"/>
      <c r="C190" s="1064"/>
      <c r="D190" s="38" t="s">
        <v>727</v>
      </c>
      <c r="E190" s="18" t="s">
        <v>728</v>
      </c>
      <c r="F190" s="671">
        <f>+'[1]UE409 (2)'!F198</f>
        <v>4</v>
      </c>
      <c r="G190" s="671">
        <f>+'[1]UE409 (2)'!G198</f>
        <v>4</v>
      </c>
      <c r="H190" s="671">
        <f>+'[1]UE409 (2)'!H198</f>
        <v>4</v>
      </c>
      <c r="I190" s="671">
        <f>+'[1]UE409 (2)'!I198</f>
        <v>4</v>
      </c>
      <c r="J190" s="634">
        <v>0</v>
      </c>
      <c r="K190" s="80">
        <v>0</v>
      </c>
      <c r="L190" s="110">
        <v>0</v>
      </c>
      <c r="M190" s="80">
        <v>0</v>
      </c>
      <c r="N190" s="80"/>
      <c r="O190" s="693"/>
      <c r="P190" s="80"/>
      <c r="Q190" s="634"/>
      <c r="R190" s="80"/>
      <c r="S190" s="664"/>
      <c r="T190" s="80"/>
      <c r="U190" s="80"/>
      <c r="V190" s="77">
        <f t="shared" si="36"/>
        <v>0</v>
      </c>
      <c r="W190" s="128">
        <f t="shared" si="37"/>
        <v>0</v>
      </c>
      <c r="Z190" s="759"/>
      <c r="AA190" s="761"/>
      <c r="AB190" s="12"/>
      <c r="AC190" s="12"/>
      <c r="AD190" s="711"/>
      <c r="AE190" s="711"/>
      <c r="AF190" s="12"/>
      <c r="AG190" s="12"/>
      <c r="AH190" s="12"/>
      <c r="AI190" s="12"/>
      <c r="AJ190" s="12"/>
      <c r="AK190" s="12"/>
      <c r="AL190" s="12"/>
      <c r="AM190" s="12"/>
      <c r="AN190" s="638"/>
      <c r="AO190" s="638"/>
      <c r="AP190" s="12"/>
      <c r="AQ190" s="12"/>
      <c r="AR190" s="639"/>
      <c r="AS190" s="639"/>
      <c r="AT190" s="51"/>
      <c r="AU190" s="51"/>
      <c r="AV190" s="226"/>
      <c r="AW190" s="223"/>
      <c r="BA190" s="129"/>
      <c r="BB190" s="130"/>
      <c r="BC190" s="129"/>
      <c r="BD190" s="155"/>
      <c r="BE190" s="132"/>
      <c r="BF190" s="158"/>
      <c r="BG190" s="132"/>
      <c r="BH190" s="158"/>
      <c r="BI190" s="64"/>
      <c r="BJ190" s="158"/>
      <c r="BK190" s="64"/>
      <c r="BL190" s="158"/>
      <c r="BM190" s="64"/>
      <c r="BN190" s="158"/>
      <c r="BO190" s="159"/>
      <c r="BP190" s="158"/>
      <c r="BQ190" s="132"/>
      <c r="BR190" s="158"/>
      <c r="BS190" s="64"/>
      <c r="BT190" s="158"/>
      <c r="BU190" s="159"/>
      <c r="BV190" s="158"/>
      <c r="BW190" s="132"/>
      <c r="BX190" s="158"/>
      <c r="BY190" s="64"/>
      <c r="BZ190" s="158"/>
      <c r="CA190" s="64"/>
      <c r="CB190" s="156">
        <f t="shared" si="38"/>
        <v>0</v>
      </c>
      <c r="CC190" s="128" t="e">
        <f t="shared" si="39"/>
        <v>#DIV/0!</v>
      </c>
      <c r="CF190" s="157"/>
      <c r="CG190" s="157"/>
    </row>
    <row r="191" spans="1:88" ht="54.75" customHeight="1">
      <c r="A191" s="1002"/>
      <c r="B191" s="945" t="s">
        <v>332</v>
      </c>
      <c r="C191" s="1082" t="s">
        <v>339</v>
      </c>
      <c r="D191" s="677" t="s">
        <v>221</v>
      </c>
      <c r="E191" s="678"/>
      <c r="F191" s="671">
        <f>+'[1]UE409 (2)'!F201</f>
        <v>72</v>
      </c>
      <c r="G191" s="671">
        <f>+'[1]UE409 (2)'!G201</f>
        <v>72</v>
      </c>
      <c r="H191" s="671">
        <f>+'[1]UE409 (2)'!H201</f>
        <v>73</v>
      </c>
      <c r="I191" s="671">
        <f>+'[1]UE409 (2)'!I201</f>
        <v>75</v>
      </c>
      <c r="J191" s="727">
        <v>4</v>
      </c>
      <c r="K191" s="671">
        <v>2</v>
      </c>
      <c r="L191" s="671">
        <v>4</v>
      </c>
      <c r="M191" s="671">
        <v>3</v>
      </c>
      <c r="N191" s="671">
        <f t="shared" ref="N191:U191" si="57">+N192</f>
        <v>0</v>
      </c>
      <c r="O191" s="671">
        <f t="shared" si="57"/>
        <v>0</v>
      </c>
      <c r="P191" s="671">
        <f t="shared" si="57"/>
        <v>0</v>
      </c>
      <c r="Q191" s="671">
        <f t="shared" si="57"/>
        <v>0</v>
      </c>
      <c r="R191" s="671">
        <f t="shared" si="57"/>
        <v>0</v>
      </c>
      <c r="S191" s="671">
        <f t="shared" si="57"/>
        <v>0</v>
      </c>
      <c r="T191" s="671">
        <f t="shared" si="57"/>
        <v>0</v>
      </c>
      <c r="U191" s="671">
        <f t="shared" si="57"/>
        <v>0</v>
      </c>
      <c r="V191" s="77">
        <f t="shared" si="36"/>
        <v>13</v>
      </c>
      <c r="W191" s="128">
        <f t="shared" si="37"/>
        <v>18.055555555555554</v>
      </c>
      <c r="Z191" s="758" t="s">
        <v>969</v>
      </c>
      <c r="AA191" s="760" t="s">
        <v>811</v>
      </c>
      <c r="AB191" s="51"/>
      <c r="AC191" s="51"/>
      <c r="AD191" s="709"/>
      <c r="AE191" s="709"/>
      <c r="AF191" s="51"/>
      <c r="AG191" s="51"/>
      <c r="AH191" s="51"/>
      <c r="AI191" s="51"/>
      <c r="AJ191" s="51"/>
      <c r="AK191" s="51"/>
      <c r="AL191" s="51"/>
      <c r="AM191" s="51"/>
      <c r="AN191" s="639"/>
      <c r="AO191" s="639"/>
      <c r="AP191" s="51"/>
      <c r="AQ191" s="51"/>
      <c r="AR191" s="639"/>
      <c r="AS191" s="639"/>
      <c r="AT191" s="51"/>
      <c r="AU191" s="51"/>
      <c r="AV191" s="226"/>
      <c r="AW191" s="223"/>
      <c r="AY191" s="135" t="s">
        <v>18</v>
      </c>
      <c r="AZ191" s="136">
        <f>SUM(BA148:BA191)</f>
        <v>10688603</v>
      </c>
      <c r="BA191" s="129">
        <f>+BC191+BD191+BF191+BH191+BJ191+BL191+BN191+BP191+BR191+BT191+BV191+BX191+BZ191</f>
        <v>0</v>
      </c>
      <c r="BB191" s="130">
        <f>+BE191+BG191+BI191+BK191+BM191+BO191+BQ191+BS191+BU191+BW191+BY191+CA191</f>
        <v>0</v>
      </c>
      <c r="BC191" s="129">
        <v>0</v>
      </c>
      <c r="BD191" s="155">
        <v>0</v>
      </c>
      <c r="BE191" s="132">
        <v>0</v>
      </c>
      <c r="BF191" s="158">
        <v>0</v>
      </c>
      <c r="BG191" s="132">
        <v>0</v>
      </c>
      <c r="BH191" s="158"/>
      <c r="BI191" s="64"/>
      <c r="BJ191" s="158"/>
      <c r="BK191" s="64"/>
      <c r="BL191" s="158"/>
      <c r="BM191" s="64"/>
      <c r="BN191" s="158"/>
      <c r="BO191" s="159"/>
      <c r="BP191" s="158"/>
      <c r="BQ191" s="132"/>
      <c r="BR191" s="158"/>
      <c r="BS191" s="64"/>
      <c r="BT191" s="158"/>
      <c r="BU191" s="159"/>
      <c r="BV191" s="158"/>
      <c r="BW191" s="132"/>
      <c r="BX191" s="158"/>
      <c r="BY191" s="64"/>
      <c r="BZ191" s="158"/>
      <c r="CA191" s="64"/>
      <c r="CB191" s="156">
        <f t="shared" si="38"/>
        <v>0</v>
      </c>
      <c r="CC191" s="128" t="e">
        <f t="shared" si="39"/>
        <v>#DIV/0!</v>
      </c>
      <c r="CF191" s="133">
        <f>+CI191-BA191</f>
        <v>0</v>
      </c>
      <c r="CG191" s="133">
        <f>+CJ191-BB191</f>
        <v>0</v>
      </c>
      <c r="CH191" s="160"/>
      <c r="CI191" s="133"/>
      <c r="CJ191" s="133"/>
    </row>
    <row r="192" spans="1:88" ht="54" customHeight="1">
      <c r="A192" s="1002"/>
      <c r="B192" s="945"/>
      <c r="C192" s="1083"/>
      <c r="D192" s="38" t="s">
        <v>449</v>
      </c>
      <c r="E192" s="9" t="s">
        <v>328</v>
      </c>
      <c r="F192" s="671">
        <f>+'[1]UE409 (2)'!F202</f>
        <v>72</v>
      </c>
      <c r="G192" s="671">
        <f>+'[1]UE409 (2)'!G202</f>
        <v>72</v>
      </c>
      <c r="H192" s="671">
        <f>+'[1]UE409 (2)'!H202</f>
        <v>73</v>
      </c>
      <c r="I192" s="671">
        <f>+'[1]UE409 (2)'!I202</f>
        <v>75</v>
      </c>
      <c r="J192" s="634">
        <v>4</v>
      </c>
      <c r="K192" s="91">
        <v>2</v>
      </c>
      <c r="L192" s="118">
        <v>4</v>
      </c>
      <c r="M192" s="91">
        <v>3</v>
      </c>
      <c r="N192" s="91"/>
      <c r="O192" s="424"/>
      <c r="P192" s="91"/>
      <c r="Q192" s="634"/>
      <c r="R192" s="91"/>
      <c r="S192" s="634"/>
      <c r="T192" s="91"/>
      <c r="U192" s="91"/>
      <c r="V192" s="77">
        <f t="shared" si="36"/>
        <v>13</v>
      </c>
      <c r="W192" s="128">
        <f t="shared" si="37"/>
        <v>18.055555555555554</v>
      </c>
      <c r="Z192" s="759"/>
      <c r="AA192" s="761"/>
      <c r="AB192" s="51" t="s">
        <v>969</v>
      </c>
      <c r="AC192" s="51" t="s">
        <v>811</v>
      </c>
      <c r="AD192" s="709" t="s">
        <v>969</v>
      </c>
      <c r="AE192" s="709" t="s">
        <v>811</v>
      </c>
      <c r="AF192" s="51" t="s">
        <v>969</v>
      </c>
      <c r="AG192" s="51" t="s">
        <v>811</v>
      </c>
      <c r="AH192" s="51"/>
      <c r="AI192" s="51"/>
      <c r="AJ192" s="51"/>
      <c r="AK192" s="51"/>
      <c r="AL192" s="51"/>
      <c r="AM192" s="51"/>
      <c r="AN192" s="639"/>
      <c r="AO192" s="639"/>
      <c r="AP192" s="51"/>
      <c r="AQ192" s="51"/>
      <c r="AR192" s="639"/>
      <c r="AS192" s="639"/>
      <c r="AT192" s="51"/>
      <c r="AU192" s="51"/>
      <c r="AV192" s="226"/>
      <c r="AW192" s="223"/>
      <c r="AY192" s="177" t="s">
        <v>573</v>
      </c>
      <c r="AZ192" s="176">
        <f>SUM(BB148:BB191)</f>
        <v>2013842.21</v>
      </c>
      <c r="BA192" s="129"/>
      <c r="BB192" s="130"/>
      <c r="BC192" s="129"/>
      <c r="BD192" s="155"/>
      <c r="BE192" s="132"/>
      <c r="BF192" s="158"/>
      <c r="BG192" s="132"/>
      <c r="BH192" s="158"/>
      <c r="BI192" s="64"/>
      <c r="BJ192" s="158"/>
      <c r="BK192" s="64"/>
      <c r="BL192" s="158"/>
      <c r="BM192" s="64"/>
      <c r="BN192" s="158"/>
      <c r="BO192" s="159"/>
      <c r="BP192" s="158"/>
      <c r="BQ192" s="64"/>
      <c r="BR192" s="158"/>
      <c r="BS192" s="64"/>
      <c r="BT192" s="158"/>
      <c r="BU192" s="159"/>
      <c r="BV192" s="158"/>
      <c r="BW192" s="132"/>
      <c r="BX192" s="158"/>
      <c r="BY192" s="64"/>
      <c r="BZ192" s="158"/>
      <c r="CA192" s="64"/>
      <c r="CB192" s="156">
        <f t="shared" si="38"/>
        <v>0</v>
      </c>
      <c r="CC192" s="128" t="e">
        <f t="shared" si="39"/>
        <v>#DIV/0!</v>
      </c>
      <c r="CF192" s="157"/>
      <c r="CG192" s="157"/>
    </row>
    <row r="193" spans="1:88" ht="40.5" customHeight="1">
      <c r="A193" s="1007" t="s">
        <v>509</v>
      </c>
      <c r="B193" s="1008"/>
      <c r="C193" s="1008"/>
      <c r="D193" s="1008"/>
      <c r="E193" s="1008"/>
      <c r="F193" s="1009"/>
      <c r="G193" s="107"/>
      <c r="H193" s="108"/>
      <c r="I193" s="108"/>
      <c r="J193" s="109"/>
      <c r="K193" s="109"/>
      <c r="L193" s="109"/>
      <c r="M193" s="109"/>
      <c r="N193" s="109"/>
      <c r="O193" s="109"/>
      <c r="P193" s="109"/>
      <c r="Q193" s="109"/>
      <c r="R193" s="109"/>
      <c r="S193" s="109"/>
      <c r="T193" s="109"/>
      <c r="U193" s="109"/>
      <c r="Z193" s="73"/>
      <c r="AA193" s="256"/>
      <c r="AB193" s="73"/>
      <c r="AC193" s="73"/>
      <c r="AD193" s="257"/>
      <c r="AE193" s="257"/>
      <c r="AF193" s="257"/>
      <c r="AG193" s="257"/>
      <c r="AH193" s="258"/>
      <c r="AI193" s="227"/>
      <c r="AJ193" s="227"/>
      <c r="AK193" s="227"/>
      <c r="AL193" s="259"/>
      <c r="AM193" s="259"/>
      <c r="AN193" s="258"/>
      <c r="AO193" s="258"/>
      <c r="AP193" s="260"/>
      <c r="AQ193" s="260"/>
      <c r="AR193" s="260"/>
      <c r="AS193" s="260"/>
      <c r="AT193" s="260"/>
      <c r="AU193" s="260"/>
      <c r="AV193" s="258"/>
      <c r="AW193" s="227"/>
      <c r="CF193" s="157"/>
      <c r="CG193" s="157"/>
    </row>
    <row r="194" spans="1:88">
      <c r="A194" s="14"/>
      <c r="B194" s="10"/>
      <c r="C194" s="14"/>
      <c r="D194" s="14"/>
      <c r="E194" s="15"/>
      <c r="F194" s="96"/>
      <c r="G194" s="97"/>
      <c r="H194" s="97"/>
      <c r="I194" s="97"/>
      <c r="J194" s="98"/>
      <c r="K194" s="98"/>
      <c r="L194" s="98"/>
      <c r="M194" s="98"/>
      <c r="N194" s="98"/>
      <c r="O194" s="98"/>
      <c r="P194" s="98"/>
      <c r="Q194" s="98"/>
      <c r="R194" s="98"/>
      <c r="S194" s="98"/>
      <c r="T194" s="98"/>
      <c r="U194" s="98"/>
      <c r="Z194" s="73"/>
      <c r="AA194" s="256"/>
      <c r="AB194" s="73"/>
      <c r="AC194" s="73"/>
      <c r="AD194" s="257"/>
      <c r="AE194" s="257"/>
      <c r="AF194" s="257"/>
      <c r="AG194" s="257"/>
      <c r="AH194" s="258"/>
      <c r="AI194" s="227"/>
      <c r="AJ194" s="227"/>
      <c r="AK194" s="227"/>
      <c r="AL194" s="259"/>
      <c r="AM194" s="259"/>
      <c r="AN194" s="258"/>
      <c r="AO194" s="258"/>
      <c r="AP194" s="260"/>
      <c r="AQ194" s="260"/>
      <c r="AR194" s="260"/>
      <c r="AS194" s="260"/>
      <c r="AT194" s="260"/>
      <c r="AU194" s="260"/>
      <c r="AV194" s="258"/>
      <c r="AW194" s="227"/>
      <c r="CF194" s="157"/>
      <c r="CG194" s="157"/>
    </row>
    <row r="195" spans="1:88" ht="18.75" customHeight="1">
      <c r="A195" s="14"/>
      <c r="B195" s="10"/>
      <c r="C195" s="14"/>
      <c r="D195" s="14"/>
      <c r="E195" s="15"/>
      <c r="F195" s="96"/>
      <c r="G195" s="97"/>
      <c r="H195" s="97"/>
      <c r="I195" s="97"/>
      <c r="J195" s="98"/>
      <c r="K195" s="98"/>
      <c r="L195" s="98"/>
      <c r="M195" s="98"/>
      <c r="N195" s="98"/>
      <c r="O195" s="98"/>
      <c r="P195" s="98"/>
      <c r="Q195" s="98"/>
      <c r="R195" s="98"/>
      <c r="S195" s="98"/>
      <c r="T195" s="98"/>
      <c r="U195" s="98"/>
      <c r="CF195" s="157"/>
      <c r="CG195" s="157"/>
    </row>
    <row r="196" spans="1:88">
      <c r="A196" s="14"/>
      <c r="B196" s="10"/>
      <c r="C196" s="14"/>
      <c r="D196" s="14"/>
      <c r="E196" s="15"/>
      <c r="F196" s="96"/>
      <c r="G196" s="97"/>
      <c r="H196" s="97"/>
      <c r="I196" s="97"/>
      <c r="J196" s="98"/>
      <c r="K196" s="98"/>
      <c r="L196" s="98"/>
      <c r="M196" s="98"/>
      <c r="N196" s="98"/>
      <c r="O196" s="98"/>
      <c r="P196" s="98"/>
      <c r="Q196" s="98"/>
      <c r="R196" s="98"/>
      <c r="S196" s="98"/>
      <c r="T196" s="98"/>
      <c r="U196" s="98"/>
      <c r="CF196" s="157"/>
      <c r="CG196" s="157"/>
    </row>
    <row r="197" spans="1:88">
      <c r="A197" s="14"/>
      <c r="B197" s="10"/>
      <c r="C197" s="14"/>
      <c r="D197" s="14"/>
      <c r="E197" s="15"/>
      <c r="F197" s="96"/>
      <c r="G197" s="97"/>
      <c r="H197" s="97"/>
      <c r="I197" s="97"/>
      <c r="J197" s="98"/>
      <c r="K197" s="98"/>
      <c r="L197" s="98"/>
      <c r="M197" s="98"/>
      <c r="N197" s="98"/>
      <c r="O197" s="98"/>
      <c r="P197" s="98"/>
      <c r="Q197" s="98"/>
      <c r="R197" s="98"/>
      <c r="S197" s="98"/>
      <c r="T197" s="98"/>
      <c r="U197" s="98"/>
      <c r="Z197" s="70"/>
      <c r="AA197" s="70"/>
      <c r="AB197" s="70"/>
      <c r="AC197" s="70"/>
      <c r="AD197" s="70"/>
      <c r="AE197" s="70"/>
      <c r="AF197" s="70"/>
      <c r="AG197" s="70"/>
      <c r="AH197" s="70"/>
      <c r="AI197" s="70"/>
      <c r="AJ197" s="70"/>
      <c r="AK197" s="70"/>
      <c r="AL197" s="70"/>
      <c r="AM197" s="70"/>
      <c r="AN197" s="70"/>
      <c r="AO197" s="70"/>
      <c r="AP197" s="70"/>
      <c r="AQ197" s="70"/>
      <c r="AR197" s="70"/>
      <c r="AS197" s="70"/>
      <c r="AT197" s="227"/>
      <c r="AU197" s="227"/>
      <c r="AV197" s="227"/>
      <c r="AW197" s="227"/>
      <c r="CF197" s="157"/>
      <c r="CG197" s="157"/>
    </row>
    <row r="198" spans="1:88">
      <c r="A198" s="14"/>
      <c r="B198" s="10"/>
      <c r="C198" s="14"/>
      <c r="D198" s="14"/>
      <c r="E198" s="15"/>
      <c r="F198" s="96"/>
      <c r="G198" s="97"/>
      <c r="H198" s="97"/>
      <c r="I198" s="97"/>
      <c r="J198" s="98"/>
      <c r="K198" s="98"/>
      <c r="L198" s="98"/>
      <c r="M198" s="98"/>
      <c r="N198" s="98"/>
      <c r="O198" s="98"/>
      <c r="P198" s="98"/>
      <c r="Q198" s="98"/>
      <c r="R198" s="98"/>
      <c r="S198" s="98"/>
      <c r="T198" s="98"/>
      <c r="U198" s="98"/>
      <c r="Z198" s="70"/>
      <c r="AA198" s="70"/>
      <c r="AB198" s="70"/>
      <c r="AC198" s="70"/>
      <c r="AD198" s="70"/>
      <c r="AE198" s="70"/>
      <c r="AF198" s="70"/>
      <c r="AG198" s="70"/>
      <c r="AH198" s="70"/>
      <c r="AI198" s="70"/>
      <c r="AJ198" s="70"/>
      <c r="AK198" s="70"/>
      <c r="AL198" s="70"/>
      <c r="AM198" s="70"/>
      <c r="AN198" s="70"/>
      <c r="AO198" s="70"/>
      <c r="AP198" s="70"/>
      <c r="AQ198" s="70"/>
      <c r="AR198" s="70"/>
      <c r="AS198" s="70"/>
      <c r="AT198" s="227"/>
      <c r="AU198" s="227"/>
      <c r="AV198" s="227"/>
      <c r="AW198" s="227"/>
      <c r="CF198" s="157"/>
      <c r="CG198" s="157"/>
    </row>
    <row r="199" spans="1:88" ht="27.75" customHeight="1">
      <c r="A199" s="16" t="s">
        <v>9</v>
      </c>
      <c r="B199" s="1002" t="s">
        <v>10</v>
      </c>
      <c r="C199" s="1002"/>
      <c r="D199" s="1002"/>
      <c r="E199" s="1002"/>
      <c r="F199" s="1002"/>
      <c r="G199" s="1002"/>
      <c r="H199" s="1002"/>
      <c r="I199" s="104"/>
      <c r="J199" s="105"/>
      <c r="K199" s="105"/>
      <c r="L199" s="105"/>
      <c r="M199" s="105"/>
      <c r="N199" s="105"/>
      <c r="O199" s="105"/>
      <c r="P199" s="105"/>
      <c r="Q199" s="105"/>
      <c r="R199" s="105"/>
      <c r="S199" s="105"/>
      <c r="T199" s="105"/>
      <c r="U199" s="105"/>
      <c r="Z199" s="70"/>
      <c r="AA199" s="70"/>
      <c r="AB199" s="70"/>
      <c r="AC199" s="70"/>
      <c r="AD199" s="70"/>
      <c r="AE199" s="70"/>
      <c r="AF199" s="70"/>
      <c r="AG199" s="70"/>
      <c r="AH199" s="70"/>
      <c r="AI199" s="70"/>
      <c r="AJ199" s="70"/>
      <c r="AK199" s="70"/>
      <c r="AL199" s="70"/>
      <c r="AM199" s="70"/>
      <c r="AN199" s="70"/>
      <c r="AO199" s="70"/>
      <c r="AP199" s="70"/>
      <c r="AQ199" s="70"/>
      <c r="AR199" s="70"/>
      <c r="AS199" s="70"/>
      <c r="AT199" s="227"/>
      <c r="AU199" s="227"/>
      <c r="AV199" s="227"/>
      <c r="AW199" s="227"/>
      <c r="BA199" s="204"/>
      <c r="BB199" s="205"/>
      <c r="BC199" s="204"/>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F199" s="157"/>
      <c r="CG199" s="157"/>
    </row>
    <row r="200" spans="1:88" ht="27.75" customHeight="1">
      <c r="A200" s="14"/>
      <c r="B200" s="669" t="s">
        <v>147</v>
      </c>
      <c r="C200" s="1000" t="s">
        <v>148</v>
      </c>
      <c r="D200" s="1000"/>
      <c r="E200" s="1000"/>
      <c r="F200" s="1000"/>
      <c r="G200" s="1000"/>
      <c r="H200" s="1000"/>
      <c r="I200" s="99"/>
      <c r="J200" s="100"/>
      <c r="K200" s="100"/>
      <c r="L200" s="100"/>
      <c r="M200" s="100"/>
      <c r="N200" s="100"/>
      <c r="O200" s="100"/>
      <c r="P200" s="100"/>
      <c r="Q200" s="100"/>
      <c r="R200" s="100"/>
      <c r="S200" s="100"/>
      <c r="T200" s="100"/>
      <c r="U200" s="100"/>
      <c r="V200" s="70"/>
      <c r="W200" s="70"/>
      <c r="Z200" s="70"/>
      <c r="AA200" s="70"/>
      <c r="AB200" s="70"/>
      <c r="AC200" s="70"/>
      <c r="AD200" s="70"/>
      <c r="AE200" s="70"/>
      <c r="AF200" s="70"/>
      <c r="AG200" s="70"/>
      <c r="AH200" s="70"/>
      <c r="AI200" s="70"/>
      <c r="AJ200" s="70"/>
      <c r="AK200" s="70"/>
      <c r="AL200" s="70"/>
      <c r="AM200" s="70"/>
      <c r="AN200" s="70"/>
      <c r="AO200" s="70"/>
      <c r="AP200" s="70"/>
      <c r="AQ200" s="70"/>
      <c r="AR200" s="70"/>
      <c r="AS200" s="70"/>
      <c r="AT200" s="227"/>
      <c r="AU200" s="227"/>
      <c r="AV200" s="227"/>
      <c r="AW200" s="227"/>
      <c r="BA200" s="62"/>
      <c r="BB200" s="206"/>
      <c r="BC200" s="62"/>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F200" s="157"/>
      <c r="CG200" s="157"/>
    </row>
    <row r="201" spans="1:88" ht="21.75" customHeight="1">
      <c r="A201" s="975" t="s">
        <v>13</v>
      </c>
      <c r="B201" s="981" t="s">
        <v>14</v>
      </c>
      <c r="C201" s="981" t="s">
        <v>15</v>
      </c>
      <c r="D201" s="997" t="s">
        <v>16</v>
      </c>
      <c r="E201" s="1001" t="s">
        <v>17</v>
      </c>
      <c r="F201" s="1011" t="s">
        <v>709</v>
      </c>
      <c r="G201" s="994" t="s">
        <v>214</v>
      </c>
      <c r="H201" s="1005"/>
      <c r="I201" s="1005"/>
      <c r="J201" s="996" t="s">
        <v>710</v>
      </c>
      <c r="K201" s="996"/>
      <c r="L201" s="996"/>
      <c r="M201" s="996"/>
      <c r="N201" s="996"/>
      <c r="O201" s="996"/>
      <c r="P201" s="996"/>
      <c r="Q201" s="996"/>
      <c r="R201" s="996"/>
      <c r="S201" s="996"/>
      <c r="T201" s="996"/>
      <c r="U201" s="996"/>
      <c r="V201" s="1238" t="s">
        <v>712</v>
      </c>
      <c r="W201" s="1241" t="s">
        <v>577</v>
      </c>
      <c r="Z201" s="221"/>
      <c r="AA201" s="222"/>
      <c r="AB201" s="221"/>
      <c r="AC201" s="222"/>
      <c r="AD201" s="221"/>
      <c r="AE201" s="222"/>
      <c r="AF201" s="221"/>
      <c r="AG201" s="222"/>
      <c r="AH201" s="221"/>
      <c r="AI201" s="222"/>
      <c r="AJ201" s="221"/>
      <c r="AK201" s="222"/>
      <c r="AL201" s="221"/>
      <c r="AM201" s="222"/>
      <c r="AN201" s="221"/>
      <c r="AO201" s="222"/>
      <c r="AP201" s="221"/>
      <c r="AQ201" s="222"/>
      <c r="AR201" s="221"/>
      <c r="AS201" s="222"/>
      <c r="AT201" s="221"/>
      <c r="AU201" s="222"/>
      <c r="AV201" s="221"/>
      <c r="AW201" s="222"/>
      <c r="BA201" s="1074" t="s">
        <v>763</v>
      </c>
      <c r="BB201" s="119"/>
      <c r="BC201" s="1074" t="s">
        <v>763</v>
      </c>
      <c r="BD201" s="1108" t="s">
        <v>530</v>
      </c>
      <c r="BE201" s="1112"/>
      <c r="BF201" s="1112"/>
      <c r="BG201" s="1112"/>
      <c r="BH201" s="1112"/>
      <c r="BI201" s="1112"/>
      <c r="BJ201" s="1112"/>
      <c r="BK201" s="1112"/>
      <c r="BL201" s="1112"/>
      <c r="BM201" s="1112"/>
      <c r="BN201" s="1112"/>
      <c r="BO201" s="1112"/>
      <c r="BP201" s="1112"/>
      <c r="BQ201" s="1112"/>
      <c r="BR201" s="1112"/>
      <c r="BS201" s="1112"/>
      <c r="BT201" s="1112"/>
      <c r="BU201" s="1112"/>
      <c r="BV201" s="1112"/>
      <c r="BW201" s="1112"/>
      <c r="BX201" s="1112"/>
      <c r="BY201" s="1112"/>
      <c r="BZ201" s="1109"/>
      <c r="CA201" s="120"/>
      <c r="CB201" s="121"/>
      <c r="CC201" s="121"/>
      <c r="CF201" s="157"/>
      <c r="CG201" s="157"/>
    </row>
    <row r="202" spans="1:88" ht="27.75" customHeight="1">
      <c r="A202" s="976"/>
      <c r="B202" s="982"/>
      <c r="C202" s="982"/>
      <c r="D202" s="998"/>
      <c r="E202" s="1002"/>
      <c r="F202" s="1012"/>
      <c r="G202" s="993" t="s">
        <v>713</v>
      </c>
      <c r="H202" s="993"/>
      <c r="I202" s="994"/>
      <c r="J202" s="996" t="s">
        <v>711</v>
      </c>
      <c r="K202" s="996"/>
      <c r="L202" s="996"/>
      <c r="M202" s="996"/>
      <c r="N202" s="996"/>
      <c r="O202" s="996"/>
      <c r="P202" s="996"/>
      <c r="Q202" s="996"/>
      <c r="R202" s="996"/>
      <c r="S202" s="996"/>
      <c r="T202" s="996"/>
      <c r="U202" s="996"/>
      <c r="V202" s="1239"/>
      <c r="W202" s="1242"/>
      <c r="Z202" s="1026"/>
      <c r="AA202" s="1026"/>
      <c r="AB202" s="1026"/>
      <c r="AC202" s="1026"/>
      <c r="AD202" s="1026"/>
      <c r="AE202" s="1026"/>
      <c r="AF202" s="1026"/>
      <c r="AG202" s="1026"/>
      <c r="AH202" s="1026"/>
      <c r="AI202" s="1026"/>
      <c r="AJ202" s="1026"/>
      <c r="AK202" s="1026"/>
      <c r="AL202" s="1026"/>
      <c r="AM202" s="1026"/>
      <c r="AN202" s="1026"/>
      <c r="AO202" s="1026"/>
      <c r="AP202" s="1026"/>
      <c r="AQ202" s="1026"/>
      <c r="AR202" s="1026"/>
      <c r="AS202" s="1026"/>
      <c r="AT202" s="1026"/>
      <c r="AU202" s="1026"/>
      <c r="AV202" s="1026"/>
      <c r="AW202" s="1026"/>
      <c r="BA202" s="1075"/>
      <c r="BB202" s="124"/>
      <c r="BC202" s="1075"/>
      <c r="BD202" s="1108" t="s">
        <v>518</v>
      </c>
      <c r="BE202" s="1109"/>
      <c r="BF202" s="1108" t="s">
        <v>519</v>
      </c>
      <c r="BG202" s="1109"/>
      <c r="BH202" s="1108" t="s">
        <v>520</v>
      </c>
      <c r="BI202" s="1109"/>
      <c r="BJ202" s="1108" t="s">
        <v>521</v>
      </c>
      <c r="BK202" s="1109"/>
      <c r="BL202" s="1108" t="s">
        <v>522</v>
      </c>
      <c r="BM202" s="1109"/>
      <c r="BN202" s="1108" t="s">
        <v>523</v>
      </c>
      <c r="BO202" s="1109"/>
      <c r="BP202" s="1108" t="s">
        <v>524</v>
      </c>
      <c r="BQ202" s="1109"/>
      <c r="BR202" s="1108" t="s">
        <v>525</v>
      </c>
      <c r="BS202" s="1109"/>
      <c r="BT202" s="1108" t="s">
        <v>526</v>
      </c>
      <c r="BU202" s="1109"/>
      <c r="BV202" s="1108" t="s">
        <v>527</v>
      </c>
      <c r="BW202" s="1109"/>
      <c r="BX202" s="1108" t="s">
        <v>528</v>
      </c>
      <c r="BY202" s="1109"/>
      <c r="BZ202" s="1108" t="s">
        <v>529</v>
      </c>
      <c r="CA202" s="1109"/>
      <c r="CB202" s="1105" t="s">
        <v>764</v>
      </c>
      <c r="CC202" s="1106" t="s">
        <v>765</v>
      </c>
      <c r="CF202" s="157"/>
      <c r="CG202" s="157"/>
    </row>
    <row r="203" spans="1:88" ht="27" customHeight="1">
      <c r="A203" s="976"/>
      <c r="B203" s="982"/>
      <c r="C203" s="982"/>
      <c r="D203" s="998"/>
      <c r="E203" s="1002"/>
      <c r="F203" s="1012"/>
      <c r="G203" s="978">
        <v>2024</v>
      </c>
      <c r="H203" s="978">
        <v>2025</v>
      </c>
      <c r="I203" s="978">
        <v>2026</v>
      </c>
      <c r="J203" s="660"/>
      <c r="K203" s="660"/>
      <c r="L203" s="660"/>
      <c r="M203" s="660"/>
      <c r="N203" s="660"/>
      <c r="O203" s="660"/>
      <c r="P203" s="660"/>
      <c r="Q203" s="660"/>
      <c r="R203" s="660"/>
      <c r="S203" s="660"/>
      <c r="T203" s="660"/>
      <c r="U203" s="660"/>
      <c r="V203" s="1239"/>
      <c r="W203" s="1242"/>
      <c r="Z203" s="1032"/>
      <c r="AA203" s="1032"/>
      <c r="AB203" s="1032"/>
      <c r="AC203" s="1032"/>
      <c r="AD203" s="1032"/>
      <c r="AE203" s="1032"/>
      <c r="AF203" s="1032"/>
      <c r="AG203" s="1032"/>
      <c r="AH203" s="1032"/>
      <c r="AI203" s="1032"/>
      <c r="AJ203" s="1032"/>
      <c r="AK203" s="1032"/>
      <c r="AL203" s="1032"/>
      <c r="AM203" s="1032"/>
      <c r="AN203" s="1032"/>
      <c r="AO203" s="1032"/>
      <c r="AP203" s="1032"/>
      <c r="AQ203" s="1032"/>
      <c r="AR203" s="1032"/>
      <c r="AS203" s="1032"/>
      <c r="AT203" s="1032"/>
      <c r="AU203" s="1032"/>
      <c r="AV203" s="1032"/>
      <c r="AW203" s="1032"/>
      <c r="BA203" s="1075"/>
      <c r="BB203" s="124"/>
      <c r="BC203" s="1075"/>
      <c r="BD203" s="1110" t="s">
        <v>531</v>
      </c>
      <c r="BE203" s="1110" t="s">
        <v>532</v>
      </c>
      <c r="BF203" s="1110" t="s">
        <v>531</v>
      </c>
      <c r="BG203" s="1110" t="s">
        <v>532</v>
      </c>
      <c r="BH203" s="1110" t="s">
        <v>531</v>
      </c>
      <c r="BI203" s="1110" t="s">
        <v>532</v>
      </c>
      <c r="BJ203" s="1110" t="s">
        <v>531</v>
      </c>
      <c r="BK203" s="1110" t="s">
        <v>532</v>
      </c>
      <c r="BL203" s="1110" t="s">
        <v>531</v>
      </c>
      <c r="BM203" s="1110" t="s">
        <v>532</v>
      </c>
      <c r="BN203" s="1107" t="s">
        <v>531</v>
      </c>
      <c r="BO203" s="1110" t="s">
        <v>532</v>
      </c>
      <c r="BP203" s="1107" t="s">
        <v>531</v>
      </c>
      <c r="BQ203" s="1110" t="s">
        <v>532</v>
      </c>
      <c r="BR203" s="1107" t="s">
        <v>531</v>
      </c>
      <c r="BS203" s="1110" t="s">
        <v>532</v>
      </c>
      <c r="BT203" s="1107" t="s">
        <v>531</v>
      </c>
      <c r="BU203" s="1110" t="s">
        <v>532</v>
      </c>
      <c r="BV203" s="1107" t="s">
        <v>531</v>
      </c>
      <c r="BW203" s="1110" t="s">
        <v>532</v>
      </c>
      <c r="BX203" s="1107" t="s">
        <v>531</v>
      </c>
      <c r="BY203" s="1110" t="s">
        <v>532</v>
      </c>
      <c r="BZ203" s="1107" t="s">
        <v>531</v>
      </c>
      <c r="CA203" s="1110" t="s">
        <v>532</v>
      </c>
      <c r="CB203" s="1105"/>
      <c r="CC203" s="1106"/>
      <c r="CF203" s="157"/>
      <c r="CG203" s="157"/>
    </row>
    <row r="204" spans="1:88" ht="51" customHeight="1">
      <c r="A204" s="977"/>
      <c r="B204" s="983"/>
      <c r="C204" s="983"/>
      <c r="D204" s="999"/>
      <c r="E204" s="1003"/>
      <c r="F204" s="1013"/>
      <c r="G204" s="979"/>
      <c r="H204" s="979"/>
      <c r="I204" s="979"/>
      <c r="J204" s="661" t="s">
        <v>399</v>
      </c>
      <c r="K204" s="661" t="s">
        <v>400</v>
      </c>
      <c r="L204" s="661" t="s">
        <v>401</v>
      </c>
      <c r="M204" s="661" t="s">
        <v>402</v>
      </c>
      <c r="N204" s="661" t="s">
        <v>403</v>
      </c>
      <c r="O204" s="661" t="s">
        <v>404</v>
      </c>
      <c r="P204" s="661" t="s">
        <v>405</v>
      </c>
      <c r="Q204" s="661" t="s">
        <v>406</v>
      </c>
      <c r="R204" s="661" t="s">
        <v>407</v>
      </c>
      <c r="S204" s="661" t="s">
        <v>408</v>
      </c>
      <c r="T204" s="661" t="s">
        <v>409</v>
      </c>
      <c r="U204" s="661" t="s">
        <v>410</v>
      </c>
      <c r="V204" s="1240"/>
      <c r="W204" s="1243"/>
      <c r="Z204" s="1033"/>
      <c r="AA204" s="1033"/>
      <c r="AB204" s="1033"/>
      <c r="AC204" s="1033"/>
      <c r="AD204" s="1033"/>
      <c r="AE204" s="1033"/>
      <c r="AF204" s="1033"/>
      <c r="AG204" s="1033"/>
      <c r="AH204" s="1033"/>
      <c r="AI204" s="1033"/>
      <c r="AJ204" s="1033"/>
      <c r="AK204" s="1033"/>
      <c r="AL204" s="1033"/>
      <c r="AM204" s="1033"/>
      <c r="AN204" s="1033"/>
      <c r="AO204" s="1033"/>
      <c r="AP204" s="1033"/>
      <c r="AQ204" s="1033"/>
      <c r="AR204" s="1033"/>
      <c r="AS204" s="1033"/>
      <c r="AT204" s="1033"/>
      <c r="AU204" s="1033"/>
      <c r="AV204" s="1033"/>
      <c r="AW204" s="1033"/>
      <c r="BA204" s="1076"/>
      <c r="BB204" s="127"/>
      <c r="BC204" s="1076"/>
      <c r="BD204" s="1111"/>
      <c r="BE204" s="1111"/>
      <c r="BF204" s="1111"/>
      <c r="BG204" s="1111"/>
      <c r="BH204" s="1111"/>
      <c r="BI204" s="1111"/>
      <c r="BJ204" s="1111"/>
      <c r="BK204" s="1111"/>
      <c r="BL204" s="1111"/>
      <c r="BM204" s="1111"/>
      <c r="BN204" s="1107"/>
      <c r="BO204" s="1111"/>
      <c r="BP204" s="1107"/>
      <c r="BQ204" s="1111"/>
      <c r="BR204" s="1107"/>
      <c r="BS204" s="1111"/>
      <c r="BT204" s="1107"/>
      <c r="BU204" s="1111"/>
      <c r="BV204" s="1107"/>
      <c r="BW204" s="1111"/>
      <c r="BX204" s="1107"/>
      <c r="BY204" s="1111"/>
      <c r="BZ204" s="1107"/>
      <c r="CA204" s="1111"/>
      <c r="CB204" s="1105"/>
      <c r="CC204" s="1106"/>
      <c r="CF204" s="157"/>
      <c r="CG204" s="157"/>
    </row>
    <row r="205" spans="1:88" ht="54" customHeight="1">
      <c r="A205" s="975" t="s">
        <v>498</v>
      </c>
      <c r="B205" s="1039" t="s">
        <v>240</v>
      </c>
      <c r="C205" s="1084" t="s">
        <v>342</v>
      </c>
      <c r="D205" s="677" t="s">
        <v>221</v>
      </c>
      <c r="E205" s="678"/>
      <c r="F205" s="671">
        <f>+'[1]UE409 (2)'!F215</f>
        <v>4</v>
      </c>
      <c r="G205" s="671">
        <f>+'[1]UE409 (2)'!G215</f>
        <v>4</v>
      </c>
      <c r="H205" s="671">
        <f>+'[1]UE409 (2)'!H215</f>
        <v>4</v>
      </c>
      <c r="I205" s="671">
        <f>+'[1]UE409 (2)'!I215</f>
        <v>4</v>
      </c>
      <c r="J205" s="727">
        <v>1</v>
      </c>
      <c r="K205" s="671">
        <v>0</v>
      </c>
      <c r="L205" s="671">
        <v>0</v>
      </c>
      <c r="M205" s="671">
        <v>1</v>
      </c>
      <c r="N205" s="671">
        <f t="shared" ref="N205:U205" si="58">+N206</f>
        <v>0</v>
      </c>
      <c r="O205" s="671">
        <f t="shared" si="58"/>
        <v>0</v>
      </c>
      <c r="P205" s="671">
        <f t="shared" si="58"/>
        <v>0</v>
      </c>
      <c r="Q205" s="671">
        <f t="shared" si="58"/>
        <v>0</v>
      </c>
      <c r="R205" s="671">
        <f t="shared" si="58"/>
        <v>0</v>
      </c>
      <c r="S205" s="671">
        <f t="shared" si="58"/>
        <v>0</v>
      </c>
      <c r="T205" s="671">
        <f t="shared" si="58"/>
        <v>0</v>
      </c>
      <c r="U205" s="671">
        <f t="shared" si="58"/>
        <v>0</v>
      </c>
      <c r="V205" s="77">
        <f>SUM(J205:U205)</f>
        <v>2</v>
      </c>
      <c r="W205" s="128">
        <f>+V205/F205*100</f>
        <v>50</v>
      </c>
      <c r="Z205" s="224"/>
      <c r="AA205" s="224"/>
      <c r="AB205" s="223"/>
      <c r="AC205" s="223"/>
      <c r="AD205" s="223"/>
      <c r="AE205" s="223"/>
      <c r="AF205" s="68"/>
      <c r="AG205" s="68"/>
      <c r="AH205" s="226"/>
      <c r="AI205" s="223"/>
      <c r="AJ205" s="223"/>
      <c r="AK205" s="223"/>
      <c r="AL205" s="223"/>
      <c r="AM205" s="223"/>
      <c r="AN205" s="223"/>
      <c r="AO205" s="223"/>
      <c r="AP205" s="223"/>
      <c r="AQ205" s="223"/>
      <c r="AR205" s="713"/>
      <c r="AS205" s="714"/>
      <c r="AT205" s="223"/>
      <c r="AU205" s="223"/>
      <c r="AV205" s="223"/>
      <c r="AW205" s="223"/>
      <c r="BA205" s="129">
        <f>+BC205+BD205+BF205+BH205+BJ205+BL205+BN205+BP205+BR205+BT205+BV205+BX205+BZ205</f>
        <v>0</v>
      </c>
      <c r="BB205" s="130">
        <f>+BE205+BG205+BI205+BK205+BM205+BO205+BQ205+BS205+BU205+BW205+BY205+CA205</f>
        <v>0</v>
      </c>
      <c r="BC205" s="129">
        <v>0</v>
      </c>
      <c r="BD205" s="155">
        <v>0</v>
      </c>
      <c r="BE205" s="132">
        <v>0</v>
      </c>
      <c r="BF205" s="131">
        <v>0</v>
      </c>
      <c r="BG205" s="132">
        <v>0</v>
      </c>
      <c r="BH205" s="131"/>
      <c r="BI205" s="132"/>
      <c r="BJ205" s="131"/>
      <c r="BK205" s="132"/>
      <c r="BL205" s="131"/>
      <c r="BM205" s="65"/>
      <c r="BN205" s="131"/>
      <c r="BO205" s="132"/>
      <c r="BP205" s="131"/>
      <c r="BQ205" s="132"/>
      <c r="BR205" s="131"/>
      <c r="BS205" s="65"/>
      <c r="BT205" s="131"/>
      <c r="BU205" s="132"/>
      <c r="BV205" s="131"/>
      <c r="BW205" s="65"/>
      <c r="BX205" s="131"/>
      <c r="BY205" s="65"/>
      <c r="BZ205" s="131"/>
      <c r="CA205" s="65"/>
      <c r="CB205" s="156">
        <f>+BE205+BG205+BI205+BK205+BM205+BO205+BQ205+BS205+BU205+BW205+BY205+CA205</f>
        <v>0</v>
      </c>
      <c r="CC205" s="128" t="e">
        <f>+CB205/BA205*100</f>
        <v>#DIV/0!</v>
      </c>
      <c r="CF205" s="133">
        <f>+CI205-BA205</f>
        <v>0</v>
      </c>
      <c r="CG205" s="133">
        <f>+CJ205-BB205</f>
        <v>0</v>
      </c>
      <c r="CH205" s="160"/>
      <c r="CI205" s="133"/>
      <c r="CJ205" s="133"/>
    </row>
    <row r="206" spans="1:88" ht="40.5" customHeight="1">
      <c r="A206" s="976"/>
      <c r="B206" s="1040"/>
      <c r="C206" s="1085"/>
      <c r="D206" s="11" t="s">
        <v>163</v>
      </c>
      <c r="E206" s="9" t="s">
        <v>46</v>
      </c>
      <c r="F206" s="671">
        <f>+'[1]UE409 (2)'!F216</f>
        <v>4</v>
      </c>
      <c r="G206" s="671">
        <f>+'[1]UE409 (2)'!G216</f>
        <v>4</v>
      </c>
      <c r="H206" s="671">
        <f>+'[1]UE409 (2)'!H216</f>
        <v>4</v>
      </c>
      <c r="I206" s="671">
        <f>+'[1]UE409 (2)'!I216</f>
        <v>4</v>
      </c>
      <c r="J206" s="634">
        <v>1</v>
      </c>
      <c r="K206" s="91">
        <v>0</v>
      </c>
      <c r="L206" s="91">
        <v>0</v>
      </c>
      <c r="M206" s="91">
        <v>1</v>
      </c>
      <c r="N206" s="91"/>
      <c r="O206" s="91"/>
      <c r="P206" s="91"/>
      <c r="Q206" s="91"/>
      <c r="R206" s="91"/>
      <c r="S206" s="634"/>
      <c r="T206" s="91"/>
      <c r="U206" s="91"/>
      <c r="V206" s="77">
        <f t="shared" ref="V206:V224" si="59">SUM(J206:U206)</f>
        <v>2</v>
      </c>
      <c r="W206" s="128">
        <f t="shared" ref="W206:W224" si="60">+V206/F206*100</f>
        <v>50</v>
      </c>
      <c r="Z206" s="224"/>
      <c r="AA206" s="735" t="s">
        <v>812</v>
      </c>
      <c r="AB206" s="223" t="s">
        <v>970</v>
      </c>
      <c r="AC206" s="223" t="s">
        <v>971</v>
      </c>
      <c r="AD206" s="223"/>
      <c r="AE206" s="12" t="s">
        <v>972</v>
      </c>
      <c r="AF206" s="715"/>
      <c r="AG206" s="715"/>
      <c r="AH206" s="226"/>
      <c r="AI206" s="223"/>
      <c r="AJ206" s="223"/>
      <c r="AK206" s="223"/>
      <c r="AL206" s="223"/>
      <c r="AM206" s="223"/>
      <c r="AN206" s="231"/>
      <c r="AO206" s="223"/>
      <c r="AP206" s="223"/>
      <c r="AQ206" s="223"/>
      <c r="AR206" s="713"/>
      <c r="AS206" s="714"/>
      <c r="AT206" s="223"/>
      <c r="AU206" s="223"/>
      <c r="AV206" s="223"/>
      <c r="AW206" s="223"/>
      <c r="BA206" s="129"/>
      <c r="BB206" s="130"/>
      <c r="BC206" s="129"/>
      <c r="BD206" s="155"/>
      <c r="BE206" s="132"/>
      <c r="BF206" s="131"/>
      <c r="BG206" s="132"/>
      <c r="BH206" s="131"/>
      <c r="BI206" s="132"/>
      <c r="BJ206" s="131"/>
      <c r="BK206" s="132"/>
      <c r="BL206" s="131"/>
      <c r="BM206" s="65"/>
      <c r="BN206" s="131"/>
      <c r="BO206" s="132"/>
      <c r="BP206" s="131"/>
      <c r="BQ206" s="132"/>
      <c r="BR206" s="131"/>
      <c r="BS206" s="65"/>
      <c r="BT206" s="131"/>
      <c r="BU206" s="132"/>
      <c r="BV206" s="131"/>
      <c r="BW206" s="65"/>
      <c r="BX206" s="131"/>
      <c r="BY206" s="65"/>
      <c r="BZ206" s="131"/>
      <c r="CA206" s="65"/>
      <c r="CB206" s="156">
        <f t="shared" ref="CB206:CB224" si="61">+BE206+BG206+BI206+BK206+BM206+BO206+BQ206+BS206+BU206+BW206+BY206+CA206</f>
        <v>0</v>
      </c>
      <c r="CC206" s="128" t="e">
        <f t="shared" ref="CC206:CC224" si="62">+CB206/BA206*100</f>
        <v>#DIV/0!</v>
      </c>
      <c r="CF206" s="157"/>
      <c r="CG206" s="157"/>
    </row>
    <row r="207" spans="1:88" ht="48" customHeight="1">
      <c r="A207" s="976"/>
      <c r="B207" s="1039" t="s">
        <v>706</v>
      </c>
      <c r="C207" s="1035" t="s">
        <v>411</v>
      </c>
      <c r="D207" s="1036"/>
      <c r="E207" s="1037"/>
      <c r="F207" s="671">
        <f>+'[1]UE409 (2)'!F219</f>
        <v>40206</v>
      </c>
      <c r="G207" s="671">
        <f>+'[1]UE409 (2)'!G219</f>
        <v>22378</v>
      </c>
      <c r="H207" s="671">
        <f>+'[1]UE409 (2)'!H219</f>
        <v>22378</v>
      </c>
      <c r="I207" s="671">
        <f>+'[1]UE409 (2)'!I219</f>
        <v>22378</v>
      </c>
      <c r="J207" s="727">
        <v>776</v>
      </c>
      <c r="K207" s="671">
        <v>2907</v>
      </c>
      <c r="L207" s="671">
        <v>5843</v>
      </c>
      <c r="M207" s="671">
        <v>8922</v>
      </c>
      <c r="N207" s="671">
        <f t="shared" ref="N207:U207" si="63">+N208+N210+N213+N215</f>
        <v>0</v>
      </c>
      <c r="O207" s="671">
        <f t="shared" si="63"/>
        <v>0</v>
      </c>
      <c r="P207" s="671">
        <f t="shared" si="63"/>
        <v>0</v>
      </c>
      <c r="Q207" s="671">
        <f t="shared" si="63"/>
        <v>0</v>
      </c>
      <c r="R207" s="671">
        <f t="shared" si="63"/>
        <v>0</v>
      </c>
      <c r="S207" s="671">
        <f t="shared" si="63"/>
        <v>0</v>
      </c>
      <c r="T207" s="671">
        <f t="shared" si="63"/>
        <v>0</v>
      </c>
      <c r="U207" s="671">
        <f t="shared" si="63"/>
        <v>0</v>
      </c>
      <c r="V207" s="77">
        <f t="shared" si="59"/>
        <v>18448</v>
      </c>
      <c r="W207" s="128">
        <f t="shared" si="60"/>
        <v>45.88369895040541</v>
      </c>
      <c r="Z207" s="224"/>
      <c r="AA207" s="224"/>
      <c r="AB207" s="223"/>
      <c r="AC207" s="223"/>
      <c r="AD207" s="223"/>
      <c r="AE207" s="223"/>
      <c r="AF207" s="68"/>
      <c r="AG207" s="68"/>
      <c r="AH207" s="226"/>
      <c r="AI207" s="223"/>
      <c r="AJ207" s="223"/>
      <c r="AK207" s="223"/>
      <c r="AL207" s="223"/>
      <c r="AM207" s="223"/>
      <c r="AN207" s="223"/>
      <c r="AO207" s="223"/>
      <c r="AP207" s="223"/>
      <c r="AQ207" s="223"/>
      <c r="AR207" s="713"/>
      <c r="AS207" s="713"/>
      <c r="AT207" s="223"/>
      <c r="AU207" s="223"/>
      <c r="AV207" s="223"/>
      <c r="AW207" s="223"/>
      <c r="BA207" s="77">
        <f>+BC207+BD207+BF207+BH207+BJ207+BL207+BN207+BP207+BR207+BT207+BV207+BX207+BZ207</f>
        <v>1941647</v>
      </c>
      <c r="BB207" s="130">
        <f>+BE207+BG207+BI207+BK207+BM207+BO207+BQ207+BS207+BU207+BW207+BY207+CA207</f>
        <v>261227.88</v>
      </c>
      <c r="BC207" s="129">
        <v>1068932</v>
      </c>
      <c r="BD207" s="155">
        <v>4871</v>
      </c>
      <c r="BE207" s="132">
        <v>83586.3</v>
      </c>
      <c r="BF207" s="131">
        <v>867844</v>
      </c>
      <c r="BG207" s="132">
        <v>177641.58000000002</v>
      </c>
      <c r="BH207" s="131"/>
      <c r="BI207" s="132"/>
      <c r="BJ207" s="131"/>
      <c r="BK207" s="132"/>
      <c r="BL207" s="131"/>
      <c r="BM207" s="132"/>
      <c r="BN207" s="131"/>
      <c r="BO207" s="132"/>
      <c r="BP207" s="131"/>
      <c r="BQ207" s="132"/>
      <c r="BR207" s="131"/>
      <c r="BS207" s="65"/>
      <c r="BT207" s="131"/>
      <c r="BU207" s="132"/>
      <c r="BV207" s="131"/>
      <c r="BW207" s="65"/>
      <c r="BX207" s="131"/>
      <c r="BY207" s="65"/>
      <c r="BZ207" s="131"/>
      <c r="CA207" s="65"/>
      <c r="CB207" s="156">
        <f t="shared" si="61"/>
        <v>261227.88</v>
      </c>
      <c r="CC207" s="128">
        <f t="shared" si="62"/>
        <v>13.453932666442459</v>
      </c>
      <c r="CF207" s="133">
        <f>+CI207-BA207</f>
        <v>0</v>
      </c>
      <c r="CG207" s="133">
        <f>+CJ207-BB207</f>
        <v>0</v>
      </c>
      <c r="CH207" s="160"/>
      <c r="CI207" s="133">
        <v>1941647</v>
      </c>
      <c r="CJ207" s="133">
        <v>261227.88</v>
      </c>
    </row>
    <row r="208" spans="1:88" ht="39" customHeight="1">
      <c r="A208" s="976"/>
      <c r="B208" s="1040"/>
      <c r="C208" s="1051" t="s">
        <v>499</v>
      </c>
      <c r="D208" s="38" t="s">
        <v>164</v>
      </c>
      <c r="E208" s="44" t="s">
        <v>112</v>
      </c>
      <c r="F208" s="671">
        <f>+'[1]UE409 (2)'!F220</f>
        <v>11</v>
      </c>
      <c r="G208" s="671">
        <f>+'[1]UE409 (2)'!G220</f>
        <v>11</v>
      </c>
      <c r="H208" s="671">
        <f>+'[1]UE409 (2)'!H220</f>
        <v>11</v>
      </c>
      <c r="I208" s="671">
        <f>+'[1]UE409 (2)'!I220</f>
        <v>11</v>
      </c>
      <c r="J208" s="634">
        <v>1</v>
      </c>
      <c r="K208" s="80">
        <v>2</v>
      </c>
      <c r="L208" s="80">
        <v>0</v>
      </c>
      <c r="M208" s="80">
        <v>0</v>
      </c>
      <c r="N208" s="80"/>
      <c r="O208" s="80"/>
      <c r="P208" s="80"/>
      <c r="Q208" s="80"/>
      <c r="R208" s="80"/>
      <c r="S208" s="634"/>
      <c r="T208" s="80"/>
      <c r="U208" s="80"/>
      <c r="V208" s="77">
        <f t="shared" si="59"/>
        <v>3</v>
      </c>
      <c r="W208" s="128">
        <f t="shared" si="60"/>
        <v>27.27272727272727</v>
      </c>
      <c r="Z208" s="736" t="s">
        <v>813</v>
      </c>
      <c r="AA208" s="736"/>
      <c r="AB208" s="223" t="s">
        <v>973</v>
      </c>
      <c r="AC208" s="223"/>
      <c r="AD208" s="12" t="s">
        <v>974</v>
      </c>
      <c r="AE208" s="12"/>
      <c r="AF208" s="715"/>
      <c r="AG208" s="68"/>
      <c r="AH208" s="226"/>
      <c r="AI208" s="223"/>
      <c r="AJ208" s="223"/>
      <c r="AK208" s="223"/>
      <c r="AL208" s="223"/>
      <c r="AM208" s="223"/>
      <c r="AN208" s="231"/>
      <c r="AO208" s="223"/>
      <c r="AP208" s="223"/>
      <c r="AQ208" s="223"/>
      <c r="AR208" s="713"/>
      <c r="AS208" s="713"/>
      <c r="AT208" s="223"/>
      <c r="AU208" s="223"/>
      <c r="AV208" s="223"/>
      <c r="AW208" s="223"/>
      <c r="BA208" s="129"/>
      <c r="BB208" s="130"/>
      <c r="BC208" s="129"/>
      <c r="BD208" s="155"/>
      <c r="BE208" s="132"/>
      <c r="BF208" s="131"/>
      <c r="BG208" s="132"/>
      <c r="BH208" s="131"/>
      <c r="BI208" s="132"/>
      <c r="BJ208" s="131"/>
      <c r="BK208" s="132"/>
      <c r="BL208" s="131"/>
      <c r="BM208" s="132"/>
      <c r="BN208" s="131"/>
      <c r="BO208" s="132"/>
      <c r="BP208" s="131"/>
      <c r="BQ208" s="132"/>
      <c r="BR208" s="131"/>
      <c r="BS208" s="65"/>
      <c r="BT208" s="131"/>
      <c r="BU208" s="132"/>
      <c r="BV208" s="131"/>
      <c r="BW208" s="65"/>
      <c r="BX208" s="131"/>
      <c r="BY208" s="65"/>
      <c r="BZ208" s="131"/>
      <c r="CA208" s="65"/>
      <c r="CB208" s="156">
        <f t="shared" si="61"/>
        <v>0</v>
      </c>
      <c r="CC208" s="128" t="e">
        <f t="shared" si="62"/>
        <v>#DIV/0!</v>
      </c>
      <c r="CF208" s="157"/>
      <c r="CG208" s="157"/>
    </row>
    <row r="209" spans="1:88" ht="42" customHeight="1">
      <c r="A209" s="976"/>
      <c r="B209" s="1040"/>
      <c r="C209" s="1052"/>
      <c r="D209" s="38" t="s">
        <v>165</v>
      </c>
      <c r="E209" s="44" t="s">
        <v>242</v>
      </c>
      <c r="F209" s="671">
        <f>+'[1]UE409 (2)'!F221</f>
        <v>11</v>
      </c>
      <c r="G209" s="671">
        <f>+'[1]UE409 (2)'!G221</f>
        <v>11</v>
      </c>
      <c r="H209" s="671">
        <f>+'[1]UE409 (2)'!H221</f>
        <v>11</v>
      </c>
      <c r="I209" s="671">
        <f>+'[1]UE409 (2)'!I221</f>
        <v>11</v>
      </c>
      <c r="J209" s="634">
        <v>1</v>
      </c>
      <c r="K209" s="91">
        <v>0</v>
      </c>
      <c r="L209" s="91">
        <v>0</v>
      </c>
      <c r="M209" s="91">
        <v>0</v>
      </c>
      <c r="N209" s="91"/>
      <c r="O209" s="91"/>
      <c r="P209" s="91"/>
      <c r="Q209" s="91"/>
      <c r="R209" s="91"/>
      <c r="S209" s="634"/>
      <c r="T209" s="91"/>
      <c r="U209" s="91"/>
      <c r="V209" s="77">
        <f t="shared" si="59"/>
        <v>1</v>
      </c>
      <c r="W209" s="128">
        <f t="shared" si="60"/>
        <v>9.0909090909090917</v>
      </c>
      <c r="Z209" s="736"/>
      <c r="AA209" s="736" t="s">
        <v>814</v>
      </c>
      <c r="AB209" s="223" t="s">
        <v>975</v>
      </c>
      <c r="AC209" s="223"/>
      <c r="AD209" s="223" t="s">
        <v>976</v>
      </c>
      <c r="AE209" s="223"/>
      <c r="AF209" s="715"/>
      <c r="AG209" s="68"/>
      <c r="AH209" s="226"/>
      <c r="AI209" s="223"/>
      <c r="AJ209" s="223"/>
      <c r="AK209" s="223"/>
      <c r="AL209" s="223"/>
      <c r="AM209" s="223"/>
      <c r="AN209" s="231"/>
      <c r="AO209" s="223"/>
      <c r="AP209" s="223"/>
      <c r="AQ209" s="223"/>
      <c r="AR209" s="713"/>
      <c r="AS209" s="713"/>
      <c r="AT209" s="223"/>
      <c r="AU209" s="223"/>
      <c r="AV209" s="223"/>
      <c r="AW209" s="223"/>
      <c r="BA209" s="129"/>
      <c r="BB209" s="130"/>
      <c r="BC209" s="129"/>
      <c r="BD209" s="155"/>
      <c r="BE209" s="132"/>
      <c r="BF209" s="131"/>
      <c r="BG209" s="132"/>
      <c r="BH209" s="131"/>
      <c r="BI209" s="132"/>
      <c r="BJ209" s="131"/>
      <c r="BK209" s="132"/>
      <c r="BL209" s="131"/>
      <c r="BM209" s="65"/>
      <c r="BN209" s="131"/>
      <c r="BO209" s="132"/>
      <c r="BP209" s="131"/>
      <c r="BQ209" s="132"/>
      <c r="BR209" s="131"/>
      <c r="BS209" s="65"/>
      <c r="BT209" s="131"/>
      <c r="BU209" s="132"/>
      <c r="BV209" s="131"/>
      <c r="BW209" s="65"/>
      <c r="BX209" s="131"/>
      <c r="BY209" s="65"/>
      <c r="BZ209" s="131"/>
      <c r="CA209" s="65"/>
      <c r="CB209" s="156">
        <f t="shared" si="61"/>
        <v>0</v>
      </c>
      <c r="CC209" s="128" t="e">
        <f t="shared" si="62"/>
        <v>#DIV/0!</v>
      </c>
      <c r="CF209" s="157"/>
      <c r="CG209" s="157"/>
    </row>
    <row r="210" spans="1:88" ht="35.25" customHeight="1">
      <c r="A210" s="976"/>
      <c r="B210" s="1040"/>
      <c r="C210" s="1052"/>
      <c r="D210" s="38" t="s">
        <v>166</v>
      </c>
      <c r="E210" s="44" t="s">
        <v>112</v>
      </c>
      <c r="F210" s="671">
        <f>+'[1]UE409 (2)'!F222</f>
        <v>40000</v>
      </c>
      <c r="G210" s="671">
        <f>+'[1]UE409 (2)'!G222</f>
        <v>22172</v>
      </c>
      <c r="H210" s="671">
        <f>+'[1]UE409 (2)'!H222</f>
        <v>22172</v>
      </c>
      <c r="I210" s="671">
        <f>+'[1]UE409 (2)'!I222</f>
        <v>22172</v>
      </c>
      <c r="J210" s="634">
        <v>771</v>
      </c>
      <c r="K210" s="91">
        <v>2903</v>
      </c>
      <c r="L210" s="91">
        <v>5838</v>
      </c>
      <c r="M210" s="91">
        <v>8917</v>
      </c>
      <c r="N210" s="91"/>
      <c r="O210" s="91"/>
      <c r="P210" s="91"/>
      <c r="Q210" s="91"/>
      <c r="R210" s="91"/>
      <c r="S210" s="634"/>
      <c r="T210" s="91"/>
      <c r="U210" s="91"/>
      <c r="V210" s="77">
        <f t="shared" si="59"/>
        <v>18429</v>
      </c>
      <c r="W210" s="128">
        <f t="shared" si="60"/>
        <v>46.072499999999998</v>
      </c>
      <c r="Z210" s="736" t="s">
        <v>815</v>
      </c>
      <c r="AA210" s="736" t="s">
        <v>816</v>
      </c>
      <c r="AB210" s="223" t="s">
        <v>977</v>
      </c>
      <c r="AC210" s="223" t="s">
        <v>978</v>
      </c>
      <c r="AD210" s="12" t="s">
        <v>979</v>
      </c>
      <c r="AE210" s="12" t="s">
        <v>980</v>
      </c>
      <c r="AF210" s="715"/>
      <c r="AG210" s="715"/>
      <c r="AH210" s="226"/>
      <c r="AI210" s="12"/>
      <c r="AJ210" s="223"/>
      <c r="AK210" s="223"/>
      <c r="AL210" s="223"/>
      <c r="AM210" s="223"/>
      <c r="AN210" s="231"/>
      <c r="AO210" s="231"/>
      <c r="AP210" s="223"/>
      <c r="AQ210" s="223"/>
      <c r="AR210" s="713"/>
      <c r="AS210" s="714"/>
      <c r="AT210" s="223"/>
      <c r="AU210" s="223"/>
      <c r="AV210" s="223"/>
      <c r="AW210" s="223"/>
      <c r="BA210" s="129"/>
      <c r="BB210" s="130"/>
      <c r="BC210" s="129"/>
      <c r="BD210" s="155"/>
      <c r="BE210" s="132"/>
      <c r="BF210" s="131"/>
      <c r="BG210" s="132"/>
      <c r="BH210" s="131"/>
      <c r="BI210" s="132"/>
      <c r="BJ210" s="131"/>
      <c r="BK210" s="132"/>
      <c r="BL210" s="131"/>
      <c r="BM210" s="65"/>
      <c r="BN210" s="131"/>
      <c r="BO210" s="132"/>
      <c r="BP210" s="131"/>
      <c r="BQ210" s="132"/>
      <c r="BR210" s="131"/>
      <c r="BS210" s="65"/>
      <c r="BT210" s="131"/>
      <c r="BU210" s="132"/>
      <c r="BV210" s="131"/>
      <c r="BW210" s="65"/>
      <c r="BX210" s="131"/>
      <c r="BY210" s="65"/>
      <c r="BZ210" s="131"/>
      <c r="CA210" s="65"/>
      <c r="CB210" s="156">
        <f t="shared" si="61"/>
        <v>0</v>
      </c>
      <c r="CC210" s="128" t="e">
        <f t="shared" si="62"/>
        <v>#DIV/0!</v>
      </c>
      <c r="CF210" s="157"/>
      <c r="CG210" s="157"/>
    </row>
    <row r="211" spans="1:88" ht="39.75" customHeight="1">
      <c r="A211" s="976"/>
      <c r="B211" s="1040"/>
      <c r="C211" s="1052"/>
      <c r="D211" s="38" t="s">
        <v>167</v>
      </c>
      <c r="E211" s="44" t="s">
        <v>60</v>
      </c>
      <c r="F211" s="671">
        <f>+'[1]UE409 (2)'!F223</f>
        <v>34000</v>
      </c>
      <c r="G211" s="671">
        <f>+'[1]UE409 (2)'!G223</f>
        <v>18846</v>
      </c>
      <c r="H211" s="671">
        <f>+'[1]UE409 (2)'!H223</f>
        <v>18846</v>
      </c>
      <c r="I211" s="671">
        <f>+'[1]UE409 (2)'!I223</f>
        <v>18846</v>
      </c>
      <c r="J211" s="634">
        <v>741</v>
      </c>
      <c r="K211" s="91">
        <v>2657</v>
      </c>
      <c r="L211" s="91">
        <v>5592</v>
      </c>
      <c r="M211" s="91">
        <v>8417</v>
      </c>
      <c r="N211" s="91"/>
      <c r="O211" s="91"/>
      <c r="P211" s="91"/>
      <c r="Q211" s="91"/>
      <c r="R211" s="91"/>
      <c r="S211" s="634"/>
      <c r="T211" s="91"/>
      <c r="U211" s="91"/>
      <c r="V211" s="77">
        <f t="shared" si="59"/>
        <v>17407</v>
      </c>
      <c r="W211" s="128">
        <f t="shared" si="60"/>
        <v>51.197058823529403</v>
      </c>
      <c r="Z211" s="736" t="s">
        <v>817</v>
      </c>
      <c r="AA211" s="736" t="s">
        <v>818</v>
      </c>
      <c r="AB211" s="223" t="s">
        <v>981</v>
      </c>
      <c r="AC211" s="223" t="s">
        <v>982</v>
      </c>
      <c r="AD211" s="12" t="s">
        <v>983</v>
      </c>
      <c r="AE211" s="12" t="s">
        <v>984</v>
      </c>
      <c r="AF211" s="715"/>
      <c r="AG211" s="715"/>
      <c r="AH211" s="226"/>
      <c r="AI211" s="223"/>
      <c r="AJ211" s="223"/>
      <c r="AK211" s="223"/>
      <c r="AL211" s="223"/>
      <c r="AM211" s="223"/>
      <c r="AN211" s="231"/>
      <c r="AO211" s="231"/>
      <c r="AP211" s="223"/>
      <c r="AQ211" s="223"/>
      <c r="AR211" s="714"/>
      <c r="AS211" s="714"/>
      <c r="AT211" s="223"/>
      <c r="AU211" s="223"/>
      <c r="AV211" s="223"/>
      <c r="AW211" s="223"/>
      <c r="BA211" s="129"/>
      <c r="BB211" s="130"/>
      <c r="BC211" s="129"/>
      <c r="BD211" s="155"/>
      <c r="BE211" s="132"/>
      <c r="BF211" s="131"/>
      <c r="BG211" s="132"/>
      <c r="BH211" s="131"/>
      <c r="BI211" s="132"/>
      <c r="BJ211" s="131"/>
      <c r="BK211" s="132"/>
      <c r="BL211" s="131"/>
      <c r="BM211" s="65"/>
      <c r="BN211" s="131"/>
      <c r="BO211" s="132"/>
      <c r="BP211" s="131"/>
      <c r="BQ211" s="132"/>
      <c r="BR211" s="131"/>
      <c r="BS211" s="65"/>
      <c r="BT211" s="131"/>
      <c r="BU211" s="132"/>
      <c r="BV211" s="131"/>
      <c r="BW211" s="65"/>
      <c r="BX211" s="131"/>
      <c r="BY211" s="65"/>
      <c r="BZ211" s="131"/>
      <c r="CA211" s="65"/>
      <c r="CB211" s="156">
        <f t="shared" si="61"/>
        <v>0</v>
      </c>
      <c r="CC211" s="128" t="e">
        <f t="shared" si="62"/>
        <v>#DIV/0!</v>
      </c>
      <c r="CF211" s="157"/>
      <c r="CG211" s="157"/>
    </row>
    <row r="212" spans="1:88" ht="38.25" customHeight="1">
      <c r="A212" s="976"/>
      <c r="B212" s="1040"/>
      <c r="C212" s="1052"/>
      <c r="D212" s="38" t="s">
        <v>168</v>
      </c>
      <c r="E212" s="44" t="s">
        <v>60</v>
      </c>
      <c r="F212" s="671">
        <f>+'[1]UE409 (2)'!F224</f>
        <v>6000</v>
      </c>
      <c r="G212" s="671">
        <f>+'[1]UE409 (2)'!G224</f>
        <v>3326</v>
      </c>
      <c r="H212" s="671">
        <f>+'[1]UE409 (2)'!H224</f>
        <v>3326</v>
      </c>
      <c r="I212" s="671">
        <f>+'[1]UE409 (2)'!I224</f>
        <v>3326</v>
      </c>
      <c r="J212" s="634">
        <v>23</v>
      </c>
      <c r="K212" s="91">
        <v>246</v>
      </c>
      <c r="L212" s="91">
        <v>246</v>
      </c>
      <c r="M212" s="91">
        <v>500</v>
      </c>
      <c r="N212" s="91"/>
      <c r="O212" s="91"/>
      <c r="P212" s="91"/>
      <c r="Q212" s="91"/>
      <c r="R212" s="91"/>
      <c r="S212" s="634"/>
      <c r="T212" s="91"/>
      <c r="U212" s="91"/>
      <c r="V212" s="77">
        <f t="shared" si="59"/>
        <v>1015</v>
      </c>
      <c r="W212" s="128">
        <f t="shared" si="60"/>
        <v>16.916666666666664</v>
      </c>
      <c r="Z212" s="736" t="s">
        <v>819</v>
      </c>
      <c r="AA212" s="736" t="s">
        <v>818</v>
      </c>
      <c r="AB212" s="223" t="s">
        <v>985</v>
      </c>
      <c r="AC212" s="223" t="s">
        <v>986</v>
      </c>
      <c r="AD212" s="12"/>
      <c r="AE212" s="12"/>
      <c r="AF212" s="715"/>
      <c r="AG212" s="715"/>
      <c r="AH212" s="226"/>
      <c r="AI212" s="223"/>
      <c r="AJ212" s="223"/>
      <c r="AK212" s="12"/>
      <c r="AL212" s="223"/>
      <c r="AM212" s="223"/>
      <c r="AN212" s="231"/>
      <c r="AO212" s="231"/>
      <c r="AP212" s="223"/>
      <c r="AQ212" s="223"/>
      <c r="AR212" s="714"/>
      <c r="AS212" s="714"/>
      <c r="AT212" s="223"/>
      <c r="AU212" s="223"/>
      <c r="AV212" s="223"/>
      <c r="AW212" s="223"/>
      <c r="BA212" s="129"/>
      <c r="BB212" s="130"/>
      <c r="BC212" s="129"/>
      <c r="BD212" s="155"/>
      <c r="BE212" s="132"/>
      <c r="BF212" s="131"/>
      <c r="BG212" s="132"/>
      <c r="BH212" s="131"/>
      <c r="BI212" s="132"/>
      <c r="BJ212" s="131"/>
      <c r="BK212" s="132"/>
      <c r="BL212" s="131"/>
      <c r="BM212" s="65"/>
      <c r="BN212" s="131"/>
      <c r="BO212" s="132"/>
      <c r="BP212" s="131"/>
      <c r="BQ212" s="132"/>
      <c r="BR212" s="131"/>
      <c r="BS212" s="65"/>
      <c r="BT212" s="131"/>
      <c r="BU212" s="132"/>
      <c r="BV212" s="131"/>
      <c r="BW212" s="65"/>
      <c r="BX212" s="131"/>
      <c r="BY212" s="65"/>
      <c r="BZ212" s="131"/>
      <c r="CA212" s="65"/>
      <c r="CB212" s="156">
        <f t="shared" si="61"/>
        <v>0</v>
      </c>
      <c r="CC212" s="128" t="e">
        <f t="shared" si="62"/>
        <v>#DIV/0!</v>
      </c>
      <c r="CF212" s="157"/>
      <c r="CG212" s="157"/>
    </row>
    <row r="213" spans="1:88" ht="54" customHeight="1">
      <c r="A213" s="976"/>
      <c r="B213" s="1040"/>
      <c r="C213" s="1052"/>
      <c r="D213" s="78" t="s">
        <v>386</v>
      </c>
      <c r="E213" s="44" t="s">
        <v>119</v>
      </c>
      <c r="F213" s="671">
        <f>+'[1]UE409 (2)'!F225</f>
        <v>45</v>
      </c>
      <c r="G213" s="671">
        <f>+'[1]UE409 (2)'!G225</f>
        <v>45</v>
      </c>
      <c r="H213" s="671">
        <f>+'[1]UE409 (2)'!H225</f>
        <v>45</v>
      </c>
      <c r="I213" s="671">
        <f>+'[1]UE409 (2)'!I225</f>
        <v>45</v>
      </c>
      <c r="J213" s="646">
        <v>4</v>
      </c>
      <c r="K213" s="110">
        <v>2</v>
      </c>
      <c r="L213" s="110">
        <v>5</v>
      </c>
      <c r="M213" s="110">
        <v>5</v>
      </c>
      <c r="N213" s="110"/>
      <c r="O213" s="110"/>
      <c r="P213" s="110"/>
      <c r="Q213" s="110"/>
      <c r="R213" s="110"/>
      <c r="S213" s="646"/>
      <c r="T213" s="110"/>
      <c r="U213" s="110"/>
      <c r="V213" s="77">
        <f t="shared" si="59"/>
        <v>16</v>
      </c>
      <c r="W213" s="128">
        <f t="shared" si="60"/>
        <v>35.555555555555557</v>
      </c>
      <c r="Z213" s="736" t="s">
        <v>820</v>
      </c>
      <c r="AA213" s="736"/>
      <c r="AB213" s="223" t="s">
        <v>987</v>
      </c>
      <c r="AC213" s="223" t="s">
        <v>988</v>
      </c>
      <c r="AD213" s="12" t="s">
        <v>989</v>
      </c>
      <c r="AE213" s="12" t="s">
        <v>990</v>
      </c>
      <c r="AF213" s="715"/>
      <c r="AG213" s="715"/>
      <c r="AH213" s="226"/>
      <c r="AI213" s="223"/>
      <c r="AJ213" s="223"/>
      <c r="AK213" s="223"/>
      <c r="AL213" s="223"/>
      <c r="AM213" s="223"/>
      <c r="AN213" s="231"/>
      <c r="AO213" s="231"/>
      <c r="AP213" s="223"/>
      <c r="AQ213" s="223"/>
      <c r="AR213" s="714"/>
      <c r="AS213" s="714"/>
      <c r="AT213" s="223"/>
      <c r="AU213" s="223"/>
      <c r="AV213" s="223"/>
      <c r="AW213" s="223"/>
      <c r="BA213" s="129"/>
      <c r="BB213" s="130"/>
      <c r="BC213" s="129"/>
      <c r="BD213" s="155"/>
      <c r="BE213" s="132"/>
      <c r="BF213" s="131"/>
      <c r="BG213" s="132"/>
      <c r="BH213" s="131"/>
      <c r="BI213" s="132"/>
      <c r="BJ213" s="131"/>
      <c r="BK213" s="132"/>
      <c r="BL213" s="131"/>
      <c r="BM213" s="65"/>
      <c r="BN213" s="131"/>
      <c r="BO213" s="132"/>
      <c r="BP213" s="131"/>
      <c r="BQ213" s="132"/>
      <c r="BR213" s="131"/>
      <c r="BS213" s="65"/>
      <c r="BT213" s="131"/>
      <c r="BU213" s="132"/>
      <c r="BV213" s="131"/>
      <c r="BW213" s="65"/>
      <c r="BX213" s="131"/>
      <c r="BY213" s="65"/>
      <c r="BZ213" s="131"/>
      <c r="CA213" s="65"/>
      <c r="CB213" s="156">
        <f t="shared" si="61"/>
        <v>0</v>
      </c>
      <c r="CC213" s="128" t="e">
        <f t="shared" si="62"/>
        <v>#DIV/0!</v>
      </c>
      <c r="CF213" s="157"/>
      <c r="CG213" s="157"/>
    </row>
    <row r="214" spans="1:88" ht="42.75" customHeight="1">
      <c r="A214" s="976"/>
      <c r="B214" s="1040"/>
      <c r="C214" s="1052"/>
      <c r="D214" s="38" t="s">
        <v>169</v>
      </c>
      <c r="E214" s="44" t="s">
        <v>27</v>
      </c>
      <c r="F214" s="671">
        <f>+'[1]UE409 (2)'!F226</f>
        <v>45</v>
      </c>
      <c r="G214" s="671">
        <f>+'[1]UE409 (2)'!G226</f>
        <v>45</v>
      </c>
      <c r="H214" s="671">
        <f>+'[1]UE409 (2)'!H226</f>
        <v>45</v>
      </c>
      <c r="I214" s="671">
        <f>+'[1]UE409 (2)'!I226</f>
        <v>45</v>
      </c>
      <c r="J214" s="646">
        <v>0</v>
      </c>
      <c r="K214" s="110">
        <v>0</v>
      </c>
      <c r="L214" s="110">
        <v>0</v>
      </c>
      <c r="M214" s="110">
        <v>0</v>
      </c>
      <c r="N214" s="110"/>
      <c r="O214" s="110"/>
      <c r="P214" s="110"/>
      <c r="Q214" s="110"/>
      <c r="R214" s="110"/>
      <c r="S214" s="646"/>
      <c r="T214" s="110"/>
      <c r="U214" s="110"/>
      <c r="V214" s="77">
        <f t="shared" si="59"/>
        <v>0</v>
      </c>
      <c r="W214" s="128">
        <f t="shared" si="60"/>
        <v>0</v>
      </c>
      <c r="Z214" s="736" t="s">
        <v>821</v>
      </c>
      <c r="AA214" s="736"/>
      <c r="AB214" s="223" t="s">
        <v>991</v>
      </c>
      <c r="AC214" s="223"/>
      <c r="AD214" s="223" t="s">
        <v>992</v>
      </c>
      <c r="AE214" s="12" t="s">
        <v>993</v>
      </c>
      <c r="AF214" s="68"/>
      <c r="AG214" s="715"/>
      <c r="AH214" s="226"/>
      <c r="AI214" s="223"/>
      <c r="AJ214" s="223"/>
      <c r="AK214" s="223"/>
      <c r="AL214" s="223"/>
      <c r="AM214" s="223"/>
      <c r="AN214" s="223"/>
      <c r="AO214" s="231"/>
      <c r="AP214" s="223"/>
      <c r="AQ214" s="223"/>
      <c r="AR214" s="713"/>
      <c r="AS214" s="714"/>
      <c r="AT214" s="223"/>
      <c r="AU214" s="223"/>
      <c r="AV214" s="223"/>
      <c r="AW214" s="223"/>
      <c r="BA214" s="129"/>
      <c r="BB214" s="130"/>
      <c r="BC214" s="129"/>
      <c r="BD214" s="155"/>
      <c r="BE214" s="132"/>
      <c r="BF214" s="131"/>
      <c r="BG214" s="132"/>
      <c r="BH214" s="131"/>
      <c r="BI214" s="132"/>
      <c r="BJ214" s="131"/>
      <c r="BK214" s="132"/>
      <c r="BL214" s="131"/>
      <c r="BM214" s="65"/>
      <c r="BN214" s="131"/>
      <c r="BO214" s="132"/>
      <c r="BP214" s="131"/>
      <c r="BQ214" s="132"/>
      <c r="BR214" s="131"/>
      <c r="BS214" s="65"/>
      <c r="BT214" s="131"/>
      <c r="BU214" s="132"/>
      <c r="BV214" s="131"/>
      <c r="BW214" s="65"/>
      <c r="BX214" s="131"/>
      <c r="BY214" s="65"/>
      <c r="BZ214" s="131"/>
      <c r="CA214" s="65"/>
      <c r="CB214" s="156">
        <f t="shared" si="61"/>
        <v>0</v>
      </c>
      <c r="CC214" s="128" t="e">
        <f t="shared" si="62"/>
        <v>#DIV/0!</v>
      </c>
      <c r="CD214" s="178"/>
      <c r="CF214" s="157"/>
      <c r="CG214" s="157"/>
    </row>
    <row r="215" spans="1:88" ht="42.75" customHeight="1">
      <c r="A215" s="976"/>
      <c r="B215" s="1040"/>
      <c r="C215" s="1052"/>
      <c r="D215" s="38" t="s">
        <v>170</v>
      </c>
      <c r="E215" s="44" t="s">
        <v>112</v>
      </c>
      <c r="F215" s="671">
        <f>+'[1]UE409 (2)'!F227</f>
        <v>150</v>
      </c>
      <c r="G215" s="671">
        <f>+'[1]UE409 (2)'!G227</f>
        <v>150</v>
      </c>
      <c r="H215" s="671">
        <f>+'[1]UE409 (2)'!H227</f>
        <v>150</v>
      </c>
      <c r="I215" s="671">
        <f>+'[1]UE409 (2)'!I227</f>
        <v>150</v>
      </c>
      <c r="J215" s="634">
        <v>0</v>
      </c>
      <c r="K215" s="91">
        <v>0</v>
      </c>
      <c r="L215" s="91">
        <v>0</v>
      </c>
      <c r="M215" s="91">
        <v>0</v>
      </c>
      <c r="N215" s="91"/>
      <c r="O215" s="91"/>
      <c r="P215" s="91"/>
      <c r="Q215" s="91"/>
      <c r="R215" s="91"/>
      <c r="S215" s="634"/>
      <c r="T215" s="91"/>
      <c r="U215" s="91"/>
      <c r="V215" s="77">
        <f t="shared" si="59"/>
        <v>0</v>
      </c>
      <c r="W215" s="128">
        <f t="shared" si="60"/>
        <v>0</v>
      </c>
      <c r="Z215" s="224" t="s">
        <v>822</v>
      </c>
      <c r="AA215" s="224"/>
      <c r="AB215" s="223" t="s">
        <v>994</v>
      </c>
      <c r="AC215" s="223"/>
      <c r="AD215" s="223" t="s">
        <v>822</v>
      </c>
      <c r="AE215" s="223"/>
      <c r="AF215" s="223"/>
      <c r="AG215" s="68"/>
      <c r="AH215" s="226"/>
      <c r="AI215" s="223"/>
      <c r="AJ215" s="223"/>
      <c r="AK215" s="223"/>
      <c r="AL215" s="223"/>
      <c r="AM215" s="223"/>
      <c r="AN215" s="223"/>
      <c r="AO215" s="223"/>
      <c r="AP215" s="223"/>
      <c r="AQ215" s="223"/>
      <c r="AR215" s="713"/>
      <c r="AS215" s="713"/>
      <c r="AT215" s="223"/>
      <c r="AU215" s="223"/>
      <c r="AV215" s="223"/>
      <c r="AW215" s="223"/>
      <c r="BA215" s="129"/>
      <c r="BB215" s="130"/>
      <c r="BC215" s="129"/>
      <c r="BD215" s="155"/>
      <c r="BE215" s="132"/>
      <c r="BF215" s="131"/>
      <c r="BG215" s="132"/>
      <c r="BH215" s="131"/>
      <c r="BI215" s="132"/>
      <c r="BJ215" s="131"/>
      <c r="BK215" s="132"/>
      <c r="BL215" s="131"/>
      <c r="BM215" s="65"/>
      <c r="BN215" s="131"/>
      <c r="BO215" s="132"/>
      <c r="BP215" s="131"/>
      <c r="BQ215" s="132"/>
      <c r="BR215" s="131"/>
      <c r="BS215" s="65"/>
      <c r="BT215" s="131"/>
      <c r="BU215" s="132"/>
      <c r="BV215" s="131"/>
      <c r="BW215" s="65"/>
      <c r="BX215" s="131"/>
      <c r="BY215" s="65"/>
      <c r="BZ215" s="131"/>
      <c r="CA215" s="65"/>
      <c r="CB215" s="156">
        <f t="shared" si="61"/>
        <v>0</v>
      </c>
      <c r="CC215" s="128" t="e">
        <f t="shared" si="62"/>
        <v>#DIV/0!</v>
      </c>
      <c r="CF215" s="157"/>
      <c r="CG215" s="157"/>
    </row>
    <row r="216" spans="1:88" ht="36.75" customHeight="1">
      <c r="A216" s="976"/>
      <c r="B216" s="1055"/>
      <c r="C216" s="1065"/>
      <c r="D216" s="11" t="s">
        <v>171</v>
      </c>
      <c r="E216" s="9" t="s">
        <v>27</v>
      </c>
      <c r="F216" s="671">
        <f>+'[1]UE409 (2)'!F228</f>
        <v>150</v>
      </c>
      <c r="G216" s="671">
        <f>+'[1]UE409 (2)'!G228</f>
        <v>150</v>
      </c>
      <c r="H216" s="671">
        <f>+'[1]UE409 (2)'!H228</f>
        <v>150</v>
      </c>
      <c r="I216" s="671">
        <f>+'[1]UE409 (2)'!I228</f>
        <v>150</v>
      </c>
      <c r="J216" s="634">
        <v>0</v>
      </c>
      <c r="K216" s="91">
        <v>0</v>
      </c>
      <c r="L216" s="91">
        <v>0</v>
      </c>
      <c r="M216" s="91">
        <v>0</v>
      </c>
      <c r="N216" s="91"/>
      <c r="O216" s="91"/>
      <c r="P216" s="91"/>
      <c r="Q216" s="91"/>
      <c r="R216" s="91"/>
      <c r="S216" s="634"/>
      <c r="T216" s="91"/>
      <c r="U216" s="91"/>
      <c r="V216" s="77">
        <f t="shared" si="59"/>
        <v>0</v>
      </c>
      <c r="W216" s="128">
        <f t="shared" si="60"/>
        <v>0</v>
      </c>
      <c r="Z216" s="224" t="s">
        <v>822</v>
      </c>
      <c r="AA216" s="224"/>
      <c r="AB216" s="223" t="s">
        <v>994</v>
      </c>
      <c r="AC216" s="223"/>
      <c r="AD216" s="223" t="s">
        <v>822</v>
      </c>
      <c r="AE216" s="223"/>
      <c r="AF216" s="223"/>
      <c r="AG216" s="68"/>
      <c r="AH216" s="226"/>
      <c r="AI216" s="223"/>
      <c r="AJ216" s="223"/>
      <c r="AK216" s="223"/>
      <c r="AL216" s="223"/>
      <c r="AM216" s="223"/>
      <c r="AN216" s="223"/>
      <c r="AO216" s="223"/>
      <c r="AP216" s="223"/>
      <c r="AQ216" s="223"/>
      <c r="AR216" s="713"/>
      <c r="AS216" s="713"/>
      <c r="AT216" s="223"/>
      <c r="AU216" s="223"/>
      <c r="AV216" s="223"/>
      <c r="AW216" s="223"/>
      <c r="BA216" s="129"/>
      <c r="BB216" s="130"/>
      <c r="BC216" s="129"/>
      <c r="BD216" s="155"/>
      <c r="BE216" s="132"/>
      <c r="BF216" s="131"/>
      <c r="BG216" s="132"/>
      <c r="BH216" s="131"/>
      <c r="BI216" s="132"/>
      <c r="BJ216" s="131"/>
      <c r="BK216" s="132"/>
      <c r="BL216" s="131"/>
      <c r="BM216" s="65"/>
      <c r="BN216" s="131"/>
      <c r="BO216" s="132"/>
      <c r="BP216" s="131"/>
      <c r="BQ216" s="132"/>
      <c r="BR216" s="131"/>
      <c r="BS216" s="65"/>
      <c r="BT216" s="131"/>
      <c r="BU216" s="132"/>
      <c r="BV216" s="131"/>
      <c r="BW216" s="65"/>
      <c r="BX216" s="131"/>
      <c r="BY216" s="65"/>
      <c r="BZ216" s="131"/>
      <c r="CA216" s="65"/>
      <c r="CB216" s="156">
        <f t="shared" si="61"/>
        <v>0</v>
      </c>
      <c r="CC216" s="128" t="e">
        <f t="shared" si="62"/>
        <v>#DIV/0!</v>
      </c>
      <c r="CF216" s="157"/>
      <c r="CG216" s="157"/>
    </row>
    <row r="217" spans="1:88" ht="54.75" customHeight="1">
      <c r="A217" s="976"/>
      <c r="B217" s="1039" t="s">
        <v>707</v>
      </c>
      <c r="C217" s="1035" t="s">
        <v>411</v>
      </c>
      <c r="D217" s="1036"/>
      <c r="E217" s="1037"/>
      <c r="F217" s="671">
        <f>+'[1]UE409 (2)'!F229</f>
        <v>3377</v>
      </c>
      <c r="G217" s="671">
        <f>+'[1]UE409 (2)'!G229</f>
        <v>3377</v>
      </c>
      <c r="H217" s="671">
        <f>+'[1]UE409 (2)'!H229</f>
        <v>3377</v>
      </c>
      <c r="I217" s="671">
        <f>+'[1]UE409 (2)'!I229</f>
        <v>3377</v>
      </c>
      <c r="J217" s="727">
        <v>236</v>
      </c>
      <c r="K217" s="671">
        <v>284</v>
      </c>
      <c r="L217" s="671">
        <v>202</v>
      </c>
      <c r="M217" s="671">
        <v>289</v>
      </c>
      <c r="N217" s="671">
        <f t="shared" ref="N217:U217" si="64">+N218+N220+N221+N223+N224</f>
        <v>0</v>
      </c>
      <c r="O217" s="671">
        <f t="shared" si="64"/>
        <v>0</v>
      </c>
      <c r="P217" s="671">
        <f t="shared" si="64"/>
        <v>0</v>
      </c>
      <c r="Q217" s="671">
        <f t="shared" si="64"/>
        <v>0</v>
      </c>
      <c r="R217" s="671">
        <f t="shared" si="64"/>
        <v>0</v>
      </c>
      <c r="S217" s="671">
        <f t="shared" si="64"/>
        <v>0</v>
      </c>
      <c r="T217" s="671">
        <f t="shared" si="64"/>
        <v>0</v>
      </c>
      <c r="U217" s="671">
        <f t="shared" si="64"/>
        <v>0</v>
      </c>
      <c r="V217" s="77">
        <f t="shared" si="59"/>
        <v>1011</v>
      </c>
      <c r="W217" s="128">
        <f t="shared" si="60"/>
        <v>29.937814628368375</v>
      </c>
      <c r="X217" s="93"/>
      <c r="Y217" s="93"/>
      <c r="Z217" s="224"/>
      <c r="AA217" s="224"/>
      <c r="AB217" s="223"/>
      <c r="AC217" s="223"/>
      <c r="AD217" s="223"/>
      <c r="AE217" s="223"/>
      <c r="AF217" s="68"/>
      <c r="AG217" s="68"/>
      <c r="AH217" s="226"/>
      <c r="AI217" s="223"/>
      <c r="AJ217" s="223"/>
      <c r="AK217" s="223"/>
      <c r="AL217" s="223"/>
      <c r="AM217" s="223"/>
      <c r="AN217" s="223"/>
      <c r="AO217" s="223"/>
      <c r="AP217" s="223"/>
      <c r="AQ217" s="223"/>
      <c r="AR217" s="713"/>
      <c r="AS217" s="713"/>
      <c r="AT217" s="223"/>
      <c r="AU217" s="223"/>
      <c r="AV217" s="223"/>
      <c r="AW217" s="223"/>
      <c r="AX217" s="93"/>
      <c r="BA217" s="129">
        <f>+BC217+BD217+BF217+BH217+BJ217+BL217+BN217+BP217+BR217+BT217+BV217+BX217+BZ217</f>
        <v>0</v>
      </c>
      <c r="BB217" s="130">
        <f>+BE217+BG217+BI217+BK217+BM217+BO217+BQ217+BS217+BU217+BW217+BY217+CA217</f>
        <v>0</v>
      </c>
      <c r="BC217" s="129">
        <v>0</v>
      </c>
      <c r="BD217" s="155">
        <v>0</v>
      </c>
      <c r="BE217" s="132">
        <v>0</v>
      </c>
      <c r="BF217" s="131">
        <v>0</v>
      </c>
      <c r="BG217" s="132">
        <v>0</v>
      </c>
      <c r="BH217" s="131"/>
      <c r="BI217" s="132"/>
      <c r="BJ217" s="131"/>
      <c r="BK217" s="132"/>
      <c r="BL217" s="131"/>
      <c r="BM217" s="65"/>
      <c r="BN217" s="131"/>
      <c r="BO217" s="132"/>
      <c r="BP217" s="131"/>
      <c r="BQ217" s="132"/>
      <c r="BR217" s="131"/>
      <c r="BS217" s="65"/>
      <c r="BT217" s="131"/>
      <c r="BU217" s="132"/>
      <c r="BV217" s="131"/>
      <c r="BW217" s="65"/>
      <c r="BX217" s="131"/>
      <c r="BY217" s="65"/>
      <c r="BZ217" s="131"/>
      <c r="CA217" s="65"/>
      <c r="CB217" s="156">
        <f t="shared" si="61"/>
        <v>0</v>
      </c>
      <c r="CC217" s="128" t="e">
        <f t="shared" si="62"/>
        <v>#DIV/0!</v>
      </c>
      <c r="CF217" s="133">
        <f>+CI217-BA217</f>
        <v>0</v>
      </c>
      <c r="CG217" s="133">
        <f>+CJ217-BB217</f>
        <v>0</v>
      </c>
      <c r="CH217" s="160"/>
      <c r="CI217" s="133"/>
      <c r="CJ217" s="133"/>
    </row>
    <row r="218" spans="1:88" ht="42.75" customHeight="1">
      <c r="A218" s="976"/>
      <c r="B218" s="1040"/>
      <c r="C218" s="1051" t="s">
        <v>500</v>
      </c>
      <c r="D218" s="38" t="s">
        <v>172</v>
      </c>
      <c r="E218" s="9" t="s">
        <v>101</v>
      </c>
      <c r="F218" s="671">
        <f>+'[1]UE409 (2)'!F230</f>
        <v>3200</v>
      </c>
      <c r="G218" s="671">
        <f>+'[1]UE409 (2)'!G230</f>
        <v>3200</v>
      </c>
      <c r="H218" s="671">
        <f>+'[1]UE409 (2)'!H230</f>
        <v>3200</v>
      </c>
      <c r="I218" s="671">
        <f>+'[1]UE409 (2)'!I230</f>
        <v>3200</v>
      </c>
      <c r="J218" s="634">
        <v>235</v>
      </c>
      <c r="K218" s="91">
        <v>280</v>
      </c>
      <c r="L218" s="91">
        <v>200</v>
      </c>
      <c r="M218" s="91">
        <v>284</v>
      </c>
      <c r="N218" s="91"/>
      <c r="O218" s="91"/>
      <c r="P218" s="91"/>
      <c r="Q218" s="91"/>
      <c r="R218" s="91"/>
      <c r="S218" s="634"/>
      <c r="T218" s="91"/>
      <c r="U218" s="91"/>
      <c r="V218" s="77">
        <f t="shared" si="59"/>
        <v>999</v>
      </c>
      <c r="W218" s="128">
        <f t="shared" si="60"/>
        <v>31.21875</v>
      </c>
      <c r="Z218" s="736" t="s">
        <v>823</v>
      </c>
      <c r="AA218" s="736" t="s">
        <v>824</v>
      </c>
      <c r="AB218" s="12" t="s">
        <v>995</v>
      </c>
      <c r="AC218" s="12" t="s">
        <v>996</v>
      </c>
      <c r="AD218" s="12" t="s">
        <v>997</v>
      </c>
      <c r="AE218" s="12" t="s">
        <v>998</v>
      </c>
      <c r="AF218" s="12"/>
      <c r="AG218" s="715"/>
      <c r="AH218" s="226"/>
      <c r="AI218" s="223"/>
      <c r="AJ218" s="223"/>
      <c r="AK218" s="223"/>
      <c r="AL218" s="223"/>
      <c r="AM218" s="223"/>
      <c r="AN218" s="231"/>
      <c r="AO218" s="231"/>
      <c r="AP218" s="223"/>
      <c r="AQ218" s="223"/>
      <c r="AR218" s="714"/>
      <c r="AS218" s="714"/>
      <c r="AT218" s="223"/>
      <c r="AU218" s="223"/>
      <c r="AV218" s="223"/>
      <c r="AW218" s="223"/>
      <c r="BA218" s="129"/>
      <c r="BB218" s="130"/>
      <c r="BC218" s="129"/>
      <c r="BD218" s="155"/>
      <c r="BE218" s="132"/>
      <c r="BF218" s="131"/>
      <c r="BG218" s="132"/>
      <c r="BH218" s="131"/>
      <c r="BI218" s="132"/>
      <c r="BJ218" s="131"/>
      <c r="BK218" s="132"/>
      <c r="BL218" s="131"/>
      <c r="BM218" s="65"/>
      <c r="BN218" s="131"/>
      <c r="BO218" s="132"/>
      <c r="BP218" s="131"/>
      <c r="BQ218" s="65"/>
      <c r="BR218" s="131"/>
      <c r="BS218" s="65"/>
      <c r="BT218" s="131"/>
      <c r="BU218" s="65"/>
      <c r="BV218" s="131"/>
      <c r="BW218" s="65"/>
      <c r="BX218" s="131"/>
      <c r="BY218" s="65"/>
      <c r="BZ218" s="131"/>
      <c r="CA218" s="65"/>
      <c r="CB218" s="156">
        <f t="shared" si="61"/>
        <v>0</v>
      </c>
      <c r="CC218" s="128" t="e">
        <f t="shared" si="62"/>
        <v>#DIV/0!</v>
      </c>
      <c r="CF218" s="157"/>
      <c r="CG218" s="157"/>
    </row>
    <row r="219" spans="1:88" ht="30" customHeight="1">
      <c r="A219" s="976"/>
      <c r="B219" s="1040"/>
      <c r="C219" s="1052"/>
      <c r="D219" s="38" t="s">
        <v>173</v>
      </c>
      <c r="E219" s="9" t="s">
        <v>112</v>
      </c>
      <c r="F219" s="671">
        <f>+'[1]UE409 (2)'!F231</f>
        <v>14</v>
      </c>
      <c r="G219" s="671">
        <f>+'[1]UE409 (2)'!G231</f>
        <v>14</v>
      </c>
      <c r="H219" s="671">
        <f>+'[1]UE409 (2)'!H231</f>
        <v>14</v>
      </c>
      <c r="I219" s="671">
        <f>+'[1]UE409 (2)'!I231</f>
        <v>14</v>
      </c>
      <c r="J219" s="634">
        <v>0</v>
      </c>
      <c r="K219" s="91">
        <v>0</v>
      </c>
      <c r="L219" s="91">
        <v>0</v>
      </c>
      <c r="M219" s="91">
        <v>0</v>
      </c>
      <c r="N219" s="91"/>
      <c r="O219" s="91"/>
      <c r="P219" s="91"/>
      <c r="Q219" s="91"/>
      <c r="R219" s="91"/>
      <c r="S219" s="634"/>
      <c r="T219" s="91"/>
      <c r="U219" s="91"/>
      <c r="V219" s="77">
        <f t="shared" si="59"/>
        <v>0</v>
      </c>
      <c r="W219" s="128">
        <f t="shared" si="60"/>
        <v>0</v>
      </c>
      <c r="Z219" s="736" t="s">
        <v>825</v>
      </c>
      <c r="AA219" s="736"/>
      <c r="AB219" s="223" t="s">
        <v>999</v>
      </c>
      <c r="AC219" s="223"/>
      <c r="AD219" s="12" t="s">
        <v>825</v>
      </c>
      <c r="AE219" s="223"/>
      <c r="AF219" s="12"/>
      <c r="AG219" s="68"/>
      <c r="AH219" s="226"/>
      <c r="AI219" s="223"/>
      <c r="AJ219" s="223"/>
      <c r="AK219" s="223"/>
      <c r="AL219" s="223"/>
      <c r="AM219" s="223"/>
      <c r="AN219" s="231"/>
      <c r="AO219" s="223"/>
      <c r="AP219" s="223"/>
      <c r="AQ219" s="223"/>
      <c r="AR219" s="713"/>
      <c r="AS219" s="713"/>
      <c r="AT219" s="223"/>
      <c r="AU219" s="223"/>
      <c r="AV219" s="223"/>
      <c r="AW219" s="223"/>
      <c r="BA219" s="129"/>
      <c r="BB219" s="130"/>
      <c r="BC219" s="129"/>
      <c r="BD219" s="155"/>
      <c r="BE219" s="132"/>
      <c r="BF219" s="131"/>
      <c r="BG219" s="132"/>
      <c r="BH219" s="131"/>
      <c r="BI219" s="65"/>
      <c r="BJ219" s="131"/>
      <c r="BK219" s="65"/>
      <c r="BL219" s="131"/>
      <c r="BM219" s="65"/>
      <c r="BN219" s="131"/>
      <c r="BO219" s="132"/>
      <c r="BP219" s="131"/>
      <c r="BQ219" s="65"/>
      <c r="BR219" s="131"/>
      <c r="BS219" s="65"/>
      <c r="BT219" s="131"/>
      <c r="BU219" s="65"/>
      <c r="BV219" s="131"/>
      <c r="BW219" s="65"/>
      <c r="BX219" s="131"/>
      <c r="BY219" s="65"/>
      <c r="BZ219" s="131"/>
      <c r="CA219" s="65"/>
      <c r="CB219" s="156">
        <f t="shared" si="61"/>
        <v>0</v>
      </c>
      <c r="CC219" s="128" t="e">
        <f t="shared" si="62"/>
        <v>#DIV/0!</v>
      </c>
      <c r="CF219" s="157"/>
      <c r="CG219" s="157"/>
    </row>
    <row r="220" spans="1:88" ht="40.5" customHeight="1">
      <c r="A220" s="976"/>
      <c r="B220" s="1040"/>
      <c r="C220" s="1052"/>
      <c r="D220" s="413" t="s">
        <v>174</v>
      </c>
      <c r="E220" s="9" t="s">
        <v>101</v>
      </c>
      <c r="F220" s="671">
        <f>+'[1]UE409 (2)'!F232</f>
        <v>50</v>
      </c>
      <c r="G220" s="671">
        <f>+'[1]UE409 (2)'!G232</f>
        <v>50</v>
      </c>
      <c r="H220" s="671">
        <f>+'[1]UE409 (2)'!H232</f>
        <v>50</v>
      </c>
      <c r="I220" s="671">
        <f>+'[1]UE409 (2)'!I232</f>
        <v>50</v>
      </c>
      <c r="J220" s="634">
        <v>0</v>
      </c>
      <c r="K220" s="91">
        <v>2</v>
      </c>
      <c r="L220" s="91">
        <v>0</v>
      </c>
      <c r="M220" s="91">
        <v>2</v>
      </c>
      <c r="N220" s="91"/>
      <c r="O220" s="91"/>
      <c r="P220" s="91"/>
      <c r="Q220" s="91"/>
      <c r="R220" s="91"/>
      <c r="S220" s="634"/>
      <c r="T220" s="91"/>
      <c r="U220" s="91"/>
      <c r="V220" s="77">
        <f t="shared" si="59"/>
        <v>4</v>
      </c>
      <c r="W220" s="128">
        <f t="shared" si="60"/>
        <v>8</v>
      </c>
      <c r="Z220" s="736" t="s">
        <v>826</v>
      </c>
      <c r="AA220" s="224"/>
      <c r="AB220" s="223" t="s">
        <v>1000</v>
      </c>
      <c r="AC220" s="223" t="s">
        <v>1001</v>
      </c>
      <c r="AD220" s="12" t="s">
        <v>1002</v>
      </c>
      <c r="AE220" s="12" t="s">
        <v>1003</v>
      </c>
      <c r="AF220" s="715"/>
      <c r="AG220" s="68"/>
      <c r="AH220" s="226"/>
      <c r="AI220" s="223"/>
      <c r="AJ220" s="223"/>
      <c r="AK220" s="223"/>
      <c r="AL220" s="223"/>
      <c r="AM220" s="223"/>
      <c r="AN220" s="231"/>
      <c r="AO220" s="231"/>
      <c r="AP220" s="223"/>
      <c r="AQ220" s="223"/>
      <c r="AR220" s="713"/>
      <c r="AS220" s="713"/>
      <c r="AT220" s="223"/>
      <c r="AU220" s="223"/>
      <c r="AV220" s="223"/>
      <c r="AW220" s="223"/>
      <c r="BA220" s="129"/>
      <c r="BB220" s="130"/>
      <c r="BC220" s="129"/>
      <c r="BD220" s="155"/>
      <c r="BE220" s="132"/>
      <c r="BF220" s="131"/>
      <c r="BG220" s="132"/>
      <c r="BH220" s="131"/>
      <c r="BI220" s="65"/>
      <c r="BJ220" s="131"/>
      <c r="BK220" s="65"/>
      <c r="BL220" s="131"/>
      <c r="BM220" s="65"/>
      <c r="BN220" s="131"/>
      <c r="BO220" s="132"/>
      <c r="BP220" s="131"/>
      <c r="BQ220" s="65"/>
      <c r="BR220" s="131"/>
      <c r="BS220" s="65"/>
      <c r="BT220" s="131"/>
      <c r="BU220" s="65"/>
      <c r="BV220" s="131"/>
      <c r="BW220" s="65"/>
      <c r="BX220" s="131"/>
      <c r="BY220" s="65"/>
      <c r="BZ220" s="131"/>
      <c r="CA220" s="65"/>
      <c r="CB220" s="156">
        <f t="shared" si="61"/>
        <v>0</v>
      </c>
      <c r="CC220" s="128" t="e">
        <f t="shared" si="62"/>
        <v>#DIV/0!</v>
      </c>
      <c r="CF220" s="157"/>
      <c r="CG220" s="157"/>
    </row>
    <row r="221" spans="1:88" ht="53.25" customHeight="1">
      <c r="A221" s="976"/>
      <c r="B221" s="1040"/>
      <c r="C221" s="1052"/>
      <c r="D221" s="34" t="s">
        <v>175</v>
      </c>
      <c r="E221" s="18" t="s">
        <v>101</v>
      </c>
      <c r="F221" s="671">
        <f>+'[1]UE409 (2)'!F233</f>
        <v>80</v>
      </c>
      <c r="G221" s="671">
        <f>+'[1]UE409 (2)'!G233</f>
        <v>80</v>
      </c>
      <c r="H221" s="671">
        <f>+'[1]UE409 (2)'!H233</f>
        <v>80</v>
      </c>
      <c r="I221" s="671">
        <f>+'[1]UE409 (2)'!I233</f>
        <v>80</v>
      </c>
      <c r="J221" s="634">
        <v>1</v>
      </c>
      <c r="K221" s="91">
        <v>2</v>
      </c>
      <c r="L221" s="91">
        <v>2</v>
      </c>
      <c r="M221" s="91">
        <v>3</v>
      </c>
      <c r="N221" s="91"/>
      <c r="O221" s="91"/>
      <c r="P221" s="91"/>
      <c r="Q221" s="91"/>
      <c r="R221" s="91"/>
      <c r="S221" s="634"/>
      <c r="T221" s="91"/>
      <c r="U221" s="91"/>
      <c r="V221" s="77">
        <f t="shared" si="59"/>
        <v>8</v>
      </c>
      <c r="W221" s="128">
        <f t="shared" si="60"/>
        <v>10</v>
      </c>
      <c r="Z221" s="736" t="s">
        <v>827</v>
      </c>
      <c r="AA221" s="224" t="s">
        <v>828</v>
      </c>
      <c r="AB221" s="223" t="s">
        <v>1004</v>
      </c>
      <c r="AC221" s="223" t="s">
        <v>1001</v>
      </c>
      <c r="AD221" s="12" t="s">
        <v>1005</v>
      </c>
      <c r="AE221" s="223" t="s">
        <v>1006</v>
      </c>
      <c r="AF221" s="68"/>
      <c r="AG221" s="68"/>
      <c r="AH221" s="226"/>
      <c r="AI221" s="223"/>
      <c r="AJ221" s="223"/>
      <c r="AK221" s="223"/>
      <c r="AL221" s="223"/>
      <c r="AM221" s="223"/>
      <c r="AN221" s="231"/>
      <c r="AO221" s="231"/>
      <c r="AP221" s="223"/>
      <c r="AQ221" s="223"/>
      <c r="AR221" s="713"/>
      <c r="AS221" s="713"/>
      <c r="AT221" s="223"/>
      <c r="AU221" s="223"/>
      <c r="AV221" s="223"/>
      <c r="AW221" s="223"/>
      <c r="BA221" s="129"/>
      <c r="BB221" s="130"/>
      <c r="BC221" s="129"/>
      <c r="BD221" s="155"/>
      <c r="BE221" s="132"/>
      <c r="BF221" s="131"/>
      <c r="BG221" s="132"/>
      <c r="BH221" s="131"/>
      <c r="BI221" s="65"/>
      <c r="BJ221" s="131"/>
      <c r="BK221" s="65"/>
      <c r="BL221" s="131"/>
      <c r="BM221" s="65"/>
      <c r="BN221" s="131"/>
      <c r="BO221" s="132"/>
      <c r="BP221" s="131"/>
      <c r="BQ221" s="65"/>
      <c r="BR221" s="131"/>
      <c r="BS221" s="65"/>
      <c r="BT221" s="131"/>
      <c r="BU221" s="65"/>
      <c r="BV221" s="131"/>
      <c r="BW221" s="65"/>
      <c r="BX221" s="131"/>
      <c r="BY221" s="65"/>
      <c r="BZ221" s="131"/>
      <c r="CA221" s="65"/>
      <c r="CB221" s="156">
        <f t="shared" si="61"/>
        <v>0</v>
      </c>
      <c r="CC221" s="128" t="e">
        <f t="shared" si="62"/>
        <v>#DIV/0!</v>
      </c>
      <c r="CF221" s="157"/>
      <c r="CG221" s="157"/>
    </row>
    <row r="222" spans="1:88" ht="36" customHeight="1">
      <c r="A222" s="976"/>
      <c r="B222" s="1040"/>
      <c r="C222" s="1052"/>
      <c r="D222" s="34" t="s">
        <v>176</v>
      </c>
      <c r="E222" s="18" t="s">
        <v>112</v>
      </c>
      <c r="F222" s="671">
        <f>+'[1]UE409 (2)'!F234</f>
        <v>5</v>
      </c>
      <c r="G222" s="671">
        <f>+'[1]UE409 (2)'!G234</f>
        <v>5</v>
      </c>
      <c r="H222" s="671">
        <f>+'[1]UE409 (2)'!H234</f>
        <v>5</v>
      </c>
      <c r="I222" s="671">
        <f>+'[1]UE409 (2)'!I234</f>
        <v>5</v>
      </c>
      <c r="J222" s="634">
        <v>0</v>
      </c>
      <c r="K222" s="91">
        <v>0</v>
      </c>
      <c r="L222" s="91">
        <v>0</v>
      </c>
      <c r="M222" s="91">
        <v>0</v>
      </c>
      <c r="N222" s="91"/>
      <c r="O222" s="91"/>
      <c r="P222" s="91"/>
      <c r="Q222" s="91"/>
      <c r="R222" s="91"/>
      <c r="S222" s="634"/>
      <c r="T222" s="91"/>
      <c r="U222" s="91"/>
      <c r="V222" s="77">
        <f t="shared" si="59"/>
        <v>0</v>
      </c>
      <c r="W222" s="128">
        <f t="shared" si="60"/>
        <v>0</v>
      </c>
      <c r="Z222" s="224" t="s">
        <v>822</v>
      </c>
      <c r="AA222" s="224"/>
      <c r="AB222" s="223" t="s">
        <v>1007</v>
      </c>
      <c r="AC222" s="223"/>
      <c r="AD222" s="223" t="s">
        <v>1008</v>
      </c>
      <c r="AE222" s="223"/>
      <c r="AF222" s="223"/>
      <c r="AG222" s="68"/>
      <c r="AH222" s="226"/>
      <c r="AI222" s="223"/>
      <c r="AJ222" s="223"/>
      <c r="AK222" s="223"/>
      <c r="AL222" s="223"/>
      <c r="AM222" s="223"/>
      <c r="AN222" s="223"/>
      <c r="AO222" s="223"/>
      <c r="AP222" s="223"/>
      <c r="AQ222" s="223"/>
      <c r="AR222" s="713"/>
      <c r="AS222" s="713"/>
      <c r="AT222" s="223"/>
      <c r="AU222" s="223"/>
      <c r="AV222" s="223"/>
      <c r="AW222" s="223"/>
      <c r="BA222" s="129"/>
      <c r="BB222" s="130"/>
      <c r="BC222" s="129"/>
      <c r="BD222" s="155"/>
      <c r="BE222" s="132"/>
      <c r="BF222" s="131"/>
      <c r="BG222" s="132"/>
      <c r="BH222" s="131"/>
      <c r="BI222" s="65"/>
      <c r="BJ222" s="131"/>
      <c r="BK222" s="65"/>
      <c r="BL222" s="131"/>
      <c r="BM222" s="65"/>
      <c r="BN222" s="131"/>
      <c r="BO222" s="132"/>
      <c r="BP222" s="131"/>
      <c r="BQ222" s="65"/>
      <c r="BR222" s="131"/>
      <c r="BS222" s="65"/>
      <c r="BT222" s="131"/>
      <c r="BU222" s="65"/>
      <c r="BV222" s="131"/>
      <c r="BW222" s="65"/>
      <c r="BX222" s="131"/>
      <c r="BY222" s="65"/>
      <c r="BZ222" s="131"/>
      <c r="CA222" s="65"/>
      <c r="CB222" s="156">
        <f t="shared" si="61"/>
        <v>0</v>
      </c>
      <c r="CC222" s="128" t="e">
        <f t="shared" si="62"/>
        <v>#DIV/0!</v>
      </c>
      <c r="CF222" s="157"/>
      <c r="CG222" s="157"/>
    </row>
    <row r="223" spans="1:88" ht="38.25" customHeight="1">
      <c r="A223" s="976"/>
      <c r="B223" s="1040"/>
      <c r="C223" s="1052"/>
      <c r="D223" s="34" t="s">
        <v>177</v>
      </c>
      <c r="E223" s="18" t="s">
        <v>101</v>
      </c>
      <c r="F223" s="671">
        <f>+'[1]UE409 (2)'!F235</f>
        <v>5</v>
      </c>
      <c r="G223" s="671">
        <f>+'[1]UE409 (2)'!G235</f>
        <v>5</v>
      </c>
      <c r="H223" s="671">
        <f>+'[1]UE409 (2)'!H235</f>
        <v>5</v>
      </c>
      <c r="I223" s="671">
        <f>+'[1]UE409 (2)'!I235</f>
        <v>5</v>
      </c>
      <c r="J223" s="634">
        <v>0</v>
      </c>
      <c r="K223" s="91">
        <v>0</v>
      </c>
      <c r="L223" s="91">
        <v>0</v>
      </c>
      <c r="M223" s="91">
        <v>0</v>
      </c>
      <c r="N223" s="91"/>
      <c r="O223" s="91"/>
      <c r="P223" s="91"/>
      <c r="Q223" s="91"/>
      <c r="R223" s="91"/>
      <c r="S223" s="634"/>
      <c r="T223" s="91"/>
      <c r="U223" s="91"/>
      <c r="V223" s="77">
        <f t="shared" si="59"/>
        <v>0</v>
      </c>
      <c r="W223" s="128">
        <f t="shared" si="60"/>
        <v>0</v>
      </c>
      <c r="Z223" s="224" t="s">
        <v>822</v>
      </c>
      <c r="AA223" s="224"/>
      <c r="AB223" s="223" t="s">
        <v>1007</v>
      </c>
      <c r="AC223" s="223"/>
      <c r="AD223" s="223" t="s">
        <v>1008</v>
      </c>
      <c r="AE223" s="223"/>
      <c r="AF223" s="223"/>
      <c r="AG223" s="68"/>
      <c r="AH223" s="226"/>
      <c r="AI223" s="223"/>
      <c r="AJ223" s="223"/>
      <c r="AK223" s="223"/>
      <c r="AL223" s="223"/>
      <c r="AM223" s="223"/>
      <c r="AN223" s="223"/>
      <c r="AO223" s="223"/>
      <c r="AP223" s="223"/>
      <c r="AQ223" s="223"/>
      <c r="AR223" s="713"/>
      <c r="AS223" s="713"/>
      <c r="AT223" s="223"/>
      <c r="AU223" s="223"/>
      <c r="AV223" s="223"/>
      <c r="AW223" s="223"/>
      <c r="AY223" s="135" t="s">
        <v>18</v>
      </c>
      <c r="AZ223" s="136">
        <f>SUM(BA205:BA223)</f>
        <v>1941647</v>
      </c>
      <c r="BA223" s="129"/>
      <c r="BB223" s="130"/>
      <c r="BC223" s="129"/>
      <c r="BD223" s="155"/>
      <c r="BE223" s="132"/>
      <c r="BF223" s="131"/>
      <c r="BG223" s="132"/>
      <c r="BH223" s="131"/>
      <c r="BI223" s="65"/>
      <c r="BJ223" s="131"/>
      <c r="BK223" s="65"/>
      <c r="BL223" s="131"/>
      <c r="BM223" s="65"/>
      <c r="BN223" s="131"/>
      <c r="BO223" s="132"/>
      <c r="BP223" s="131"/>
      <c r="BQ223" s="65"/>
      <c r="BR223" s="131"/>
      <c r="BS223" s="65"/>
      <c r="BT223" s="131"/>
      <c r="BU223" s="65"/>
      <c r="BV223" s="131"/>
      <c r="BW223" s="65"/>
      <c r="BX223" s="131"/>
      <c r="BY223" s="65"/>
      <c r="BZ223" s="131"/>
      <c r="CA223" s="65"/>
      <c r="CB223" s="156">
        <f t="shared" si="61"/>
        <v>0</v>
      </c>
      <c r="CC223" s="128" t="e">
        <f t="shared" si="62"/>
        <v>#DIV/0!</v>
      </c>
      <c r="CF223" s="157"/>
      <c r="CG223" s="157"/>
    </row>
    <row r="224" spans="1:88" ht="41.25" customHeight="1">
      <c r="A224" s="976"/>
      <c r="B224" s="1040"/>
      <c r="C224" s="1052"/>
      <c r="D224" s="667" t="s">
        <v>436</v>
      </c>
      <c r="E224" s="25" t="s">
        <v>101</v>
      </c>
      <c r="F224" s="671">
        <f>+'[1]UE409 (2)'!F236</f>
        <v>42</v>
      </c>
      <c r="G224" s="671">
        <f>+'[1]UE409 (2)'!G236</f>
        <v>42</v>
      </c>
      <c r="H224" s="671">
        <f>+'[1]UE409 (2)'!H236</f>
        <v>42</v>
      </c>
      <c r="I224" s="671">
        <f>+'[1]UE409 (2)'!I236</f>
        <v>42</v>
      </c>
      <c r="J224" s="634">
        <v>0</v>
      </c>
      <c r="K224" s="91">
        <v>0</v>
      </c>
      <c r="L224" s="91">
        <v>0</v>
      </c>
      <c r="M224" s="91">
        <v>0</v>
      </c>
      <c r="N224" s="91"/>
      <c r="O224" s="91"/>
      <c r="P224" s="91"/>
      <c r="Q224" s="91"/>
      <c r="R224" s="91"/>
      <c r="S224" s="634"/>
      <c r="T224" s="91"/>
      <c r="U224" s="91"/>
      <c r="V224" s="77">
        <f t="shared" si="59"/>
        <v>0</v>
      </c>
      <c r="W224" s="128">
        <f t="shared" si="60"/>
        <v>0</v>
      </c>
      <c r="Z224" s="224" t="s">
        <v>822</v>
      </c>
      <c r="AA224" s="224"/>
      <c r="AB224" s="223" t="s">
        <v>1007</v>
      </c>
      <c r="AC224" s="223"/>
      <c r="AD224" s="223" t="s">
        <v>1008</v>
      </c>
      <c r="AE224" s="223"/>
      <c r="AF224" s="38"/>
      <c r="AG224" s="38"/>
      <c r="AH224" s="226"/>
      <c r="AI224" s="223"/>
      <c r="AJ224" s="223"/>
      <c r="AK224" s="223"/>
      <c r="AL224" s="223"/>
      <c r="AM224" s="223"/>
      <c r="AN224" s="223"/>
      <c r="AO224" s="223"/>
      <c r="AP224" s="223"/>
      <c r="AQ224" s="223"/>
      <c r="AR224" s="713"/>
      <c r="AS224" s="713"/>
      <c r="AT224" s="223"/>
      <c r="AU224" s="223"/>
      <c r="AV224" s="223"/>
      <c r="AW224" s="223"/>
      <c r="AY224" s="175" t="s">
        <v>573</v>
      </c>
      <c r="AZ224" s="176">
        <f>SUM(BB205:BB224)</f>
        <v>261227.88</v>
      </c>
      <c r="BA224" s="207"/>
      <c r="BB224" s="203"/>
      <c r="BC224" s="207"/>
      <c r="BD224" s="155"/>
      <c r="BE224" s="65"/>
      <c r="BF224" s="131"/>
      <c r="BG224" s="132"/>
      <c r="BH224" s="131"/>
      <c r="BI224" s="65"/>
      <c r="BJ224" s="131"/>
      <c r="BK224" s="65"/>
      <c r="BL224" s="131"/>
      <c r="BM224" s="65"/>
      <c r="BN224" s="131"/>
      <c r="BO224" s="132"/>
      <c r="BP224" s="131"/>
      <c r="BQ224" s="65"/>
      <c r="BR224" s="131"/>
      <c r="BS224" s="65"/>
      <c r="BT224" s="131"/>
      <c r="BU224" s="65"/>
      <c r="BV224" s="131"/>
      <c r="BW224" s="65"/>
      <c r="BX224" s="131"/>
      <c r="BY224" s="65"/>
      <c r="BZ224" s="131"/>
      <c r="CA224" s="65"/>
      <c r="CB224" s="156">
        <f t="shared" si="61"/>
        <v>0</v>
      </c>
      <c r="CC224" s="128" t="e">
        <f t="shared" si="62"/>
        <v>#DIV/0!</v>
      </c>
      <c r="CF224" s="157"/>
      <c r="CG224" s="157"/>
    </row>
    <row r="225" spans="1:88" ht="44.25" customHeight="1">
      <c r="A225" s="1007" t="s">
        <v>508</v>
      </c>
      <c r="B225" s="1008"/>
      <c r="C225" s="1008"/>
      <c r="D225" s="1008"/>
      <c r="E225" s="1008"/>
      <c r="F225" s="1009"/>
      <c r="G225" s="111"/>
      <c r="H225" s="112"/>
      <c r="I225" s="113"/>
      <c r="J225" s="98"/>
      <c r="K225" s="98"/>
      <c r="L225" s="98"/>
      <c r="M225" s="98"/>
      <c r="N225" s="98"/>
      <c r="O225" s="98"/>
      <c r="P225" s="98"/>
      <c r="Q225" s="98"/>
      <c r="R225" s="98"/>
      <c r="S225" s="98"/>
      <c r="T225" s="98"/>
      <c r="U225" s="98"/>
      <c r="Z225" s="261"/>
      <c r="AA225" s="261"/>
      <c r="AB225" s="227"/>
      <c r="AC225" s="227"/>
      <c r="AD225" s="261"/>
      <c r="AE225" s="262"/>
      <c r="AF225" s="258"/>
      <c r="AG225" s="227"/>
      <c r="AH225" s="227"/>
      <c r="AI225" s="236"/>
      <c r="AJ225" s="258"/>
      <c r="AK225" s="258"/>
      <c r="AL225" s="258"/>
      <c r="AM225" s="227"/>
      <c r="AN225" s="227"/>
      <c r="AO225" s="227"/>
      <c r="AP225" s="227"/>
      <c r="AQ225" s="227"/>
      <c r="AR225" s="227"/>
      <c r="AS225" s="227"/>
      <c r="AT225" s="227"/>
      <c r="AU225" s="227"/>
      <c r="AV225" s="212"/>
      <c r="AW225" s="227"/>
      <c r="BA225" s="70"/>
      <c r="BB225" s="164"/>
      <c r="BC225" s="70"/>
      <c r="BD225" s="70"/>
      <c r="BE225" s="70"/>
      <c r="BF225" s="70"/>
      <c r="BG225" s="164"/>
      <c r="BH225" s="70"/>
      <c r="BI225" s="70"/>
      <c r="BJ225" s="70"/>
      <c r="BK225" s="70"/>
      <c r="BL225" s="70"/>
      <c r="BM225" s="70"/>
      <c r="BN225" s="70"/>
      <c r="BO225" s="70"/>
      <c r="BP225" s="70"/>
      <c r="BQ225" s="70"/>
      <c r="BR225" s="70"/>
      <c r="BS225" s="70"/>
      <c r="BT225" s="70"/>
      <c r="BU225" s="70"/>
      <c r="BV225" s="70"/>
      <c r="BW225" s="70"/>
      <c r="BX225" s="70"/>
      <c r="BY225" s="70"/>
      <c r="BZ225" s="70"/>
      <c r="CA225" s="70"/>
      <c r="CB225" s="164"/>
      <c r="CC225" s="164"/>
      <c r="CF225" s="157"/>
      <c r="CG225" s="157"/>
    </row>
    <row r="226" spans="1:88">
      <c r="A226" s="14"/>
      <c r="B226" s="10"/>
      <c r="C226" s="14"/>
      <c r="D226" s="14"/>
      <c r="E226" s="15"/>
      <c r="F226" s="96"/>
      <c r="G226" s="97"/>
      <c r="H226" s="97"/>
      <c r="I226" s="97"/>
      <c r="J226" s="98"/>
      <c r="K226" s="98"/>
      <c r="L226" s="98"/>
      <c r="M226" s="98"/>
      <c r="N226" s="98"/>
      <c r="O226" s="98"/>
      <c r="P226" s="98"/>
      <c r="Q226" s="98"/>
      <c r="R226" s="98"/>
      <c r="S226" s="98"/>
      <c r="T226" s="98"/>
      <c r="U226" s="98"/>
      <c r="Z226" s="261"/>
      <c r="AA226" s="261"/>
      <c r="AB226" s="227"/>
      <c r="AC226" s="212"/>
      <c r="AD226" s="261"/>
      <c r="AE226" s="262"/>
      <c r="AF226" s="258"/>
      <c r="AG226" s="212"/>
      <c r="AH226" s="227"/>
      <c r="AI226" s="236"/>
      <c r="AJ226" s="258"/>
      <c r="AK226" s="258"/>
      <c r="AL226" s="258"/>
      <c r="AM226" s="212"/>
      <c r="AN226" s="212"/>
      <c r="AO226" s="212"/>
      <c r="AP226" s="212"/>
      <c r="AQ226" s="212"/>
      <c r="AR226" s="212"/>
      <c r="AS226" s="212"/>
      <c r="AT226" s="227"/>
      <c r="AU226" s="212"/>
      <c r="AV226" s="212"/>
      <c r="AW226" s="212"/>
      <c r="BA226" s="70"/>
      <c r="BB226" s="164"/>
      <c r="BC226" s="70"/>
      <c r="BD226" s="70"/>
      <c r="BE226" s="70"/>
      <c r="BF226" s="70"/>
      <c r="BG226" s="164"/>
      <c r="BH226" s="70"/>
      <c r="BI226" s="70"/>
      <c r="BJ226" s="70"/>
      <c r="BK226" s="70"/>
      <c r="BL226" s="70"/>
      <c r="BM226" s="70"/>
      <c r="BN226" s="70"/>
      <c r="BO226" s="70"/>
      <c r="BP226" s="70"/>
      <c r="BQ226" s="70"/>
      <c r="BR226" s="70"/>
      <c r="BS226" s="70"/>
      <c r="BT226" s="70"/>
      <c r="BU226" s="70"/>
      <c r="BV226" s="70"/>
      <c r="BW226" s="70"/>
      <c r="BX226" s="70"/>
      <c r="BY226" s="70"/>
      <c r="BZ226" s="70"/>
      <c r="CA226" s="70"/>
      <c r="CB226" s="164"/>
      <c r="CC226" s="164"/>
      <c r="CF226" s="157"/>
      <c r="CG226" s="157"/>
    </row>
    <row r="227" spans="1:88">
      <c r="A227" s="14"/>
      <c r="B227" s="10"/>
      <c r="C227" s="14"/>
      <c r="D227" s="14"/>
      <c r="E227" s="15"/>
      <c r="F227" s="96"/>
      <c r="G227" s="97"/>
      <c r="H227" s="97"/>
      <c r="I227" s="97"/>
      <c r="J227" s="98"/>
      <c r="K227" s="98"/>
      <c r="L227" s="98"/>
      <c r="M227" s="98"/>
      <c r="N227" s="98"/>
      <c r="O227" s="98"/>
      <c r="P227" s="98"/>
      <c r="Q227" s="98"/>
      <c r="R227" s="98"/>
      <c r="S227" s="98"/>
      <c r="T227" s="98"/>
      <c r="U227" s="98"/>
      <c r="Z227" s="261"/>
      <c r="AA227" s="60"/>
      <c r="AB227" s="227"/>
      <c r="AC227" s="60"/>
      <c r="AD227" s="261"/>
      <c r="AE227" s="212"/>
      <c r="AF227" s="227"/>
      <c r="AG227" s="212"/>
      <c r="AH227" s="227"/>
      <c r="AI227" s="212"/>
      <c r="AJ227" s="227"/>
      <c r="AK227" s="212"/>
      <c r="AL227" s="227"/>
      <c r="AM227" s="212"/>
      <c r="AN227" s="212"/>
      <c r="AO227" s="227"/>
      <c r="AP227" s="212"/>
      <c r="AQ227" s="227"/>
      <c r="AR227" s="227"/>
      <c r="AS227" s="212"/>
      <c r="AT227" s="227"/>
      <c r="AU227" s="212"/>
      <c r="AV227" s="212"/>
      <c r="AW227" s="212"/>
      <c r="BA227" s="70"/>
      <c r="BB227" s="164"/>
      <c r="BC227" s="70"/>
      <c r="BD227" s="70"/>
      <c r="BE227" s="70"/>
      <c r="BF227" s="70"/>
      <c r="BG227" s="164"/>
      <c r="BH227" s="70"/>
      <c r="BI227" s="70"/>
      <c r="BJ227" s="70"/>
      <c r="BK227" s="70"/>
      <c r="BL227" s="70"/>
      <c r="BM227" s="70"/>
      <c r="BN227" s="70"/>
      <c r="BO227" s="70"/>
      <c r="BP227" s="70"/>
      <c r="BQ227" s="70"/>
      <c r="BR227" s="70"/>
      <c r="BS227" s="70"/>
      <c r="BT227" s="70"/>
      <c r="BU227" s="70"/>
      <c r="BV227" s="70"/>
      <c r="BW227" s="70"/>
      <c r="BX227" s="70"/>
      <c r="BY227" s="70"/>
      <c r="BZ227" s="70"/>
      <c r="CA227" s="70"/>
      <c r="CB227" s="164"/>
      <c r="CC227" s="164"/>
      <c r="CF227" s="157"/>
      <c r="CG227" s="157"/>
    </row>
    <row r="228" spans="1:88">
      <c r="A228" s="14"/>
      <c r="B228" s="10"/>
      <c r="C228" s="14"/>
      <c r="D228" s="14"/>
      <c r="E228" s="15"/>
      <c r="F228" s="96"/>
      <c r="G228" s="97"/>
      <c r="H228" s="97"/>
      <c r="I228" s="97"/>
      <c r="J228" s="98"/>
      <c r="K228" s="98"/>
      <c r="L228" s="98"/>
      <c r="M228" s="98"/>
      <c r="N228" s="98"/>
      <c r="O228" s="98"/>
      <c r="P228" s="98"/>
      <c r="Q228" s="98"/>
      <c r="R228" s="98"/>
      <c r="S228" s="98"/>
      <c r="T228" s="98"/>
      <c r="U228" s="98"/>
      <c r="Z228" s="261"/>
      <c r="AA228" s="60"/>
      <c r="AB228" s="227"/>
      <c r="AC228" s="60"/>
      <c r="AD228" s="261"/>
      <c r="AE228" s="227"/>
      <c r="AF228" s="227"/>
      <c r="AG228" s="227"/>
      <c r="AH228" s="227"/>
      <c r="AI228" s="227"/>
      <c r="AJ228" s="227"/>
      <c r="AK228" s="227"/>
      <c r="AL228" s="227"/>
      <c r="AM228" s="227"/>
      <c r="AN228" s="227"/>
      <c r="AO228" s="227"/>
      <c r="AP228" s="227"/>
      <c r="AQ228" s="227"/>
      <c r="AR228" s="227"/>
      <c r="AS228" s="227"/>
      <c r="AT228" s="227"/>
      <c r="AU228" s="227"/>
      <c r="AV228" s="212"/>
      <c r="AW228" s="227"/>
      <c r="BA228" s="70"/>
      <c r="BB228" s="164"/>
      <c r="BC228" s="70"/>
      <c r="BD228" s="70"/>
      <c r="BE228" s="70"/>
      <c r="BF228" s="70"/>
      <c r="BG228" s="164"/>
      <c r="BH228" s="70"/>
      <c r="BI228" s="70"/>
      <c r="BJ228" s="70"/>
      <c r="BK228" s="70"/>
      <c r="BL228" s="70"/>
      <c r="BM228" s="70"/>
      <c r="BN228" s="70"/>
      <c r="BO228" s="70"/>
      <c r="BP228" s="70"/>
      <c r="BQ228" s="70"/>
      <c r="BR228" s="70"/>
      <c r="BS228" s="70"/>
      <c r="BT228" s="70"/>
      <c r="BU228" s="70"/>
      <c r="BV228" s="70"/>
      <c r="BW228" s="70"/>
      <c r="BX228" s="70"/>
      <c r="BY228" s="70"/>
      <c r="BZ228" s="70"/>
      <c r="CA228" s="70"/>
      <c r="CB228" s="164"/>
      <c r="CC228" s="164"/>
      <c r="CF228" s="157"/>
      <c r="CG228" s="157"/>
    </row>
    <row r="229" spans="1:88">
      <c r="A229" s="14"/>
      <c r="B229" s="13"/>
      <c r="C229" s="14"/>
      <c r="D229" s="14"/>
      <c r="E229" s="15"/>
      <c r="F229" s="96"/>
      <c r="G229" s="97"/>
      <c r="H229" s="97"/>
      <c r="I229" s="97"/>
      <c r="J229" s="98"/>
      <c r="K229" s="98"/>
      <c r="L229" s="98"/>
      <c r="M229" s="98"/>
      <c r="N229" s="98"/>
      <c r="O229" s="98"/>
      <c r="P229" s="98"/>
      <c r="Q229" s="98"/>
      <c r="R229" s="98"/>
      <c r="S229" s="98"/>
      <c r="T229" s="98"/>
      <c r="U229" s="98"/>
      <c r="Z229" s="261"/>
      <c r="AA229" s="60"/>
      <c r="AB229" s="263"/>
      <c r="AC229" s="60"/>
      <c r="AD229" s="261"/>
      <c r="AE229" s="212"/>
      <c r="AF229" s="227"/>
      <c r="AG229" s="212"/>
      <c r="AH229" s="227"/>
      <c r="AI229" s="212"/>
      <c r="AJ229" s="227"/>
      <c r="AK229" s="212"/>
      <c r="AL229" s="227"/>
      <c r="AM229" s="212"/>
      <c r="AN229" s="212"/>
      <c r="AO229" s="227"/>
      <c r="AP229" s="212"/>
      <c r="AQ229" s="227"/>
      <c r="AR229" s="227"/>
      <c r="AS229" s="212"/>
      <c r="AT229" s="227"/>
      <c r="AU229" s="212"/>
      <c r="AV229" s="212"/>
      <c r="AW229" s="212"/>
      <c r="BA229" s="70"/>
      <c r="BB229" s="164"/>
      <c r="BC229" s="70"/>
      <c r="BD229" s="70"/>
      <c r="BE229" s="70"/>
      <c r="BF229" s="70"/>
      <c r="BG229" s="164"/>
      <c r="BH229" s="70"/>
      <c r="BI229" s="70"/>
      <c r="BJ229" s="70"/>
      <c r="BK229" s="70"/>
      <c r="BL229" s="70"/>
      <c r="BM229" s="70"/>
      <c r="BN229" s="70"/>
      <c r="BO229" s="70"/>
      <c r="BP229" s="70"/>
      <c r="BQ229" s="70"/>
      <c r="BR229" s="70"/>
      <c r="BS229" s="70"/>
      <c r="BT229" s="70"/>
      <c r="BU229" s="70"/>
      <c r="BV229" s="70"/>
      <c r="BW229" s="70"/>
      <c r="BX229" s="70"/>
      <c r="BY229" s="70"/>
      <c r="BZ229" s="70"/>
      <c r="CA229" s="70"/>
      <c r="CB229" s="164"/>
      <c r="CC229" s="164"/>
      <c r="CF229" s="157"/>
      <c r="CG229" s="157"/>
    </row>
    <row r="230" spans="1:88" ht="27" customHeight="1">
      <c r="A230" s="16" t="s">
        <v>9</v>
      </c>
      <c r="B230" s="1000" t="s">
        <v>10</v>
      </c>
      <c r="C230" s="1000"/>
      <c r="D230" s="1000"/>
      <c r="E230" s="1000"/>
      <c r="F230" s="1000"/>
      <c r="G230" s="1000"/>
      <c r="H230" s="1000"/>
      <c r="I230" s="99"/>
      <c r="J230" s="100"/>
      <c r="K230" s="100"/>
      <c r="L230" s="100"/>
      <c r="M230" s="100"/>
      <c r="N230" s="100"/>
      <c r="O230" s="100"/>
      <c r="P230" s="100"/>
      <c r="Q230" s="100"/>
      <c r="R230" s="100"/>
      <c r="S230" s="100"/>
      <c r="T230" s="100"/>
      <c r="U230" s="100"/>
      <c r="Z230" s="261"/>
      <c r="AA230" s="60"/>
      <c r="AB230" s="227"/>
      <c r="AC230" s="60"/>
      <c r="AD230" s="261"/>
      <c r="AE230" s="261"/>
      <c r="AF230" s="227"/>
      <c r="AG230" s="227"/>
      <c r="AH230" s="227"/>
      <c r="AI230" s="227"/>
      <c r="AJ230" s="227"/>
      <c r="AK230" s="227"/>
      <c r="AL230" s="227"/>
      <c r="AM230" s="227"/>
      <c r="AN230" s="227"/>
      <c r="AO230" s="227"/>
      <c r="AP230" s="227"/>
      <c r="AQ230" s="227"/>
      <c r="AR230" s="227"/>
      <c r="AS230" s="227"/>
      <c r="AT230" s="227"/>
      <c r="AU230" s="261"/>
      <c r="AV230" s="212"/>
      <c r="AW230" s="227"/>
      <c r="BA230" s="70"/>
      <c r="BB230" s="164"/>
      <c r="BC230" s="70"/>
      <c r="BD230" s="70"/>
      <c r="BE230" s="70"/>
      <c r="BF230" s="70"/>
      <c r="BG230" s="164"/>
      <c r="BH230" s="70"/>
      <c r="BI230" s="70"/>
      <c r="BJ230" s="70"/>
      <c r="BK230" s="70"/>
      <c r="BL230" s="70"/>
      <c r="BM230" s="70"/>
      <c r="BN230" s="70"/>
      <c r="BO230" s="70"/>
      <c r="BP230" s="70"/>
      <c r="BQ230" s="70"/>
      <c r="BR230" s="70"/>
      <c r="BS230" s="70"/>
      <c r="BT230" s="70"/>
      <c r="BU230" s="70"/>
      <c r="BV230" s="70"/>
      <c r="BW230" s="70"/>
      <c r="BX230" s="70"/>
      <c r="BY230" s="70"/>
      <c r="BZ230" s="70"/>
      <c r="CA230" s="70"/>
      <c r="CB230" s="164"/>
      <c r="CC230" s="164"/>
      <c r="CF230" s="157"/>
      <c r="CG230" s="157"/>
    </row>
    <row r="231" spans="1:88" ht="25.5" customHeight="1">
      <c r="A231" s="14"/>
      <c r="B231" s="669" t="s">
        <v>96</v>
      </c>
      <c r="C231" s="1000" t="s">
        <v>97</v>
      </c>
      <c r="D231" s="1000"/>
      <c r="E231" s="1000"/>
      <c r="F231" s="1000"/>
      <c r="G231" s="1000"/>
      <c r="H231" s="1000"/>
      <c r="I231" s="99"/>
      <c r="J231" s="100"/>
      <c r="K231" s="100"/>
      <c r="L231" s="100"/>
      <c r="M231" s="100"/>
      <c r="N231" s="100"/>
      <c r="O231" s="100"/>
      <c r="P231" s="100"/>
      <c r="Q231" s="100"/>
      <c r="R231" s="100"/>
      <c r="S231" s="100"/>
      <c r="T231" s="100"/>
      <c r="U231" s="100"/>
      <c r="Z231" s="261"/>
      <c r="AA231" s="60"/>
      <c r="AB231" s="227"/>
      <c r="AC231" s="60"/>
      <c r="AD231" s="261"/>
      <c r="AE231" s="212"/>
      <c r="AF231" s="227"/>
      <c r="AG231" s="212"/>
      <c r="AH231" s="227"/>
      <c r="AI231" s="212"/>
      <c r="AJ231" s="227"/>
      <c r="AK231" s="212"/>
      <c r="AL231" s="227"/>
      <c r="AM231" s="212"/>
      <c r="AN231" s="212"/>
      <c r="AO231" s="227"/>
      <c r="AP231" s="212"/>
      <c r="AQ231" s="227"/>
      <c r="AR231" s="227"/>
      <c r="AS231" s="212"/>
      <c r="AT231" s="227"/>
      <c r="AU231" s="212"/>
      <c r="AV231" s="212"/>
      <c r="AW231" s="212"/>
      <c r="CF231" s="157"/>
      <c r="CG231" s="157"/>
    </row>
    <row r="232" spans="1:88" ht="21.75" customHeight="1">
      <c r="A232" s="975" t="s">
        <v>13</v>
      </c>
      <c r="B232" s="981" t="s">
        <v>14</v>
      </c>
      <c r="C232" s="981" t="s">
        <v>15</v>
      </c>
      <c r="D232" s="997" t="s">
        <v>16</v>
      </c>
      <c r="E232" s="1001" t="s">
        <v>17</v>
      </c>
      <c r="F232" s="1011" t="s">
        <v>709</v>
      </c>
      <c r="G232" s="994" t="s">
        <v>214</v>
      </c>
      <c r="H232" s="1005"/>
      <c r="I232" s="1005"/>
      <c r="J232" s="996" t="s">
        <v>710</v>
      </c>
      <c r="K232" s="996"/>
      <c r="L232" s="996"/>
      <c r="M232" s="996"/>
      <c r="N232" s="996"/>
      <c r="O232" s="996"/>
      <c r="P232" s="996"/>
      <c r="Q232" s="996"/>
      <c r="R232" s="996"/>
      <c r="S232" s="996"/>
      <c r="T232" s="996"/>
      <c r="U232" s="996"/>
      <c r="V232" s="1238" t="s">
        <v>712</v>
      </c>
      <c r="W232" s="1241" t="s">
        <v>577</v>
      </c>
      <c r="Z232" s="1022" t="s">
        <v>518</v>
      </c>
      <c r="AA232" s="1023"/>
      <c r="AB232" s="1022" t="s">
        <v>519</v>
      </c>
      <c r="AC232" s="1023"/>
      <c r="AD232" s="1022" t="s">
        <v>520</v>
      </c>
      <c r="AE232" s="1023"/>
      <c r="AF232" s="1022" t="s">
        <v>521</v>
      </c>
      <c r="AG232" s="1023"/>
      <c r="AH232" s="1022" t="s">
        <v>522</v>
      </c>
      <c r="AI232" s="1023"/>
      <c r="AJ232" s="1022" t="s">
        <v>523</v>
      </c>
      <c r="AK232" s="1023"/>
      <c r="AL232" s="1022" t="s">
        <v>524</v>
      </c>
      <c r="AM232" s="1023"/>
      <c r="AN232" s="1022" t="s">
        <v>525</v>
      </c>
      <c r="AO232" s="1023"/>
      <c r="AP232" s="1022" t="s">
        <v>526</v>
      </c>
      <c r="AQ232" s="1023"/>
      <c r="AR232" s="1022" t="s">
        <v>527</v>
      </c>
      <c r="AS232" s="1023"/>
      <c r="AT232" s="1022" t="s">
        <v>528</v>
      </c>
      <c r="AU232" s="1023"/>
      <c r="AV232" s="1022" t="s">
        <v>529</v>
      </c>
      <c r="AW232" s="1023"/>
      <c r="BA232" s="1074" t="s">
        <v>763</v>
      </c>
      <c r="BB232" s="119"/>
      <c r="BC232" s="1074" t="s">
        <v>763</v>
      </c>
      <c r="BD232" s="1108" t="s">
        <v>530</v>
      </c>
      <c r="BE232" s="1112"/>
      <c r="BF232" s="1112"/>
      <c r="BG232" s="1112"/>
      <c r="BH232" s="1112"/>
      <c r="BI232" s="1112"/>
      <c r="BJ232" s="1112"/>
      <c r="BK232" s="1112"/>
      <c r="BL232" s="1112"/>
      <c r="BM232" s="1112"/>
      <c r="BN232" s="1112"/>
      <c r="BO232" s="1112"/>
      <c r="BP232" s="1112"/>
      <c r="BQ232" s="1112"/>
      <c r="BR232" s="1112"/>
      <c r="BS232" s="1112"/>
      <c r="BT232" s="1112"/>
      <c r="BU232" s="1112"/>
      <c r="BV232" s="1112"/>
      <c r="BW232" s="1112"/>
      <c r="BX232" s="1112"/>
      <c r="BY232" s="1112"/>
      <c r="BZ232" s="1109"/>
      <c r="CA232" s="120"/>
      <c r="CB232" s="121"/>
      <c r="CC232" s="121"/>
      <c r="CF232" s="157"/>
      <c r="CG232" s="157"/>
    </row>
    <row r="233" spans="1:88" ht="27.75" customHeight="1">
      <c r="A233" s="976"/>
      <c r="B233" s="982"/>
      <c r="C233" s="982"/>
      <c r="D233" s="998"/>
      <c r="E233" s="1002"/>
      <c r="F233" s="1012"/>
      <c r="G233" s="993" t="s">
        <v>713</v>
      </c>
      <c r="H233" s="993"/>
      <c r="I233" s="994"/>
      <c r="J233" s="996" t="s">
        <v>711</v>
      </c>
      <c r="K233" s="996"/>
      <c r="L233" s="996"/>
      <c r="M233" s="996"/>
      <c r="N233" s="996"/>
      <c r="O233" s="996"/>
      <c r="P233" s="996"/>
      <c r="Q233" s="996"/>
      <c r="R233" s="996"/>
      <c r="S233" s="996"/>
      <c r="T233" s="996"/>
      <c r="U233" s="996"/>
      <c r="V233" s="1239"/>
      <c r="W233" s="1242"/>
      <c r="Z233" s="980" t="s">
        <v>578</v>
      </c>
      <c r="AA233" s="980" t="s">
        <v>579</v>
      </c>
      <c r="AB233" s="980" t="s">
        <v>580</v>
      </c>
      <c r="AC233" s="980" t="s">
        <v>581</v>
      </c>
      <c r="AD233" s="980" t="s">
        <v>582</v>
      </c>
      <c r="AE233" s="980" t="s">
        <v>583</v>
      </c>
      <c r="AF233" s="980" t="s">
        <v>584</v>
      </c>
      <c r="AG233" s="980" t="s">
        <v>585</v>
      </c>
      <c r="AH233" s="980" t="s">
        <v>586</v>
      </c>
      <c r="AI233" s="980" t="s">
        <v>587</v>
      </c>
      <c r="AJ233" s="980" t="s">
        <v>588</v>
      </c>
      <c r="AK233" s="980" t="s">
        <v>589</v>
      </c>
      <c r="AL233" s="980" t="s">
        <v>590</v>
      </c>
      <c r="AM233" s="980" t="s">
        <v>591</v>
      </c>
      <c r="AN233" s="980" t="s">
        <v>592</v>
      </c>
      <c r="AO233" s="980" t="s">
        <v>593</v>
      </c>
      <c r="AP233" s="980" t="s">
        <v>594</v>
      </c>
      <c r="AQ233" s="980" t="s">
        <v>595</v>
      </c>
      <c r="AR233" s="980" t="s">
        <v>596</v>
      </c>
      <c r="AS233" s="980" t="s">
        <v>597</v>
      </c>
      <c r="AT233" s="980" t="s">
        <v>598</v>
      </c>
      <c r="AU233" s="980" t="s">
        <v>599</v>
      </c>
      <c r="AV233" s="980" t="s">
        <v>600</v>
      </c>
      <c r="AW233" s="980" t="s">
        <v>601</v>
      </c>
      <c r="BA233" s="1075"/>
      <c r="BB233" s="124"/>
      <c r="BC233" s="1075"/>
      <c r="BD233" s="1108" t="s">
        <v>518</v>
      </c>
      <c r="BE233" s="1109"/>
      <c r="BF233" s="1108" t="s">
        <v>519</v>
      </c>
      <c r="BG233" s="1109"/>
      <c r="BH233" s="1108" t="s">
        <v>520</v>
      </c>
      <c r="BI233" s="1109"/>
      <c r="BJ233" s="1108" t="s">
        <v>521</v>
      </c>
      <c r="BK233" s="1109"/>
      <c r="BL233" s="1108" t="s">
        <v>522</v>
      </c>
      <c r="BM233" s="1109"/>
      <c r="BN233" s="1108" t="s">
        <v>523</v>
      </c>
      <c r="BO233" s="1109"/>
      <c r="BP233" s="1108" t="s">
        <v>524</v>
      </c>
      <c r="BQ233" s="1109"/>
      <c r="BR233" s="1108" t="s">
        <v>525</v>
      </c>
      <c r="BS233" s="1109"/>
      <c r="BT233" s="1108" t="s">
        <v>526</v>
      </c>
      <c r="BU233" s="1109"/>
      <c r="BV233" s="1108" t="s">
        <v>527</v>
      </c>
      <c r="BW233" s="1109"/>
      <c r="BX233" s="1108" t="s">
        <v>528</v>
      </c>
      <c r="BY233" s="1109"/>
      <c r="BZ233" s="1108" t="s">
        <v>529</v>
      </c>
      <c r="CA233" s="1109"/>
      <c r="CB233" s="1105" t="s">
        <v>764</v>
      </c>
      <c r="CC233" s="1106" t="s">
        <v>765</v>
      </c>
      <c r="CF233" s="157"/>
      <c r="CG233" s="157"/>
    </row>
    <row r="234" spans="1:88" ht="27" customHeight="1">
      <c r="A234" s="976"/>
      <c r="B234" s="982"/>
      <c r="C234" s="982"/>
      <c r="D234" s="998"/>
      <c r="E234" s="1002"/>
      <c r="F234" s="1012"/>
      <c r="G234" s="978">
        <v>2024</v>
      </c>
      <c r="H234" s="978">
        <v>2025</v>
      </c>
      <c r="I234" s="978">
        <v>2026</v>
      </c>
      <c r="J234" s="660"/>
      <c r="K234" s="660"/>
      <c r="L234" s="660"/>
      <c r="M234" s="660"/>
      <c r="N234" s="660"/>
      <c r="O234" s="660"/>
      <c r="P234" s="660"/>
      <c r="Q234" s="660"/>
      <c r="R234" s="660"/>
      <c r="S234" s="660"/>
      <c r="T234" s="660"/>
      <c r="U234" s="660"/>
      <c r="V234" s="1239"/>
      <c r="W234" s="1242"/>
      <c r="Z234" s="980"/>
      <c r="AA234" s="980"/>
      <c r="AB234" s="980"/>
      <c r="AC234" s="980"/>
      <c r="AD234" s="980"/>
      <c r="AE234" s="980"/>
      <c r="AF234" s="980"/>
      <c r="AG234" s="980"/>
      <c r="AH234" s="980"/>
      <c r="AI234" s="980"/>
      <c r="AJ234" s="980"/>
      <c r="AK234" s="980"/>
      <c r="AL234" s="980"/>
      <c r="AM234" s="980"/>
      <c r="AN234" s="980"/>
      <c r="AO234" s="980"/>
      <c r="AP234" s="980"/>
      <c r="AQ234" s="980"/>
      <c r="AR234" s="980"/>
      <c r="AS234" s="980"/>
      <c r="AT234" s="980"/>
      <c r="AU234" s="980"/>
      <c r="AV234" s="980"/>
      <c r="AW234" s="980"/>
      <c r="BA234" s="1075"/>
      <c r="BB234" s="124"/>
      <c r="BC234" s="1075"/>
      <c r="BD234" s="1110" t="s">
        <v>531</v>
      </c>
      <c r="BE234" s="1110" t="s">
        <v>532</v>
      </c>
      <c r="BF234" s="1110" t="s">
        <v>531</v>
      </c>
      <c r="BG234" s="1110" t="s">
        <v>532</v>
      </c>
      <c r="BH234" s="1110" t="s">
        <v>531</v>
      </c>
      <c r="BI234" s="1110" t="s">
        <v>532</v>
      </c>
      <c r="BJ234" s="1110" t="s">
        <v>531</v>
      </c>
      <c r="BK234" s="1110" t="s">
        <v>532</v>
      </c>
      <c r="BL234" s="1110" t="s">
        <v>531</v>
      </c>
      <c r="BM234" s="1110" t="s">
        <v>532</v>
      </c>
      <c r="BN234" s="1107" t="s">
        <v>531</v>
      </c>
      <c r="BO234" s="1110" t="s">
        <v>532</v>
      </c>
      <c r="BP234" s="1107" t="s">
        <v>531</v>
      </c>
      <c r="BQ234" s="1110" t="s">
        <v>532</v>
      </c>
      <c r="BR234" s="1107" t="s">
        <v>531</v>
      </c>
      <c r="BS234" s="1110" t="s">
        <v>532</v>
      </c>
      <c r="BT234" s="1107" t="s">
        <v>531</v>
      </c>
      <c r="BU234" s="1110" t="s">
        <v>532</v>
      </c>
      <c r="BV234" s="1107" t="s">
        <v>531</v>
      </c>
      <c r="BW234" s="1110" t="s">
        <v>532</v>
      </c>
      <c r="BX234" s="1107" t="s">
        <v>531</v>
      </c>
      <c r="BY234" s="1110" t="s">
        <v>532</v>
      </c>
      <c r="BZ234" s="1107" t="s">
        <v>531</v>
      </c>
      <c r="CA234" s="1110" t="s">
        <v>532</v>
      </c>
      <c r="CB234" s="1105"/>
      <c r="CC234" s="1106"/>
      <c r="CF234" s="157"/>
      <c r="CG234" s="157"/>
    </row>
    <row r="235" spans="1:88" ht="51" customHeight="1">
      <c r="A235" s="977"/>
      <c r="B235" s="983"/>
      <c r="C235" s="983"/>
      <c r="D235" s="999"/>
      <c r="E235" s="1003"/>
      <c r="F235" s="1013"/>
      <c r="G235" s="979"/>
      <c r="H235" s="979"/>
      <c r="I235" s="979"/>
      <c r="J235" s="661" t="s">
        <v>399</v>
      </c>
      <c r="K235" s="661" t="s">
        <v>400</v>
      </c>
      <c r="L235" s="661" t="s">
        <v>401</v>
      </c>
      <c r="M235" s="661" t="s">
        <v>402</v>
      </c>
      <c r="N235" s="661" t="s">
        <v>403</v>
      </c>
      <c r="O235" s="661" t="s">
        <v>404</v>
      </c>
      <c r="P235" s="661" t="s">
        <v>405</v>
      </c>
      <c r="Q235" s="661" t="s">
        <v>406</v>
      </c>
      <c r="R235" s="661" t="s">
        <v>407</v>
      </c>
      <c r="S235" s="661" t="s">
        <v>408</v>
      </c>
      <c r="T235" s="661" t="s">
        <v>409</v>
      </c>
      <c r="U235" s="661" t="s">
        <v>410</v>
      </c>
      <c r="V235" s="1240"/>
      <c r="W235" s="1243"/>
      <c r="Z235" s="980"/>
      <c r="AA235" s="980"/>
      <c r="AB235" s="980"/>
      <c r="AC235" s="980"/>
      <c r="AD235" s="980"/>
      <c r="AE235" s="980"/>
      <c r="AF235" s="980"/>
      <c r="AG235" s="980"/>
      <c r="AH235" s="980"/>
      <c r="AI235" s="980"/>
      <c r="AJ235" s="980"/>
      <c r="AK235" s="980"/>
      <c r="AL235" s="980"/>
      <c r="AM235" s="980"/>
      <c r="AN235" s="980"/>
      <c r="AO235" s="980"/>
      <c r="AP235" s="980"/>
      <c r="AQ235" s="980"/>
      <c r="AR235" s="980"/>
      <c r="AS235" s="980"/>
      <c r="AT235" s="980"/>
      <c r="AU235" s="980"/>
      <c r="AV235" s="980"/>
      <c r="AW235" s="980"/>
      <c r="BA235" s="1076"/>
      <c r="BB235" s="127"/>
      <c r="BC235" s="1076"/>
      <c r="BD235" s="1111"/>
      <c r="BE235" s="1111"/>
      <c r="BF235" s="1111"/>
      <c r="BG235" s="1111"/>
      <c r="BH235" s="1111"/>
      <c r="BI235" s="1111"/>
      <c r="BJ235" s="1111"/>
      <c r="BK235" s="1111"/>
      <c r="BL235" s="1111"/>
      <c r="BM235" s="1111"/>
      <c r="BN235" s="1107"/>
      <c r="BO235" s="1111"/>
      <c r="BP235" s="1107"/>
      <c r="BQ235" s="1111"/>
      <c r="BR235" s="1107"/>
      <c r="BS235" s="1111"/>
      <c r="BT235" s="1107"/>
      <c r="BU235" s="1111"/>
      <c r="BV235" s="1107"/>
      <c r="BW235" s="1111"/>
      <c r="BX235" s="1107"/>
      <c r="BY235" s="1111"/>
      <c r="BZ235" s="1107"/>
      <c r="CA235" s="1111"/>
      <c r="CB235" s="1105"/>
      <c r="CC235" s="1106"/>
      <c r="CF235" s="157"/>
      <c r="CG235" s="157"/>
    </row>
    <row r="236" spans="1:88" ht="50.25" customHeight="1">
      <c r="A236" s="1001" t="s">
        <v>501</v>
      </c>
      <c r="B236" s="945" t="s">
        <v>240</v>
      </c>
      <c r="C236" s="1044" t="s">
        <v>289</v>
      </c>
      <c r="D236" s="670" t="s">
        <v>221</v>
      </c>
      <c r="E236" s="670"/>
      <c r="F236" s="671">
        <f>+'[1]UE409 (2)'!F248</f>
        <v>4</v>
      </c>
      <c r="G236" s="671">
        <f>+'[1]UE409 (2)'!G248</f>
        <v>4</v>
      </c>
      <c r="H236" s="671">
        <f>+'[1]UE409 (2)'!H248</f>
        <v>4</v>
      </c>
      <c r="I236" s="671">
        <f>+'[1]UE409 (2)'!I248</f>
        <v>4</v>
      </c>
      <c r="J236" s="727">
        <v>0</v>
      </c>
      <c r="K236" s="671">
        <v>0</v>
      </c>
      <c r="L236" s="671">
        <v>1</v>
      </c>
      <c r="M236" s="671">
        <v>0</v>
      </c>
      <c r="N236" s="671">
        <f t="shared" ref="N236:U236" si="65">+N237</f>
        <v>0</v>
      </c>
      <c r="O236" s="671">
        <f t="shared" si="65"/>
        <v>0</v>
      </c>
      <c r="P236" s="671">
        <f t="shared" si="65"/>
        <v>0</v>
      </c>
      <c r="Q236" s="671">
        <f t="shared" si="65"/>
        <v>0</v>
      </c>
      <c r="R236" s="671">
        <f t="shared" si="65"/>
        <v>0</v>
      </c>
      <c r="S236" s="671">
        <f t="shared" si="65"/>
        <v>0</v>
      </c>
      <c r="T236" s="671">
        <f t="shared" si="65"/>
        <v>0</v>
      </c>
      <c r="U236" s="671">
        <f t="shared" si="65"/>
        <v>0</v>
      </c>
      <c r="V236" s="77">
        <f>SUM(J236:U236)</f>
        <v>1</v>
      </c>
      <c r="W236" s="128">
        <f>+V236/F236*100</f>
        <v>25</v>
      </c>
      <c r="Z236" s="640"/>
      <c r="AA236" s="640"/>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BA236" s="750">
        <f>+BC236+BD236+BF236+BH236+BJ236+BL236+BN236+BP236+BR236+BT236+BV236+BX236+BZ236</f>
        <v>84500</v>
      </c>
      <c r="BB236" s="130">
        <f>+BE236+BG236+BI236+BK236+BM236+BO236+BQ236+BS236+BU236+BW236+BY236+CA236</f>
        <v>4666.66</v>
      </c>
      <c r="BC236" s="129">
        <v>46000</v>
      </c>
      <c r="BD236" s="748">
        <v>38500</v>
      </c>
      <c r="BE236" s="132">
        <v>0</v>
      </c>
      <c r="BF236" s="131">
        <v>0</v>
      </c>
      <c r="BG236" s="132">
        <v>4666.66</v>
      </c>
      <c r="BH236" s="131"/>
      <c r="BI236" s="132"/>
      <c r="BJ236" s="131"/>
      <c r="BK236" s="132"/>
      <c r="BL236" s="131"/>
      <c r="BM236" s="132"/>
      <c r="BN236" s="131"/>
      <c r="BO236" s="132"/>
      <c r="BP236" s="131"/>
      <c r="BQ236" s="132"/>
      <c r="BR236" s="131"/>
      <c r="BS236" s="65"/>
      <c r="BT236" s="131"/>
      <c r="BU236" s="132"/>
      <c r="BV236" s="131"/>
      <c r="BW236" s="65"/>
      <c r="BX236" s="131"/>
      <c r="BY236" s="65"/>
      <c r="BZ236" s="131"/>
      <c r="CA236" s="65"/>
      <c r="CB236" s="156">
        <f>+BE236+BG236+BI236+BK236+BM236+BO236+BQ236+BS236+BU236+BW236+BY236+CA236</f>
        <v>4666.66</v>
      </c>
      <c r="CC236" s="128">
        <f>+CB236/BA236*100</f>
        <v>5.5226745562130173</v>
      </c>
      <c r="CF236" s="133">
        <f>+CI236-BA236</f>
        <v>0</v>
      </c>
      <c r="CG236" s="133">
        <f>+CJ236-BB236</f>
        <v>0</v>
      </c>
      <c r="CH236" s="160"/>
      <c r="CI236" s="133">
        <v>84500</v>
      </c>
      <c r="CJ236" s="133">
        <v>4666.66</v>
      </c>
    </row>
    <row r="237" spans="1:88" ht="39.75" customHeight="1">
      <c r="A237" s="1002"/>
      <c r="B237" s="945"/>
      <c r="C237" s="1044"/>
      <c r="D237" s="11" t="s">
        <v>429</v>
      </c>
      <c r="E237" s="9" t="s">
        <v>99</v>
      </c>
      <c r="F237" s="671">
        <f>+'[1]UE409 (2)'!F249</f>
        <v>4</v>
      </c>
      <c r="G237" s="671">
        <f>+'[1]UE409 (2)'!G249</f>
        <v>4</v>
      </c>
      <c r="H237" s="671">
        <f>+'[1]UE409 (2)'!H249</f>
        <v>4</v>
      </c>
      <c r="I237" s="671">
        <f>+'[1]UE409 (2)'!I249</f>
        <v>4</v>
      </c>
      <c r="J237" s="634">
        <v>0</v>
      </c>
      <c r="K237" s="91">
        <v>0</v>
      </c>
      <c r="L237" s="91">
        <v>1</v>
      </c>
      <c r="M237" s="91">
        <v>0</v>
      </c>
      <c r="N237" s="91"/>
      <c r="O237" s="91"/>
      <c r="P237" s="91"/>
      <c r="Q237" s="91"/>
      <c r="R237" s="91"/>
      <c r="S237" s="634"/>
      <c r="T237" s="91"/>
      <c r="U237" s="91"/>
      <c r="V237" s="77">
        <f t="shared" ref="V237:V299" si="66">SUM(J237:U237)</f>
        <v>1</v>
      </c>
      <c r="W237" s="128">
        <f t="shared" ref="W237:W299" si="67">+V237/F237*100</f>
        <v>25</v>
      </c>
      <c r="Z237" s="640" t="s">
        <v>829</v>
      </c>
      <c r="AA237" s="640"/>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BA237" s="129"/>
      <c r="BB237" s="130"/>
      <c r="BC237" s="129"/>
      <c r="BD237" s="155"/>
      <c r="BE237" s="132"/>
      <c r="BF237" s="131"/>
      <c r="BG237" s="132"/>
      <c r="BH237" s="131"/>
      <c r="BI237" s="132"/>
      <c r="BJ237" s="131"/>
      <c r="BK237" s="132"/>
      <c r="BL237" s="131"/>
      <c r="BM237" s="132"/>
      <c r="BN237" s="131"/>
      <c r="BO237" s="132"/>
      <c r="BP237" s="131"/>
      <c r="BQ237" s="132"/>
      <c r="BR237" s="131"/>
      <c r="BS237" s="65"/>
      <c r="BT237" s="131"/>
      <c r="BU237" s="132"/>
      <c r="BV237" s="131"/>
      <c r="BW237" s="65"/>
      <c r="BX237" s="131"/>
      <c r="BY237" s="65"/>
      <c r="BZ237" s="131"/>
      <c r="CA237" s="65"/>
      <c r="CB237" s="156">
        <f t="shared" ref="CB237:CB300" si="68">+BE237+BG237+BI237+BK237+BM237+BO237+BQ237+BS237+BU237+BW237+BY237+CA237</f>
        <v>0</v>
      </c>
      <c r="CC237" s="128" t="e">
        <f t="shared" ref="CC237:CC300" si="69">+CB237/BA237*100</f>
        <v>#DIV/0!</v>
      </c>
      <c r="CF237" s="157"/>
      <c r="CG237" s="157"/>
    </row>
    <row r="238" spans="1:88" ht="42.75" customHeight="1">
      <c r="A238" s="1002"/>
      <c r="B238" s="1046" t="s">
        <v>244</v>
      </c>
      <c r="C238" s="1044" t="s">
        <v>292</v>
      </c>
      <c r="D238" s="670" t="s">
        <v>221</v>
      </c>
      <c r="E238" s="670"/>
      <c r="F238" s="671">
        <f>+'[1]UE409 (2)'!F250</f>
        <v>18414</v>
      </c>
      <c r="G238" s="671">
        <f>+'[1]UE409 (2)'!G250</f>
        <v>18414</v>
      </c>
      <c r="H238" s="671">
        <f>+'[1]UE409 (2)'!H250</f>
        <v>20255</v>
      </c>
      <c r="I238" s="671">
        <f>+'[1]UE409 (2)'!I250</f>
        <v>22281</v>
      </c>
      <c r="J238" s="729">
        <v>1358</v>
      </c>
      <c r="K238" s="671">
        <v>1534</v>
      </c>
      <c r="L238" s="671">
        <v>1594</v>
      </c>
      <c r="M238" s="671">
        <v>1650</v>
      </c>
      <c r="N238" s="671">
        <f t="shared" ref="N238:U238" si="70">+N239+N242</f>
        <v>0</v>
      </c>
      <c r="O238" s="671">
        <f t="shared" si="70"/>
        <v>0</v>
      </c>
      <c r="P238" s="671">
        <f t="shared" si="70"/>
        <v>0</v>
      </c>
      <c r="Q238" s="671">
        <f t="shared" si="70"/>
        <v>0</v>
      </c>
      <c r="R238" s="671">
        <f t="shared" si="70"/>
        <v>0</v>
      </c>
      <c r="S238" s="671">
        <f t="shared" si="70"/>
        <v>0</v>
      </c>
      <c r="T238" s="671">
        <f t="shared" si="70"/>
        <v>0</v>
      </c>
      <c r="U238" s="671">
        <f t="shared" si="70"/>
        <v>0</v>
      </c>
      <c r="V238" s="77">
        <f t="shared" si="66"/>
        <v>6136</v>
      </c>
      <c r="W238" s="128">
        <f t="shared" si="67"/>
        <v>33.322472032149456</v>
      </c>
      <c r="Z238" s="640"/>
      <c r="AA238" s="640"/>
      <c r="AB238" s="226"/>
      <c r="AC238" s="226"/>
      <c r="AD238" s="226"/>
      <c r="AE238" s="226"/>
      <c r="AF238" s="226"/>
      <c r="AG238" s="226"/>
      <c r="AH238" s="226"/>
      <c r="AI238" s="226"/>
      <c r="AJ238" s="226"/>
      <c r="AK238" s="226"/>
      <c r="AL238" s="226"/>
      <c r="AM238" s="226"/>
      <c r="AN238" s="226"/>
      <c r="AO238" s="226"/>
      <c r="AP238" s="226"/>
      <c r="AQ238" s="226"/>
      <c r="AR238" s="226"/>
      <c r="AS238" s="226"/>
      <c r="AT238" s="226"/>
      <c r="AU238" s="226"/>
      <c r="AV238" s="226"/>
      <c r="AW238" s="226"/>
      <c r="BA238" s="77">
        <f>+BC238+BD238+BF238+BH238+BJ238+BL238+BN238+BP238+BR238+BT238+BV238+BX238+BZ238</f>
        <v>216422</v>
      </c>
      <c r="BB238" s="130">
        <f>+BE238+BG238+BI238+BK238+BM238+BO238+BQ238+BS238+BU238+BW238+BY238+CA238</f>
        <v>19454.899999999998</v>
      </c>
      <c r="BC238" s="129">
        <v>33618</v>
      </c>
      <c r="BD238" s="155">
        <v>0</v>
      </c>
      <c r="BE238" s="132">
        <v>118.28</v>
      </c>
      <c r="BF238" s="131">
        <v>182804</v>
      </c>
      <c r="BG238" s="132">
        <v>19336.62</v>
      </c>
      <c r="BH238" s="131"/>
      <c r="BI238" s="132"/>
      <c r="BJ238" s="131"/>
      <c r="BK238" s="132"/>
      <c r="BL238" s="131"/>
      <c r="BM238" s="132"/>
      <c r="BN238" s="131"/>
      <c r="BO238" s="132"/>
      <c r="BP238" s="131"/>
      <c r="BQ238" s="132"/>
      <c r="BR238" s="131"/>
      <c r="BS238" s="65"/>
      <c r="BT238" s="131"/>
      <c r="BU238" s="132"/>
      <c r="BV238" s="131"/>
      <c r="BW238" s="65"/>
      <c r="BX238" s="131"/>
      <c r="BY238" s="65"/>
      <c r="BZ238" s="131"/>
      <c r="CA238" s="65"/>
      <c r="CB238" s="156">
        <f t="shared" si="68"/>
        <v>19454.899999999998</v>
      </c>
      <c r="CC238" s="128">
        <f t="shared" si="69"/>
        <v>8.9893356497953061</v>
      </c>
      <c r="CF238" s="133">
        <f>+CI238-BA238</f>
        <v>0</v>
      </c>
      <c r="CG238" s="133">
        <f>+CJ238-BB238</f>
        <v>0</v>
      </c>
      <c r="CH238" s="160"/>
      <c r="CI238" s="133">
        <v>216422</v>
      </c>
      <c r="CJ238" s="133">
        <v>19454.899999999998</v>
      </c>
    </row>
    <row r="239" spans="1:88" ht="64.5" customHeight="1">
      <c r="A239" s="1002"/>
      <c r="B239" s="1046"/>
      <c r="C239" s="1044"/>
      <c r="D239" s="38" t="s">
        <v>476</v>
      </c>
      <c r="E239" s="44" t="s">
        <v>245</v>
      </c>
      <c r="F239" s="671">
        <f>+'[1]UE409 (2)'!F251</f>
        <v>16500</v>
      </c>
      <c r="G239" s="671">
        <f>+'[1]UE409 (2)'!G251</f>
        <v>16500</v>
      </c>
      <c r="H239" s="671">
        <f>+'[1]UE409 (2)'!H251</f>
        <v>18150</v>
      </c>
      <c r="I239" s="671">
        <f>+'[1]UE409 (2)'!I251</f>
        <v>19965</v>
      </c>
      <c r="J239" s="635">
        <v>1206</v>
      </c>
      <c r="K239" s="80">
        <v>1426</v>
      </c>
      <c r="L239" s="80">
        <v>1431</v>
      </c>
      <c r="M239" s="80">
        <v>1422</v>
      </c>
      <c r="N239" s="80"/>
      <c r="O239" s="80"/>
      <c r="P239" s="80"/>
      <c r="Q239" s="80"/>
      <c r="R239" s="80"/>
      <c r="S239" s="634"/>
      <c r="T239" s="80"/>
      <c r="U239" s="80"/>
      <c r="V239" s="77">
        <f t="shared" si="66"/>
        <v>5485</v>
      </c>
      <c r="W239" s="128">
        <f t="shared" si="67"/>
        <v>33.242424242424242</v>
      </c>
      <c r="Z239" s="640"/>
      <c r="AA239" s="640"/>
      <c r="AB239" s="226"/>
      <c r="AC239" s="226"/>
      <c r="AD239" s="226"/>
      <c r="AE239" s="226"/>
      <c r="AF239" s="226"/>
      <c r="AG239" s="226"/>
      <c r="AH239" s="226"/>
      <c r="AI239" s="226"/>
      <c r="AJ239" s="226"/>
      <c r="AK239" s="226"/>
      <c r="AL239" s="226"/>
      <c r="AM239" s="226"/>
      <c r="AN239" s="226"/>
      <c r="AO239" s="226"/>
      <c r="AP239" s="226"/>
      <c r="AQ239" s="226"/>
      <c r="AR239" s="226"/>
      <c r="AS239" s="226"/>
      <c r="AT239" s="226"/>
      <c r="AU239" s="226"/>
      <c r="AV239" s="226"/>
      <c r="AW239" s="226"/>
      <c r="BA239" s="129"/>
      <c r="BB239" s="130"/>
      <c r="BC239" s="129"/>
      <c r="BD239" s="155"/>
      <c r="BE239" s="132"/>
      <c r="BF239" s="131"/>
      <c r="BG239" s="132"/>
      <c r="BH239" s="131"/>
      <c r="BI239" s="132"/>
      <c r="BJ239" s="131"/>
      <c r="BK239" s="132"/>
      <c r="BL239" s="131"/>
      <c r="BM239" s="132"/>
      <c r="BN239" s="131"/>
      <c r="BO239" s="132"/>
      <c r="BP239" s="131"/>
      <c r="BQ239" s="132"/>
      <c r="BR239" s="131"/>
      <c r="BS239" s="65"/>
      <c r="BT239" s="131"/>
      <c r="BU239" s="132"/>
      <c r="BV239" s="131"/>
      <c r="BW239" s="65"/>
      <c r="BX239" s="131"/>
      <c r="BY239" s="65"/>
      <c r="BZ239" s="131"/>
      <c r="CA239" s="65"/>
      <c r="CB239" s="156">
        <f t="shared" si="68"/>
        <v>0</v>
      </c>
      <c r="CC239" s="128" t="e">
        <f t="shared" si="69"/>
        <v>#DIV/0!</v>
      </c>
      <c r="CF239" s="157"/>
      <c r="CG239" s="157"/>
    </row>
    <row r="240" spans="1:88" ht="36" customHeight="1">
      <c r="A240" s="1002"/>
      <c r="B240" s="1046"/>
      <c r="C240" s="1044"/>
      <c r="D240" s="38" t="s">
        <v>113</v>
      </c>
      <c r="E240" s="44" t="s">
        <v>112</v>
      </c>
      <c r="F240" s="671">
        <f>+'[1]UE409 (2)'!F252</f>
        <v>4125</v>
      </c>
      <c r="G240" s="671">
        <f>+'[1]UE409 (2)'!G252</f>
        <v>4125</v>
      </c>
      <c r="H240" s="671">
        <f>+'[1]UE409 (2)'!H252</f>
        <v>4538</v>
      </c>
      <c r="I240" s="671">
        <f>+'[1]UE409 (2)'!I252</f>
        <v>4991</v>
      </c>
      <c r="J240" s="634">
        <v>119</v>
      </c>
      <c r="K240" s="80">
        <v>152</v>
      </c>
      <c r="L240" s="80">
        <v>210</v>
      </c>
      <c r="M240" s="80">
        <v>123</v>
      </c>
      <c r="N240" s="80"/>
      <c r="O240" s="80"/>
      <c r="P240" s="80"/>
      <c r="Q240" s="80"/>
      <c r="R240" s="80"/>
      <c r="S240" s="634"/>
      <c r="T240" s="80"/>
      <c r="U240" s="80"/>
      <c r="V240" s="77">
        <f t="shared" si="66"/>
        <v>604</v>
      </c>
      <c r="W240" s="128">
        <f t="shared" si="67"/>
        <v>14.642424242424243</v>
      </c>
      <c r="Z240" s="640"/>
      <c r="AA240" s="640"/>
      <c r="AB240" s="226"/>
      <c r="AC240" s="226"/>
      <c r="AD240" s="226"/>
      <c r="AE240" s="226"/>
      <c r="AF240" s="226"/>
      <c r="AG240" s="226"/>
      <c r="AH240" s="226"/>
      <c r="AI240" s="226"/>
      <c r="AJ240" s="226"/>
      <c r="AK240" s="226"/>
      <c r="AL240" s="226"/>
      <c r="AM240" s="226"/>
      <c r="AN240" s="226"/>
      <c r="AO240" s="226"/>
      <c r="AP240" s="226"/>
      <c r="AQ240" s="226"/>
      <c r="AR240" s="226"/>
      <c r="AS240" s="226"/>
      <c r="AT240" s="226"/>
      <c r="AU240" s="226"/>
      <c r="AV240" s="226"/>
      <c r="AW240" s="226"/>
      <c r="BA240" s="129"/>
      <c r="BB240" s="130"/>
      <c r="BC240" s="129"/>
      <c r="BD240" s="155"/>
      <c r="BE240" s="132"/>
      <c r="BF240" s="131"/>
      <c r="BG240" s="132"/>
      <c r="BH240" s="131"/>
      <c r="BI240" s="132"/>
      <c r="BJ240" s="131"/>
      <c r="BK240" s="132"/>
      <c r="BL240" s="131"/>
      <c r="BM240" s="132"/>
      <c r="BN240" s="131"/>
      <c r="BO240" s="132"/>
      <c r="BP240" s="131"/>
      <c r="BQ240" s="132"/>
      <c r="BR240" s="131"/>
      <c r="BS240" s="65"/>
      <c r="BT240" s="131"/>
      <c r="BU240" s="132"/>
      <c r="BV240" s="131"/>
      <c r="BW240" s="65"/>
      <c r="BX240" s="131"/>
      <c r="BY240" s="65"/>
      <c r="BZ240" s="131"/>
      <c r="CA240" s="65"/>
      <c r="CB240" s="156">
        <f t="shared" si="68"/>
        <v>0</v>
      </c>
      <c r="CC240" s="128" t="e">
        <f t="shared" si="69"/>
        <v>#DIV/0!</v>
      </c>
      <c r="CF240" s="157"/>
      <c r="CG240" s="157"/>
    </row>
    <row r="241" spans="1:88" ht="51.75" customHeight="1">
      <c r="A241" s="1002"/>
      <c r="B241" s="1046"/>
      <c r="C241" s="1044"/>
      <c r="D241" s="38" t="s">
        <v>114</v>
      </c>
      <c r="E241" s="44" t="s">
        <v>115</v>
      </c>
      <c r="F241" s="671">
        <f>+'[1]UE409 (2)'!F253</f>
        <v>3300</v>
      </c>
      <c r="G241" s="671">
        <f>+'[1]UE409 (2)'!G253</f>
        <v>3300</v>
      </c>
      <c r="H241" s="671">
        <f>+'[1]UE409 (2)'!H253</f>
        <v>3630</v>
      </c>
      <c r="I241" s="671">
        <f>+'[1]UE409 (2)'!I253</f>
        <v>3993</v>
      </c>
      <c r="J241" s="634">
        <v>144</v>
      </c>
      <c r="K241" s="80">
        <v>166</v>
      </c>
      <c r="L241" s="80">
        <v>256</v>
      </c>
      <c r="M241" s="80">
        <v>155</v>
      </c>
      <c r="N241" s="80"/>
      <c r="O241" s="80"/>
      <c r="P241" s="80"/>
      <c r="Q241" s="80"/>
      <c r="R241" s="80"/>
      <c r="S241" s="634"/>
      <c r="T241" s="80"/>
      <c r="U241" s="80"/>
      <c r="V241" s="77">
        <f t="shared" si="66"/>
        <v>721</v>
      </c>
      <c r="W241" s="128">
        <f t="shared" si="67"/>
        <v>21.848484848484848</v>
      </c>
      <c r="Z241" s="640"/>
      <c r="AA241" s="640"/>
      <c r="AB241" s="226"/>
      <c r="AC241" s="226"/>
      <c r="AD241" s="226"/>
      <c r="AE241" s="226"/>
      <c r="AF241" s="226"/>
      <c r="AG241" s="226"/>
      <c r="AH241" s="226"/>
      <c r="AI241" s="226"/>
      <c r="AJ241" s="226"/>
      <c r="AK241" s="226"/>
      <c r="AL241" s="226"/>
      <c r="AM241" s="226"/>
      <c r="AN241" s="226"/>
      <c r="AO241" s="226"/>
      <c r="AP241" s="226"/>
      <c r="AQ241" s="226"/>
      <c r="AR241" s="226"/>
      <c r="AS241" s="226"/>
      <c r="AT241" s="226"/>
      <c r="AU241" s="226"/>
      <c r="AV241" s="226"/>
      <c r="AW241" s="226"/>
      <c r="BA241" s="129"/>
      <c r="BB241" s="130"/>
      <c r="BC241" s="129"/>
      <c r="BD241" s="155"/>
      <c r="BE241" s="132"/>
      <c r="BF241" s="131"/>
      <c r="BG241" s="132"/>
      <c r="BH241" s="131"/>
      <c r="BI241" s="132"/>
      <c r="BJ241" s="131"/>
      <c r="BK241" s="132"/>
      <c r="BL241" s="131"/>
      <c r="BM241" s="132"/>
      <c r="BN241" s="131"/>
      <c r="BO241" s="132"/>
      <c r="BP241" s="131"/>
      <c r="BQ241" s="132"/>
      <c r="BR241" s="131"/>
      <c r="BS241" s="65"/>
      <c r="BT241" s="131"/>
      <c r="BU241" s="132"/>
      <c r="BV241" s="131"/>
      <c r="BW241" s="65"/>
      <c r="BX241" s="131"/>
      <c r="BY241" s="65"/>
      <c r="BZ241" s="131"/>
      <c r="CA241" s="65"/>
      <c r="CB241" s="156">
        <f t="shared" si="68"/>
        <v>0</v>
      </c>
      <c r="CC241" s="128" t="e">
        <f t="shared" si="69"/>
        <v>#DIV/0!</v>
      </c>
      <c r="CF241" s="157"/>
      <c r="CG241" s="157"/>
    </row>
    <row r="242" spans="1:88" ht="49.5" customHeight="1">
      <c r="A242" s="1002"/>
      <c r="B242" s="1046"/>
      <c r="C242" s="1044"/>
      <c r="D242" s="38" t="s">
        <v>116</v>
      </c>
      <c r="E242" s="44" t="s">
        <v>111</v>
      </c>
      <c r="F242" s="671">
        <f>+'[1]UE409 (2)'!F254</f>
        <v>1914</v>
      </c>
      <c r="G242" s="671">
        <f>+'[1]UE409 (2)'!G254</f>
        <v>1914</v>
      </c>
      <c r="H242" s="671">
        <f>+'[1]UE409 (2)'!H254</f>
        <v>2105</v>
      </c>
      <c r="I242" s="671">
        <f>+'[1]UE409 (2)'!I254</f>
        <v>2316</v>
      </c>
      <c r="J242" s="634">
        <v>152</v>
      </c>
      <c r="K242" s="80">
        <v>108</v>
      </c>
      <c r="L242" s="80">
        <v>163</v>
      </c>
      <c r="M242" s="80">
        <v>228</v>
      </c>
      <c r="N242" s="80"/>
      <c r="O242" s="80"/>
      <c r="P242" s="80"/>
      <c r="Q242" s="80"/>
      <c r="R242" s="80"/>
      <c r="S242" s="634"/>
      <c r="T242" s="80"/>
      <c r="U242" s="80"/>
      <c r="V242" s="77">
        <f t="shared" si="66"/>
        <v>651</v>
      </c>
      <c r="W242" s="128">
        <f t="shared" si="67"/>
        <v>34.012539184952978</v>
      </c>
      <c r="Z242" s="640"/>
      <c r="AA242" s="640"/>
      <c r="AB242" s="226"/>
      <c r="AC242" s="226"/>
      <c r="AD242" s="226"/>
      <c r="AE242" s="226"/>
      <c r="AF242" s="226"/>
      <c r="AG242" s="226"/>
      <c r="AH242" s="226"/>
      <c r="AI242" s="226"/>
      <c r="AJ242" s="226"/>
      <c r="AK242" s="226"/>
      <c r="AL242" s="226"/>
      <c r="AM242" s="226"/>
      <c r="AN242" s="226"/>
      <c r="AO242" s="226"/>
      <c r="AP242" s="226"/>
      <c r="AQ242" s="226"/>
      <c r="AR242" s="226"/>
      <c r="AS242" s="226"/>
      <c r="AT242" s="226"/>
      <c r="AU242" s="226"/>
      <c r="AV242" s="226"/>
      <c r="AW242" s="226"/>
      <c r="BA242" s="129"/>
      <c r="BB242" s="130"/>
      <c r="BC242" s="129"/>
      <c r="BD242" s="155"/>
      <c r="BE242" s="132"/>
      <c r="BF242" s="131"/>
      <c r="BG242" s="132"/>
      <c r="BH242" s="131"/>
      <c r="BI242" s="132"/>
      <c r="BJ242" s="131"/>
      <c r="BK242" s="132"/>
      <c r="BL242" s="131"/>
      <c r="BM242" s="132"/>
      <c r="BN242" s="131"/>
      <c r="BO242" s="132"/>
      <c r="BP242" s="131"/>
      <c r="BQ242" s="132"/>
      <c r="BR242" s="131"/>
      <c r="BS242" s="65"/>
      <c r="BT242" s="131"/>
      <c r="BU242" s="132"/>
      <c r="BV242" s="131"/>
      <c r="BW242" s="65"/>
      <c r="BX242" s="131"/>
      <c r="BY242" s="65"/>
      <c r="BZ242" s="131"/>
      <c r="CA242" s="65"/>
      <c r="CB242" s="156">
        <f t="shared" si="68"/>
        <v>0</v>
      </c>
      <c r="CC242" s="128" t="e">
        <f t="shared" si="69"/>
        <v>#DIV/0!</v>
      </c>
      <c r="CF242" s="157"/>
      <c r="CG242" s="157"/>
    </row>
    <row r="243" spans="1:88" ht="42" customHeight="1">
      <c r="A243" s="1002"/>
      <c r="B243" s="1046"/>
      <c r="C243" s="1044"/>
      <c r="D243" s="38" t="s">
        <v>117</v>
      </c>
      <c r="E243" s="44" t="s">
        <v>50</v>
      </c>
      <c r="F243" s="671">
        <f>+'[1]UE409 (2)'!F255</f>
        <v>4125</v>
      </c>
      <c r="G243" s="671">
        <f>+'[1]UE409 (2)'!G255</f>
        <v>4125</v>
      </c>
      <c r="H243" s="671">
        <f>+'[1]UE409 (2)'!H255</f>
        <v>4538</v>
      </c>
      <c r="I243" s="671">
        <f>+'[1]UE409 (2)'!I255</f>
        <v>4991</v>
      </c>
      <c r="J243" s="634">
        <v>198</v>
      </c>
      <c r="K243" s="80">
        <v>188</v>
      </c>
      <c r="L243" s="80">
        <v>263</v>
      </c>
      <c r="M243" s="80">
        <v>226</v>
      </c>
      <c r="N243" s="80"/>
      <c r="O243" s="80"/>
      <c r="P243" s="80"/>
      <c r="Q243" s="80"/>
      <c r="R243" s="80"/>
      <c r="S243" s="634"/>
      <c r="T243" s="80"/>
      <c r="U243" s="80"/>
      <c r="V243" s="77">
        <f t="shared" si="66"/>
        <v>875</v>
      </c>
      <c r="W243" s="128">
        <f t="shared" si="67"/>
        <v>21.212121212121211</v>
      </c>
      <c r="Z243" s="640"/>
      <c r="AA243" s="640"/>
      <c r="AB243" s="226"/>
      <c r="AC243" s="226"/>
      <c r="AD243" s="226"/>
      <c r="AE243" s="226"/>
      <c r="AF243" s="226"/>
      <c r="AG243" s="226"/>
      <c r="AH243" s="226"/>
      <c r="AI243" s="226"/>
      <c r="AJ243" s="226"/>
      <c r="AK243" s="226"/>
      <c r="AL243" s="226"/>
      <c r="AM243" s="226"/>
      <c r="AN243" s="226"/>
      <c r="AO243" s="226"/>
      <c r="AP243" s="226"/>
      <c r="AQ243" s="226"/>
      <c r="AR243" s="226"/>
      <c r="AS243" s="226"/>
      <c r="AT243" s="226"/>
      <c r="AU243" s="226"/>
      <c r="AV243" s="226"/>
      <c r="AW243" s="226"/>
      <c r="BA243" s="129"/>
      <c r="BB243" s="130"/>
      <c r="BC243" s="129"/>
      <c r="BD243" s="155"/>
      <c r="BE243" s="132"/>
      <c r="BF243" s="131"/>
      <c r="BG243" s="132"/>
      <c r="BH243" s="131"/>
      <c r="BI243" s="132"/>
      <c r="BJ243" s="131"/>
      <c r="BK243" s="132"/>
      <c r="BL243" s="131"/>
      <c r="BM243" s="132"/>
      <c r="BN243" s="131"/>
      <c r="BO243" s="132"/>
      <c r="BP243" s="131"/>
      <c r="BQ243" s="132"/>
      <c r="BR243" s="131"/>
      <c r="BS243" s="65"/>
      <c r="BT243" s="131"/>
      <c r="BU243" s="132"/>
      <c r="BV243" s="131"/>
      <c r="BW243" s="65"/>
      <c r="BX243" s="131"/>
      <c r="BY243" s="65"/>
      <c r="BZ243" s="131"/>
      <c r="CA243" s="65"/>
      <c r="CB243" s="156">
        <f t="shared" si="68"/>
        <v>0</v>
      </c>
      <c r="CC243" s="128" t="e">
        <f t="shared" si="69"/>
        <v>#DIV/0!</v>
      </c>
      <c r="CF243" s="157"/>
      <c r="CG243" s="157"/>
    </row>
    <row r="244" spans="1:88" ht="57.75" customHeight="1">
      <c r="A244" s="1002"/>
      <c r="B244" s="1061" t="s">
        <v>246</v>
      </c>
      <c r="C244" s="1061" t="s">
        <v>293</v>
      </c>
      <c r="D244" s="670" t="s">
        <v>221</v>
      </c>
      <c r="E244" s="670"/>
      <c r="F244" s="671">
        <f>+'[1]UE409 (2)'!F256</f>
        <v>300</v>
      </c>
      <c r="G244" s="671">
        <f>+'[1]UE409 (2)'!G256</f>
        <v>300</v>
      </c>
      <c r="H244" s="671">
        <f>+'[1]UE409 (2)'!H256</f>
        <v>330</v>
      </c>
      <c r="I244" s="671">
        <f>+'[1]UE409 (2)'!I256</f>
        <v>363</v>
      </c>
      <c r="J244" s="727">
        <v>35</v>
      </c>
      <c r="K244" s="671">
        <v>31</v>
      </c>
      <c r="L244" s="671">
        <v>14</v>
      </c>
      <c r="M244" s="671">
        <v>27</v>
      </c>
      <c r="N244" s="671">
        <f t="shared" ref="N244:U244" si="71">SUM(N245)</f>
        <v>0</v>
      </c>
      <c r="O244" s="671">
        <f t="shared" si="71"/>
        <v>0</v>
      </c>
      <c r="P244" s="671">
        <f t="shared" si="71"/>
        <v>0</v>
      </c>
      <c r="Q244" s="671">
        <f t="shared" si="71"/>
        <v>0</v>
      </c>
      <c r="R244" s="671">
        <f t="shared" si="71"/>
        <v>0</v>
      </c>
      <c r="S244" s="671">
        <f t="shared" si="71"/>
        <v>0</v>
      </c>
      <c r="T244" s="671">
        <f t="shared" si="71"/>
        <v>0</v>
      </c>
      <c r="U244" s="671">
        <f t="shared" si="71"/>
        <v>0</v>
      </c>
      <c r="V244" s="77">
        <f t="shared" si="66"/>
        <v>107</v>
      </c>
      <c r="W244" s="128">
        <f t="shared" si="67"/>
        <v>35.666666666666671</v>
      </c>
      <c r="Z244" s="640"/>
      <c r="AA244" s="640"/>
      <c r="AB244" s="226"/>
      <c r="AC244" s="226"/>
      <c r="AD244" s="226"/>
      <c r="AE244" s="226"/>
      <c r="AF244" s="226"/>
      <c r="AG244" s="226"/>
      <c r="AH244" s="226"/>
      <c r="AI244" s="226"/>
      <c r="AJ244" s="226"/>
      <c r="AK244" s="226"/>
      <c r="AL244" s="226"/>
      <c r="AM244" s="226"/>
      <c r="AN244" s="226"/>
      <c r="AO244" s="226"/>
      <c r="AP244" s="226"/>
      <c r="AQ244" s="226"/>
      <c r="AR244" s="226"/>
      <c r="AS244" s="226"/>
      <c r="AT244" s="226"/>
      <c r="AU244" s="226"/>
      <c r="AV244" s="226"/>
      <c r="AW244" s="226"/>
      <c r="BA244" s="129">
        <f>+BC244+BD244+BF244+BH244+BJ244+BL244+BN244+BP244+BR244+BT244+BV244+BX244+BZ244</f>
        <v>0</v>
      </c>
      <c r="BB244" s="130">
        <f>+BE244+BG244+BI244+BK244+BM244+BO244+BQ244+BS244+BU244+BW244+BY244+CA244</f>
        <v>0</v>
      </c>
      <c r="BC244" s="129">
        <v>0</v>
      </c>
      <c r="BD244" s="155">
        <v>0</v>
      </c>
      <c r="BE244" s="132">
        <v>0</v>
      </c>
      <c r="BF244" s="131">
        <v>0</v>
      </c>
      <c r="BG244" s="132">
        <v>0</v>
      </c>
      <c r="BH244" s="131"/>
      <c r="BI244" s="132"/>
      <c r="BJ244" s="131"/>
      <c r="BK244" s="132"/>
      <c r="BL244" s="131"/>
      <c r="BM244" s="132"/>
      <c r="BN244" s="131"/>
      <c r="BO244" s="132"/>
      <c r="BP244" s="131"/>
      <c r="BQ244" s="132"/>
      <c r="BR244" s="131"/>
      <c r="BS244" s="65"/>
      <c r="BT244" s="131"/>
      <c r="BU244" s="132"/>
      <c r="BV244" s="131"/>
      <c r="BW244" s="65"/>
      <c r="BX244" s="131"/>
      <c r="BY244" s="65"/>
      <c r="BZ244" s="131"/>
      <c r="CA244" s="65"/>
      <c r="CB244" s="156">
        <f t="shared" si="68"/>
        <v>0</v>
      </c>
      <c r="CC244" s="128" t="e">
        <f t="shared" si="69"/>
        <v>#DIV/0!</v>
      </c>
      <c r="CF244" s="133">
        <f>+CI244-BA244</f>
        <v>0</v>
      </c>
      <c r="CG244" s="133">
        <f>+CJ244-BB244</f>
        <v>0</v>
      </c>
      <c r="CH244" s="160"/>
      <c r="CI244" s="133"/>
      <c r="CJ244" s="133"/>
    </row>
    <row r="245" spans="1:88" ht="38.25" customHeight="1">
      <c r="A245" s="1002"/>
      <c r="B245" s="1061"/>
      <c r="C245" s="1061"/>
      <c r="D245" s="34" t="s">
        <v>477</v>
      </c>
      <c r="E245" s="18" t="s">
        <v>101</v>
      </c>
      <c r="F245" s="671">
        <f>+'[1]UE409 (2)'!F257</f>
        <v>300</v>
      </c>
      <c r="G245" s="671">
        <f>+'[1]UE409 (2)'!G257</f>
        <v>300</v>
      </c>
      <c r="H245" s="671">
        <f>+'[1]UE409 (2)'!H257</f>
        <v>330</v>
      </c>
      <c r="I245" s="671">
        <f>+'[1]UE409 (2)'!I257</f>
        <v>363</v>
      </c>
      <c r="J245" s="634">
        <v>35</v>
      </c>
      <c r="K245" s="80">
        <v>31</v>
      </c>
      <c r="L245" s="80">
        <v>14</v>
      </c>
      <c r="M245" s="80">
        <v>27</v>
      </c>
      <c r="N245" s="80"/>
      <c r="O245" s="80"/>
      <c r="P245" s="80"/>
      <c r="Q245" s="80"/>
      <c r="R245" s="80"/>
      <c r="S245" s="634"/>
      <c r="T245" s="80"/>
      <c r="U245" s="80"/>
      <c r="V245" s="77">
        <f t="shared" si="66"/>
        <v>107</v>
      </c>
      <c r="W245" s="128">
        <f t="shared" si="67"/>
        <v>35.666666666666671</v>
      </c>
      <c r="Z245" s="640"/>
      <c r="AA245" s="640"/>
      <c r="AB245" s="226"/>
      <c r="AC245" s="226"/>
      <c r="AD245" s="226"/>
      <c r="AE245" s="226"/>
      <c r="AF245" s="226"/>
      <c r="AG245" s="226"/>
      <c r="AH245" s="226"/>
      <c r="AI245" s="226"/>
      <c r="AJ245" s="226"/>
      <c r="AK245" s="226"/>
      <c r="AL245" s="226"/>
      <c r="AM245" s="226"/>
      <c r="AN245" s="226"/>
      <c r="AO245" s="226"/>
      <c r="AP245" s="226"/>
      <c r="AQ245" s="226"/>
      <c r="AR245" s="226"/>
      <c r="AS245" s="226"/>
      <c r="AT245" s="226"/>
      <c r="AU245" s="226"/>
      <c r="AV245" s="226"/>
      <c r="AW245" s="226"/>
      <c r="BA245" s="129"/>
      <c r="BB245" s="130"/>
      <c r="BC245" s="129"/>
      <c r="BD245" s="155"/>
      <c r="BE245" s="132"/>
      <c r="BF245" s="131"/>
      <c r="BG245" s="132"/>
      <c r="BH245" s="131"/>
      <c r="BI245" s="132"/>
      <c r="BJ245" s="131"/>
      <c r="BK245" s="132"/>
      <c r="BL245" s="131"/>
      <c r="BM245" s="132"/>
      <c r="BN245" s="131"/>
      <c r="BO245" s="132"/>
      <c r="BP245" s="131"/>
      <c r="BQ245" s="132"/>
      <c r="BR245" s="131"/>
      <c r="BS245" s="65"/>
      <c r="BT245" s="131"/>
      <c r="BU245" s="132"/>
      <c r="BV245" s="131"/>
      <c r="BW245" s="65"/>
      <c r="BX245" s="131"/>
      <c r="BY245" s="65"/>
      <c r="BZ245" s="131"/>
      <c r="CA245" s="65"/>
      <c r="CB245" s="156">
        <f t="shared" si="68"/>
        <v>0</v>
      </c>
      <c r="CC245" s="128" t="e">
        <f t="shared" si="69"/>
        <v>#DIV/0!</v>
      </c>
      <c r="CF245" s="157"/>
      <c r="CG245" s="157"/>
    </row>
    <row r="246" spans="1:88" ht="25.5" customHeight="1">
      <c r="A246" s="1002"/>
      <c r="B246" s="1061"/>
      <c r="C246" s="1061"/>
      <c r="D246" s="11" t="s">
        <v>415</v>
      </c>
      <c r="E246" s="44" t="s">
        <v>478</v>
      </c>
      <c r="F246" s="671">
        <f>+'[1]UE409 (2)'!F258</f>
        <v>300</v>
      </c>
      <c r="G246" s="671">
        <f>+'[1]UE409 (2)'!G258</f>
        <v>300</v>
      </c>
      <c r="H246" s="671">
        <f>+'[1]UE409 (2)'!H258</f>
        <v>330</v>
      </c>
      <c r="I246" s="671">
        <f>+'[1]UE409 (2)'!I258</f>
        <v>363</v>
      </c>
      <c r="J246" s="634">
        <v>29</v>
      </c>
      <c r="K246" s="80">
        <v>37</v>
      </c>
      <c r="L246" s="80">
        <v>15</v>
      </c>
      <c r="M246" s="80">
        <v>29</v>
      </c>
      <c r="N246" s="80"/>
      <c r="O246" s="80"/>
      <c r="P246" s="80"/>
      <c r="Q246" s="80"/>
      <c r="R246" s="80"/>
      <c r="S246" s="634"/>
      <c r="T246" s="80"/>
      <c r="U246" s="80"/>
      <c r="V246" s="77">
        <f t="shared" si="66"/>
        <v>110</v>
      </c>
      <c r="W246" s="128">
        <f t="shared" si="67"/>
        <v>36.666666666666664</v>
      </c>
      <c r="Z246" s="640"/>
      <c r="AA246" s="640"/>
      <c r="AB246" s="226"/>
      <c r="AC246" s="226"/>
      <c r="AD246" s="226"/>
      <c r="AE246" s="226"/>
      <c r="AF246" s="226"/>
      <c r="AG246" s="226"/>
      <c r="AH246" s="226"/>
      <c r="AI246" s="226"/>
      <c r="AJ246" s="226"/>
      <c r="AK246" s="226"/>
      <c r="AL246" s="226"/>
      <c r="AM246" s="226"/>
      <c r="AN246" s="226"/>
      <c r="AO246" s="226"/>
      <c r="AP246" s="226"/>
      <c r="AQ246" s="226"/>
      <c r="AR246" s="226"/>
      <c r="AS246" s="226"/>
      <c r="AT246" s="226"/>
      <c r="AU246" s="226"/>
      <c r="AV246" s="226"/>
      <c r="AW246" s="226"/>
      <c r="BA246" s="129"/>
      <c r="BB246" s="130"/>
      <c r="BC246" s="129"/>
      <c r="BD246" s="155"/>
      <c r="BE246" s="132"/>
      <c r="BF246" s="131"/>
      <c r="BG246" s="132"/>
      <c r="BH246" s="131"/>
      <c r="BI246" s="132"/>
      <c r="BJ246" s="131"/>
      <c r="BK246" s="132"/>
      <c r="BL246" s="131"/>
      <c r="BM246" s="132"/>
      <c r="BN246" s="131"/>
      <c r="BO246" s="132"/>
      <c r="BP246" s="131"/>
      <c r="BQ246" s="132"/>
      <c r="BR246" s="131"/>
      <c r="BS246" s="65"/>
      <c r="BT246" s="131"/>
      <c r="BU246" s="132"/>
      <c r="BV246" s="131"/>
      <c r="BW246" s="65"/>
      <c r="BX246" s="131"/>
      <c r="BY246" s="65"/>
      <c r="BZ246" s="131"/>
      <c r="CA246" s="65"/>
      <c r="CB246" s="156">
        <f t="shared" si="68"/>
        <v>0</v>
      </c>
      <c r="CC246" s="128" t="e">
        <f t="shared" si="69"/>
        <v>#DIV/0!</v>
      </c>
      <c r="CF246" s="157"/>
      <c r="CG246" s="157"/>
    </row>
    <row r="247" spans="1:88" ht="38.25" customHeight="1">
      <c r="A247" s="1002"/>
      <c r="B247" s="1061"/>
      <c r="C247" s="1061"/>
      <c r="D247" s="11" t="s">
        <v>416</v>
      </c>
      <c r="E247" s="9" t="s">
        <v>478</v>
      </c>
      <c r="F247" s="671">
        <f>+'[1]UE409 (2)'!F259</f>
        <v>300</v>
      </c>
      <c r="G247" s="671">
        <f>+'[1]UE409 (2)'!G259</f>
        <v>300</v>
      </c>
      <c r="H247" s="671">
        <f>+'[1]UE409 (2)'!H259</f>
        <v>330</v>
      </c>
      <c r="I247" s="671">
        <f>+'[1]UE409 (2)'!I259</f>
        <v>363</v>
      </c>
      <c r="J247" s="634">
        <v>37</v>
      </c>
      <c r="K247" s="80">
        <v>74</v>
      </c>
      <c r="L247" s="80">
        <v>38</v>
      </c>
      <c r="M247" s="80">
        <v>26</v>
      </c>
      <c r="N247" s="80"/>
      <c r="O247" s="80"/>
      <c r="P247" s="80"/>
      <c r="Q247" s="80"/>
      <c r="R247" s="80"/>
      <c r="S247" s="634"/>
      <c r="T247" s="80"/>
      <c r="U247" s="80"/>
      <c r="V247" s="77">
        <f t="shared" si="66"/>
        <v>175</v>
      </c>
      <c r="W247" s="128">
        <f t="shared" si="67"/>
        <v>58.333333333333336</v>
      </c>
      <c r="Z247" s="640"/>
      <c r="AA247" s="640"/>
      <c r="AB247" s="226"/>
      <c r="AC247" s="226"/>
      <c r="AD247" s="226"/>
      <c r="AE247" s="226"/>
      <c r="AF247" s="226"/>
      <c r="AG247" s="226"/>
      <c r="AH247" s="226"/>
      <c r="AI247" s="226"/>
      <c r="AJ247" s="226"/>
      <c r="AK247" s="226"/>
      <c r="AL247" s="226"/>
      <c r="AM247" s="226"/>
      <c r="AN247" s="226"/>
      <c r="AO247" s="226"/>
      <c r="AP247" s="226"/>
      <c r="AQ247" s="226"/>
      <c r="AR247" s="226"/>
      <c r="AS247" s="226"/>
      <c r="AT247" s="226"/>
      <c r="AU247" s="226"/>
      <c r="AV247" s="226"/>
      <c r="AW247" s="226"/>
      <c r="BA247" s="129"/>
      <c r="BB247" s="130"/>
      <c r="BC247" s="129"/>
      <c r="BD247" s="155"/>
      <c r="BE247" s="132"/>
      <c r="BF247" s="131"/>
      <c r="BG247" s="132"/>
      <c r="BH247" s="131"/>
      <c r="BI247" s="132"/>
      <c r="BJ247" s="131"/>
      <c r="BK247" s="132"/>
      <c r="BL247" s="131"/>
      <c r="BM247" s="132"/>
      <c r="BN247" s="131"/>
      <c r="BO247" s="132"/>
      <c r="BP247" s="131"/>
      <c r="BQ247" s="132"/>
      <c r="BR247" s="131"/>
      <c r="BS247" s="65"/>
      <c r="BT247" s="131"/>
      <c r="BU247" s="132"/>
      <c r="BV247" s="131"/>
      <c r="BW247" s="65"/>
      <c r="BX247" s="131"/>
      <c r="BY247" s="65"/>
      <c r="BZ247" s="131"/>
      <c r="CA247" s="65"/>
      <c r="CB247" s="156">
        <f t="shared" si="68"/>
        <v>0</v>
      </c>
      <c r="CC247" s="128" t="e">
        <f t="shared" si="69"/>
        <v>#DIV/0!</v>
      </c>
      <c r="CF247" s="157"/>
      <c r="CG247" s="157"/>
    </row>
    <row r="248" spans="1:88" ht="45.75" customHeight="1">
      <c r="A248" s="1002"/>
      <c r="B248" s="1046" t="s">
        <v>247</v>
      </c>
      <c r="C248" s="1038" t="s">
        <v>294</v>
      </c>
      <c r="D248" s="670" t="s">
        <v>221</v>
      </c>
      <c r="E248" s="670"/>
      <c r="F248" s="671">
        <f>+'[1]UE409 (2)'!F260</f>
        <v>24280</v>
      </c>
      <c r="G248" s="671">
        <f>+'[1]UE409 (2)'!G260</f>
        <v>21280</v>
      </c>
      <c r="H248" s="671">
        <f>+'[1]UE409 (2)'!H260</f>
        <v>23408</v>
      </c>
      <c r="I248" s="671">
        <f>+'[1]UE409 (2)'!I260</f>
        <v>25749</v>
      </c>
      <c r="J248" s="727">
        <v>886</v>
      </c>
      <c r="K248" s="671">
        <v>1283</v>
      </c>
      <c r="L248" s="671">
        <v>1649</v>
      </c>
      <c r="M248" s="671">
        <v>3792</v>
      </c>
      <c r="N248" s="671">
        <f t="shared" ref="N248:U248" si="72">+N252+N249</f>
        <v>0</v>
      </c>
      <c r="O248" s="671">
        <f t="shared" si="72"/>
        <v>0</v>
      </c>
      <c r="P248" s="671">
        <f t="shared" si="72"/>
        <v>0</v>
      </c>
      <c r="Q248" s="671">
        <f t="shared" si="72"/>
        <v>0</v>
      </c>
      <c r="R248" s="671">
        <f t="shared" si="72"/>
        <v>0</v>
      </c>
      <c r="S248" s="671">
        <f t="shared" si="72"/>
        <v>0</v>
      </c>
      <c r="T248" s="671">
        <f t="shared" si="72"/>
        <v>0</v>
      </c>
      <c r="U248" s="671">
        <f t="shared" si="72"/>
        <v>0</v>
      </c>
      <c r="V248" s="77">
        <f t="shared" si="66"/>
        <v>7610</v>
      </c>
      <c r="W248" s="128">
        <f t="shared" si="67"/>
        <v>31.342668863261945</v>
      </c>
      <c r="Z248" s="640"/>
      <c r="AA248" s="640"/>
      <c r="AB248" s="226"/>
      <c r="AC248" s="226"/>
      <c r="AD248" s="226"/>
      <c r="AE248" s="226"/>
      <c r="AF248" s="226"/>
      <c r="AG248" s="226"/>
      <c r="AH248" s="226"/>
      <c r="AI248" s="226"/>
      <c r="AJ248" s="226"/>
      <c r="AK248" s="226"/>
      <c r="AL248" s="226"/>
      <c r="AM248" s="226"/>
      <c r="AN248" s="226"/>
      <c r="AO248" s="226"/>
      <c r="AP248" s="226"/>
      <c r="AQ248" s="226"/>
      <c r="AR248" s="226"/>
      <c r="AS248" s="226"/>
      <c r="AT248" s="226"/>
      <c r="AU248" s="226"/>
      <c r="AV248" s="226"/>
      <c r="AW248" s="226"/>
      <c r="BA248" s="129">
        <f>+BC248+BD248+BF248+BH248+BJ248+BL248+BN248+BP248+BR248+BT248+BV248+BX248+BZ248</f>
        <v>286858</v>
      </c>
      <c r="BB248" s="130">
        <f>+BE248+BG248+BI248+BK248+BM248+BO248+BQ248+BS248+BU248+BW248+BY248+CA248</f>
        <v>25696.09</v>
      </c>
      <c r="BC248" s="129">
        <v>0</v>
      </c>
      <c r="BD248" s="155">
        <v>0</v>
      </c>
      <c r="BE248" s="132">
        <v>0</v>
      </c>
      <c r="BF248" s="131">
        <v>286858</v>
      </c>
      <c r="BG248" s="132">
        <v>25696.09</v>
      </c>
      <c r="BH248" s="131"/>
      <c r="BI248" s="132"/>
      <c r="BJ248" s="131"/>
      <c r="BK248" s="132"/>
      <c r="BL248" s="131"/>
      <c r="BM248" s="132"/>
      <c r="BN248" s="131"/>
      <c r="BO248" s="132"/>
      <c r="BP248" s="131"/>
      <c r="BQ248" s="132"/>
      <c r="BR248" s="131"/>
      <c r="BS248" s="65"/>
      <c r="BT248" s="131"/>
      <c r="BU248" s="132"/>
      <c r="BV248" s="131"/>
      <c r="BW248" s="65"/>
      <c r="BX248" s="131"/>
      <c r="BY248" s="65"/>
      <c r="BZ248" s="131"/>
      <c r="CA248" s="65"/>
      <c r="CB248" s="156">
        <f t="shared" si="68"/>
        <v>25696.09</v>
      </c>
      <c r="CC248" s="128">
        <f t="shared" si="69"/>
        <v>8.9577735325492061</v>
      </c>
      <c r="CF248" s="133">
        <f>+CI248-BA248</f>
        <v>0</v>
      </c>
      <c r="CG248" s="133">
        <f>+CJ248-BB248</f>
        <v>0</v>
      </c>
      <c r="CH248" s="160"/>
      <c r="CI248" s="133">
        <v>286858</v>
      </c>
      <c r="CJ248" s="133">
        <v>25696.09</v>
      </c>
    </row>
    <row r="249" spans="1:88" ht="25.5" customHeight="1">
      <c r="A249" s="1002"/>
      <c r="B249" s="1046"/>
      <c r="C249" s="1038"/>
      <c r="D249" s="38" t="s">
        <v>475</v>
      </c>
      <c r="E249" s="44" t="s">
        <v>33</v>
      </c>
      <c r="F249" s="671">
        <f>+'[1]UE409 (2)'!F261</f>
        <v>1280</v>
      </c>
      <c r="G249" s="671">
        <f>+'[1]UE409 (2)'!G261</f>
        <v>1280</v>
      </c>
      <c r="H249" s="671">
        <f>+'[1]UE409 (2)'!H261</f>
        <v>1408</v>
      </c>
      <c r="I249" s="671">
        <f>+'[1]UE409 (2)'!I261</f>
        <v>1549</v>
      </c>
      <c r="J249" s="634">
        <v>54</v>
      </c>
      <c r="K249" s="80">
        <v>33</v>
      </c>
      <c r="L249" s="80">
        <v>58</v>
      </c>
      <c r="M249" s="80">
        <v>65</v>
      </c>
      <c r="N249" s="80"/>
      <c r="O249" s="80"/>
      <c r="P249" s="80"/>
      <c r="Q249" s="80"/>
      <c r="R249" s="80"/>
      <c r="S249" s="634"/>
      <c r="T249" s="80"/>
      <c r="U249" s="80"/>
      <c r="V249" s="77">
        <f t="shared" si="66"/>
        <v>210</v>
      </c>
      <c r="W249" s="128">
        <f t="shared" si="67"/>
        <v>16.40625</v>
      </c>
      <c r="Z249" s="640"/>
      <c r="AA249" s="640"/>
      <c r="AB249" s="226" t="s">
        <v>1009</v>
      </c>
      <c r="AC249" s="226"/>
      <c r="AD249" s="226"/>
      <c r="AE249" s="226"/>
      <c r="AF249" s="226"/>
      <c r="AG249" s="226"/>
      <c r="AH249" s="226"/>
      <c r="AI249" s="226"/>
      <c r="AJ249" s="226"/>
      <c r="AK249" s="226"/>
      <c r="AL249" s="226"/>
      <c r="AM249" s="226"/>
      <c r="AN249" s="226"/>
      <c r="AO249" s="226"/>
      <c r="AP249" s="226"/>
      <c r="AQ249" s="226"/>
      <c r="AR249" s="226"/>
      <c r="AS249" s="226"/>
      <c r="AT249" s="226"/>
      <c r="AU249" s="226"/>
      <c r="AV249" s="226"/>
      <c r="AW249" s="226"/>
      <c r="BA249" s="129"/>
      <c r="BB249" s="130"/>
      <c r="BC249" s="129"/>
      <c r="BD249" s="155"/>
      <c r="BE249" s="132"/>
      <c r="BF249" s="131"/>
      <c r="BG249" s="132"/>
      <c r="BH249" s="131"/>
      <c r="BI249" s="132"/>
      <c r="BJ249" s="131"/>
      <c r="BK249" s="132"/>
      <c r="BL249" s="131"/>
      <c r="BM249" s="132"/>
      <c r="BN249" s="131"/>
      <c r="BO249" s="132"/>
      <c r="BP249" s="131"/>
      <c r="BQ249" s="132"/>
      <c r="BR249" s="131"/>
      <c r="BS249" s="65"/>
      <c r="BT249" s="131"/>
      <c r="BU249" s="132"/>
      <c r="BV249" s="131"/>
      <c r="BW249" s="65"/>
      <c r="BX249" s="131"/>
      <c r="BY249" s="65"/>
      <c r="BZ249" s="131"/>
      <c r="CA249" s="65"/>
      <c r="CB249" s="156">
        <f t="shared" si="68"/>
        <v>0</v>
      </c>
      <c r="CC249" s="128" t="e">
        <f t="shared" si="69"/>
        <v>#DIV/0!</v>
      </c>
      <c r="CF249" s="157"/>
      <c r="CG249" s="157"/>
    </row>
    <row r="250" spans="1:88" ht="25.5" customHeight="1">
      <c r="A250" s="1002"/>
      <c r="B250" s="1046"/>
      <c r="C250" s="1038"/>
      <c r="D250" s="38" t="s">
        <v>118</v>
      </c>
      <c r="E250" s="44" t="s">
        <v>119</v>
      </c>
      <c r="F250" s="671">
        <f>+'[1]UE409 (2)'!F262</f>
        <v>2000</v>
      </c>
      <c r="G250" s="671">
        <f>+'[1]UE409 (2)'!G262</f>
        <v>2000</v>
      </c>
      <c r="H250" s="671">
        <f>+'[1]UE409 (2)'!H262</f>
        <v>2200</v>
      </c>
      <c r="I250" s="671">
        <f>+'[1]UE409 (2)'!I262</f>
        <v>2420</v>
      </c>
      <c r="J250" s="634">
        <v>1</v>
      </c>
      <c r="K250" s="80">
        <v>4</v>
      </c>
      <c r="L250" s="80">
        <v>3</v>
      </c>
      <c r="M250" s="80">
        <v>4</v>
      </c>
      <c r="N250" s="80"/>
      <c r="O250" s="80"/>
      <c r="P250" s="80"/>
      <c r="Q250" s="80"/>
      <c r="R250" s="80"/>
      <c r="S250" s="634"/>
      <c r="T250" s="80"/>
      <c r="U250" s="80"/>
      <c r="V250" s="77">
        <f t="shared" si="66"/>
        <v>12</v>
      </c>
      <c r="W250" s="128">
        <f t="shared" si="67"/>
        <v>0.6</v>
      </c>
      <c r="Z250" s="640" t="s">
        <v>830</v>
      </c>
      <c r="AA250" s="640" t="s">
        <v>831</v>
      </c>
      <c r="AB250" s="226" t="s">
        <v>1009</v>
      </c>
      <c r="AC250" s="226"/>
      <c r="AD250" s="226"/>
      <c r="AE250" s="226"/>
      <c r="AF250" s="226"/>
      <c r="AG250" s="226"/>
      <c r="AH250" s="226"/>
      <c r="AI250" s="226"/>
      <c r="AJ250" s="226"/>
      <c r="AK250" s="226"/>
      <c r="AL250" s="226"/>
      <c r="AM250" s="226"/>
      <c r="AN250" s="226"/>
      <c r="AO250" s="226"/>
      <c r="AP250" s="226"/>
      <c r="AQ250" s="226"/>
      <c r="AR250" s="226"/>
      <c r="AS250" s="226"/>
      <c r="AT250" s="226"/>
      <c r="AU250" s="226"/>
      <c r="AV250" s="226"/>
      <c r="AW250" s="226"/>
      <c r="BA250" s="129"/>
      <c r="BB250" s="130"/>
      <c r="BC250" s="129"/>
      <c r="BD250" s="155"/>
      <c r="BE250" s="132"/>
      <c r="BF250" s="131"/>
      <c r="BG250" s="132"/>
      <c r="BH250" s="131"/>
      <c r="BI250" s="132"/>
      <c r="BJ250" s="131"/>
      <c r="BK250" s="132"/>
      <c r="BL250" s="131"/>
      <c r="BM250" s="132"/>
      <c r="BN250" s="131"/>
      <c r="BO250" s="132"/>
      <c r="BP250" s="131"/>
      <c r="BQ250" s="132"/>
      <c r="BR250" s="131"/>
      <c r="BS250" s="65"/>
      <c r="BT250" s="131"/>
      <c r="BU250" s="132"/>
      <c r="BV250" s="131"/>
      <c r="BW250" s="65"/>
      <c r="BX250" s="131"/>
      <c r="BY250" s="65"/>
      <c r="BZ250" s="131"/>
      <c r="CA250" s="65"/>
      <c r="CB250" s="156">
        <f t="shared" si="68"/>
        <v>0</v>
      </c>
      <c r="CC250" s="128" t="e">
        <f t="shared" si="69"/>
        <v>#DIV/0!</v>
      </c>
      <c r="CF250" s="157"/>
      <c r="CG250" s="157"/>
    </row>
    <row r="251" spans="1:88" ht="25.5" customHeight="1">
      <c r="A251" s="1002"/>
      <c r="B251" s="1046"/>
      <c r="C251" s="1038"/>
      <c r="D251" s="38" t="s">
        <v>120</v>
      </c>
      <c r="E251" s="44" t="s">
        <v>121</v>
      </c>
      <c r="F251" s="671">
        <f>+'[1]UE409 (2)'!F263</f>
        <v>1600</v>
      </c>
      <c r="G251" s="671">
        <f>+'[1]UE409 (2)'!G263</f>
        <v>1600</v>
      </c>
      <c r="H251" s="671">
        <f>+'[1]UE409 (2)'!H263</f>
        <v>1760</v>
      </c>
      <c r="I251" s="671">
        <f>+'[1]UE409 (2)'!I263</f>
        <v>1936</v>
      </c>
      <c r="J251" s="634">
        <v>6</v>
      </c>
      <c r="K251" s="80">
        <v>14</v>
      </c>
      <c r="L251" s="80">
        <v>33</v>
      </c>
      <c r="M251" s="80">
        <v>72</v>
      </c>
      <c r="N251" s="80"/>
      <c r="O251" s="80"/>
      <c r="P251" s="80"/>
      <c r="Q251" s="80"/>
      <c r="R251" s="80"/>
      <c r="S251" s="634"/>
      <c r="T251" s="80"/>
      <c r="U251" s="80"/>
      <c r="V251" s="77">
        <f t="shared" si="66"/>
        <v>125</v>
      </c>
      <c r="W251" s="128">
        <f t="shared" si="67"/>
        <v>7.8125</v>
      </c>
      <c r="Z251" s="640"/>
      <c r="AA251" s="640"/>
      <c r="AB251" s="226" t="s">
        <v>1009</v>
      </c>
      <c r="AC251" s="226"/>
      <c r="AD251" s="226"/>
      <c r="AE251" s="226"/>
      <c r="AF251" s="226"/>
      <c r="AG251" s="226"/>
      <c r="AH251" s="226"/>
      <c r="AI251" s="226"/>
      <c r="AJ251" s="226"/>
      <c r="AK251" s="226"/>
      <c r="AL251" s="226"/>
      <c r="AM251" s="226"/>
      <c r="AN251" s="226"/>
      <c r="AO251" s="226"/>
      <c r="AP251" s="226"/>
      <c r="AQ251" s="226"/>
      <c r="AR251" s="226"/>
      <c r="AS251" s="226"/>
      <c r="AT251" s="226"/>
      <c r="AU251" s="226"/>
      <c r="AV251" s="226"/>
      <c r="AW251" s="226"/>
      <c r="BA251" s="129"/>
      <c r="BB251" s="130"/>
      <c r="BC251" s="129"/>
      <c r="BD251" s="155"/>
      <c r="BE251" s="132"/>
      <c r="BF251" s="131"/>
      <c r="BG251" s="132"/>
      <c r="BH251" s="131"/>
      <c r="BI251" s="132"/>
      <c r="BJ251" s="131"/>
      <c r="BK251" s="132"/>
      <c r="BL251" s="131"/>
      <c r="BM251" s="132"/>
      <c r="BN251" s="131"/>
      <c r="BO251" s="132"/>
      <c r="BP251" s="131"/>
      <c r="BQ251" s="132"/>
      <c r="BR251" s="131"/>
      <c r="BS251" s="65"/>
      <c r="BT251" s="131"/>
      <c r="BU251" s="132"/>
      <c r="BV251" s="131"/>
      <c r="BW251" s="65"/>
      <c r="BX251" s="131"/>
      <c r="BY251" s="65"/>
      <c r="BZ251" s="131"/>
      <c r="CA251" s="65"/>
      <c r="CB251" s="156">
        <f t="shared" si="68"/>
        <v>0</v>
      </c>
      <c r="CC251" s="128" t="e">
        <f t="shared" si="69"/>
        <v>#DIV/0!</v>
      </c>
      <c r="CF251" s="157"/>
      <c r="CG251" s="157"/>
    </row>
    <row r="252" spans="1:88" ht="28.5" customHeight="1">
      <c r="A252" s="1002"/>
      <c r="B252" s="1046"/>
      <c r="C252" s="1038"/>
      <c r="D252" s="38" t="s">
        <v>122</v>
      </c>
      <c r="E252" s="44" t="s">
        <v>111</v>
      </c>
      <c r="F252" s="671">
        <f>+'[1]UE409 (2)'!F264</f>
        <v>23000</v>
      </c>
      <c r="G252" s="671">
        <f>+'[1]UE409 (2)'!G264</f>
        <v>20000</v>
      </c>
      <c r="H252" s="671">
        <f>+'[1]UE409 (2)'!H264</f>
        <v>22000</v>
      </c>
      <c r="I252" s="671">
        <f>+'[1]UE409 (2)'!I264</f>
        <v>24200</v>
      </c>
      <c r="J252" s="634">
        <v>832</v>
      </c>
      <c r="K252" s="80">
        <v>1250</v>
      </c>
      <c r="L252" s="80">
        <v>1591</v>
      </c>
      <c r="M252" s="80">
        <v>3727</v>
      </c>
      <c r="N252" s="80"/>
      <c r="O252" s="80"/>
      <c r="P252" s="80"/>
      <c r="Q252" s="80"/>
      <c r="R252" s="80"/>
      <c r="S252" s="635"/>
      <c r="T252" s="80"/>
      <c r="U252" s="80"/>
      <c r="V252" s="77">
        <f t="shared" si="66"/>
        <v>7400</v>
      </c>
      <c r="W252" s="128">
        <f t="shared" si="67"/>
        <v>32.173913043478258</v>
      </c>
      <c r="Z252" s="640" t="s">
        <v>832</v>
      </c>
      <c r="AA252" s="640" t="s">
        <v>833</v>
      </c>
      <c r="AB252" s="226" t="s">
        <v>1009</v>
      </c>
      <c r="AC252" s="226"/>
      <c r="AD252" s="226"/>
      <c r="AE252" s="226"/>
      <c r="AF252" s="226"/>
      <c r="AG252" s="226"/>
      <c r="AH252" s="226"/>
      <c r="AI252" s="226"/>
      <c r="AJ252" s="226"/>
      <c r="AK252" s="226"/>
      <c r="AL252" s="226"/>
      <c r="AM252" s="226"/>
      <c r="AN252" s="226"/>
      <c r="AO252" s="226"/>
      <c r="AP252" s="226"/>
      <c r="AQ252" s="226"/>
      <c r="AR252" s="226"/>
      <c r="AS252" s="226"/>
      <c r="AT252" s="226"/>
      <c r="AU252" s="226"/>
      <c r="AV252" s="226"/>
      <c r="AW252" s="226"/>
      <c r="BA252" s="129"/>
      <c r="BB252" s="130"/>
      <c r="BC252" s="129"/>
      <c r="BD252" s="155"/>
      <c r="BE252" s="132"/>
      <c r="BF252" s="131"/>
      <c r="BG252" s="132"/>
      <c r="BH252" s="131"/>
      <c r="BI252" s="132"/>
      <c r="BJ252" s="131"/>
      <c r="BK252" s="132"/>
      <c r="BL252" s="131"/>
      <c r="BM252" s="132"/>
      <c r="BN252" s="131"/>
      <c r="BO252" s="132"/>
      <c r="BP252" s="131"/>
      <c r="BQ252" s="132"/>
      <c r="BR252" s="131"/>
      <c r="BS252" s="65"/>
      <c r="BT252" s="131"/>
      <c r="BU252" s="132"/>
      <c r="BV252" s="131"/>
      <c r="BW252" s="65"/>
      <c r="BX252" s="131"/>
      <c r="BY252" s="65"/>
      <c r="BZ252" s="131"/>
      <c r="CA252" s="65"/>
      <c r="CB252" s="156">
        <f t="shared" si="68"/>
        <v>0</v>
      </c>
      <c r="CC252" s="128" t="e">
        <f t="shared" si="69"/>
        <v>#DIV/0!</v>
      </c>
      <c r="CF252" s="157"/>
      <c r="CG252" s="157"/>
    </row>
    <row r="253" spans="1:88" ht="38.25" customHeight="1">
      <c r="A253" s="1002"/>
      <c r="B253" s="1046" t="s">
        <v>670</v>
      </c>
      <c r="C253" s="1038" t="s">
        <v>671</v>
      </c>
      <c r="D253" s="670" t="s">
        <v>221</v>
      </c>
      <c r="E253" s="670"/>
      <c r="F253" s="671">
        <f>+'[1]UE409 (2)'!F265</f>
        <v>120</v>
      </c>
      <c r="G253" s="671">
        <f>+'[1]UE409 (2)'!G265</f>
        <v>120</v>
      </c>
      <c r="H253" s="671">
        <f>+'[1]UE409 (2)'!H265</f>
        <v>200</v>
      </c>
      <c r="I253" s="671">
        <f>+'[1]UE409 (2)'!I265</f>
        <v>300</v>
      </c>
      <c r="J253" s="727">
        <v>0</v>
      </c>
      <c r="K253" s="671">
        <v>0</v>
      </c>
      <c r="L253" s="671">
        <v>0</v>
      </c>
      <c r="M253" s="671">
        <v>0</v>
      </c>
      <c r="N253" s="671">
        <f t="shared" ref="N253:U253" si="73">+N254</f>
        <v>0</v>
      </c>
      <c r="O253" s="671">
        <f t="shared" si="73"/>
        <v>0</v>
      </c>
      <c r="P253" s="671">
        <f t="shared" si="73"/>
        <v>0</v>
      </c>
      <c r="Q253" s="671">
        <f t="shared" si="73"/>
        <v>0</v>
      </c>
      <c r="R253" s="671">
        <f t="shared" si="73"/>
        <v>0</v>
      </c>
      <c r="S253" s="671">
        <f t="shared" si="73"/>
        <v>0</v>
      </c>
      <c r="T253" s="671">
        <f t="shared" si="73"/>
        <v>0</v>
      </c>
      <c r="U253" s="671">
        <f t="shared" si="73"/>
        <v>0</v>
      </c>
      <c r="V253" s="77">
        <f t="shared" si="66"/>
        <v>0</v>
      </c>
      <c r="W253" s="128">
        <f t="shared" si="67"/>
        <v>0</v>
      </c>
      <c r="Z253" s="640"/>
      <c r="AA253" s="640"/>
      <c r="AB253" s="226"/>
      <c r="AC253" s="226"/>
      <c r="AD253" s="226"/>
      <c r="AE253" s="226"/>
      <c r="AF253" s="226"/>
      <c r="AG253" s="226"/>
      <c r="AH253" s="226"/>
      <c r="AI253" s="226"/>
      <c r="AJ253" s="226"/>
      <c r="AK253" s="226"/>
      <c r="AL253" s="226"/>
      <c r="AM253" s="226"/>
      <c r="AN253" s="226"/>
      <c r="AO253" s="226"/>
      <c r="AP253" s="226"/>
      <c r="AQ253" s="226"/>
      <c r="AR253" s="226"/>
      <c r="AS253" s="226"/>
      <c r="AT253" s="226"/>
      <c r="AU253" s="226"/>
      <c r="AV253" s="226"/>
      <c r="AW253" s="226"/>
      <c r="BA253" s="129">
        <f>+BC253+BD253+BF253+BH253+BJ253+BL253+BN253+BP253+BR253+BT253+BV253+BX253+BZ253</f>
        <v>0</v>
      </c>
      <c r="BB253" s="130">
        <f>+BE253+BG253+BI253+BK253+BM253+BO253+BQ253+BS253+BU253+BW253+BY253+CA253</f>
        <v>0</v>
      </c>
      <c r="BC253" s="129">
        <v>0</v>
      </c>
      <c r="BD253" s="155">
        <v>0</v>
      </c>
      <c r="BE253" s="132">
        <v>0</v>
      </c>
      <c r="BF253" s="131">
        <v>0</v>
      </c>
      <c r="BG253" s="132">
        <v>0</v>
      </c>
      <c r="BH253" s="131"/>
      <c r="BI253" s="132"/>
      <c r="BJ253" s="131"/>
      <c r="BK253" s="132"/>
      <c r="BL253" s="131"/>
      <c r="BM253" s="132"/>
      <c r="BN253" s="131"/>
      <c r="BO253" s="132"/>
      <c r="BP253" s="131"/>
      <c r="BQ253" s="132"/>
      <c r="BR253" s="131"/>
      <c r="BS253" s="65"/>
      <c r="BT253" s="131"/>
      <c r="BU253" s="132"/>
      <c r="BV253" s="131"/>
      <c r="BW253" s="65"/>
      <c r="BX253" s="131"/>
      <c r="BY253" s="65"/>
      <c r="BZ253" s="131"/>
      <c r="CA253" s="65"/>
      <c r="CB253" s="156">
        <f>+BE253+BG253+BI253+BK253+BM253+BO253+BQ253+BS253+BU253+BW253+BY253+CA253</f>
        <v>0</v>
      </c>
      <c r="CC253" s="128" t="e">
        <f t="shared" si="69"/>
        <v>#DIV/0!</v>
      </c>
      <c r="CF253" s="133">
        <f>+CI253-BA253</f>
        <v>0</v>
      </c>
      <c r="CG253" s="133">
        <f>+CJ253-BB253</f>
        <v>0</v>
      </c>
      <c r="CH253" s="160"/>
      <c r="CI253" s="133"/>
      <c r="CJ253" s="133"/>
    </row>
    <row r="254" spans="1:88" ht="38.25" customHeight="1">
      <c r="A254" s="1002"/>
      <c r="B254" s="1046"/>
      <c r="C254" s="1038"/>
      <c r="D254" s="38" t="s">
        <v>672</v>
      </c>
      <c r="E254" s="44" t="s">
        <v>673</v>
      </c>
      <c r="F254" s="671">
        <f>+'[1]UE409 (2)'!F266</f>
        <v>120</v>
      </c>
      <c r="G254" s="671">
        <f>+'[1]UE409 (2)'!G266</f>
        <v>120</v>
      </c>
      <c r="H254" s="671">
        <f>+'[1]UE409 (2)'!H266</f>
        <v>200</v>
      </c>
      <c r="I254" s="671">
        <f>+'[1]UE409 (2)'!I266</f>
        <v>300</v>
      </c>
      <c r="J254" s="634">
        <v>0</v>
      </c>
      <c r="K254" s="80">
        <v>0</v>
      </c>
      <c r="L254" s="80">
        <v>0</v>
      </c>
      <c r="M254" s="80">
        <v>0</v>
      </c>
      <c r="N254" s="80"/>
      <c r="O254" s="80"/>
      <c r="P254" s="80"/>
      <c r="Q254" s="80"/>
      <c r="R254" s="80"/>
      <c r="S254" s="634"/>
      <c r="T254" s="80"/>
      <c r="U254" s="80"/>
      <c r="V254" s="77">
        <f t="shared" si="66"/>
        <v>0</v>
      </c>
      <c r="W254" s="128">
        <f t="shared" si="67"/>
        <v>0</v>
      </c>
      <c r="Z254" s="640" t="s">
        <v>834</v>
      </c>
      <c r="AA254" s="640" t="s">
        <v>835</v>
      </c>
      <c r="AB254" s="226" t="s">
        <v>1010</v>
      </c>
      <c r="AC254" s="226" t="s">
        <v>1011</v>
      </c>
      <c r="AD254" s="226" t="s">
        <v>1012</v>
      </c>
      <c r="AE254" s="226"/>
      <c r="AF254" s="226"/>
      <c r="AG254" s="226"/>
      <c r="AH254" s="226"/>
      <c r="AI254" s="226"/>
      <c r="AJ254" s="226"/>
      <c r="AK254" s="226"/>
      <c r="AL254" s="226"/>
      <c r="AM254" s="226"/>
      <c r="AN254" s="226"/>
      <c r="AO254" s="226"/>
      <c r="AP254" s="226"/>
      <c r="AQ254" s="226"/>
      <c r="AR254" s="226"/>
      <c r="AS254" s="226"/>
      <c r="AT254" s="226"/>
      <c r="AU254" s="226"/>
      <c r="AV254" s="226"/>
      <c r="AW254" s="226"/>
      <c r="BA254" s="129"/>
      <c r="BB254" s="130"/>
      <c r="BC254" s="129"/>
      <c r="BD254" s="155"/>
      <c r="BE254" s="132"/>
      <c r="BF254" s="131"/>
      <c r="BG254" s="132"/>
      <c r="BH254" s="131"/>
      <c r="BI254" s="132"/>
      <c r="BJ254" s="131"/>
      <c r="BK254" s="132"/>
      <c r="BL254" s="131"/>
      <c r="BM254" s="132"/>
      <c r="BN254" s="131"/>
      <c r="BO254" s="132"/>
      <c r="BP254" s="131"/>
      <c r="BQ254" s="132"/>
      <c r="BR254" s="131"/>
      <c r="BS254" s="65"/>
      <c r="BT254" s="131"/>
      <c r="BU254" s="132"/>
      <c r="BV254" s="131"/>
      <c r="BW254" s="65"/>
      <c r="BX254" s="131"/>
      <c r="BY254" s="65"/>
      <c r="BZ254" s="131"/>
      <c r="CA254" s="65"/>
      <c r="CB254" s="156"/>
      <c r="CC254" s="128"/>
      <c r="CF254" s="157"/>
      <c r="CG254" s="157"/>
    </row>
    <row r="255" spans="1:88" ht="55.5" customHeight="1">
      <c r="A255" s="1002"/>
      <c r="B255" s="1046" t="s">
        <v>248</v>
      </c>
      <c r="C255" s="1044" t="s">
        <v>295</v>
      </c>
      <c r="D255" s="670" t="s">
        <v>221</v>
      </c>
      <c r="E255" s="670"/>
      <c r="F255" s="671">
        <f>+'[1]UE409 (2)'!F267</f>
        <v>23844</v>
      </c>
      <c r="G255" s="671">
        <f>+'[1]UE409 (2)'!G267</f>
        <v>23844</v>
      </c>
      <c r="H255" s="671">
        <f>+'[1]UE409 (2)'!H267</f>
        <v>23844</v>
      </c>
      <c r="I255" s="671">
        <f>+'[1]UE409 (2)'!I267</f>
        <v>23844</v>
      </c>
      <c r="J255" s="729">
        <v>1794</v>
      </c>
      <c r="K255" s="671">
        <v>2203</v>
      </c>
      <c r="L255" s="671">
        <v>2066</v>
      </c>
      <c r="M255" s="671">
        <v>2046</v>
      </c>
      <c r="N255" s="671">
        <f t="shared" ref="N255:U255" si="74">N256+N257+N258+N259+N260+N261</f>
        <v>0</v>
      </c>
      <c r="O255" s="671">
        <f t="shared" si="74"/>
        <v>0</v>
      </c>
      <c r="P255" s="671">
        <f t="shared" si="74"/>
        <v>0</v>
      </c>
      <c r="Q255" s="671">
        <f t="shared" si="74"/>
        <v>0</v>
      </c>
      <c r="R255" s="671">
        <f t="shared" si="74"/>
        <v>0</v>
      </c>
      <c r="S255" s="671">
        <f t="shared" si="74"/>
        <v>0</v>
      </c>
      <c r="T255" s="671">
        <f t="shared" si="74"/>
        <v>0</v>
      </c>
      <c r="U255" s="671">
        <f t="shared" si="74"/>
        <v>0</v>
      </c>
      <c r="V255" s="77">
        <f t="shared" si="66"/>
        <v>8109</v>
      </c>
      <c r="W255" s="128">
        <f t="shared" si="67"/>
        <v>34.008555611474584</v>
      </c>
      <c r="Z255" s="640"/>
      <c r="AA255" s="640"/>
      <c r="AB255" s="226"/>
      <c r="AC255" s="226"/>
      <c r="AD255" s="226"/>
      <c r="AE255" s="226"/>
      <c r="AF255" s="226"/>
      <c r="AG255" s="226"/>
      <c r="AH255" s="226"/>
      <c r="AI255" s="226"/>
      <c r="AJ255" s="226"/>
      <c r="AK255" s="226"/>
      <c r="AL255" s="226"/>
      <c r="AM255" s="226"/>
      <c r="AN255" s="226"/>
      <c r="AO255" s="226"/>
      <c r="AP255" s="226"/>
      <c r="AQ255" s="226"/>
      <c r="AR255" s="226"/>
      <c r="AS255" s="226"/>
      <c r="AT255" s="226"/>
      <c r="AU255" s="226"/>
      <c r="AV255" s="226"/>
      <c r="AW255" s="226"/>
      <c r="BA255" s="77">
        <f>+BC255+BD255+BF255+BH255+BJ255+BL255+BN255+BP255+BR255+BT255+BV255+BX255+BZ255</f>
        <v>2431242</v>
      </c>
      <c r="BB255" s="130">
        <f>+BE255+BG255+BI255+BK255+BM255+BO255+BQ255+BS255+BU255+BW255+BY255+CA255</f>
        <v>311717.94</v>
      </c>
      <c r="BC255" s="129">
        <v>986284</v>
      </c>
      <c r="BD255" s="155">
        <v>5407</v>
      </c>
      <c r="BE255" s="132">
        <v>87812.97</v>
      </c>
      <c r="BF255" s="131">
        <v>1439551</v>
      </c>
      <c r="BG255" s="132">
        <v>223904.97</v>
      </c>
      <c r="BH255" s="131"/>
      <c r="BI255" s="132"/>
      <c r="BJ255" s="131"/>
      <c r="BK255" s="132"/>
      <c r="BL255" s="131"/>
      <c r="BM255" s="132"/>
      <c r="BN255" s="131"/>
      <c r="BO255" s="132"/>
      <c r="BP255" s="131"/>
      <c r="BQ255" s="132"/>
      <c r="BR255" s="131"/>
      <c r="BS255" s="65"/>
      <c r="BT255" s="131"/>
      <c r="BU255" s="132"/>
      <c r="BV255" s="131"/>
      <c r="BW255" s="65"/>
      <c r="BX255" s="131"/>
      <c r="BY255" s="65"/>
      <c r="BZ255" s="131"/>
      <c r="CA255" s="65"/>
      <c r="CB255" s="156">
        <f t="shared" si="68"/>
        <v>311717.94</v>
      </c>
      <c r="CC255" s="128">
        <f t="shared" si="69"/>
        <v>12.821345633219563</v>
      </c>
      <c r="CF255" s="133">
        <f>+CI255-BA255</f>
        <v>0</v>
      </c>
      <c r="CG255" s="133">
        <f>+CJ255-BB255</f>
        <v>0</v>
      </c>
      <c r="CH255" s="160"/>
      <c r="CI255" s="133">
        <v>2431242</v>
      </c>
      <c r="CJ255" s="133">
        <v>311717.94</v>
      </c>
    </row>
    <row r="256" spans="1:88" ht="54.75" customHeight="1">
      <c r="A256" s="1002"/>
      <c r="B256" s="1046"/>
      <c r="C256" s="1044"/>
      <c r="D256" s="11" t="s">
        <v>480</v>
      </c>
      <c r="E256" s="44" t="s">
        <v>33</v>
      </c>
      <c r="F256" s="671">
        <f>+'[1]UE409 (2)'!F268</f>
        <v>1025</v>
      </c>
      <c r="G256" s="671">
        <f>+'[1]UE409 (2)'!G268</f>
        <v>1025</v>
      </c>
      <c r="H256" s="671">
        <f>+'[1]UE409 (2)'!H268</f>
        <v>1025</v>
      </c>
      <c r="I256" s="671">
        <f>+'[1]UE409 (2)'!I268</f>
        <v>1025</v>
      </c>
      <c r="J256" s="634">
        <v>33</v>
      </c>
      <c r="K256" s="80">
        <v>41</v>
      </c>
      <c r="L256" s="80">
        <v>26</v>
      </c>
      <c r="M256" s="80">
        <v>59</v>
      </c>
      <c r="N256" s="80"/>
      <c r="O256" s="80"/>
      <c r="P256" s="80"/>
      <c r="Q256" s="80"/>
      <c r="R256" s="80"/>
      <c r="S256" s="664"/>
      <c r="T256" s="80"/>
      <c r="U256" s="80"/>
      <c r="V256" s="77">
        <f t="shared" si="66"/>
        <v>159</v>
      </c>
      <c r="W256" s="128">
        <f t="shared" si="67"/>
        <v>15.512195121951219</v>
      </c>
      <c r="Z256" s="640"/>
      <c r="AA256" s="640"/>
      <c r="AB256" s="226"/>
      <c r="AC256" s="226"/>
      <c r="AD256" s="226"/>
      <c r="AE256" s="226"/>
      <c r="AF256" s="226"/>
      <c r="AG256" s="226"/>
      <c r="AH256" s="226"/>
      <c r="AI256" s="226"/>
      <c r="AJ256" s="226"/>
      <c r="AK256" s="226"/>
      <c r="AL256" s="226"/>
      <c r="AM256" s="226"/>
      <c r="AN256" s="226"/>
      <c r="AO256" s="226"/>
      <c r="AP256" s="226"/>
      <c r="AQ256" s="226"/>
      <c r="AR256" s="226"/>
      <c r="AS256" s="226"/>
      <c r="AT256" s="226"/>
      <c r="AU256" s="226"/>
      <c r="AV256" s="226"/>
      <c r="AW256" s="226"/>
      <c r="BA256" s="129"/>
      <c r="BB256" s="130"/>
      <c r="BC256" s="129"/>
      <c r="BD256" s="155"/>
      <c r="BE256" s="132"/>
      <c r="BF256" s="131"/>
      <c r="BG256" s="132"/>
      <c r="BH256" s="131"/>
      <c r="BI256" s="132"/>
      <c r="BJ256" s="131"/>
      <c r="BK256" s="132"/>
      <c r="BL256" s="131"/>
      <c r="BM256" s="132"/>
      <c r="BN256" s="131"/>
      <c r="BO256" s="132"/>
      <c r="BP256" s="131"/>
      <c r="BQ256" s="132"/>
      <c r="BR256" s="131"/>
      <c r="BS256" s="65"/>
      <c r="BT256" s="131"/>
      <c r="BU256" s="132"/>
      <c r="BV256" s="131"/>
      <c r="BW256" s="65"/>
      <c r="BX256" s="131"/>
      <c r="BY256" s="65"/>
      <c r="BZ256" s="131"/>
      <c r="CA256" s="65"/>
      <c r="CB256" s="156">
        <f t="shared" si="68"/>
        <v>0</v>
      </c>
      <c r="CC256" s="128" t="e">
        <f t="shared" si="69"/>
        <v>#DIV/0!</v>
      </c>
      <c r="CF256" s="157"/>
      <c r="CG256" s="157"/>
    </row>
    <row r="257" spans="1:88" ht="51" customHeight="1">
      <c r="A257" s="1002"/>
      <c r="B257" s="1046"/>
      <c r="C257" s="1044"/>
      <c r="D257" s="11" t="s">
        <v>123</v>
      </c>
      <c r="E257" s="44" t="s">
        <v>33</v>
      </c>
      <c r="F257" s="671">
        <f>+'[1]UE409 (2)'!F269</f>
        <v>1426</v>
      </c>
      <c r="G257" s="671">
        <f>+'[1]UE409 (2)'!G269</f>
        <v>1426</v>
      </c>
      <c r="H257" s="671">
        <f>+'[1]UE409 (2)'!H269</f>
        <v>1426</v>
      </c>
      <c r="I257" s="671">
        <f>+'[1]UE409 (2)'!I269</f>
        <v>1426</v>
      </c>
      <c r="J257" s="634">
        <v>44</v>
      </c>
      <c r="K257" s="80">
        <v>81</v>
      </c>
      <c r="L257" s="80">
        <v>35</v>
      </c>
      <c r="M257" s="80">
        <v>72</v>
      </c>
      <c r="N257" s="80"/>
      <c r="O257" s="80"/>
      <c r="P257" s="80"/>
      <c r="Q257" s="80"/>
      <c r="R257" s="80"/>
      <c r="S257" s="664"/>
      <c r="T257" s="80"/>
      <c r="U257" s="80"/>
      <c r="V257" s="77">
        <f t="shared" si="66"/>
        <v>232</v>
      </c>
      <c r="W257" s="128">
        <f t="shared" si="67"/>
        <v>16.269284712482467</v>
      </c>
      <c r="Z257" s="640"/>
      <c r="AA257" s="640"/>
      <c r="AB257" s="226"/>
      <c r="AC257" s="226"/>
      <c r="AD257" s="226"/>
      <c r="AE257" s="226"/>
      <c r="AF257" s="226"/>
      <c r="AG257" s="226"/>
      <c r="AH257" s="226"/>
      <c r="AI257" s="226"/>
      <c r="AJ257" s="226"/>
      <c r="AK257" s="226"/>
      <c r="AL257" s="226"/>
      <c r="AM257" s="226"/>
      <c r="AN257" s="226"/>
      <c r="AO257" s="226"/>
      <c r="AP257" s="226"/>
      <c r="AQ257" s="226"/>
      <c r="AR257" s="226"/>
      <c r="AS257" s="226"/>
      <c r="AT257" s="226"/>
      <c r="AU257" s="226"/>
      <c r="AV257" s="226"/>
      <c r="AW257" s="226"/>
      <c r="BA257" s="129"/>
      <c r="BB257" s="130"/>
      <c r="BC257" s="129"/>
      <c r="BD257" s="155"/>
      <c r="BE257" s="132"/>
      <c r="BF257" s="131"/>
      <c r="BG257" s="132"/>
      <c r="BH257" s="131"/>
      <c r="BI257" s="132"/>
      <c r="BJ257" s="131"/>
      <c r="BK257" s="132"/>
      <c r="BL257" s="131"/>
      <c r="BM257" s="132"/>
      <c r="BN257" s="131"/>
      <c r="BO257" s="132"/>
      <c r="BP257" s="131"/>
      <c r="BQ257" s="132"/>
      <c r="BR257" s="131"/>
      <c r="BS257" s="65"/>
      <c r="BT257" s="131"/>
      <c r="BU257" s="132"/>
      <c r="BV257" s="131"/>
      <c r="BW257" s="65"/>
      <c r="BX257" s="131"/>
      <c r="BY257" s="65"/>
      <c r="BZ257" s="131"/>
      <c r="CA257" s="65"/>
      <c r="CB257" s="156">
        <f t="shared" si="68"/>
        <v>0</v>
      </c>
      <c r="CC257" s="128" t="e">
        <f t="shared" si="69"/>
        <v>#DIV/0!</v>
      </c>
      <c r="CF257" s="157"/>
      <c r="CG257" s="157"/>
    </row>
    <row r="258" spans="1:88" ht="54.75" customHeight="1">
      <c r="A258" s="1002"/>
      <c r="B258" s="1046"/>
      <c r="C258" s="1044"/>
      <c r="D258" s="11" t="s">
        <v>124</v>
      </c>
      <c r="E258" s="44" t="s">
        <v>33</v>
      </c>
      <c r="F258" s="671">
        <f>+'[1]UE409 (2)'!F270</f>
        <v>4000</v>
      </c>
      <c r="G258" s="671">
        <f>+'[1]UE409 (2)'!G270</f>
        <v>4000</v>
      </c>
      <c r="H258" s="671">
        <f>+'[1]UE409 (2)'!H270</f>
        <v>4000</v>
      </c>
      <c r="I258" s="671">
        <f>+'[1]UE409 (2)'!I270</f>
        <v>4000</v>
      </c>
      <c r="J258" s="634">
        <v>268</v>
      </c>
      <c r="K258" s="80">
        <v>358</v>
      </c>
      <c r="L258" s="80">
        <v>373</v>
      </c>
      <c r="M258" s="80">
        <v>360</v>
      </c>
      <c r="N258" s="80"/>
      <c r="O258" s="80"/>
      <c r="P258" s="80"/>
      <c r="Q258" s="80"/>
      <c r="R258" s="80"/>
      <c r="S258" s="664"/>
      <c r="T258" s="80"/>
      <c r="U258" s="80"/>
      <c r="V258" s="77">
        <f t="shared" si="66"/>
        <v>1359</v>
      </c>
      <c r="W258" s="128">
        <f t="shared" si="67"/>
        <v>33.975000000000001</v>
      </c>
      <c r="Z258" s="640"/>
      <c r="AA258" s="640"/>
      <c r="AB258" s="226"/>
      <c r="AC258" s="226"/>
      <c r="AD258" s="226"/>
      <c r="AE258" s="226"/>
      <c r="AF258" s="226"/>
      <c r="AG258" s="226"/>
      <c r="AH258" s="226"/>
      <c r="AI258" s="226"/>
      <c r="AJ258" s="226"/>
      <c r="AK258" s="226"/>
      <c r="AL258" s="226"/>
      <c r="AM258" s="226"/>
      <c r="AN258" s="226"/>
      <c r="AO258" s="226"/>
      <c r="AP258" s="226"/>
      <c r="AQ258" s="226"/>
      <c r="AR258" s="226"/>
      <c r="AS258" s="226"/>
      <c r="AT258" s="226"/>
      <c r="AU258" s="226"/>
      <c r="AV258" s="226"/>
      <c r="AW258" s="226"/>
      <c r="BA258" s="129"/>
      <c r="BB258" s="130"/>
      <c r="BC258" s="129"/>
      <c r="BD258" s="155"/>
      <c r="BE258" s="132"/>
      <c r="BF258" s="131"/>
      <c r="BG258" s="132"/>
      <c r="BH258" s="131"/>
      <c r="BI258" s="132"/>
      <c r="BJ258" s="131"/>
      <c r="BK258" s="132"/>
      <c r="BL258" s="131"/>
      <c r="BM258" s="132"/>
      <c r="BN258" s="131"/>
      <c r="BO258" s="132"/>
      <c r="BP258" s="131"/>
      <c r="BQ258" s="132"/>
      <c r="BR258" s="131"/>
      <c r="BS258" s="65"/>
      <c r="BT258" s="131"/>
      <c r="BU258" s="132"/>
      <c r="BV258" s="131"/>
      <c r="BW258" s="65"/>
      <c r="BX258" s="131"/>
      <c r="BY258" s="65"/>
      <c r="BZ258" s="131"/>
      <c r="CA258" s="65"/>
      <c r="CB258" s="156">
        <f t="shared" si="68"/>
        <v>0</v>
      </c>
      <c r="CC258" s="128" t="e">
        <f t="shared" si="69"/>
        <v>#DIV/0!</v>
      </c>
      <c r="CD258" s="145"/>
      <c r="CF258" s="157"/>
      <c r="CG258" s="157"/>
    </row>
    <row r="259" spans="1:88" ht="48.75" customHeight="1">
      <c r="A259" s="1002"/>
      <c r="B259" s="1046"/>
      <c r="C259" s="1044"/>
      <c r="D259" s="11" t="s">
        <v>125</v>
      </c>
      <c r="E259" s="44" t="s">
        <v>33</v>
      </c>
      <c r="F259" s="671">
        <f>+'[1]UE409 (2)'!F271</f>
        <v>3948</v>
      </c>
      <c r="G259" s="671">
        <f>+'[1]UE409 (2)'!G271</f>
        <v>3948</v>
      </c>
      <c r="H259" s="671">
        <f>+'[1]UE409 (2)'!H271</f>
        <v>3948</v>
      </c>
      <c r="I259" s="671">
        <f>+'[1]UE409 (2)'!I271</f>
        <v>3948</v>
      </c>
      <c r="J259" s="634">
        <v>255</v>
      </c>
      <c r="K259" s="80">
        <v>350</v>
      </c>
      <c r="L259" s="80">
        <v>245</v>
      </c>
      <c r="M259" s="80">
        <v>341</v>
      </c>
      <c r="N259" s="80"/>
      <c r="O259" s="80"/>
      <c r="P259" s="80"/>
      <c r="Q259" s="80"/>
      <c r="R259" s="80"/>
      <c r="S259" s="664"/>
      <c r="T259" s="80"/>
      <c r="U259" s="80"/>
      <c r="V259" s="77">
        <f t="shared" si="66"/>
        <v>1191</v>
      </c>
      <c r="W259" s="128">
        <f t="shared" si="67"/>
        <v>30.167173252279632</v>
      </c>
      <c r="Z259" s="640"/>
      <c r="AA259" s="640"/>
      <c r="AB259" s="226"/>
      <c r="AC259" s="226"/>
      <c r="AD259" s="226"/>
      <c r="AE259" s="226"/>
      <c r="AF259" s="226"/>
      <c r="AG259" s="226"/>
      <c r="AH259" s="226"/>
      <c r="AI259" s="226"/>
      <c r="AJ259" s="226"/>
      <c r="AK259" s="226"/>
      <c r="AL259" s="226"/>
      <c r="AM259" s="226"/>
      <c r="AN259" s="226"/>
      <c r="AO259" s="226"/>
      <c r="AP259" s="226"/>
      <c r="AQ259" s="226"/>
      <c r="AR259" s="226"/>
      <c r="AS259" s="226"/>
      <c r="AT259" s="226"/>
      <c r="AU259" s="226"/>
      <c r="AV259" s="226"/>
      <c r="AW259" s="226"/>
      <c r="BA259" s="129"/>
      <c r="BB259" s="130"/>
      <c r="BC259" s="129"/>
      <c r="BD259" s="155"/>
      <c r="BE259" s="132"/>
      <c r="BF259" s="131"/>
      <c r="BG259" s="132"/>
      <c r="BH259" s="131"/>
      <c r="BI259" s="132"/>
      <c r="BJ259" s="131"/>
      <c r="BK259" s="132"/>
      <c r="BL259" s="131"/>
      <c r="BM259" s="132"/>
      <c r="BN259" s="131"/>
      <c r="BO259" s="132"/>
      <c r="BP259" s="131"/>
      <c r="BQ259" s="132"/>
      <c r="BR259" s="131"/>
      <c r="BS259" s="65"/>
      <c r="BT259" s="131"/>
      <c r="BU259" s="132"/>
      <c r="BV259" s="131"/>
      <c r="BW259" s="65"/>
      <c r="BX259" s="131"/>
      <c r="BY259" s="65"/>
      <c r="BZ259" s="131"/>
      <c r="CA259" s="65"/>
      <c r="CB259" s="156">
        <f t="shared" si="68"/>
        <v>0</v>
      </c>
      <c r="CC259" s="128" t="e">
        <f t="shared" si="69"/>
        <v>#DIV/0!</v>
      </c>
      <c r="CF259" s="157"/>
      <c r="CG259" s="157"/>
    </row>
    <row r="260" spans="1:88" ht="51" customHeight="1">
      <c r="A260" s="1002"/>
      <c r="B260" s="1046"/>
      <c r="C260" s="1044"/>
      <c r="D260" s="11" t="s">
        <v>417</v>
      </c>
      <c r="E260" s="44" t="s">
        <v>33</v>
      </c>
      <c r="F260" s="671">
        <f>+'[1]UE409 (2)'!F272</f>
        <v>8080</v>
      </c>
      <c r="G260" s="671">
        <f>+'[1]UE409 (2)'!G272</f>
        <v>8080</v>
      </c>
      <c r="H260" s="671">
        <f>+'[1]UE409 (2)'!H272</f>
        <v>8080</v>
      </c>
      <c r="I260" s="671">
        <f>+'[1]UE409 (2)'!I272</f>
        <v>8080</v>
      </c>
      <c r="J260" s="634">
        <v>639</v>
      </c>
      <c r="K260" s="80">
        <v>777</v>
      </c>
      <c r="L260" s="80">
        <v>740</v>
      </c>
      <c r="M260" s="80">
        <v>663</v>
      </c>
      <c r="N260" s="80"/>
      <c r="O260" s="80"/>
      <c r="P260" s="80"/>
      <c r="Q260" s="80"/>
      <c r="R260" s="80"/>
      <c r="S260" s="664"/>
      <c r="T260" s="80"/>
      <c r="U260" s="80"/>
      <c r="V260" s="77">
        <f t="shared" si="66"/>
        <v>2819</v>
      </c>
      <c r="W260" s="128">
        <f t="shared" si="67"/>
        <v>34.888613861386133</v>
      </c>
      <c r="Z260" s="640"/>
      <c r="AA260" s="640"/>
      <c r="AB260" s="226"/>
      <c r="AC260" s="226"/>
      <c r="AD260" s="226"/>
      <c r="AE260" s="226"/>
      <c r="AF260" s="226"/>
      <c r="AG260" s="226"/>
      <c r="AH260" s="226"/>
      <c r="AI260" s="226"/>
      <c r="AJ260" s="226"/>
      <c r="AK260" s="226"/>
      <c r="AL260" s="226"/>
      <c r="AM260" s="226"/>
      <c r="AN260" s="226"/>
      <c r="AO260" s="226"/>
      <c r="AP260" s="226"/>
      <c r="AQ260" s="226"/>
      <c r="AR260" s="226"/>
      <c r="AS260" s="226"/>
      <c r="AT260" s="226"/>
      <c r="AU260" s="226"/>
      <c r="AV260" s="226"/>
      <c r="AW260" s="226"/>
      <c r="BA260" s="129"/>
      <c r="BB260" s="130"/>
      <c r="BC260" s="129"/>
      <c r="BD260" s="155"/>
      <c r="BE260" s="132"/>
      <c r="BF260" s="131"/>
      <c r="BG260" s="132"/>
      <c r="BH260" s="131"/>
      <c r="BI260" s="132"/>
      <c r="BJ260" s="131"/>
      <c r="BK260" s="132"/>
      <c r="BL260" s="131"/>
      <c r="BM260" s="132"/>
      <c r="BN260" s="131"/>
      <c r="BO260" s="132"/>
      <c r="BP260" s="131"/>
      <c r="BQ260" s="132"/>
      <c r="BR260" s="131"/>
      <c r="BS260" s="65"/>
      <c r="BT260" s="131"/>
      <c r="BU260" s="132"/>
      <c r="BV260" s="131"/>
      <c r="BW260" s="65"/>
      <c r="BX260" s="131"/>
      <c r="BY260" s="65"/>
      <c r="BZ260" s="131"/>
      <c r="CA260" s="65"/>
      <c r="CB260" s="156">
        <f t="shared" si="68"/>
        <v>0</v>
      </c>
      <c r="CC260" s="128" t="e">
        <f t="shared" si="69"/>
        <v>#DIV/0!</v>
      </c>
      <c r="CF260" s="157"/>
      <c r="CG260" s="157"/>
    </row>
    <row r="261" spans="1:88" ht="60.75" customHeight="1">
      <c r="A261" s="1002"/>
      <c r="B261" s="1046"/>
      <c r="C261" s="1044"/>
      <c r="D261" s="11" t="s">
        <v>126</v>
      </c>
      <c r="E261" s="44" t="s">
        <v>33</v>
      </c>
      <c r="F261" s="671">
        <f>+'[1]UE409 (2)'!F273</f>
        <v>5365</v>
      </c>
      <c r="G261" s="671">
        <f>+'[1]UE409 (2)'!G273</f>
        <v>5365</v>
      </c>
      <c r="H261" s="671">
        <f>+'[1]UE409 (2)'!H273</f>
        <v>5365</v>
      </c>
      <c r="I261" s="671">
        <f>+'[1]UE409 (2)'!I273</f>
        <v>5365</v>
      </c>
      <c r="J261" s="634">
        <v>555</v>
      </c>
      <c r="K261" s="80">
        <v>596</v>
      </c>
      <c r="L261" s="80">
        <v>647</v>
      </c>
      <c r="M261" s="80">
        <v>551</v>
      </c>
      <c r="N261" s="80"/>
      <c r="O261" s="80"/>
      <c r="P261" s="80"/>
      <c r="Q261" s="80"/>
      <c r="R261" s="80"/>
      <c r="S261" s="664"/>
      <c r="T261" s="80"/>
      <c r="U261" s="80"/>
      <c r="V261" s="77">
        <f t="shared" si="66"/>
        <v>2349</v>
      </c>
      <c r="W261" s="128">
        <f t="shared" si="67"/>
        <v>43.78378378378379</v>
      </c>
      <c r="Z261" s="640"/>
      <c r="AA261" s="640"/>
      <c r="AB261" s="226"/>
      <c r="AC261" s="226"/>
      <c r="AD261" s="226"/>
      <c r="AE261" s="226"/>
      <c r="AF261" s="226"/>
      <c r="AG261" s="226"/>
      <c r="AH261" s="226"/>
      <c r="AI261" s="226"/>
      <c r="AJ261" s="226"/>
      <c r="AK261" s="226"/>
      <c r="AL261" s="226"/>
      <c r="AM261" s="226"/>
      <c r="AN261" s="226"/>
      <c r="AO261" s="226"/>
      <c r="AP261" s="226"/>
      <c r="AQ261" s="226"/>
      <c r="AR261" s="226"/>
      <c r="AS261" s="226"/>
      <c r="AT261" s="226"/>
      <c r="AU261" s="226"/>
      <c r="AV261" s="226"/>
      <c r="AW261" s="226"/>
      <c r="BA261" s="129"/>
      <c r="BB261" s="130"/>
      <c r="BC261" s="129"/>
      <c r="BD261" s="155"/>
      <c r="BE261" s="132"/>
      <c r="BF261" s="131"/>
      <c r="BG261" s="132"/>
      <c r="BH261" s="131"/>
      <c r="BI261" s="132"/>
      <c r="BJ261" s="131"/>
      <c r="BK261" s="132"/>
      <c r="BL261" s="131"/>
      <c r="BM261" s="132"/>
      <c r="BN261" s="131"/>
      <c r="BO261" s="132"/>
      <c r="BP261" s="131"/>
      <c r="BQ261" s="132"/>
      <c r="BR261" s="131"/>
      <c r="BS261" s="65"/>
      <c r="BT261" s="131"/>
      <c r="BU261" s="132"/>
      <c r="BV261" s="131"/>
      <c r="BW261" s="65"/>
      <c r="BX261" s="131"/>
      <c r="BY261" s="65"/>
      <c r="BZ261" s="131"/>
      <c r="CA261" s="65"/>
      <c r="CB261" s="156">
        <f t="shared" si="68"/>
        <v>0</v>
      </c>
      <c r="CC261" s="128" t="e">
        <f t="shared" si="69"/>
        <v>#DIV/0!</v>
      </c>
      <c r="CF261" s="157"/>
      <c r="CG261" s="157"/>
    </row>
    <row r="262" spans="1:88" ht="48.75" customHeight="1">
      <c r="A262" s="1002"/>
      <c r="B262" s="1046" t="s">
        <v>249</v>
      </c>
      <c r="C262" s="1038" t="s">
        <v>296</v>
      </c>
      <c r="D262" s="670" t="s">
        <v>221</v>
      </c>
      <c r="E262" s="670"/>
      <c r="F262" s="671">
        <f>+'[1]UE409 (2)'!F274</f>
        <v>4737</v>
      </c>
      <c r="G262" s="671">
        <f>+'[1]UE409 (2)'!G274</f>
        <v>5401</v>
      </c>
      <c r="H262" s="671">
        <f>+'[1]UE409 (2)'!H274</f>
        <v>5401</v>
      </c>
      <c r="I262" s="671">
        <f>+'[1]UE409 (2)'!I274</f>
        <v>5671</v>
      </c>
      <c r="J262" s="727">
        <v>454</v>
      </c>
      <c r="K262" s="671">
        <v>502</v>
      </c>
      <c r="L262" s="671">
        <v>320</v>
      </c>
      <c r="M262" s="671">
        <v>434</v>
      </c>
      <c r="N262" s="671">
        <f t="shared" ref="N262:U262" si="75">+N265+N267</f>
        <v>0</v>
      </c>
      <c r="O262" s="671">
        <f t="shared" si="75"/>
        <v>0</v>
      </c>
      <c r="P262" s="671">
        <f t="shared" si="75"/>
        <v>0</v>
      </c>
      <c r="Q262" s="671">
        <f t="shared" si="75"/>
        <v>0</v>
      </c>
      <c r="R262" s="671">
        <f t="shared" si="75"/>
        <v>0</v>
      </c>
      <c r="S262" s="671">
        <f t="shared" si="75"/>
        <v>0</v>
      </c>
      <c r="T262" s="671">
        <f t="shared" si="75"/>
        <v>0</v>
      </c>
      <c r="U262" s="671">
        <f t="shared" si="75"/>
        <v>0</v>
      </c>
      <c r="V262" s="77">
        <f t="shared" si="66"/>
        <v>1710</v>
      </c>
      <c r="W262" s="128">
        <f t="shared" si="67"/>
        <v>36.09879670677644</v>
      </c>
      <c r="Z262" s="737"/>
      <c r="AA262" s="640"/>
      <c r="AB262" s="226"/>
      <c r="AC262" s="226"/>
      <c r="AD262" s="226"/>
      <c r="AE262" s="226"/>
      <c r="AF262" s="226"/>
      <c r="AG262" s="226"/>
      <c r="AH262" s="226"/>
      <c r="AI262" s="226"/>
      <c r="AJ262" s="226"/>
      <c r="AK262" s="226"/>
      <c r="AL262" s="226"/>
      <c r="AM262" s="226"/>
      <c r="AN262" s="226"/>
      <c r="AO262" s="226"/>
      <c r="AP262" s="226"/>
      <c r="AQ262" s="226"/>
      <c r="AR262" s="226"/>
      <c r="AS262" s="226"/>
      <c r="AT262" s="226"/>
      <c r="AU262" s="226"/>
      <c r="AV262" s="226"/>
      <c r="AW262" s="226"/>
      <c r="BA262" s="77">
        <f>+BC262+BD262+BF262+BH262+BJ262+BL262+BN262+BP262+BR262+BT262+BV262+BX262+BZ262</f>
        <v>598346</v>
      </c>
      <c r="BB262" s="130">
        <f>+BE262+BG262+BI262+BK262+BM262+BO262+BQ262+BS262+BU262+BW262+BY262+CA262</f>
        <v>71404.97</v>
      </c>
      <c r="BC262" s="129">
        <v>191456</v>
      </c>
      <c r="BD262" s="155">
        <v>582</v>
      </c>
      <c r="BE262" s="132">
        <v>17642.239999999998</v>
      </c>
      <c r="BF262" s="131">
        <v>406308</v>
      </c>
      <c r="BG262" s="132">
        <v>53762.73</v>
      </c>
      <c r="BH262" s="131"/>
      <c r="BI262" s="132"/>
      <c r="BJ262" s="131"/>
      <c r="BK262" s="132"/>
      <c r="BL262" s="131"/>
      <c r="BM262" s="132"/>
      <c r="BN262" s="131"/>
      <c r="BO262" s="132"/>
      <c r="BP262" s="131"/>
      <c r="BQ262" s="132"/>
      <c r="BR262" s="131"/>
      <c r="BS262" s="65"/>
      <c r="BT262" s="131"/>
      <c r="BU262" s="132"/>
      <c r="BV262" s="131"/>
      <c r="BW262" s="65"/>
      <c r="BX262" s="131"/>
      <c r="BY262" s="65"/>
      <c r="BZ262" s="131"/>
      <c r="CA262" s="65"/>
      <c r="CB262" s="156">
        <f t="shared" si="68"/>
        <v>71404.97</v>
      </c>
      <c r="CC262" s="128">
        <f t="shared" si="69"/>
        <v>11.933725637006013</v>
      </c>
      <c r="CF262" s="133">
        <f>+CI262-BA262</f>
        <v>0</v>
      </c>
      <c r="CG262" s="133">
        <f>+CJ262-BB262</f>
        <v>0</v>
      </c>
      <c r="CH262" s="160"/>
      <c r="CI262" s="133">
        <v>598346</v>
      </c>
      <c r="CJ262" s="133">
        <v>71404.97</v>
      </c>
    </row>
    <row r="263" spans="1:88" ht="39" customHeight="1">
      <c r="A263" s="1002"/>
      <c r="B263" s="1046"/>
      <c r="C263" s="1038"/>
      <c r="D263" s="38" t="s">
        <v>452</v>
      </c>
      <c r="E263" s="44" t="s">
        <v>60</v>
      </c>
      <c r="F263" s="671">
        <f>+'[1]UE409 (2)'!F275</f>
        <v>295</v>
      </c>
      <c r="G263" s="671">
        <f>+'[1]UE409 (2)'!G275</f>
        <v>135</v>
      </c>
      <c r="H263" s="671">
        <f>+'[1]UE409 (2)'!H275</f>
        <v>135</v>
      </c>
      <c r="I263" s="671">
        <f>+'[1]UE409 (2)'!I275</f>
        <v>142</v>
      </c>
      <c r="J263" s="634">
        <v>8</v>
      </c>
      <c r="K263" s="80">
        <v>14</v>
      </c>
      <c r="L263" s="80">
        <v>14</v>
      </c>
      <c r="M263" s="80">
        <v>18</v>
      </c>
      <c r="N263" s="80"/>
      <c r="O263" s="80"/>
      <c r="P263" s="80"/>
      <c r="Q263" s="80"/>
      <c r="R263" s="80"/>
      <c r="S263" s="634"/>
      <c r="T263" s="80"/>
      <c r="U263" s="80"/>
      <c r="V263" s="77">
        <f t="shared" si="66"/>
        <v>54</v>
      </c>
      <c r="W263" s="128">
        <f t="shared" si="67"/>
        <v>18.305084745762713</v>
      </c>
      <c r="Z263" s="640"/>
      <c r="AA263" s="640"/>
      <c r="AB263" s="226"/>
      <c r="AC263" s="226"/>
      <c r="AD263" s="226"/>
      <c r="AE263" s="226"/>
      <c r="AF263" s="226"/>
      <c r="AG263" s="226"/>
      <c r="AH263" s="226"/>
      <c r="AI263" s="226"/>
      <c r="AJ263" s="226"/>
      <c r="AK263" s="226"/>
      <c r="AL263" s="226"/>
      <c r="AM263" s="226"/>
      <c r="AN263" s="226"/>
      <c r="AO263" s="226"/>
      <c r="AP263" s="226"/>
      <c r="AQ263" s="226"/>
      <c r="AR263" s="226"/>
      <c r="AS263" s="226"/>
      <c r="AT263" s="226"/>
      <c r="AU263" s="226"/>
      <c r="AV263" s="226"/>
      <c r="AW263" s="226"/>
      <c r="BA263" s="129"/>
      <c r="BB263" s="130"/>
      <c r="BC263" s="129"/>
      <c r="BD263" s="155"/>
      <c r="BE263" s="132"/>
      <c r="BF263" s="131"/>
      <c r="BG263" s="132"/>
      <c r="BH263" s="131"/>
      <c r="BI263" s="132"/>
      <c r="BJ263" s="131"/>
      <c r="BK263" s="132"/>
      <c r="BL263" s="131"/>
      <c r="BM263" s="132"/>
      <c r="BN263" s="131"/>
      <c r="BO263" s="132"/>
      <c r="BP263" s="131"/>
      <c r="BQ263" s="132"/>
      <c r="BR263" s="131"/>
      <c r="BS263" s="65"/>
      <c r="BT263" s="131"/>
      <c r="BU263" s="132"/>
      <c r="BV263" s="131"/>
      <c r="BW263" s="65"/>
      <c r="BX263" s="131"/>
      <c r="BY263" s="65"/>
      <c r="BZ263" s="131"/>
      <c r="CA263" s="65"/>
      <c r="CB263" s="156">
        <f t="shared" si="68"/>
        <v>0</v>
      </c>
      <c r="CC263" s="128" t="e">
        <f t="shared" si="69"/>
        <v>#DIV/0!</v>
      </c>
      <c r="CF263" s="157"/>
      <c r="CG263" s="157"/>
    </row>
    <row r="264" spans="1:88" ht="40.5" customHeight="1">
      <c r="A264" s="1002"/>
      <c r="B264" s="1046"/>
      <c r="C264" s="1038"/>
      <c r="D264" s="38" t="s">
        <v>127</v>
      </c>
      <c r="E264" s="44" t="s">
        <v>60</v>
      </c>
      <c r="F264" s="671">
        <f>+'[1]UE409 (2)'!F276</f>
        <v>2778</v>
      </c>
      <c r="G264" s="671">
        <f>+'[1]UE409 (2)'!G276</f>
        <v>1000</v>
      </c>
      <c r="H264" s="671">
        <f>+'[1]UE409 (2)'!H276</f>
        <v>1000</v>
      </c>
      <c r="I264" s="671">
        <f>+'[1]UE409 (2)'!I276</f>
        <v>1050</v>
      </c>
      <c r="J264" s="634">
        <v>36</v>
      </c>
      <c r="K264" s="80">
        <v>129</v>
      </c>
      <c r="L264" s="80">
        <v>83</v>
      </c>
      <c r="M264" s="80">
        <v>63</v>
      </c>
      <c r="N264" s="80"/>
      <c r="O264" s="80"/>
      <c r="P264" s="80"/>
      <c r="Q264" s="80"/>
      <c r="R264" s="80"/>
      <c r="S264" s="634"/>
      <c r="T264" s="80"/>
      <c r="U264" s="80"/>
      <c r="V264" s="77">
        <f t="shared" si="66"/>
        <v>311</v>
      </c>
      <c r="W264" s="128">
        <f t="shared" si="67"/>
        <v>11.195104391648668</v>
      </c>
      <c r="Z264" s="640"/>
      <c r="AA264" s="640"/>
      <c r="AB264" s="226"/>
      <c r="AC264" s="226"/>
      <c r="AD264" s="226"/>
      <c r="AE264" s="226"/>
      <c r="AF264" s="226"/>
      <c r="AG264" s="226"/>
      <c r="AH264" s="226"/>
      <c r="AI264" s="226"/>
      <c r="AJ264" s="226"/>
      <c r="AK264" s="226"/>
      <c r="AL264" s="226"/>
      <c r="AM264" s="226"/>
      <c r="AN264" s="226"/>
      <c r="AO264" s="226"/>
      <c r="AP264" s="226"/>
      <c r="AQ264" s="226"/>
      <c r="AR264" s="226"/>
      <c r="AS264" s="226"/>
      <c r="AT264" s="226"/>
      <c r="AU264" s="226"/>
      <c r="AV264" s="226"/>
      <c r="AW264" s="226"/>
      <c r="BA264" s="129"/>
      <c r="BB264" s="130"/>
      <c r="BC264" s="129"/>
      <c r="BD264" s="155"/>
      <c r="BE264" s="132"/>
      <c r="BF264" s="131"/>
      <c r="BG264" s="132"/>
      <c r="BH264" s="131"/>
      <c r="BI264" s="132"/>
      <c r="BJ264" s="131"/>
      <c r="BK264" s="132"/>
      <c r="BL264" s="131"/>
      <c r="BM264" s="132"/>
      <c r="BN264" s="131"/>
      <c r="BO264" s="132"/>
      <c r="BP264" s="131"/>
      <c r="BQ264" s="132"/>
      <c r="BR264" s="131"/>
      <c r="BS264" s="65"/>
      <c r="BT264" s="131"/>
      <c r="BU264" s="132"/>
      <c r="BV264" s="131"/>
      <c r="BW264" s="65"/>
      <c r="BX264" s="131"/>
      <c r="BY264" s="65"/>
      <c r="BZ264" s="131"/>
      <c r="CA264" s="65"/>
      <c r="CB264" s="156">
        <f t="shared" si="68"/>
        <v>0</v>
      </c>
      <c r="CC264" s="128" t="e">
        <f t="shared" si="69"/>
        <v>#DIV/0!</v>
      </c>
      <c r="CF264" s="157"/>
      <c r="CG264" s="157"/>
    </row>
    <row r="265" spans="1:88" ht="45.75" customHeight="1">
      <c r="A265" s="1002"/>
      <c r="B265" s="1046"/>
      <c r="C265" s="1038"/>
      <c r="D265" s="38" t="s">
        <v>454</v>
      </c>
      <c r="E265" s="44" t="s">
        <v>60</v>
      </c>
      <c r="F265" s="671">
        <f>+'[1]UE409 (2)'!F277</f>
        <v>4037</v>
      </c>
      <c r="G265" s="671">
        <f>+'[1]UE409 (2)'!G277</f>
        <v>3501</v>
      </c>
      <c r="H265" s="671">
        <f>+'[1]UE409 (2)'!H277</f>
        <v>3501</v>
      </c>
      <c r="I265" s="671">
        <f>+'[1]UE409 (2)'!I277</f>
        <v>3676</v>
      </c>
      <c r="J265" s="634">
        <v>451</v>
      </c>
      <c r="K265" s="80">
        <v>455</v>
      </c>
      <c r="L265" s="80">
        <v>319</v>
      </c>
      <c r="M265" s="80">
        <v>406</v>
      </c>
      <c r="N265" s="80"/>
      <c r="O265" s="80"/>
      <c r="P265" s="80"/>
      <c r="Q265" s="80"/>
      <c r="R265" s="80"/>
      <c r="S265" s="634"/>
      <c r="T265" s="80"/>
      <c r="U265" s="80"/>
      <c r="V265" s="77">
        <f t="shared" si="66"/>
        <v>1631</v>
      </c>
      <c r="W265" s="128">
        <f t="shared" si="67"/>
        <v>40.401288085211789</v>
      </c>
      <c r="Z265" s="737"/>
      <c r="AA265" s="640"/>
      <c r="AB265" s="226"/>
      <c r="AC265" s="226"/>
      <c r="AD265" s="226"/>
      <c r="AE265" s="226"/>
      <c r="AF265" s="226"/>
      <c r="AG265" s="226"/>
      <c r="AH265" s="226"/>
      <c r="AI265" s="226"/>
      <c r="AJ265" s="226"/>
      <c r="AK265" s="226"/>
      <c r="AL265" s="226"/>
      <c r="AM265" s="226"/>
      <c r="AN265" s="226"/>
      <c r="AO265" s="226"/>
      <c r="AP265" s="226"/>
      <c r="AQ265" s="226"/>
      <c r="AR265" s="226"/>
      <c r="AS265" s="226"/>
      <c r="AT265" s="226"/>
      <c r="AU265" s="226"/>
      <c r="AV265" s="226"/>
      <c r="AW265" s="226"/>
      <c r="BA265" s="129"/>
      <c r="BB265" s="130"/>
      <c r="BC265" s="129"/>
      <c r="BD265" s="155"/>
      <c r="BE265" s="132"/>
      <c r="BF265" s="131"/>
      <c r="BG265" s="132"/>
      <c r="BH265" s="131"/>
      <c r="BI265" s="132"/>
      <c r="BJ265" s="131"/>
      <c r="BK265" s="132"/>
      <c r="BL265" s="131"/>
      <c r="BM265" s="132"/>
      <c r="BN265" s="131"/>
      <c r="BO265" s="132"/>
      <c r="BP265" s="131"/>
      <c r="BQ265" s="132"/>
      <c r="BR265" s="131"/>
      <c r="BS265" s="65"/>
      <c r="BT265" s="131"/>
      <c r="BU265" s="132"/>
      <c r="BV265" s="131"/>
      <c r="BW265" s="65"/>
      <c r="BX265" s="131"/>
      <c r="BY265" s="65"/>
      <c r="BZ265" s="131"/>
      <c r="CA265" s="65"/>
      <c r="CB265" s="156">
        <f t="shared" si="68"/>
        <v>0</v>
      </c>
      <c r="CC265" s="128" t="e">
        <f t="shared" si="69"/>
        <v>#DIV/0!</v>
      </c>
      <c r="CF265" s="157"/>
      <c r="CG265" s="157"/>
    </row>
    <row r="266" spans="1:88" ht="60" customHeight="1">
      <c r="A266" s="1002"/>
      <c r="B266" s="1046"/>
      <c r="C266" s="1038"/>
      <c r="D266" s="38" t="s">
        <v>128</v>
      </c>
      <c r="E266" s="44" t="s">
        <v>129</v>
      </c>
      <c r="F266" s="671">
        <f>+'[1]UE409 (2)'!F278</f>
        <v>11135</v>
      </c>
      <c r="G266" s="671">
        <f>+'[1]UE409 (2)'!G278</f>
        <v>5000</v>
      </c>
      <c r="H266" s="671">
        <f>+'[1]UE409 (2)'!H278</f>
        <v>5000</v>
      </c>
      <c r="I266" s="671">
        <f>+'[1]UE409 (2)'!I278</f>
        <v>5250</v>
      </c>
      <c r="J266" s="634">
        <v>194</v>
      </c>
      <c r="K266" s="80">
        <v>520</v>
      </c>
      <c r="L266" s="80">
        <v>326</v>
      </c>
      <c r="M266" s="80">
        <v>575</v>
      </c>
      <c r="N266" s="80"/>
      <c r="O266" s="80"/>
      <c r="P266" s="80"/>
      <c r="Q266" s="80"/>
      <c r="R266" s="80"/>
      <c r="S266" s="634"/>
      <c r="T266" s="80"/>
      <c r="U266" s="80"/>
      <c r="V266" s="77">
        <f t="shared" si="66"/>
        <v>1615</v>
      </c>
      <c r="W266" s="128">
        <f t="shared" si="67"/>
        <v>14.503816793893129</v>
      </c>
      <c r="Z266" s="640"/>
      <c r="AA266" s="640"/>
      <c r="AB266" s="226"/>
      <c r="AC266" s="226"/>
      <c r="AD266" s="226"/>
      <c r="AE266" s="226"/>
      <c r="AF266" s="226"/>
      <c r="AG266" s="226"/>
      <c r="AH266" s="226"/>
      <c r="AI266" s="226"/>
      <c r="AJ266" s="226"/>
      <c r="AK266" s="226"/>
      <c r="AL266" s="226"/>
      <c r="AM266" s="226"/>
      <c r="AN266" s="226"/>
      <c r="AO266" s="226"/>
      <c r="AP266" s="226"/>
      <c r="AQ266" s="226"/>
      <c r="AR266" s="226"/>
      <c r="AS266" s="226"/>
      <c r="AT266" s="226"/>
      <c r="AU266" s="226"/>
      <c r="AV266" s="226"/>
      <c r="AW266" s="226"/>
      <c r="BA266" s="129"/>
      <c r="BB266" s="130"/>
      <c r="BC266" s="129"/>
      <c r="BD266" s="155"/>
      <c r="BE266" s="132"/>
      <c r="BF266" s="131"/>
      <c r="BG266" s="132"/>
      <c r="BH266" s="131"/>
      <c r="BI266" s="132"/>
      <c r="BJ266" s="131"/>
      <c r="BK266" s="132"/>
      <c r="BL266" s="131"/>
      <c r="BM266" s="132"/>
      <c r="BN266" s="131"/>
      <c r="BO266" s="132"/>
      <c r="BP266" s="131"/>
      <c r="BQ266" s="132"/>
      <c r="BR266" s="131"/>
      <c r="BS266" s="65"/>
      <c r="BT266" s="131"/>
      <c r="BU266" s="132"/>
      <c r="BV266" s="131"/>
      <c r="BW266" s="65"/>
      <c r="BX266" s="131"/>
      <c r="BY266" s="65"/>
      <c r="BZ266" s="131"/>
      <c r="CA266" s="65"/>
      <c r="CB266" s="156">
        <f t="shared" si="68"/>
        <v>0</v>
      </c>
      <c r="CC266" s="128" t="e">
        <f t="shared" si="69"/>
        <v>#DIV/0!</v>
      </c>
      <c r="CF266" s="157"/>
      <c r="CG266" s="157"/>
    </row>
    <row r="267" spans="1:88" ht="40.5" customHeight="1">
      <c r="A267" s="1002"/>
      <c r="B267" s="1046"/>
      <c r="C267" s="1038"/>
      <c r="D267" s="38" t="s">
        <v>453</v>
      </c>
      <c r="E267" s="44" t="s">
        <v>60</v>
      </c>
      <c r="F267" s="671">
        <f>+'[1]UE409 (2)'!F279</f>
        <v>700</v>
      </c>
      <c r="G267" s="671">
        <f>+'[1]UE409 (2)'!G279</f>
        <v>1900</v>
      </c>
      <c r="H267" s="671">
        <f>+'[1]UE409 (2)'!H279</f>
        <v>1900</v>
      </c>
      <c r="I267" s="671">
        <f>+'[1]UE409 (2)'!I279</f>
        <v>1995</v>
      </c>
      <c r="J267" s="634">
        <v>3</v>
      </c>
      <c r="K267" s="80">
        <v>47</v>
      </c>
      <c r="L267" s="80">
        <v>1</v>
      </c>
      <c r="M267" s="80">
        <v>28</v>
      </c>
      <c r="N267" s="80"/>
      <c r="O267" s="80"/>
      <c r="P267" s="80"/>
      <c r="Q267" s="80"/>
      <c r="R267" s="80"/>
      <c r="S267" s="634"/>
      <c r="T267" s="80"/>
      <c r="U267" s="80"/>
      <c r="V267" s="77">
        <f t="shared" si="66"/>
        <v>79</v>
      </c>
      <c r="W267" s="128">
        <f t="shared" si="67"/>
        <v>11.285714285714285</v>
      </c>
      <c r="Z267" s="640"/>
      <c r="AA267" s="640"/>
      <c r="AB267" s="226"/>
      <c r="AC267" s="226"/>
      <c r="AD267" s="226"/>
      <c r="AE267" s="226"/>
      <c r="AF267" s="226"/>
      <c r="AG267" s="226"/>
      <c r="AH267" s="226"/>
      <c r="AI267" s="226"/>
      <c r="AJ267" s="226"/>
      <c r="AK267" s="226"/>
      <c r="AL267" s="226"/>
      <c r="AM267" s="226"/>
      <c r="AN267" s="226"/>
      <c r="AO267" s="226"/>
      <c r="AP267" s="226"/>
      <c r="AQ267" s="226"/>
      <c r="AR267" s="226"/>
      <c r="AS267" s="226"/>
      <c r="AT267" s="226"/>
      <c r="AU267" s="226"/>
      <c r="AV267" s="226"/>
      <c r="AW267" s="226"/>
      <c r="BA267" s="129"/>
      <c r="BB267" s="130"/>
      <c r="BC267" s="129"/>
      <c r="BD267" s="155"/>
      <c r="BE267" s="132"/>
      <c r="BF267" s="131"/>
      <c r="BG267" s="132"/>
      <c r="BH267" s="131"/>
      <c r="BI267" s="132"/>
      <c r="BJ267" s="131"/>
      <c r="BK267" s="132"/>
      <c r="BL267" s="131"/>
      <c r="BM267" s="132"/>
      <c r="BN267" s="131"/>
      <c r="BO267" s="132"/>
      <c r="BP267" s="131"/>
      <c r="BQ267" s="132"/>
      <c r="BR267" s="131"/>
      <c r="BS267" s="65"/>
      <c r="BT267" s="131"/>
      <c r="BU267" s="132"/>
      <c r="BV267" s="131"/>
      <c r="BW267" s="65"/>
      <c r="BX267" s="131"/>
      <c r="BY267" s="65"/>
      <c r="BZ267" s="131"/>
      <c r="CA267" s="65"/>
      <c r="CB267" s="156">
        <f t="shared" si="68"/>
        <v>0</v>
      </c>
      <c r="CC267" s="128" t="e">
        <f t="shared" si="69"/>
        <v>#DIV/0!</v>
      </c>
      <c r="CF267" s="157"/>
      <c r="CG267" s="157"/>
    </row>
    <row r="268" spans="1:88" ht="52.5" customHeight="1">
      <c r="A268" s="1002"/>
      <c r="B268" s="1046"/>
      <c r="C268" s="1038"/>
      <c r="D268" s="38" t="s">
        <v>130</v>
      </c>
      <c r="E268" s="44" t="s">
        <v>111</v>
      </c>
      <c r="F268" s="671">
        <f>+'[1]UE409 (2)'!F280</f>
        <v>1725</v>
      </c>
      <c r="G268" s="671">
        <f>+'[1]UE409 (2)'!G280</f>
        <v>700</v>
      </c>
      <c r="H268" s="671">
        <f>+'[1]UE409 (2)'!H280</f>
        <v>700</v>
      </c>
      <c r="I268" s="671">
        <f>+'[1]UE409 (2)'!I280</f>
        <v>735</v>
      </c>
      <c r="J268" s="634">
        <v>46</v>
      </c>
      <c r="K268" s="80">
        <v>50</v>
      </c>
      <c r="L268" s="80">
        <v>39</v>
      </c>
      <c r="M268" s="80">
        <v>196</v>
      </c>
      <c r="N268" s="80"/>
      <c r="O268" s="80"/>
      <c r="P268" s="80"/>
      <c r="Q268" s="80"/>
      <c r="R268" s="80"/>
      <c r="S268" s="634"/>
      <c r="T268" s="80"/>
      <c r="U268" s="80"/>
      <c r="V268" s="77">
        <f t="shared" si="66"/>
        <v>331</v>
      </c>
      <c r="W268" s="128">
        <f t="shared" si="67"/>
        <v>19.188405797101449</v>
      </c>
      <c r="Z268" s="640"/>
      <c r="AA268" s="640"/>
      <c r="AB268" s="226"/>
      <c r="AC268" s="226"/>
      <c r="AD268" s="226"/>
      <c r="AE268" s="226"/>
      <c r="AF268" s="226"/>
      <c r="AG268" s="226"/>
      <c r="AH268" s="226"/>
      <c r="AI268" s="226"/>
      <c r="AJ268" s="226"/>
      <c r="AK268" s="226"/>
      <c r="AL268" s="226"/>
      <c r="AM268" s="226"/>
      <c r="AN268" s="226"/>
      <c r="AO268" s="226"/>
      <c r="AP268" s="226"/>
      <c r="AQ268" s="226"/>
      <c r="AR268" s="226"/>
      <c r="AS268" s="226"/>
      <c r="AT268" s="226"/>
      <c r="AU268" s="226"/>
      <c r="AV268" s="226"/>
      <c r="AW268" s="226"/>
      <c r="BA268" s="129"/>
      <c r="BB268" s="130"/>
      <c r="BC268" s="129"/>
      <c r="BD268" s="155"/>
      <c r="BE268" s="132"/>
      <c r="BF268" s="131"/>
      <c r="BG268" s="132"/>
      <c r="BH268" s="131"/>
      <c r="BI268" s="132"/>
      <c r="BJ268" s="131"/>
      <c r="BK268" s="132"/>
      <c r="BL268" s="131"/>
      <c r="BM268" s="132"/>
      <c r="BN268" s="131"/>
      <c r="BO268" s="132"/>
      <c r="BP268" s="131"/>
      <c r="BQ268" s="132"/>
      <c r="BR268" s="131"/>
      <c r="BS268" s="65"/>
      <c r="BT268" s="131"/>
      <c r="BU268" s="132"/>
      <c r="BV268" s="131"/>
      <c r="BW268" s="65"/>
      <c r="BX268" s="131"/>
      <c r="BY268" s="65"/>
      <c r="BZ268" s="131"/>
      <c r="CA268" s="65"/>
      <c r="CB268" s="156">
        <f t="shared" si="68"/>
        <v>0</v>
      </c>
      <c r="CC268" s="128" t="e">
        <f t="shared" si="69"/>
        <v>#DIV/0!</v>
      </c>
      <c r="CF268" s="157"/>
      <c r="CG268" s="157"/>
    </row>
    <row r="269" spans="1:88" ht="44.25" customHeight="1">
      <c r="A269" s="1002"/>
      <c r="B269" s="1046" t="s">
        <v>250</v>
      </c>
      <c r="C269" s="1044" t="s">
        <v>297</v>
      </c>
      <c r="D269" s="670" t="s">
        <v>221</v>
      </c>
      <c r="E269" s="670"/>
      <c r="F269" s="671">
        <f>+'[1]UE409 (2)'!F281</f>
        <v>3237</v>
      </c>
      <c r="G269" s="671">
        <f>+'[1]UE409 (2)'!G281</f>
        <v>2700</v>
      </c>
      <c r="H269" s="671">
        <f>+'[1]UE409 (2)'!H281</f>
        <v>2725</v>
      </c>
      <c r="I269" s="671">
        <f>+'[1]UE409 (2)'!I281</f>
        <v>2861</v>
      </c>
      <c r="J269" s="727">
        <v>210</v>
      </c>
      <c r="K269" s="671">
        <v>140</v>
      </c>
      <c r="L269" s="671">
        <v>136</v>
      </c>
      <c r="M269" s="671">
        <v>278</v>
      </c>
      <c r="N269" s="671">
        <f t="shared" ref="N269:U269" si="76">+N271+N272</f>
        <v>0</v>
      </c>
      <c r="O269" s="671">
        <f t="shared" si="76"/>
        <v>0</v>
      </c>
      <c r="P269" s="671">
        <f t="shared" si="76"/>
        <v>0</v>
      </c>
      <c r="Q269" s="671">
        <f t="shared" si="76"/>
        <v>0</v>
      </c>
      <c r="R269" s="671">
        <f t="shared" si="76"/>
        <v>0</v>
      </c>
      <c r="S269" s="671">
        <f t="shared" si="76"/>
        <v>0</v>
      </c>
      <c r="T269" s="671">
        <f t="shared" si="76"/>
        <v>0</v>
      </c>
      <c r="U269" s="671">
        <f t="shared" si="76"/>
        <v>0</v>
      </c>
      <c r="V269" s="77">
        <f t="shared" si="66"/>
        <v>764</v>
      </c>
      <c r="W269" s="128">
        <f t="shared" si="67"/>
        <v>23.602100710534447</v>
      </c>
      <c r="Z269" s="640"/>
      <c r="AA269" s="640"/>
      <c r="AB269" s="226"/>
      <c r="AC269" s="226"/>
      <c r="AD269" s="226"/>
      <c r="AE269" s="226"/>
      <c r="AF269" s="226"/>
      <c r="AG269" s="226"/>
      <c r="AH269" s="226"/>
      <c r="AI269" s="226"/>
      <c r="AJ269" s="226"/>
      <c r="AK269" s="226"/>
      <c r="AL269" s="226"/>
      <c r="AM269" s="226"/>
      <c r="AN269" s="226"/>
      <c r="AO269" s="226"/>
      <c r="AP269" s="226"/>
      <c r="AQ269" s="226"/>
      <c r="AR269" s="226"/>
      <c r="AS269" s="226"/>
      <c r="AT269" s="226"/>
      <c r="AU269" s="226"/>
      <c r="AV269" s="226"/>
      <c r="AW269" s="226"/>
      <c r="BA269" s="77">
        <f>+BC269+BD269+BF269+BH269+BJ269+BL269+BN269+BP269+BR269+BT269+BV269+BX269+BZ269</f>
        <v>373104</v>
      </c>
      <c r="BB269" s="130">
        <f>+BE269+BG269+BI269+BK269+BM269+BO269+BQ269+BS269+BU269+BW269+BY269+CA269</f>
        <v>33136.620000000003</v>
      </c>
      <c r="BC269" s="129">
        <v>5000</v>
      </c>
      <c r="BD269" s="155">
        <v>0</v>
      </c>
      <c r="BE269" s="132">
        <v>0</v>
      </c>
      <c r="BF269" s="131">
        <v>368104</v>
      </c>
      <c r="BG269" s="132">
        <v>33136.620000000003</v>
      </c>
      <c r="BH269" s="131"/>
      <c r="BI269" s="132"/>
      <c r="BJ269" s="131"/>
      <c r="BK269" s="132"/>
      <c r="BL269" s="131"/>
      <c r="BM269" s="132"/>
      <c r="BN269" s="131"/>
      <c r="BO269" s="132"/>
      <c r="BP269" s="131"/>
      <c r="BQ269" s="132"/>
      <c r="BR269" s="131"/>
      <c r="BS269" s="65"/>
      <c r="BT269" s="131"/>
      <c r="BU269" s="132"/>
      <c r="BV269" s="131"/>
      <c r="BW269" s="65"/>
      <c r="BX269" s="131"/>
      <c r="BY269" s="65"/>
      <c r="BZ269" s="131"/>
      <c r="CA269" s="65"/>
      <c r="CB269" s="156">
        <f t="shared" si="68"/>
        <v>33136.620000000003</v>
      </c>
      <c r="CC269" s="128">
        <f t="shared" si="69"/>
        <v>8.8813360349929251</v>
      </c>
      <c r="CF269" s="133">
        <f>+CI269-BA269</f>
        <v>0</v>
      </c>
      <c r="CG269" s="133">
        <f>+CJ269-BB269</f>
        <v>0</v>
      </c>
      <c r="CH269" s="160"/>
      <c r="CI269" s="133">
        <v>373104</v>
      </c>
      <c r="CJ269" s="133">
        <v>33136.620000000003</v>
      </c>
    </row>
    <row r="270" spans="1:88" ht="51.75" customHeight="1">
      <c r="A270" s="1002"/>
      <c r="B270" s="1046"/>
      <c r="C270" s="1044"/>
      <c r="D270" s="38" t="s">
        <v>481</v>
      </c>
      <c r="E270" s="44" t="s">
        <v>220</v>
      </c>
      <c r="F270" s="671">
        <f>+'[1]UE409 (2)'!F282</f>
        <v>345</v>
      </c>
      <c r="G270" s="671">
        <f>+'[1]UE409 (2)'!G282</f>
        <v>245</v>
      </c>
      <c r="H270" s="671">
        <f>+'[1]UE409 (2)'!H282</f>
        <v>245</v>
      </c>
      <c r="I270" s="671">
        <f>+'[1]UE409 (2)'!I282</f>
        <v>257</v>
      </c>
      <c r="J270" s="634">
        <v>18</v>
      </c>
      <c r="K270" s="80">
        <v>30</v>
      </c>
      <c r="L270" s="80">
        <v>29</v>
      </c>
      <c r="M270" s="80">
        <v>43</v>
      </c>
      <c r="N270" s="80"/>
      <c r="O270" s="80"/>
      <c r="P270" s="80"/>
      <c r="Q270" s="80"/>
      <c r="R270" s="80"/>
      <c r="S270" s="634"/>
      <c r="T270" s="80"/>
      <c r="U270" s="80"/>
      <c r="V270" s="77">
        <f t="shared" si="66"/>
        <v>120</v>
      </c>
      <c r="W270" s="128">
        <f t="shared" si="67"/>
        <v>34.782608695652172</v>
      </c>
      <c r="Z270" s="640"/>
      <c r="AA270" s="640"/>
      <c r="AB270" s="226"/>
      <c r="AC270" s="226"/>
      <c r="AD270" s="226"/>
      <c r="AE270" s="226"/>
      <c r="AF270" s="226"/>
      <c r="AG270" s="226"/>
      <c r="AH270" s="226"/>
      <c r="AI270" s="226"/>
      <c r="AJ270" s="226"/>
      <c r="AK270" s="226"/>
      <c r="AL270" s="226"/>
      <c r="AM270" s="226"/>
      <c r="AN270" s="226"/>
      <c r="AO270" s="226"/>
      <c r="AP270" s="226"/>
      <c r="AQ270" s="226"/>
      <c r="AR270" s="226"/>
      <c r="AS270" s="226"/>
      <c r="AT270" s="226"/>
      <c r="AU270" s="226"/>
      <c r="AV270" s="226"/>
      <c r="AW270" s="226"/>
      <c r="BA270" s="129"/>
      <c r="BB270" s="130"/>
      <c r="BC270" s="129"/>
      <c r="BD270" s="155"/>
      <c r="BE270" s="132"/>
      <c r="BF270" s="131"/>
      <c r="BG270" s="132"/>
      <c r="BH270" s="131"/>
      <c r="BI270" s="132"/>
      <c r="BJ270" s="131"/>
      <c r="BK270" s="132"/>
      <c r="BL270" s="131"/>
      <c r="BM270" s="132"/>
      <c r="BN270" s="131"/>
      <c r="BO270" s="132"/>
      <c r="BP270" s="131"/>
      <c r="BQ270" s="132"/>
      <c r="BR270" s="131"/>
      <c r="BS270" s="65"/>
      <c r="BT270" s="131"/>
      <c r="BU270" s="132"/>
      <c r="BV270" s="131"/>
      <c r="BW270" s="65"/>
      <c r="BX270" s="131"/>
      <c r="BY270" s="65"/>
      <c r="BZ270" s="131"/>
      <c r="CA270" s="65"/>
      <c r="CB270" s="156">
        <f t="shared" si="68"/>
        <v>0</v>
      </c>
      <c r="CC270" s="128" t="e">
        <f t="shared" si="69"/>
        <v>#DIV/0!</v>
      </c>
      <c r="CF270" s="157"/>
      <c r="CG270" s="157"/>
    </row>
    <row r="271" spans="1:88" ht="51.75" customHeight="1">
      <c r="A271" s="1002"/>
      <c r="B271" s="1046"/>
      <c r="C271" s="1044"/>
      <c r="D271" s="38" t="s">
        <v>456</v>
      </c>
      <c r="E271" s="44" t="s">
        <v>220</v>
      </c>
      <c r="F271" s="671">
        <f>+'[1]UE409 (2)'!F283</f>
        <v>2737</v>
      </c>
      <c r="G271" s="671">
        <f>+'[1]UE409 (2)'!G283</f>
        <v>2200</v>
      </c>
      <c r="H271" s="671">
        <f>+'[1]UE409 (2)'!H283</f>
        <v>2200</v>
      </c>
      <c r="I271" s="671">
        <f>+'[1]UE409 (2)'!I283</f>
        <v>2310</v>
      </c>
      <c r="J271" s="634">
        <v>210</v>
      </c>
      <c r="K271" s="80">
        <v>140</v>
      </c>
      <c r="L271" s="80">
        <v>136</v>
      </c>
      <c r="M271" s="80">
        <v>278</v>
      </c>
      <c r="N271" s="80"/>
      <c r="O271" s="80"/>
      <c r="P271" s="80"/>
      <c r="Q271" s="80"/>
      <c r="R271" s="80"/>
      <c r="S271" s="634"/>
      <c r="T271" s="80"/>
      <c r="U271" s="80"/>
      <c r="V271" s="77">
        <f t="shared" si="66"/>
        <v>764</v>
      </c>
      <c r="W271" s="128">
        <f t="shared" si="67"/>
        <v>27.913774205334306</v>
      </c>
      <c r="X271" s="70"/>
      <c r="Y271" s="70"/>
      <c r="Z271" s="640"/>
      <c r="AA271" s="640"/>
      <c r="AB271" s="226"/>
      <c r="AC271" s="226"/>
      <c r="AD271" s="226"/>
      <c r="AE271" s="226"/>
      <c r="AF271" s="226"/>
      <c r="AG271" s="226"/>
      <c r="AH271" s="226"/>
      <c r="AI271" s="226"/>
      <c r="AJ271" s="226"/>
      <c r="AK271" s="226"/>
      <c r="AL271" s="226"/>
      <c r="AM271" s="226"/>
      <c r="AN271" s="226"/>
      <c r="AO271" s="226"/>
      <c r="AP271" s="226"/>
      <c r="AQ271" s="226"/>
      <c r="AR271" s="226"/>
      <c r="AS271" s="226"/>
      <c r="AT271" s="226"/>
      <c r="AU271" s="226"/>
      <c r="AV271" s="226"/>
      <c r="AW271" s="226"/>
      <c r="AX271" s="70"/>
      <c r="BA271" s="129"/>
      <c r="BB271" s="130"/>
      <c r="BC271" s="129"/>
      <c r="BD271" s="155"/>
      <c r="BE271" s="132"/>
      <c r="BF271" s="131"/>
      <c r="BG271" s="132"/>
      <c r="BH271" s="131"/>
      <c r="BI271" s="132"/>
      <c r="BJ271" s="131"/>
      <c r="BK271" s="132"/>
      <c r="BL271" s="131"/>
      <c r="BM271" s="132"/>
      <c r="BN271" s="131"/>
      <c r="BO271" s="132"/>
      <c r="BP271" s="131"/>
      <c r="BQ271" s="132"/>
      <c r="BR271" s="131"/>
      <c r="BS271" s="65"/>
      <c r="BT271" s="131"/>
      <c r="BU271" s="132"/>
      <c r="BV271" s="131"/>
      <c r="BW271" s="65"/>
      <c r="BX271" s="131"/>
      <c r="BY271" s="65"/>
      <c r="BZ271" s="131"/>
      <c r="CA271" s="65"/>
      <c r="CB271" s="156">
        <f t="shared" si="68"/>
        <v>0</v>
      </c>
      <c r="CC271" s="128" t="e">
        <f t="shared" si="69"/>
        <v>#DIV/0!</v>
      </c>
      <c r="CF271" s="157"/>
      <c r="CG271" s="157"/>
    </row>
    <row r="272" spans="1:88" ht="43.5" customHeight="1">
      <c r="A272" s="1002"/>
      <c r="B272" s="1046"/>
      <c r="C272" s="1044"/>
      <c r="D272" s="34" t="s">
        <v>455</v>
      </c>
      <c r="E272" s="25" t="s">
        <v>60</v>
      </c>
      <c r="F272" s="671">
        <f>+'[1]UE409 (2)'!F284</f>
        <v>500</v>
      </c>
      <c r="G272" s="671">
        <f>+'[1]UE409 (2)'!G284</f>
        <v>500</v>
      </c>
      <c r="H272" s="671">
        <f>+'[1]UE409 (2)'!H284</f>
        <v>525</v>
      </c>
      <c r="I272" s="671">
        <f>+'[1]UE409 (2)'!I284</f>
        <v>551</v>
      </c>
      <c r="J272" s="634">
        <v>0</v>
      </c>
      <c r="K272" s="80">
        <v>0</v>
      </c>
      <c r="L272" s="80">
        <v>0</v>
      </c>
      <c r="M272" s="80">
        <v>0</v>
      </c>
      <c r="N272" s="80"/>
      <c r="O272" s="80"/>
      <c r="P272" s="80"/>
      <c r="Q272" s="80"/>
      <c r="R272" s="80"/>
      <c r="S272" s="634"/>
      <c r="T272" s="80"/>
      <c r="U272" s="80"/>
      <c r="V272" s="77">
        <f t="shared" si="66"/>
        <v>0</v>
      </c>
      <c r="W272" s="128">
        <f t="shared" si="67"/>
        <v>0</v>
      </c>
      <c r="Z272" s="640"/>
      <c r="AA272" s="640"/>
      <c r="AB272" s="226"/>
      <c r="AC272" s="226"/>
      <c r="AD272" s="226"/>
      <c r="AE272" s="226"/>
      <c r="AF272" s="226"/>
      <c r="AG272" s="226"/>
      <c r="AH272" s="226"/>
      <c r="AI272" s="226"/>
      <c r="AJ272" s="226"/>
      <c r="AK272" s="226"/>
      <c r="AL272" s="226"/>
      <c r="AM272" s="226"/>
      <c r="AN272" s="226"/>
      <c r="AO272" s="226"/>
      <c r="AP272" s="226"/>
      <c r="AQ272" s="226"/>
      <c r="AR272" s="226"/>
      <c r="AS272" s="226"/>
      <c r="AT272" s="226"/>
      <c r="AU272" s="226"/>
      <c r="AV272" s="226"/>
      <c r="AW272" s="226"/>
      <c r="BA272" s="129"/>
      <c r="BB272" s="130"/>
      <c r="BC272" s="129"/>
      <c r="BD272" s="155"/>
      <c r="BE272" s="132"/>
      <c r="BF272" s="131"/>
      <c r="BG272" s="132"/>
      <c r="BH272" s="131"/>
      <c r="BI272" s="132"/>
      <c r="BJ272" s="131"/>
      <c r="BK272" s="132"/>
      <c r="BL272" s="131"/>
      <c r="BM272" s="132"/>
      <c r="BN272" s="131"/>
      <c r="BO272" s="132"/>
      <c r="BP272" s="131"/>
      <c r="BQ272" s="132"/>
      <c r="BR272" s="131"/>
      <c r="BS272" s="65"/>
      <c r="BT272" s="131"/>
      <c r="BU272" s="132"/>
      <c r="BV272" s="131"/>
      <c r="BW272" s="65"/>
      <c r="BX272" s="131"/>
      <c r="BY272" s="65"/>
      <c r="BZ272" s="131"/>
      <c r="CA272" s="65"/>
      <c r="CB272" s="156">
        <f t="shared" si="68"/>
        <v>0</v>
      </c>
      <c r="CC272" s="128" t="e">
        <f t="shared" si="69"/>
        <v>#DIV/0!</v>
      </c>
      <c r="CF272" s="157"/>
      <c r="CG272" s="157"/>
    </row>
    <row r="273" spans="1:88" ht="43.5" customHeight="1">
      <c r="A273" s="1002"/>
      <c r="B273" s="1046"/>
      <c r="C273" s="1044"/>
      <c r="D273" s="38" t="s">
        <v>131</v>
      </c>
      <c r="E273" s="44" t="s">
        <v>60</v>
      </c>
      <c r="F273" s="671">
        <f>+'[1]UE409 (2)'!F285</f>
        <v>750</v>
      </c>
      <c r="G273" s="671">
        <f>+'[1]UE409 (2)'!G285</f>
        <v>500</v>
      </c>
      <c r="H273" s="671">
        <f>+'[1]UE409 (2)'!H285</f>
        <v>500</v>
      </c>
      <c r="I273" s="671">
        <f>+'[1]UE409 (2)'!I285</f>
        <v>525</v>
      </c>
      <c r="J273" s="634">
        <v>23</v>
      </c>
      <c r="K273" s="80">
        <v>33</v>
      </c>
      <c r="L273" s="80">
        <v>14</v>
      </c>
      <c r="M273" s="80">
        <v>56</v>
      </c>
      <c r="N273" s="80"/>
      <c r="O273" s="80"/>
      <c r="P273" s="80"/>
      <c r="Q273" s="80"/>
      <c r="R273" s="80"/>
      <c r="S273" s="634"/>
      <c r="T273" s="80"/>
      <c r="U273" s="80"/>
      <c r="V273" s="77">
        <f t="shared" si="66"/>
        <v>126</v>
      </c>
      <c r="W273" s="128">
        <f t="shared" si="67"/>
        <v>16.8</v>
      </c>
      <c r="Z273" s="640"/>
      <c r="AA273" s="640"/>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BA273" s="129"/>
      <c r="BB273" s="130"/>
      <c r="BC273" s="129"/>
      <c r="BD273" s="155"/>
      <c r="BE273" s="132"/>
      <c r="BF273" s="131"/>
      <c r="BG273" s="132"/>
      <c r="BH273" s="131"/>
      <c r="BI273" s="132"/>
      <c r="BJ273" s="131"/>
      <c r="BK273" s="132"/>
      <c r="BL273" s="131"/>
      <c r="BM273" s="132"/>
      <c r="BN273" s="131"/>
      <c r="BO273" s="132"/>
      <c r="BP273" s="131"/>
      <c r="BQ273" s="132"/>
      <c r="BR273" s="131"/>
      <c r="BS273" s="65"/>
      <c r="BT273" s="131"/>
      <c r="BU273" s="132"/>
      <c r="BV273" s="131"/>
      <c r="BW273" s="65"/>
      <c r="BX273" s="131"/>
      <c r="BY273" s="65"/>
      <c r="BZ273" s="131"/>
      <c r="CA273" s="65"/>
      <c r="CB273" s="156">
        <f t="shared" si="68"/>
        <v>0</v>
      </c>
      <c r="CC273" s="128" t="e">
        <f t="shared" si="69"/>
        <v>#DIV/0!</v>
      </c>
      <c r="CF273" s="157"/>
      <c r="CG273" s="157"/>
    </row>
    <row r="274" spans="1:88" ht="38.25" customHeight="1">
      <c r="A274" s="1002"/>
      <c r="B274" s="1046"/>
      <c r="C274" s="1044"/>
      <c r="D274" s="38" t="s">
        <v>132</v>
      </c>
      <c r="E274" s="44" t="s">
        <v>60</v>
      </c>
      <c r="F274" s="671">
        <f>+'[1]UE409 (2)'!F286</f>
        <v>11100</v>
      </c>
      <c r="G274" s="671">
        <f>+'[1]UE409 (2)'!G286</f>
        <v>8000</v>
      </c>
      <c r="H274" s="671">
        <f>+'[1]UE409 (2)'!H286</f>
        <v>8000</v>
      </c>
      <c r="I274" s="671">
        <f>+'[1]UE409 (2)'!I286</f>
        <v>8400</v>
      </c>
      <c r="J274" s="634">
        <v>766</v>
      </c>
      <c r="K274" s="80">
        <v>1166</v>
      </c>
      <c r="L274" s="80">
        <v>1037</v>
      </c>
      <c r="M274" s="80">
        <v>995</v>
      </c>
      <c r="N274" s="80"/>
      <c r="O274" s="80"/>
      <c r="P274" s="80"/>
      <c r="Q274" s="80"/>
      <c r="R274" s="80"/>
      <c r="S274" s="635"/>
      <c r="T274" s="80"/>
      <c r="U274" s="80"/>
      <c r="V274" s="77">
        <f t="shared" si="66"/>
        <v>3964</v>
      </c>
      <c r="W274" s="128">
        <f t="shared" si="67"/>
        <v>35.711711711711715</v>
      </c>
      <c r="Z274" s="640"/>
      <c r="AA274" s="640"/>
      <c r="AB274" s="226"/>
      <c r="AC274" s="226"/>
      <c r="AD274" s="226"/>
      <c r="AE274" s="226"/>
      <c r="AF274" s="226"/>
      <c r="AG274" s="226"/>
      <c r="AH274" s="226"/>
      <c r="AI274" s="226"/>
      <c r="AJ274" s="226"/>
      <c r="AK274" s="226"/>
      <c r="AL274" s="226"/>
      <c r="AM274" s="226"/>
      <c r="AN274" s="226"/>
      <c r="AO274" s="226"/>
      <c r="AP274" s="226"/>
      <c r="AQ274" s="226"/>
      <c r="AR274" s="226"/>
      <c r="AS274" s="226"/>
      <c r="AT274" s="226"/>
      <c r="AU274" s="226"/>
      <c r="AV274" s="226"/>
      <c r="AW274" s="226"/>
      <c r="BA274" s="129"/>
      <c r="BB274" s="130"/>
      <c r="BC274" s="129"/>
      <c r="BD274" s="155"/>
      <c r="BE274" s="132"/>
      <c r="BF274" s="131"/>
      <c r="BG274" s="132"/>
      <c r="BH274" s="131"/>
      <c r="BI274" s="132"/>
      <c r="BJ274" s="131"/>
      <c r="BK274" s="132"/>
      <c r="BL274" s="131"/>
      <c r="BM274" s="132"/>
      <c r="BN274" s="131"/>
      <c r="BO274" s="132"/>
      <c r="BP274" s="131"/>
      <c r="BQ274" s="132"/>
      <c r="BR274" s="131"/>
      <c r="BS274" s="65"/>
      <c r="BT274" s="131"/>
      <c r="BU274" s="132"/>
      <c r="BV274" s="131"/>
      <c r="BW274" s="65"/>
      <c r="BX274" s="131"/>
      <c r="BY274" s="65"/>
      <c r="BZ274" s="131"/>
      <c r="CA274" s="65"/>
      <c r="CB274" s="156">
        <f t="shared" si="68"/>
        <v>0</v>
      </c>
      <c r="CC274" s="128" t="e">
        <f t="shared" si="69"/>
        <v>#DIV/0!</v>
      </c>
      <c r="CF274" s="157"/>
      <c r="CG274" s="157"/>
    </row>
    <row r="275" spans="1:88" ht="42" customHeight="1">
      <c r="A275" s="1002"/>
      <c r="B275" s="1046"/>
      <c r="C275" s="1044"/>
      <c r="D275" s="38" t="s">
        <v>133</v>
      </c>
      <c r="E275" s="44" t="s">
        <v>60</v>
      </c>
      <c r="F275" s="671">
        <f>+'[1]UE409 (2)'!F287</f>
        <v>343</v>
      </c>
      <c r="G275" s="671">
        <f>+'[1]UE409 (2)'!G287</f>
        <v>217</v>
      </c>
      <c r="H275" s="671">
        <f>+'[1]UE409 (2)'!H287</f>
        <v>217</v>
      </c>
      <c r="I275" s="671">
        <f>+'[1]UE409 (2)'!I287</f>
        <v>228</v>
      </c>
      <c r="J275" s="634">
        <v>12</v>
      </c>
      <c r="K275" s="80">
        <v>20</v>
      </c>
      <c r="L275" s="80">
        <v>9</v>
      </c>
      <c r="M275" s="80">
        <v>22</v>
      </c>
      <c r="N275" s="80"/>
      <c r="O275" s="80"/>
      <c r="P275" s="80"/>
      <c r="Q275" s="80"/>
      <c r="R275" s="80"/>
      <c r="S275" s="634"/>
      <c r="T275" s="80"/>
      <c r="U275" s="80"/>
      <c r="V275" s="77">
        <f t="shared" si="66"/>
        <v>63</v>
      </c>
      <c r="W275" s="128">
        <f t="shared" si="67"/>
        <v>18.367346938775512</v>
      </c>
      <c r="Z275" s="640"/>
      <c r="AA275" s="640"/>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BA275" s="129"/>
      <c r="BB275" s="130"/>
      <c r="BC275" s="129"/>
      <c r="BD275" s="155"/>
      <c r="BE275" s="132"/>
      <c r="BF275" s="131"/>
      <c r="BG275" s="132"/>
      <c r="BH275" s="131"/>
      <c r="BI275" s="132"/>
      <c r="BJ275" s="131"/>
      <c r="BK275" s="132"/>
      <c r="BL275" s="131"/>
      <c r="BM275" s="132"/>
      <c r="BN275" s="131"/>
      <c r="BO275" s="132"/>
      <c r="BP275" s="131"/>
      <c r="BQ275" s="132"/>
      <c r="BR275" s="131"/>
      <c r="BS275" s="65"/>
      <c r="BT275" s="131"/>
      <c r="BU275" s="132"/>
      <c r="BV275" s="131"/>
      <c r="BW275" s="65"/>
      <c r="BX275" s="131"/>
      <c r="BY275" s="65"/>
      <c r="BZ275" s="131"/>
      <c r="CA275" s="65"/>
      <c r="CB275" s="156">
        <f t="shared" si="68"/>
        <v>0</v>
      </c>
      <c r="CC275" s="128" t="e">
        <f t="shared" si="69"/>
        <v>#DIV/0!</v>
      </c>
      <c r="CF275" s="157"/>
      <c r="CG275" s="157"/>
    </row>
    <row r="276" spans="1:88" ht="42" customHeight="1">
      <c r="A276" s="1002"/>
      <c r="B276" s="1046" t="s">
        <v>251</v>
      </c>
      <c r="C276" s="1047" t="s">
        <v>502</v>
      </c>
      <c r="D276" s="670" t="s">
        <v>221</v>
      </c>
      <c r="E276" s="670"/>
      <c r="F276" s="671">
        <f>+'[1]UE409 (2)'!F288</f>
        <v>30000</v>
      </c>
      <c r="G276" s="671">
        <f>+'[1]UE409 (2)'!G288</f>
        <v>25080</v>
      </c>
      <c r="H276" s="671">
        <f>+'[1]UE409 (2)'!H288</f>
        <v>2456</v>
      </c>
      <c r="I276" s="671">
        <f>+'[1]UE409 (2)'!I288</f>
        <v>2584</v>
      </c>
      <c r="J276" s="729">
        <v>3018</v>
      </c>
      <c r="K276" s="671">
        <v>3134</v>
      </c>
      <c r="L276" s="671">
        <v>3371</v>
      </c>
      <c r="M276" s="671">
        <v>3817</v>
      </c>
      <c r="N276" s="671">
        <f t="shared" ref="N276:U276" si="77">+N278</f>
        <v>0</v>
      </c>
      <c r="O276" s="671">
        <f t="shared" si="77"/>
        <v>0</v>
      </c>
      <c r="P276" s="671">
        <f t="shared" si="77"/>
        <v>0</v>
      </c>
      <c r="Q276" s="671">
        <f t="shared" si="77"/>
        <v>0</v>
      </c>
      <c r="R276" s="671">
        <f t="shared" si="77"/>
        <v>0</v>
      </c>
      <c r="S276" s="671">
        <f t="shared" si="77"/>
        <v>0</v>
      </c>
      <c r="T276" s="671">
        <f t="shared" si="77"/>
        <v>0</v>
      </c>
      <c r="U276" s="671">
        <f t="shared" si="77"/>
        <v>0</v>
      </c>
      <c r="V276" s="77">
        <f t="shared" si="66"/>
        <v>13340</v>
      </c>
      <c r="W276" s="128">
        <f t="shared" si="67"/>
        <v>44.466666666666669</v>
      </c>
      <c r="Z276" s="640"/>
      <c r="AA276" s="640"/>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BA276" s="750">
        <f>+BC276+BD276+BF276+BH276+BJ276+BL276+BN276+BP276+BR276+BT276+BV276+BX276+BZ276</f>
        <v>2623971</v>
      </c>
      <c r="BB276" s="130">
        <f>+BE276+BG276+BI276+BK276+BM276+BO276+BQ276+BS276+BU276+BW276+BY276+CA276</f>
        <v>399152.03</v>
      </c>
      <c r="BC276" s="129">
        <v>1933484</v>
      </c>
      <c r="BD276" s="748">
        <f>38968+154000</f>
        <v>192968</v>
      </c>
      <c r="BE276" s="132">
        <v>180575.58000000002</v>
      </c>
      <c r="BF276" s="131">
        <v>497519</v>
      </c>
      <c r="BG276" s="132">
        <v>218576.45</v>
      </c>
      <c r="BH276" s="131"/>
      <c r="BI276" s="132"/>
      <c r="BJ276" s="131"/>
      <c r="BK276" s="132"/>
      <c r="BL276" s="131"/>
      <c r="BM276" s="132"/>
      <c r="BN276" s="131"/>
      <c r="BO276" s="132"/>
      <c r="BP276" s="131"/>
      <c r="BQ276" s="132"/>
      <c r="BR276" s="131"/>
      <c r="BS276" s="65"/>
      <c r="BT276" s="131"/>
      <c r="BU276" s="132"/>
      <c r="BV276" s="131"/>
      <c r="BW276" s="65"/>
      <c r="BX276" s="131"/>
      <c r="BY276" s="65"/>
      <c r="BZ276" s="131"/>
      <c r="CA276" s="65"/>
      <c r="CB276" s="156">
        <f t="shared" si="68"/>
        <v>399152.03</v>
      </c>
      <c r="CC276" s="128">
        <f t="shared" si="69"/>
        <v>15.211754626861348</v>
      </c>
      <c r="CF276" s="133">
        <f>+CI276-BA276</f>
        <v>0</v>
      </c>
      <c r="CG276" s="133">
        <f>+CJ276-BB276</f>
        <v>0</v>
      </c>
      <c r="CH276" s="160"/>
      <c r="CI276" s="133">
        <v>2623971</v>
      </c>
      <c r="CJ276" s="133">
        <v>399152.03</v>
      </c>
    </row>
    <row r="277" spans="1:88" ht="42" customHeight="1">
      <c r="A277" s="1002"/>
      <c r="B277" s="1046"/>
      <c r="C277" s="1047"/>
      <c r="D277" s="38" t="s">
        <v>430</v>
      </c>
      <c r="E277" s="44" t="s">
        <v>252</v>
      </c>
      <c r="F277" s="671">
        <f>+'[1]UE409 (2)'!F289</f>
        <v>13992</v>
      </c>
      <c r="G277" s="671">
        <f>+'[1]UE409 (2)'!G289</f>
        <v>13992</v>
      </c>
      <c r="H277" s="671">
        <f>+'[1]UE409 (2)'!H289</f>
        <v>14201</v>
      </c>
      <c r="I277" s="671">
        <f>+'[1]UE409 (2)'!I289</f>
        <v>14414</v>
      </c>
      <c r="J277" s="634">
        <v>385</v>
      </c>
      <c r="K277" s="80">
        <v>580</v>
      </c>
      <c r="L277" s="80">
        <v>740</v>
      </c>
      <c r="M277" s="80">
        <v>1095</v>
      </c>
      <c r="N277" s="80"/>
      <c r="O277" s="80"/>
      <c r="P277" s="80"/>
      <c r="Q277" s="80"/>
      <c r="R277" s="80"/>
      <c r="S277" s="664"/>
      <c r="T277" s="80"/>
      <c r="U277" s="80"/>
      <c r="V277" s="77">
        <f t="shared" si="66"/>
        <v>2800</v>
      </c>
      <c r="W277" s="128">
        <f t="shared" si="67"/>
        <v>20.011435105774726</v>
      </c>
      <c r="Z277" s="640"/>
      <c r="AA277" s="640"/>
      <c r="AB277" s="226"/>
      <c r="AC277" s="226"/>
      <c r="AD277" s="226"/>
      <c r="AE277" s="226"/>
      <c r="AF277" s="226"/>
      <c r="AG277" s="226"/>
      <c r="AH277" s="226"/>
      <c r="AI277" s="226"/>
      <c r="AJ277" s="226"/>
      <c r="AK277" s="226"/>
      <c r="AL277" s="226"/>
      <c r="AM277" s="226"/>
      <c r="AN277" s="226"/>
      <c r="AO277" s="226"/>
      <c r="AP277" s="226"/>
      <c r="AQ277" s="226"/>
      <c r="AR277" s="226"/>
      <c r="AS277" s="226"/>
      <c r="AT277" s="226"/>
      <c r="AU277" s="226"/>
      <c r="AV277" s="226"/>
      <c r="AW277" s="226"/>
      <c r="BA277" s="129"/>
      <c r="BB277" s="130"/>
      <c r="BC277" s="129"/>
      <c r="BD277" s="155"/>
      <c r="BE277" s="132"/>
      <c r="BF277" s="131"/>
      <c r="BG277" s="132"/>
      <c r="BH277" s="131"/>
      <c r="BI277" s="132"/>
      <c r="BJ277" s="131"/>
      <c r="BK277" s="132"/>
      <c r="BL277" s="131"/>
      <c r="BM277" s="132"/>
      <c r="BN277" s="131"/>
      <c r="BO277" s="132"/>
      <c r="BP277" s="131"/>
      <c r="BQ277" s="132"/>
      <c r="BR277" s="131"/>
      <c r="BS277" s="65"/>
      <c r="BT277" s="131"/>
      <c r="BU277" s="132"/>
      <c r="BV277" s="131"/>
      <c r="BW277" s="65"/>
      <c r="BX277" s="131"/>
      <c r="BY277" s="65"/>
      <c r="BZ277" s="131"/>
      <c r="CA277" s="65"/>
      <c r="CB277" s="156">
        <f t="shared" si="68"/>
        <v>0</v>
      </c>
      <c r="CC277" s="128" t="e">
        <f t="shared" si="69"/>
        <v>#DIV/0!</v>
      </c>
      <c r="CF277" s="157"/>
      <c r="CG277" s="157"/>
    </row>
    <row r="278" spans="1:88" ht="42" customHeight="1">
      <c r="A278" s="1002"/>
      <c r="B278" s="1046"/>
      <c r="C278" s="1047"/>
      <c r="D278" s="38" t="s">
        <v>100</v>
      </c>
      <c r="E278" s="44" t="s">
        <v>252</v>
      </c>
      <c r="F278" s="671">
        <f>+'[1]UE409 (2)'!F290</f>
        <v>30000</v>
      </c>
      <c r="G278" s="671">
        <f>+'[1]UE409 (2)'!G290</f>
        <v>25080</v>
      </c>
      <c r="H278" s="671">
        <f>+'[1]UE409 (2)'!H290</f>
        <v>2456</v>
      </c>
      <c r="I278" s="671">
        <f>+'[1]UE409 (2)'!I290</f>
        <v>2584</v>
      </c>
      <c r="J278" s="634">
        <v>3018</v>
      </c>
      <c r="K278" s="91">
        <v>3134</v>
      </c>
      <c r="L278" s="91">
        <v>3371</v>
      </c>
      <c r="M278" s="91">
        <v>3817</v>
      </c>
      <c r="N278" s="91"/>
      <c r="O278" s="91"/>
      <c r="P278" s="91"/>
      <c r="Q278" s="91"/>
      <c r="R278" s="91"/>
      <c r="S278" s="664"/>
      <c r="T278" s="91"/>
      <c r="U278" s="91"/>
      <c r="V278" s="77">
        <f t="shared" si="66"/>
        <v>13340</v>
      </c>
      <c r="W278" s="128">
        <f t="shared" si="67"/>
        <v>44.466666666666669</v>
      </c>
      <c r="Z278" s="640"/>
      <c r="AA278" s="640"/>
      <c r="AB278" s="226"/>
      <c r="AC278" s="226"/>
      <c r="AD278" s="226"/>
      <c r="AE278" s="226"/>
      <c r="AF278" s="226"/>
      <c r="AG278" s="226"/>
      <c r="AH278" s="226"/>
      <c r="AI278" s="226"/>
      <c r="AJ278" s="226"/>
      <c r="AK278" s="226"/>
      <c r="AL278" s="226"/>
      <c r="AM278" s="226"/>
      <c r="AN278" s="226"/>
      <c r="AO278" s="226"/>
      <c r="AP278" s="226"/>
      <c r="AQ278" s="226"/>
      <c r="AR278" s="226"/>
      <c r="AS278" s="226"/>
      <c r="AT278" s="226"/>
      <c r="AU278" s="226"/>
      <c r="AV278" s="226"/>
      <c r="AW278" s="226"/>
      <c r="BA278" s="129"/>
      <c r="BB278" s="130"/>
      <c r="BC278" s="129"/>
      <c r="BD278" s="155"/>
      <c r="BE278" s="132"/>
      <c r="BF278" s="131"/>
      <c r="BG278" s="132"/>
      <c r="BH278" s="131"/>
      <c r="BI278" s="132"/>
      <c r="BJ278" s="131"/>
      <c r="BK278" s="132"/>
      <c r="BL278" s="131"/>
      <c r="BM278" s="132"/>
      <c r="BN278" s="131"/>
      <c r="BO278" s="132"/>
      <c r="BP278" s="131"/>
      <c r="BQ278" s="132"/>
      <c r="BR278" s="131"/>
      <c r="BS278" s="65"/>
      <c r="BT278" s="131"/>
      <c r="BU278" s="132"/>
      <c r="BV278" s="131"/>
      <c r="BW278" s="65"/>
      <c r="BX278" s="131"/>
      <c r="BY278" s="65"/>
      <c r="BZ278" s="131"/>
      <c r="CA278" s="65"/>
      <c r="CB278" s="156">
        <f t="shared" si="68"/>
        <v>0</v>
      </c>
      <c r="CC278" s="128" t="e">
        <f t="shared" si="69"/>
        <v>#DIV/0!</v>
      </c>
      <c r="CF278" s="157"/>
      <c r="CG278" s="157"/>
    </row>
    <row r="279" spans="1:88" ht="42" customHeight="1">
      <c r="A279" s="1002"/>
      <c r="B279" s="1046"/>
      <c r="C279" s="1047"/>
      <c r="D279" s="38" t="s">
        <v>102</v>
      </c>
      <c r="E279" s="44" t="s">
        <v>252</v>
      </c>
      <c r="F279" s="671">
        <f>+'[1]UE409 (2)'!F291</f>
        <v>13992</v>
      </c>
      <c r="G279" s="671">
        <f>+'[1]UE409 (2)'!G291</f>
        <v>13992</v>
      </c>
      <c r="H279" s="671">
        <f>+'[1]UE409 (2)'!H291</f>
        <v>14201</v>
      </c>
      <c r="I279" s="671">
        <f>+'[1]UE409 (2)'!I291</f>
        <v>14414</v>
      </c>
      <c r="J279" s="634">
        <v>387</v>
      </c>
      <c r="K279" s="80">
        <v>573</v>
      </c>
      <c r="L279" s="80">
        <v>748</v>
      </c>
      <c r="M279" s="80">
        <v>1062</v>
      </c>
      <c r="N279" s="80"/>
      <c r="O279" s="80"/>
      <c r="P279" s="80"/>
      <c r="Q279" s="80"/>
      <c r="R279" s="80"/>
      <c r="S279" s="664"/>
      <c r="T279" s="80"/>
      <c r="U279" s="80"/>
      <c r="V279" s="77">
        <f t="shared" si="66"/>
        <v>2770</v>
      </c>
      <c r="W279" s="128">
        <f t="shared" si="67"/>
        <v>19.79702687249857</v>
      </c>
      <c r="Z279" s="640"/>
      <c r="AA279" s="640"/>
      <c r="AB279" s="226"/>
      <c r="AC279" s="226"/>
      <c r="AD279" s="226"/>
      <c r="AE279" s="226"/>
      <c r="AF279" s="226"/>
      <c r="AG279" s="226"/>
      <c r="AH279" s="226"/>
      <c r="AI279" s="226"/>
      <c r="AJ279" s="226"/>
      <c r="AK279" s="226"/>
      <c r="AL279" s="226"/>
      <c r="AM279" s="226"/>
      <c r="AN279" s="226"/>
      <c r="AO279" s="226"/>
      <c r="AP279" s="226"/>
      <c r="AQ279" s="226"/>
      <c r="AR279" s="226"/>
      <c r="AS279" s="226"/>
      <c r="AT279" s="226"/>
      <c r="AU279" s="226"/>
      <c r="AV279" s="226"/>
      <c r="AW279" s="226"/>
      <c r="BA279" s="129"/>
      <c r="BB279" s="130"/>
      <c r="BC279" s="129"/>
      <c r="BD279" s="155"/>
      <c r="BE279" s="132"/>
      <c r="BF279" s="131"/>
      <c r="BG279" s="132"/>
      <c r="BH279" s="131"/>
      <c r="BI279" s="132"/>
      <c r="BJ279" s="131"/>
      <c r="BK279" s="132"/>
      <c r="BL279" s="131"/>
      <c r="BM279" s="132"/>
      <c r="BN279" s="131"/>
      <c r="BO279" s="132"/>
      <c r="BP279" s="131"/>
      <c r="BQ279" s="132"/>
      <c r="BR279" s="131"/>
      <c r="BS279" s="65"/>
      <c r="BT279" s="131"/>
      <c r="BU279" s="132"/>
      <c r="BV279" s="131"/>
      <c r="BW279" s="65"/>
      <c r="BX279" s="131"/>
      <c r="BY279" s="65"/>
      <c r="BZ279" s="131"/>
      <c r="CA279" s="65"/>
      <c r="CB279" s="156">
        <f t="shared" si="68"/>
        <v>0</v>
      </c>
      <c r="CC279" s="128" t="e">
        <f t="shared" si="69"/>
        <v>#DIV/0!</v>
      </c>
      <c r="CF279" s="157"/>
      <c r="CG279" s="157"/>
    </row>
    <row r="280" spans="1:88" ht="42" customHeight="1">
      <c r="A280" s="1002"/>
      <c r="B280" s="1046"/>
      <c r="C280" s="1047"/>
      <c r="D280" s="38" t="s">
        <v>103</v>
      </c>
      <c r="E280" s="44" t="s">
        <v>252</v>
      </c>
      <c r="F280" s="671">
        <f>+'[1]UE409 (2)'!F292</f>
        <v>70</v>
      </c>
      <c r="G280" s="671">
        <f>+'[1]UE409 (2)'!G292</f>
        <v>70</v>
      </c>
      <c r="H280" s="671">
        <f>+'[1]UE409 (2)'!H292</f>
        <v>71</v>
      </c>
      <c r="I280" s="671">
        <f>+'[1]UE409 (2)'!I292</f>
        <v>72</v>
      </c>
      <c r="J280" s="634">
        <v>0</v>
      </c>
      <c r="K280" s="91">
        <v>1</v>
      </c>
      <c r="L280" s="91">
        <v>6</v>
      </c>
      <c r="M280" s="91">
        <v>4</v>
      </c>
      <c r="N280" s="91"/>
      <c r="O280" s="91"/>
      <c r="P280" s="91"/>
      <c r="Q280" s="91"/>
      <c r="R280" s="91"/>
      <c r="S280" s="664"/>
      <c r="T280" s="91"/>
      <c r="U280" s="91"/>
      <c r="V280" s="77">
        <f t="shared" si="66"/>
        <v>11</v>
      </c>
      <c r="W280" s="128">
        <f t="shared" si="67"/>
        <v>15.714285714285714</v>
      </c>
      <c r="Z280" s="640"/>
      <c r="AA280" s="640"/>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BA280" s="129"/>
      <c r="BB280" s="130"/>
      <c r="BC280" s="129"/>
      <c r="BD280" s="155"/>
      <c r="BE280" s="132"/>
      <c r="BF280" s="131"/>
      <c r="BG280" s="132"/>
      <c r="BH280" s="131"/>
      <c r="BI280" s="132"/>
      <c r="BJ280" s="131"/>
      <c r="BK280" s="132"/>
      <c r="BL280" s="131"/>
      <c r="BM280" s="132"/>
      <c r="BN280" s="131"/>
      <c r="BO280" s="132"/>
      <c r="BP280" s="131"/>
      <c r="BQ280" s="132"/>
      <c r="BR280" s="131"/>
      <c r="BS280" s="65"/>
      <c r="BT280" s="131"/>
      <c r="BU280" s="132"/>
      <c r="BV280" s="131"/>
      <c r="BW280" s="65"/>
      <c r="BX280" s="131"/>
      <c r="BY280" s="65"/>
      <c r="BZ280" s="131"/>
      <c r="CA280" s="65"/>
      <c r="CB280" s="156">
        <f t="shared" si="68"/>
        <v>0</v>
      </c>
      <c r="CC280" s="128" t="e">
        <f t="shared" si="69"/>
        <v>#DIV/0!</v>
      </c>
      <c r="CF280" s="157"/>
      <c r="CG280" s="157"/>
    </row>
    <row r="281" spans="1:88" ht="42" customHeight="1">
      <c r="A281" s="1002"/>
      <c r="B281" s="1046"/>
      <c r="C281" s="1047"/>
      <c r="D281" s="38" t="s">
        <v>104</v>
      </c>
      <c r="E281" s="44" t="s">
        <v>252</v>
      </c>
      <c r="F281" s="671">
        <f>+'[1]UE409 (2)'!F293</f>
        <v>5040</v>
      </c>
      <c r="G281" s="671">
        <f>+'[1]UE409 (2)'!G293</f>
        <v>5040</v>
      </c>
      <c r="H281" s="671">
        <f>+'[1]UE409 (2)'!H293</f>
        <v>5115</v>
      </c>
      <c r="I281" s="671">
        <f>+'[1]UE409 (2)'!I293</f>
        <v>5191</v>
      </c>
      <c r="J281" s="634">
        <v>182</v>
      </c>
      <c r="K281" s="80">
        <v>300</v>
      </c>
      <c r="L281" s="80">
        <v>494</v>
      </c>
      <c r="M281" s="80">
        <v>741</v>
      </c>
      <c r="N281" s="80"/>
      <c r="O281" s="80"/>
      <c r="P281" s="80"/>
      <c r="Q281" s="80"/>
      <c r="R281" s="80"/>
      <c r="S281" s="664"/>
      <c r="T281" s="80"/>
      <c r="U281" s="80"/>
      <c r="V281" s="77">
        <f t="shared" si="66"/>
        <v>1717</v>
      </c>
      <c r="W281" s="128">
        <f t="shared" si="67"/>
        <v>34.067460317460316</v>
      </c>
      <c r="Z281" s="640"/>
      <c r="AA281" s="640"/>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BA281" s="129"/>
      <c r="BB281" s="130"/>
      <c r="BC281" s="129"/>
      <c r="BD281" s="155"/>
      <c r="BE281" s="132"/>
      <c r="BF281" s="131"/>
      <c r="BG281" s="132"/>
      <c r="BH281" s="131"/>
      <c r="BI281" s="132"/>
      <c r="BJ281" s="131"/>
      <c r="BK281" s="132"/>
      <c r="BL281" s="131"/>
      <c r="BM281" s="132"/>
      <c r="BN281" s="131"/>
      <c r="BO281" s="132"/>
      <c r="BP281" s="131"/>
      <c r="BQ281" s="132"/>
      <c r="BR281" s="131"/>
      <c r="BS281" s="65"/>
      <c r="BT281" s="131"/>
      <c r="BU281" s="132"/>
      <c r="BV281" s="131"/>
      <c r="BW281" s="65"/>
      <c r="BX281" s="131"/>
      <c r="BY281" s="65"/>
      <c r="BZ281" s="131"/>
      <c r="CA281" s="65"/>
      <c r="CB281" s="156">
        <f t="shared" si="68"/>
        <v>0</v>
      </c>
      <c r="CC281" s="128" t="e">
        <f t="shared" si="69"/>
        <v>#DIV/0!</v>
      </c>
      <c r="CF281" s="157"/>
      <c r="CG281" s="157"/>
    </row>
    <row r="282" spans="1:88" ht="42" customHeight="1">
      <c r="A282" s="1002"/>
      <c r="B282" s="1046"/>
      <c r="C282" s="1047"/>
      <c r="D282" s="38" t="s">
        <v>105</v>
      </c>
      <c r="E282" s="44" t="s">
        <v>252</v>
      </c>
      <c r="F282" s="671">
        <f>+'[1]UE409 (2)'!F294</f>
        <v>1080</v>
      </c>
      <c r="G282" s="671">
        <f>+'[1]UE409 (2)'!G294</f>
        <v>10800</v>
      </c>
      <c r="H282" s="671">
        <f>+'[1]UE409 (2)'!H294</f>
        <v>10962</v>
      </c>
      <c r="I282" s="671">
        <f>+'[1]UE409 (2)'!I294</f>
        <v>11126</v>
      </c>
      <c r="J282" s="634">
        <v>47</v>
      </c>
      <c r="K282" s="80">
        <v>111</v>
      </c>
      <c r="L282" s="80">
        <v>77</v>
      </c>
      <c r="M282" s="80">
        <v>148</v>
      </c>
      <c r="N282" s="80"/>
      <c r="O282" s="80"/>
      <c r="P282" s="80"/>
      <c r="Q282" s="80"/>
      <c r="R282" s="80"/>
      <c r="S282" s="664"/>
      <c r="T282" s="80"/>
      <c r="U282" s="80"/>
      <c r="V282" s="77">
        <f t="shared" si="66"/>
        <v>383</v>
      </c>
      <c r="W282" s="128">
        <f t="shared" si="67"/>
        <v>35.462962962962962</v>
      </c>
      <c r="Z282" s="640"/>
      <c r="AA282" s="640"/>
      <c r="AB282" s="226"/>
      <c r="AC282" s="226"/>
      <c r="AD282" s="226"/>
      <c r="AE282" s="226"/>
      <c r="AF282" s="226"/>
      <c r="AG282" s="226"/>
      <c r="AH282" s="226"/>
      <c r="AI282" s="226"/>
      <c r="AJ282" s="226"/>
      <c r="AK282" s="226"/>
      <c r="AL282" s="226"/>
      <c r="AM282" s="226"/>
      <c r="AN282" s="226"/>
      <c r="AO282" s="226"/>
      <c r="AP282" s="226"/>
      <c r="AQ282" s="226"/>
      <c r="AR282" s="226"/>
      <c r="AS282" s="226"/>
      <c r="AT282" s="226"/>
      <c r="AU282" s="226"/>
      <c r="AV282" s="226"/>
      <c r="AW282" s="226"/>
      <c r="BA282" s="129"/>
      <c r="BB282" s="130"/>
      <c r="BC282" s="129"/>
      <c r="BD282" s="155"/>
      <c r="BE282" s="132"/>
      <c r="BF282" s="131"/>
      <c r="BG282" s="132"/>
      <c r="BH282" s="131"/>
      <c r="BI282" s="132"/>
      <c r="BJ282" s="131"/>
      <c r="BK282" s="132"/>
      <c r="BL282" s="131"/>
      <c r="BM282" s="132"/>
      <c r="BN282" s="131"/>
      <c r="BO282" s="132"/>
      <c r="BP282" s="131"/>
      <c r="BQ282" s="132"/>
      <c r="BR282" s="131"/>
      <c r="BS282" s="65"/>
      <c r="BT282" s="131"/>
      <c r="BU282" s="132"/>
      <c r="BV282" s="131"/>
      <c r="BW282" s="65"/>
      <c r="BX282" s="131"/>
      <c r="BY282" s="65"/>
      <c r="BZ282" s="131"/>
      <c r="CA282" s="65"/>
      <c r="CB282" s="156">
        <f t="shared" si="68"/>
        <v>0</v>
      </c>
      <c r="CC282" s="128" t="e">
        <f t="shared" si="69"/>
        <v>#DIV/0!</v>
      </c>
      <c r="CD282" s="145"/>
      <c r="CF282" s="157"/>
      <c r="CG282" s="157"/>
    </row>
    <row r="283" spans="1:88" ht="42" customHeight="1">
      <c r="A283" s="1002"/>
      <c r="B283" s="1046"/>
      <c r="C283" s="1047"/>
      <c r="D283" s="38" t="s">
        <v>106</v>
      </c>
      <c r="E283" s="44" t="s">
        <v>252</v>
      </c>
      <c r="F283" s="671">
        <f>+'[1]UE409 (2)'!F295</f>
        <v>4800</v>
      </c>
      <c r="G283" s="671">
        <f>+'[1]UE409 (2)'!G295</f>
        <v>4800</v>
      </c>
      <c r="H283" s="671">
        <f>+'[1]UE409 (2)'!H295</f>
        <v>4872</v>
      </c>
      <c r="I283" s="671">
        <f>+'[1]UE409 (2)'!I295</f>
        <v>4945</v>
      </c>
      <c r="J283" s="634">
        <v>203</v>
      </c>
      <c r="K283" s="80">
        <v>327</v>
      </c>
      <c r="L283" s="80">
        <v>430</v>
      </c>
      <c r="M283" s="80">
        <v>607</v>
      </c>
      <c r="N283" s="80"/>
      <c r="O283" s="80"/>
      <c r="P283" s="80"/>
      <c r="Q283" s="80"/>
      <c r="R283" s="80"/>
      <c r="S283" s="634"/>
      <c r="T283" s="80"/>
      <c r="U283" s="80"/>
      <c r="V283" s="77">
        <f t="shared" si="66"/>
        <v>1567</v>
      </c>
      <c r="W283" s="128">
        <f t="shared" si="67"/>
        <v>32.645833333333336</v>
      </c>
      <c r="Z283" s="640"/>
      <c r="AA283" s="640"/>
      <c r="AB283" s="226"/>
      <c r="AC283" s="226"/>
      <c r="AD283" s="226"/>
      <c r="AE283" s="226"/>
      <c r="AF283" s="226"/>
      <c r="AG283" s="226"/>
      <c r="AH283" s="226"/>
      <c r="AI283" s="226"/>
      <c r="AJ283" s="226"/>
      <c r="AK283" s="226"/>
      <c r="AL283" s="226"/>
      <c r="AM283" s="226"/>
      <c r="AN283" s="226"/>
      <c r="AO283" s="226"/>
      <c r="AP283" s="226"/>
      <c r="AQ283" s="226"/>
      <c r="AR283" s="226"/>
      <c r="AS283" s="226"/>
      <c r="AT283" s="226"/>
      <c r="AU283" s="226"/>
      <c r="AV283" s="226"/>
      <c r="AW283" s="226"/>
      <c r="BA283" s="129"/>
      <c r="BB283" s="130"/>
      <c r="BC283" s="129"/>
      <c r="BD283" s="155"/>
      <c r="BE283" s="132"/>
      <c r="BF283" s="131"/>
      <c r="BG283" s="132"/>
      <c r="BH283" s="131"/>
      <c r="BI283" s="132"/>
      <c r="BJ283" s="131"/>
      <c r="BK283" s="132"/>
      <c r="BL283" s="131"/>
      <c r="BM283" s="132"/>
      <c r="BN283" s="131"/>
      <c r="BO283" s="132"/>
      <c r="BP283" s="131"/>
      <c r="BQ283" s="132"/>
      <c r="BR283" s="131"/>
      <c r="BS283" s="65"/>
      <c r="BT283" s="131"/>
      <c r="BU283" s="132"/>
      <c r="BV283" s="131"/>
      <c r="BW283" s="65"/>
      <c r="BX283" s="131"/>
      <c r="BY283" s="65"/>
      <c r="BZ283" s="131"/>
      <c r="CA283" s="65"/>
      <c r="CB283" s="156">
        <f t="shared" si="68"/>
        <v>0</v>
      </c>
      <c r="CC283" s="128" t="e">
        <f t="shared" si="69"/>
        <v>#DIV/0!</v>
      </c>
      <c r="CF283" s="157"/>
      <c r="CG283" s="157"/>
    </row>
    <row r="284" spans="1:88" ht="42" customHeight="1">
      <c r="A284" s="1002"/>
      <c r="B284" s="1046" t="s">
        <v>253</v>
      </c>
      <c r="C284" s="1047" t="s">
        <v>503</v>
      </c>
      <c r="D284" s="670" t="s">
        <v>221</v>
      </c>
      <c r="E284" s="670"/>
      <c r="F284" s="671">
        <f>+'[1]UE409 (2)'!F296</f>
        <v>4995</v>
      </c>
      <c r="G284" s="671">
        <f>+'[1]UE409 (2)'!G296</f>
        <v>4500</v>
      </c>
      <c r="H284" s="671">
        <f>+'[1]UE409 (2)'!H296</f>
        <v>4567</v>
      </c>
      <c r="I284" s="671">
        <f>+'[1]UE409 (2)'!I296</f>
        <v>4635</v>
      </c>
      <c r="J284" s="727">
        <v>443</v>
      </c>
      <c r="K284" s="671">
        <v>405</v>
      </c>
      <c r="L284" s="671">
        <v>433</v>
      </c>
      <c r="M284" s="671">
        <v>435</v>
      </c>
      <c r="N284" s="671">
        <f t="shared" ref="N284:U284" si="78">+N286</f>
        <v>0</v>
      </c>
      <c r="O284" s="671">
        <f t="shared" si="78"/>
        <v>0</v>
      </c>
      <c r="P284" s="671">
        <f t="shared" si="78"/>
        <v>0</v>
      </c>
      <c r="Q284" s="671">
        <f t="shared" si="78"/>
        <v>0</v>
      </c>
      <c r="R284" s="671">
        <f t="shared" si="78"/>
        <v>0</v>
      </c>
      <c r="S284" s="671">
        <f t="shared" si="78"/>
        <v>0</v>
      </c>
      <c r="T284" s="671">
        <f t="shared" si="78"/>
        <v>0</v>
      </c>
      <c r="U284" s="671">
        <f t="shared" si="78"/>
        <v>0</v>
      </c>
      <c r="V284" s="77">
        <f t="shared" si="66"/>
        <v>1716</v>
      </c>
      <c r="W284" s="128">
        <f t="shared" si="67"/>
        <v>34.354354354354356</v>
      </c>
      <c r="Z284" s="640"/>
      <c r="AA284" s="640"/>
      <c r="AB284" s="226"/>
      <c r="AC284" s="226"/>
      <c r="AD284" s="226"/>
      <c r="AE284" s="226"/>
      <c r="AF284" s="226"/>
      <c r="AG284" s="226"/>
      <c r="AH284" s="226"/>
      <c r="AI284" s="226"/>
      <c r="AJ284" s="226"/>
      <c r="AK284" s="226"/>
      <c r="AL284" s="226"/>
      <c r="AM284" s="226"/>
      <c r="AN284" s="226"/>
      <c r="AO284" s="226"/>
      <c r="AP284" s="226"/>
      <c r="AQ284" s="226"/>
      <c r="AR284" s="226"/>
      <c r="AS284" s="226"/>
      <c r="AT284" s="226"/>
      <c r="AU284" s="226"/>
      <c r="AV284" s="226"/>
      <c r="AW284" s="226"/>
      <c r="BA284" s="129">
        <f>+BC284+BD284+BF284+BH284+BJ284+BL284+BN284+BP284+BR284+BT284+BV284+BX284+BZ284</f>
        <v>0</v>
      </c>
      <c r="BB284" s="130">
        <f>+BE284+BG284+BI284+BK284+BM284+BO284+BQ284+BS284+BU284+BW284+BY284+CA284</f>
        <v>0</v>
      </c>
      <c r="BC284" s="129">
        <v>0</v>
      </c>
      <c r="BD284" s="155">
        <v>0</v>
      </c>
      <c r="BE284" s="132">
        <v>0</v>
      </c>
      <c r="BF284" s="131">
        <v>0</v>
      </c>
      <c r="BG284" s="132">
        <v>0</v>
      </c>
      <c r="BH284" s="131"/>
      <c r="BI284" s="132"/>
      <c r="BJ284" s="131"/>
      <c r="BK284" s="65"/>
      <c r="BL284" s="131"/>
      <c r="BM284" s="132"/>
      <c r="BN284" s="131"/>
      <c r="BO284" s="132"/>
      <c r="BP284" s="131"/>
      <c r="BQ284" s="132"/>
      <c r="BR284" s="131"/>
      <c r="BS284" s="65"/>
      <c r="BT284" s="131"/>
      <c r="BU284" s="132"/>
      <c r="BV284" s="131"/>
      <c r="BW284" s="65"/>
      <c r="BX284" s="131"/>
      <c r="BY284" s="65"/>
      <c r="BZ284" s="131"/>
      <c r="CA284" s="65"/>
      <c r="CB284" s="156">
        <f t="shared" si="68"/>
        <v>0</v>
      </c>
      <c r="CC284" s="128" t="e">
        <f t="shared" si="69"/>
        <v>#DIV/0!</v>
      </c>
      <c r="CF284" s="133">
        <f>+CI284-BA284</f>
        <v>0</v>
      </c>
      <c r="CG284" s="133">
        <f>+CJ284-BB284</f>
        <v>0</v>
      </c>
      <c r="CH284" s="160"/>
      <c r="CI284" s="133"/>
      <c r="CJ284" s="133"/>
    </row>
    <row r="285" spans="1:88" ht="42" customHeight="1">
      <c r="A285" s="1002"/>
      <c r="B285" s="1046"/>
      <c r="C285" s="1047"/>
      <c r="D285" s="38" t="s">
        <v>431</v>
      </c>
      <c r="E285" s="25" t="s">
        <v>101</v>
      </c>
      <c r="F285" s="671">
        <f>+'[1]UE409 (2)'!F297</f>
        <v>6000</v>
      </c>
      <c r="G285" s="671">
        <f>+'[1]UE409 (2)'!G297</f>
        <v>5760</v>
      </c>
      <c r="H285" s="671">
        <f>+'[1]UE409 (2)'!H297</f>
        <v>5846</v>
      </c>
      <c r="I285" s="671">
        <f>+'[1]UE409 (2)'!I297</f>
        <v>5933</v>
      </c>
      <c r="J285" s="634">
        <v>566</v>
      </c>
      <c r="K285" s="80">
        <v>633</v>
      </c>
      <c r="L285" s="80">
        <v>624</v>
      </c>
      <c r="M285" s="80">
        <v>703</v>
      </c>
      <c r="N285" s="80"/>
      <c r="O285" s="80"/>
      <c r="P285" s="80"/>
      <c r="Q285" s="80"/>
      <c r="R285" s="80"/>
      <c r="S285" s="664"/>
      <c r="T285" s="80"/>
      <c r="U285" s="80"/>
      <c r="V285" s="77">
        <f t="shared" si="66"/>
        <v>2526</v>
      </c>
      <c r="W285" s="128">
        <f t="shared" si="67"/>
        <v>42.1</v>
      </c>
      <c r="Z285" s="640"/>
      <c r="AA285" s="640"/>
      <c r="AB285" s="226"/>
      <c r="AC285" s="226"/>
      <c r="AD285" s="226"/>
      <c r="AE285" s="226"/>
      <c r="AF285" s="226"/>
      <c r="AG285" s="226"/>
      <c r="AH285" s="226"/>
      <c r="AI285" s="226"/>
      <c r="AJ285" s="226"/>
      <c r="AK285" s="226"/>
      <c r="AL285" s="226"/>
      <c r="AM285" s="226"/>
      <c r="AN285" s="226"/>
      <c r="AO285" s="226"/>
      <c r="AP285" s="226"/>
      <c r="AQ285" s="226"/>
      <c r="AR285" s="226"/>
      <c r="AS285" s="226"/>
      <c r="AT285" s="226"/>
      <c r="AU285" s="226"/>
      <c r="AV285" s="226"/>
      <c r="AW285" s="226"/>
      <c r="BA285" s="129"/>
      <c r="BB285" s="130"/>
      <c r="BC285" s="129"/>
      <c r="BD285" s="155"/>
      <c r="BE285" s="132"/>
      <c r="BF285" s="131"/>
      <c r="BG285" s="132"/>
      <c r="BH285" s="131"/>
      <c r="BI285" s="132"/>
      <c r="BJ285" s="131"/>
      <c r="BK285" s="65"/>
      <c r="BL285" s="131"/>
      <c r="BM285" s="132"/>
      <c r="BN285" s="131"/>
      <c r="BO285" s="132"/>
      <c r="BP285" s="131"/>
      <c r="BQ285" s="132"/>
      <c r="BR285" s="131"/>
      <c r="BS285" s="65"/>
      <c r="BT285" s="131"/>
      <c r="BU285" s="132"/>
      <c r="BV285" s="131"/>
      <c r="BW285" s="65"/>
      <c r="BX285" s="131"/>
      <c r="BY285" s="65"/>
      <c r="BZ285" s="131"/>
      <c r="CA285" s="65"/>
      <c r="CB285" s="156">
        <f t="shared" si="68"/>
        <v>0</v>
      </c>
      <c r="CC285" s="128" t="e">
        <f t="shared" si="69"/>
        <v>#DIV/0!</v>
      </c>
      <c r="CF285" s="157"/>
      <c r="CG285" s="157"/>
    </row>
    <row r="286" spans="1:88" ht="42" customHeight="1">
      <c r="A286" s="1002"/>
      <c r="B286" s="1046"/>
      <c r="C286" s="1047"/>
      <c r="D286" s="34" t="s">
        <v>107</v>
      </c>
      <c r="E286" s="25" t="s">
        <v>101</v>
      </c>
      <c r="F286" s="671">
        <f>+'[1]UE409 (2)'!F298</f>
        <v>4995</v>
      </c>
      <c r="G286" s="671">
        <f>+'[1]UE409 (2)'!G298</f>
        <v>4500</v>
      </c>
      <c r="H286" s="671">
        <f>+'[1]UE409 (2)'!H298</f>
        <v>4567</v>
      </c>
      <c r="I286" s="671">
        <f>+'[1]UE409 (2)'!I298</f>
        <v>4635</v>
      </c>
      <c r="J286" s="634">
        <v>443</v>
      </c>
      <c r="K286" s="80">
        <v>405</v>
      </c>
      <c r="L286" s="80">
        <v>433</v>
      </c>
      <c r="M286" s="80">
        <v>435</v>
      </c>
      <c r="N286" s="80"/>
      <c r="O286" s="80"/>
      <c r="P286" s="80"/>
      <c r="Q286" s="80"/>
      <c r="R286" s="80"/>
      <c r="S286" s="664"/>
      <c r="T286" s="80"/>
      <c r="U286" s="80"/>
      <c r="V286" s="77">
        <f t="shared" si="66"/>
        <v>1716</v>
      </c>
      <c r="W286" s="128">
        <f t="shared" si="67"/>
        <v>34.354354354354356</v>
      </c>
      <c r="Z286" s="640"/>
      <c r="AA286" s="640"/>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BA286" s="129"/>
      <c r="BB286" s="130"/>
      <c r="BC286" s="129"/>
      <c r="BD286" s="155"/>
      <c r="BE286" s="132"/>
      <c r="BF286" s="131"/>
      <c r="BG286" s="132"/>
      <c r="BH286" s="131"/>
      <c r="BI286" s="132"/>
      <c r="BJ286" s="131"/>
      <c r="BK286" s="65"/>
      <c r="BL286" s="131"/>
      <c r="BM286" s="132"/>
      <c r="BN286" s="131"/>
      <c r="BO286" s="132"/>
      <c r="BP286" s="131"/>
      <c r="BQ286" s="132"/>
      <c r="BR286" s="131"/>
      <c r="BS286" s="65"/>
      <c r="BT286" s="131"/>
      <c r="BU286" s="132"/>
      <c r="BV286" s="131"/>
      <c r="BW286" s="65"/>
      <c r="BX286" s="131"/>
      <c r="BY286" s="65"/>
      <c r="BZ286" s="131"/>
      <c r="CA286" s="65"/>
      <c r="CB286" s="156">
        <f t="shared" si="68"/>
        <v>0</v>
      </c>
      <c r="CC286" s="128" t="e">
        <f t="shared" si="69"/>
        <v>#DIV/0!</v>
      </c>
      <c r="CF286" s="157"/>
      <c r="CG286" s="157"/>
    </row>
    <row r="287" spans="1:88" ht="42" customHeight="1">
      <c r="A287" s="1002"/>
      <c r="B287" s="1046"/>
      <c r="C287" s="1047"/>
      <c r="D287" s="34" t="s">
        <v>108</v>
      </c>
      <c r="E287" s="25" t="s">
        <v>101</v>
      </c>
      <c r="F287" s="671">
        <f>+'[1]UE409 (2)'!F299</f>
        <v>4191</v>
      </c>
      <c r="G287" s="671">
        <f>+'[1]UE409 (2)'!G299</f>
        <v>3996</v>
      </c>
      <c r="H287" s="671">
        <f>+'[1]UE409 (2)'!H299</f>
        <v>4055</v>
      </c>
      <c r="I287" s="671">
        <f>+'[1]UE409 (2)'!I299</f>
        <v>4115</v>
      </c>
      <c r="J287" s="634">
        <v>366</v>
      </c>
      <c r="K287" s="80">
        <v>412</v>
      </c>
      <c r="L287" s="80">
        <v>439</v>
      </c>
      <c r="M287" s="80">
        <v>417</v>
      </c>
      <c r="N287" s="80"/>
      <c r="O287" s="80"/>
      <c r="P287" s="80"/>
      <c r="Q287" s="80"/>
      <c r="R287" s="80"/>
      <c r="S287" s="664"/>
      <c r="T287" s="80"/>
      <c r="U287" s="80"/>
      <c r="V287" s="77">
        <f t="shared" si="66"/>
        <v>1634</v>
      </c>
      <c r="W287" s="128">
        <f t="shared" si="67"/>
        <v>38.988308279646859</v>
      </c>
      <c r="Z287" s="640"/>
      <c r="AA287" s="640"/>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BA287" s="129"/>
      <c r="BB287" s="130"/>
      <c r="BC287" s="129"/>
      <c r="BD287" s="155"/>
      <c r="BE287" s="132"/>
      <c r="BF287" s="131"/>
      <c r="BG287" s="132"/>
      <c r="BH287" s="131"/>
      <c r="BI287" s="132"/>
      <c r="BJ287" s="131"/>
      <c r="BK287" s="65"/>
      <c r="BL287" s="131"/>
      <c r="BM287" s="132"/>
      <c r="BN287" s="131"/>
      <c r="BO287" s="132"/>
      <c r="BP287" s="131"/>
      <c r="BQ287" s="132"/>
      <c r="BR287" s="131"/>
      <c r="BS287" s="65"/>
      <c r="BT287" s="131"/>
      <c r="BU287" s="132"/>
      <c r="BV287" s="131"/>
      <c r="BW287" s="65"/>
      <c r="BX287" s="131"/>
      <c r="BY287" s="65"/>
      <c r="BZ287" s="131"/>
      <c r="CA287" s="65"/>
      <c r="CB287" s="156">
        <f t="shared" si="68"/>
        <v>0</v>
      </c>
      <c r="CC287" s="128" t="e">
        <f t="shared" si="69"/>
        <v>#DIV/0!</v>
      </c>
      <c r="CF287" s="157"/>
      <c r="CG287" s="157"/>
    </row>
    <row r="288" spans="1:88" ht="42" customHeight="1">
      <c r="A288" s="1002"/>
      <c r="B288" s="1046"/>
      <c r="C288" s="1047"/>
      <c r="D288" s="34" t="s">
        <v>109</v>
      </c>
      <c r="E288" s="25" t="s">
        <v>101</v>
      </c>
      <c r="F288" s="671">
        <f>+'[1]UE409 (2)'!F300</f>
        <v>1108</v>
      </c>
      <c r="G288" s="671">
        <f>+'[1]UE409 (2)'!G300</f>
        <v>720</v>
      </c>
      <c r="H288" s="671">
        <f>+'[1]UE409 (2)'!H300</f>
        <v>730</v>
      </c>
      <c r="I288" s="671">
        <f>+'[1]UE409 (2)'!I300</f>
        <v>740</v>
      </c>
      <c r="J288" s="634">
        <v>53</v>
      </c>
      <c r="K288" s="80">
        <v>91</v>
      </c>
      <c r="L288" s="80">
        <v>94</v>
      </c>
      <c r="M288" s="80">
        <v>103</v>
      </c>
      <c r="N288" s="80"/>
      <c r="O288" s="80"/>
      <c r="P288" s="80"/>
      <c r="Q288" s="80"/>
      <c r="R288" s="80"/>
      <c r="S288" s="664"/>
      <c r="T288" s="80"/>
      <c r="U288" s="80"/>
      <c r="V288" s="77">
        <f t="shared" si="66"/>
        <v>341</v>
      </c>
      <c r="W288" s="128">
        <f t="shared" si="67"/>
        <v>30.776173285198556</v>
      </c>
      <c r="Z288" s="640"/>
      <c r="AA288" s="640"/>
      <c r="AB288" s="226"/>
      <c r="AC288" s="226"/>
      <c r="AD288" s="226"/>
      <c r="AE288" s="226"/>
      <c r="AF288" s="226"/>
      <c r="AG288" s="226"/>
      <c r="AH288" s="226"/>
      <c r="AI288" s="226"/>
      <c r="AJ288" s="226"/>
      <c r="AK288" s="226"/>
      <c r="AL288" s="226"/>
      <c r="AM288" s="226"/>
      <c r="AN288" s="226"/>
      <c r="AO288" s="226"/>
      <c r="AP288" s="226"/>
      <c r="AQ288" s="226"/>
      <c r="AR288" s="226"/>
      <c r="AS288" s="226"/>
      <c r="AT288" s="226"/>
      <c r="AU288" s="226"/>
      <c r="AV288" s="226"/>
      <c r="AW288" s="226"/>
      <c r="BA288" s="129"/>
      <c r="BB288" s="130"/>
      <c r="BC288" s="129"/>
      <c r="BD288" s="155"/>
      <c r="BE288" s="132"/>
      <c r="BF288" s="131"/>
      <c r="BG288" s="132"/>
      <c r="BH288" s="131"/>
      <c r="BI288" s="132"/>
      <c r="BJ288" s="131"/>
      <c r="BK288" s="65"/>
      <c r="BL288" s="131"/>
      <c r="BM288" s="132"/>
      <c r="BN288" s="131"/>
      <c r="BO288" s="132"/>
      <c r="BP288" s="131"/>
      <c r="BQ288" s="132"/>
      <c r="BR288" s="131"/>
      <c r="BS288" s="65"/>
      <c r="BT288" s="131"/>
      <c r="BU288" s="132"/>
      <c r="BV288" s="131"/>
      <c r="BW288" s="65"/>
      <c r="BX288" s="131"/>
      <c r="BY288" s="65"/>
      <c r="BZ288" s="131"/>
      <c r="CA288" s="65"/>
      <c r="CB288" s="156">
        <f t="shared" si="68"/>
        <v>0</v>
      </c>
      <c r="CC288" s="128" t="e">
        <f t="shared" si="69"/>
        <v>#DIV/0!</v>
      </c>
      <c r="CF288" s="157"/>
      <c r="CG288" s="157"/>
    </row>
    <row r="289" spans="1:88" ht="42" customHeight="1">
      <c r="A289" s="1002"/>
      <c r="B289" s="1046"/>
      <c r="C289" s="1047"/>
      <c r="D289" s="34" t="s">
        <v>110</v>
      </c>
      <c r="E289" s="25" t="s">
        <v>101</v>
      </c>
      <c r="F289" s="671">
        <f>+'[1]UE409 (2)'!F301</f>
        <v>19052</v>
      </c>
      <c r="G289" s="671">
        <f>+'[1]UE409 (2)'!G301</f>
        <v>1596</v>
      </c>
      <c r="H289" s="671">
        <f>+'[1]UE409 (2)'!H301</f>
        <v>1619</v>
      </c>
      <c r="I289" s="671">
        <f>+'[1]UE409 (2)'!I301</f>
        <v>1643</v>
      </c>
      <c r="J289" s="634">
        <v>500</v>
      </c>
      <c r="K289" s="80">
        <v>1956</v>
      </c>
      <c r="L289" s="80">
        <v>2157</v>
      </c>
      <c r="M289" s="80">
        <v>2095</v>
      </c>
      <c r="N289" s="80"/>
      <c r="O289" s="80"/>
      <c r="P289" s="80"/>
      <c r="Q289" s="80"/>
      <c r="R289" s="80"/>
      <c r="S289" s="664"/>
      <c r="T289" s="80"/>
      <c r="U289" s="80"/>
      <c r="V289" s="77">
        <f t="shared" si="66"/>
        <v>6708</v>
      </c>
      <c r="W289" s="128">
        <f t="shared" si="67"/>
        <v>35.208901952550917</v>
      </c>
      <c r="Z289" s="640"/>
      <c r="AA289" s="640"/>
      <c r="AB289" s="226"/>
      <c r="AC289" s="226"/>
      <c r="AD289" s="226"/>
      <c r="AE289" s="226"/>
      <c r="AF289" s="226"/>
      <c r="AG289" s="226"/>
      <c r="AH289" s="226"/>
      <c r="AI289" s="226"/>
      <c r="AJ289" s="226"/>
      <c r="AK289" s="226"/>
      <c r="AL289" s="226"/>
      <c r="AM289" s="226"/>
      <c r="AN289" s="226"/>
      <c r="AO289" s="226"/>
      <c r="AP289" s="226"/>
      <c r="AQ289" s="226"/>
      <c r="AR289" s="226"/>
      <c r="AS289" s="226"/>
      <c r="AT289" s="226"/>
      <c r="AU289" s="226"/>
      <c r="AV289" s="226"/>
      <c r="AW289" s="226"/>
      <c r="BA289" s="129"/>
      <c r="BB289" s="130"/>
      <c r="BC289" s="129"/>
      <c r="BD289" s="155"/>
      <c r="BE289" s="132"/>
      <c r="BF289" s="131"/>
      <c r="BG289" s="132"/>
      <c r="BH289" s="131"/>
      <c r="BI289" s="132"/>
      <c r="BJ289" s="131"/>
      <c r="BK289" s="65"/>
      <c r="BL289" s="131"/>
      <c r="BM289" s="132"/>
      <c r="BN289" s="131"/>
      <c r="BO289" s="132"/>
      <c r="BP289" s="131"/>
      <c r="BQ289" s="132"/>
      <c r="BR289" s="131"/>
      <c r="BS289" s="65"/>
      <c r="BT289" s="131"/>
      <c r="BU289" s="132"/>
      <c r="BV289" s="131"/>
      <c r="BW289" s="65"/>
      <c r="BX289" s="131"/>
      <c r="BY289" s="65"/>
      <c r="BZ289" s="131"/>
      <c r="CA289" s="65"/>
      <c r="CB289" s="156">
        <f t="shared" si="68"/>
        <v>0</v>
      </c>
      <c r="CC289" s="128" t="e">
        <f t="shared" si="69"/>
        <v>#DIV/0!</v>
      </c>
      <c r="CD289" s="145"/>
      <c r="CF289" s="157"/>
      <c r="CG289" s="157"/>
    </row>
    <row r="290" spans="1:88" ht="42" customHeight="1">
      <c r="A290" s="1002"/>
      <c r="B290" s="1046" t="s">
        <v>241</v>
      </c>
      <c r="C290" s="1047" t="s">
        <v>504</v>
      </c>
      <c r="D290" s="670" t="s">
        <v>221</v>
      </c>
      <c r="E290" s="670"/>
      <c r="F290" s="671">
        <f>+'[1]UE409 (2)'!F302</f>
        <v>40</v>
      </c>
      <c r="G290" s="671">
        <f>+'[1]UE409 (2)'!G302</f>
        <v>20</v>
      </c>
      <c r="H290" s="671">
        <f>+'[1]UE409 (2)'!H302</f>
        <v>20</v>
      </c>
      <c r="I290" s="671">
        <f>+'[1]UE409 (2)'!I302</f>
        <v>20</v>
      </c>
      <c r="J290" s="727">
        <v>0</v>
      </c>
      <c r="K290" s="671">
        <v>3</v>
      </c>
      <c r="L290" s="671">
        <v>0</v>
      </c>
      <c r="M290" s="671">
        <v>2</v>
      </c>
      <c r="N290" s="671">
        <f t="shared" ref="N290:U290" si="79">SUM(N291:N292)</f>
        <v>0</v>
      </c>
      <c r="O290" s="671">
        <f t="shared" si="79"/>
        <v>0</v>
      </c>
      <c r="P290" s="671">
        <f t="shared" si="79"/>
        <v>0</v>
      </c>
      <c r="Q290" s="671">
        <f t="shared" si="79"/>
        <v>0</v>
      </c>
      <c r="R290" s="671">
        <f t="shared" si="79"/>
        <v>0</v>
      </c>
      <c r="S290" s="671">
        <f t="shared" si="79"/>
        <v>0</v>
      </c>
      <c r="T290" s="671">
        <f t="shared" si="79"/>
        <v>0</v>
      </c>
      <c r="U290" s="671">
        <f t="shared" si="79"/>
        <v>0</v>
      </c>
      <c r="V290" s="77">
        <f t="shared" si="66"/>
        <v>5</v>
      </c>
      <c r="W290" s="128">
        <f t="shared" si="67"/>
        <v>12.5</v>
      </c>
      <c r="Z290" s="640"/>
      <c r="AA290" s="640"/>
      <c r="AB290" s="226"/>
      <c r="AC290" s="226"/>
      <c r="AD290" s="226"/>
      <c r="AE290" s="226"/>
      <c r="AF290" s="226"/>
      <c r="AG290" s="226"/>
      <c r="AH290" s="226"/>
      <c r="AI290" s="226"/>
      <c r="AJ290" s="226"/>
      <c r="AK290" s="226"/>
      <c r="AL290" s="226"/>
      <c r="AM290" s="226"/>
      <c r="AN290" s="226"/>
      <c r="AO290" s="226"/>
      <c r="AP290" s="226"/>
      <c r="AQ290" s="226"/>
      <c r="AR290" s="226"/>
      <c r="AS290" s="226"/>
      <c r="AT290" s="226"/>
      <c r="AU290" s="226"/>
      <c r="AV290" s="226"/>
      <c r="AW290" s="226"/>
      <c r="BA290" s="129">
        <f>+BC290+BD290+BF290+BH290+BJ290+BL290+BN290+BP290+BR290+BT290+BV290+BX290+BZ290</f>
        <v>0</v>
      </c>
      <c r="BB290" s="130">
        <f>+BE290+BG290+BI290+BK290+BM290+BO290+BQ290+BS290+BU290+BW290+BY290+CA290</f>
        <v>0</v>
      </c>
      <c r="BC290" s="129">
        <v>0</v>
      </c>
      <c r="BD290" s="155">
        <v>0</v>
      </c>
      <c r="BE290" s="132">
        <v>0</v>
      </c>
      <c r="BF290" s="131">
        <v>0</v>
      </c>
      <c r="BG290" s="132">
        <v>0</v>
      </c>
      <c r="BH290" s="131"/>
      <c r="BI290" s="132"/>
      <c r="BJ290" s="131"/>
      <c r="BK290" s="65"/>
      <c r="BL290" s="131"/>
      <c r="BM290" s="132"/>
      <c r="BN290" s="131"/>
      <c r="BO290" s="132"/>
      <c r="BP290" s="131"/>
      <c r="BQ290" s="132"/>
      <c r="BR290" s="131"/>
      <c r="BS290" s="65"/>
      <c r="BT290" s="131"/>
      <c r="BU290" s="132"/>
      <c r="BV290" s="131"/>
      <c r="BW290" s="65"/>
      <c r="BX290" s="131"/>
      <c r="BY290" s="65"/>
      <c r="BZ290" s="131"/>
      <c r="CA290" s="65"/>
      <c r="CB290" s="156">
        <f t="shared" si="68"/>
        <v>0</v>
      </c>
      <c r="CC290" s="128" t="e">
        <f t="shared" si="69"/>
        <v>#DIV/0!</v>
      </c>
      <c r="CD290" s="179"/>
      <c r="CF290" s="133">
        <f>+CI290-BA290</f>
        <v>0</v>
      </c>
      <c r="CG290" s="133">
        <f>+CJ290-BB290</f>
        <v>0</v>
      </c>
      <c r="CH290" s="160"/>
      <c r="CI290" s="133"/>
      <c r="CJ290" s="133"/>
    </row>
    <row r="291" spans="1:88" ht="42" customHeight="1">
      <c r="A291" s="1002"/>
      <c r="B291" s="1046"/>
      <c r="C291" s="1047"/>
      <c r="D291" s="38" t="s">
        <v>542</v>
      </c>
      <c r="E291" s="25" t="s">
        <v>101</v>
      </c>
      <c r="F291" s="671">
        <f>+'[1]UE409 (2)'!F303</f>
        <v>20</v>
      </c>
      <c r="G291" s="671">
        <f>+'[1]UE409 (2)'!G303</f>
        <v>20</v>
      </c>
      <c r="H291" s="671">
        <f>+'[1]UE409 (2)'!H303</f>
        <v>20</v>
      </c>
      <c r="I291" s="671">
        <f>+'[1]UE409 (2)'!I303</f>
        <v>20</v>
      </c>
      <c r="J291" s="634">
        <v>0</v>
      </c>
      <c r="K291" s="91">
        <v>3</v>
      </c>
      <c r="L291" s="91">
        <v>0</v>
      </c>
      <c r="M291" s="91">
        <v>2</v>
      </c>
      <c r="N291" s="91"/>
      <c r="O291" s="91"/>
      <c r="P291" s="91"/>
      <c r="Q291" s="91"/>
      <c r="R291" s="91"/>
      <c r="S291" s="634"/>
      <c r="T291" s="91"/>
      <c r="U291" s="91"/>
      <c r="V291" s="77">
        <f t="shared" si="66"/>
        <v>5</v>
      </c>
      <c r="W291" s="128">
        <f t="shared" si="67"/>
        <v>25</v>
      </c>
      <c r="Z291" s="640"/>
      <c r="AA291" s="640"/>
      <c r="AB291" s="226"/>
      <c r="AC291" s="226"/>
      <c r="AD291" s="226"/>
      <c r="AE291" s="226"/>
      <c r="AF291" s="226"/>
      <c r="AG291" s="226"/>
      <c r="AH291" s="226"/>
      <c r="AI291" s="226"/>
      <c r="AJ291" s="226"/>
      <c r="AK291" s="226"/>
      <c r="AL291" s="226"/>
      <c r="AM291" s="226"/>
      <c r="AN291" s="226"/>
      <c r="AO291" s="226"/>
      <c r="AP291" s="226"/>
      <c r="AQ291" s="226"/>
      <c r="AR291" s="226"/>
      <c r="AS291" s="226"/>
      <c r="AT291" s="226"/>
      <c r="AU291" s="226"/>
      <c r="AV291" s="226"/>
      <c r="AW291" s="226"/>
      <c r="BA291" s="129"/>
      <c r="BB291" s="130"/>
      <c r="BC291" s="129"/>
      <c r="BD291" s="155"/>
      <c r="BE291" s="132"/>
      <c r="BF291" s="131"/>
      <c r="BG291" s="132"/>
      <c r="BH291" s="131"/>
      <c r="BI291" s="132"/>
      <c r="BJ291" s="131"/>
      <c r="BK291" s="65"/>
      <c r="BL291" s="131"/>
      <c r="BM291" s="132"/>
      <c r="BN291" s="131"/>
      <c r="BO291" s="132"/>
      <c r="BP291" s="131"/>
      <c r="BQ291" s="132"/>
      <c r="BR291" s="131"/>
      <c r="BS291" s="65"/>
      <c r="BT291" s="131"/>
      <c r="BU291" s="132"/>
      <c r="BV291" s="131"/>
      <c r="BW291" s="65"/>
      <c r="BX291" s="131"/>
      <c r="BY291" s="65"/>
      <c r="BZ291" s="131"/>
      <c r="CA291" s="65"/>
      <c r="CB291" s="156">
        <f t="shared" si="68"/>
        <v>0</v>
      </c>
      <c r="CC291" s="128" t="e">
        <f t="shared" si="69"/>
        <v>#DIV/0!</v>
      </c>
      <c r="CF291" s="157"/>
      <c r="CG291" s="157"/>
    </row>
    <row r="292" spans="1:88" ht="42" customHeight="1">
      <c r="A292" s="1002"/>
      <c r="B292" s="1046"/>
      <c r="C292" s="1047"/>
      <c r="D292" s="34" t="s">
        <v>243</v>
      </c>
      <c r="E292" s="25" t="s">
        <v>27</v>
      </c>
      <c r="F292" s="671">
        <f>+'[1]UE409 (2)'!F304</f>
        <v>20</v>
      </c>
      <c r="G292" s="671">
        <f>+'[1]UE409 (2)'!G304</f>
        <v>0</v>
      </c>
      <c r="H292" s="671">
        <f>+'[1]UE409 (2)'!H304</f>
        <v>0</v>
      </c>
      <c r="I292" s="671">
        <f>+'[1]UE409 (2)'!I304</f>
        <v>0</v>
      </c>
      <c r="J292" s="634">
        <v>0</v>
      </c>
      <c r="K292" s="91">
        <v>0</v>
      </c>
      <c r="L292" s="91">
        <v>0</v>
      </c>
      <c r="M292" s="91">
        <v>0</v>
      </c>
      <c r="N292" s="91"/>
      <c r="O292" s="91"/>
      <c r="P292" s="91"/>
      <c r="Q292" s="91"/>
      <c r="R292" s="91"/>
      <c r="S292" s="634"/>
      <c r="T292" s="91"/>
      <c r="U292" s="91"/>
      <c r="V292" s="77">
        <f t="shared" si="66"/>
        <v>0</v>
      </c>
      <c r="W292" s="128">
        <f t="shared" si="67"/>
        <v>0</v>
      </c>
      <c r="Z292" s="640"/>
      <c r="AA292" s="640"/>
      <c r="AB292" s="226"/>
      <c r="AC292" s="226"/>
      <c r="AD292" s="226"/>
      <c r="AE292" s="226"/>
      <c r="AF292" s="226"/>
      <c r="AG292" s="226"/>
      <c r="AH292" s="226"/>
      <c r="AI292" s="226"/>
      <c r="AJ292" s="226"/>
      <c r="AK292" s="226"/>
      <c r="AL292" s="226"/>
      <c r="AM292" s="226"/>
      <c r="AN292" s="226"/>
      <c r="AO292" s="226"/>
      <c r="AP292" s="226"/>
      <c r="AQ292" s="226"/>
      <c r="AR292" s="226"/>
      <c r="AS292" s="226"/>
      <c r="AT292" s="226"/>
      <c r="AU292" s="226"/>
      <c r="AV292" s="226"/>
      <c r="AW292" s="226"/>
      <c r="BA292" s="129"/>
      <c r="BB292" s="130"/>
      <c r="BC292" s="129"/>
      <c r="BD292" s="155"/>
      <c r="BE292" s="132"/>
      <c r="BF292" s="131"/>
      <c r="BG292" s="132"/>
      <c r="BH292" s="131"/>
      <c r="BI292" s="132"/>
      <c r="BJ292" s="131"/>
      <c r="BK292" s="65"/>
      <c r="BL292" s="131"/>
      <c r="BM292" s="132"/>
      <c r="BN292" s="131"/>
      <c r="BO292" s="132"/>
      <c r="BP292" s="131"/>
      <c r="BQ292" s="132"/>
      <c r="BR292" s="131"/>
      <c r="BS292" s="65"/>
      <c r="BT292" s="131"/>
      <c r="BU292" s="132"/>
      <c r="BV292" s="131"/>
      <c r="BW292" s="65"/>
      <c r="BX292" s="131"/>
      <c r="BY292" s="65"/>
      <c r="BZ292" s="131"/>
      <c r="CA292" s="65"/>
      <c r="CB292" s="156">
        <f t="shared" si="68"/>
        <v>0</v>
      </c>
      <c r="CC292" s="128" t="e">
        <f t="shared" si="69"/>
        <v>#DIV/0!</v>
      </c>
      <c r="CF292" s="157"/>
      <c r="CG292" s="157"/>
    </row>
    <row r="293" spans="1:88" ht="42" customHeight="1">
      <c r="A293" s="1002"/>
      <c r="B293" s="1223" t="s">
        <v>729</v>
      </c>
      <c r="C293" s="1244" t="s">
        <v>730</v>
      </c>
      <c r="D293" s="685" t="s">
        <v>738</v>
      </c>
      <c r="E293" s="684"/>
      <c r="F293" s="671">
        <f>+'[1]UE409 (2)'!F305</f>
        <v>3284</v>
      </c>
      <c r="G293" s="671">
        <f>+'[1]UE409 (2)'!G305</f>
        <v>3284</v>
      </c>
      <c r="H293" s="671">
        <f>+'[1]UE409 (2)'!H305</f>
        <v>3284</v>
      </c>
      <c r="I293" s="671">
        <f>+'[1]UE409 (2)'!I305</f>
        <v>3284</v>
      </c>
      <c r="J293" s="727">
        <v>0</v>
      </c>
      <c r="K293" s="767">
        <v>18</v>
      </c>
      <c r="L293" s="767">
        <v>45</v>
      </c>
      <c r="M293" s="767">
        <v>88</v>
      </c>
      <c r="N293" s="767">
        <f t="shared" ref="N293:U293" si="80">+N294</f>
        <v>0</v>
      </c>
      <c r="O293" s="767">
        <f t="shared" si="80"/>
        <v>0</v>
      </c>
      <c r="P293" s="767">
        <f t="shared" si="80"/>
        <v>0</v>
      </c>
      <c r="Q293" s="767">
        <f t="shared" si="80"/>
        <v>0</v>
      </c>
      <c r="R293" s="767">
        <f t="shared" si="80"/>
        <v>0</v>
      </c>
      <c r="S293" s="767">
        <f t="shared" si="80"/>
        <v>0</v>
      </c>
      <c r="T293" s="767">
        <f t="shared" si="80"/>
        <v>0</v>
      </c>
      <c r="U293" s="767">
        <f t="shared" si="80"/>
        <v>0</v>
      </c>
      <c r="V293" s="77">
        <f t="shared" si="66"/>
        <v>151</v>
      </c>
      <c r="W293" s="128">
        <f t="shared" si="67"/>
        <v>4.5980511571254565</v>
      </c>
      <c r="Z293" s="640"/>
      <c r="AA293" s="640"/>
      <c r="AB293" s="226"/>
      <c r="AC293" s="226"/>
      <c r="AD293" s="226"/>
      <c r="AE293" s="226"/>
      <c r="AF293" s="226"/>
      <c r="AG293" s="226"/>
      <c r="AH293" s="226"/>
      <c r="AI293" s="226"/>
      <c r="AJ293" s="226"/>
      <c r="AK293" s="226"/>
      <c r="AL293" s="226"/>
      <c r="AM293" s="226"/>
      <c r="AN293" s="226"/>
      <c r="AO293" s="226"/>
      <c r="AP293" s="226"/>
      <c r="AQ293" s="226"/>
      <c r="AR293" s="226"/>
      <c r="AS293" s="226"/>
      <c r="AT293" s="226"/>
      <c r="AU293" s="226"/>
      <c r="AV293" s="226"/>
      <c r="AW293" s="226"/>
      <c r="BA293" s="129">
        <f>+BC293+BD293+BF293+BH293+BJ293+BL293+BN293+BP293+BR293+BT293+BV293+BX293+BZ293</f>
        <v>0</v>
      </c>
      <c r="BB293" s="130">
        <f>+BE293+BG293+BI293+BK293+BM293+BO293+BQ293+BS293+BU293+BW293+BY293+CA293</f>
        <v>0</v>
      </c>
      <c r="BC293" s="129">
        <v>0</v>
      </c>
      <c r="BD293" s="155">
        <v>0</v>
      </c>
      <c r="BE293" s="132">
        <v>0</v>
      </c>
      <c r="BF293" s="131">
        <v>0</v>
      </c>
      <c r="BG293" s="132">
        <v>0</v>
      </c>
      <c r="BH293" s="131"/>
      <c r="BI293" s="132"/>
      <c r="BJ293" s="131"/>
      <c r="BK293" s="65"/>
      <c r="BL293" s="131"/>
      <c r="BM293" s="132"/>
      <c r="BN293" s="131"/>
      <c r="BO293" s="132"/>
      <c r="BP293" s="131"/>
      <c r="BQ293" s="132"/>
      <c r="BR293" s="131"/>
      <c r="BS293" s="65"/>
      <c r="BT293" s="131"/>
      <c r="BU293" s="132"/>
      <c r="BV293" s="131"/>
      <c r="BW293" s="65"/>
      <c r="BX293" s="131"/>
      <c r="BY293" s="65"/>
      <c r="BZ293" s="131"/>
      <c r="CA293" s="65"/>
      <c r="CB293" s="156">
        <f t="shared" si="68"/>
        <v>0</v>
      </c>
      <c r="CC293" s="128" t="e">
        <f t="shared" si="69"/>
        <v>#DIV/0!</v>
      </c>
      <c r="CF293" s="133">
        <f>+CI293-BA293</f>
        <v>0</v>
      </c>
      <c r="CG293" s="133">
        <f>+CJ293-BB293</f>
        <v>0</v>
      </c>
      <c r="CH293" s="160"/>
      <c r="CI293" s="133"/>
      <c r="CJ293" s="133"/>
    </row>
    <row r="294" spans="1:88" ht="42" customHeight="1">
      <c r="A294" s="1002"/>
      <c r="B294" s="1224"/>
      <c r="C294" s="1245"/>
      <c r="D294" s="639" t="s">
        <v>731</v>
      </c>
      <c r="E294" s="686" t="s">
        <v>732</v>
      </c>
      <c r="F294" s="671">
        <f>+'[1]UE409 (2)'!F306</f>
        <v>3284</v>
      </c>
      <c r="G294" s="671">
        <f>+'[1]UE409 (2)'!G306</f>
        <v>3284</v>
      </c>
      <c r="H294" s="671">
        <f>+'[1]UE409 (2)'!H306</f>
        <v>3284</v>
      </c>
      <c r="I294" s="671">
        <f>+'[1]UE409 (2)'!I306</f>
        <v>3284</v>
      </c>
      <c r="J294" s="634">
        <v>0</v>
      </c>
      <c r="K294" s="91">
        <v>18</v>
      </c>
      <c r="L294" s="91">
        <v>45</v>
      </c>
      <c r="M294" s="91">
        <v>88</v>
      </c>
      <c r="N294" s="91"/>
      <c r="O294" s="91"/>
      <c r="P294" s="91"/>
      <c r="Q294" s="91"/>
      <c r="R294" s="91"/>
      <c r="S294" s="634"/>
      <c r="T294" s="91"/>
      <c r="U294" s="91"/>
      <c r="V294" s="77">
        <f t="shared" si="66"/>
        <v>151</v>
      </c>
      <c r="W294" s="128">
        <f t="shared" si="67"/>
        <v>4.5980511571254565</v>
      </c>
      <c r="Z294" s="640" t="s">
        <v>836</v>
      </c>
      <c r="AA294" s="640" t="s">
        <v>837</v>
      </c>
      <c r="AB294" s="226" t="s">
        <v>1013</v>
      </c>
      <c r="AC294" s="226" t="s">
        <v>1014</v>
      </c>
      <c r="AD294" s="226"/>
      <c r="AE294" s="226"/>
      <c r="AF294" s="226"/>
      <c r="AG294" s="226"/>
      <c r="AH294" s="226"/>
      <c r="AI294" s="226"/>
      <c r="AJ294" s="226"/>
      <c r="AK294" s="226"/>
      <c r="AL294" s="226"/>
      <c r="AM294" s="226"/>
      <c r="AN294" s="226"/>
      <c r="AO294" s="226"/>
      <c r="AP294" s="226"/>
      <c r="AQ294" s="226"/>
      <c r="AR294" s="226"/>
      <c r="AS294" s="226"/>
      <c r="AT294" s="226"/>
      <c r="AU294" s="226"/>
      <c r="AV294" s="226"/>
      <c r="AW294" s="226"/>
      <c r="BA294" s="129"/>
      <c r="BB294" s="130"/>
      <c r="BC294" s="129"/>
      <c r="BD294" s="155"/>
      <c r="BE294" s="132"/>
      <c r="BF294" s="131"/>
      <c r="BG294" s="132"/>
      <c r="BH294" s="131"/>
      <c r="BI294" s="132"/>
      <c r="BJ294" s="131"/>
      <c r="BK294" s="65"/>
      <c r="BL294" s="131"/>
      <c r="BM294" s="132"/>
      <c r="BN294" s="131"/>
      <c r="BO294" s="132"/>
      <c r="BP294" s="131"/>
      <c r="BQ294" s="132"/>
      <c r="BR294" s="131"/>
      <c r="BS294" s="65"/>
      <c r="BT294" s="131"/>
      <c r="BU294" s="132"/>
      <c r="BV294" s="131"/>
      <c r="BW294" s="65"/>
      <c r="BX294" s="131"/>
      <c r="BY294" s="65"/>
      <c r="BZ294" s="131"/>
      <c r="CA294" s="65"/>
      <c r="CB294" s="156">
        <f t="shared" si="68"/>
        <v>0</v>
      </c>
      <c r="CC294" s="128" t="e">
        <f t="shared" si="69"/>
        <v>#DIV/0!</v>
      </c>
      <c r="CF294" s="157"/>
      <c r="CG294" s="157"/>
    </row>
    <row r="295" spans="1:88" ht="42" customHeight="1">
      <c r="A295" s="1002"/>
      <c r="B295" s="1224"/>
      <c r="C295" s="1245"/>
      <c r="D295" s="687" t="s">
        <v>733</v>
      </c>
      <c r="E295" s="686" t="s">
        <v>734</v>
      </c>
      <c r="F295" s="671">
        <f>+'[1]UE409 (2)'!F307</f>
        <v>3284</v>
      </c>
      <c r="G295" s="671">
        <f>+'[1]UE409 (2)'!G307</f>
        <v>3284</v>
      </c>
      <c r="H295" s="671">
        <f>+'[1]UE409 (2)'!H307</f>
        <v>3284</v>
      </c>
      <c r="I295" s="671">
        <f>+'[1]UE409 (2)'!I307</f>
        <v>3284</v>
      </c>
      <c r="J295" s="634">
        <v>0</v>
      </c>
      <c r="K295" s="91">
        <v>17</v>
      </c>
      <c r="L295" s="91">
        <v>102</v>
      </c>
      <c r="M295" s="91">
        <v>3</v>
      </c>
      <c r="N295" s="91"/>
      <c r="O295" s="91"/>
      <c r="P295" s="91"/>
      <c r="Q295" s="91"/>
      <c r="R295" s="91"/>
      <c r="S295" s="634"/>
      <c r="T295" s="91"/>
      <c r="U295" s="91"/>
      <c r="V295" s="77">
        <f t="shared" si="66"/>
        <v>122</v>
      </c>
      <c r="W295" s="128">
        <f t="shared" si="67"/>
        <v>3.7149817295980512</v>
      </c>
      <c r="Z295" s="640"/>
      <c r="AA295" s="640"/>
      <c r="AB295" s="226" t="s">
        <v>1013</v>
      </c>
      <c r="AC295" s="226"/>
      <c r="AD295" s="226"/>
      <c r="AE295" s="226"/>
      <c r="AF295" s="226"/>
      <c r="AG295" s="226"/>
      <c r="AH295" s="226"/>
      <c r="AI295" s="226"/>
      <c r="AJ295" s="226"/>
      <c r="AK295" s="226"/>
      <c r="AL295" s="226"/>
      <c r="AM295" s="226"/>
      <c r="AN295" s="226"/>
      <c r="AO295" s="226"/>
      <c r="AP295" s="226"/>
      <c r="AQ295" s="226"/>
      <c r="AR295" s="226"/>
      <c r="AS295" s="226"/>
      <c r="AT295" s="226"/>
      <c r="AU295" s="226"/>
      <c r="AV295" s="226"/>
      <c r="AW295" s="226"/>
      <c r="BA295" s="129"/>
      <c r="BB295" s="130"/>
      <c r="BC295" s="129"/>
      <c r="BD295" s="155"/>
      <c r="BE295" s="132"/>
      <c r="BF295" s="131"/>
      <c r="BG295" s="132"/>
      <c r="BH295" s="131"/>
      <c r="BI295" s="132"/>
      <c r="BJ295" s="131"/>
      <c r="BK295" s="65"/>
      <c r="BL295" s="131"/>
      <c r="BM295" s="132"/>
      <c r="BN295" s="131"/>
      <c r="BO295" s="132"/>
      <c r="BP295" s="131"/>
      <c r="BQ295" s="132"/>
      <c r="BR295" s="131"/>
      <c r="BS295" s="65"/>
      <c r="BT295" s="131"/>
      <c r="BU295" s="132"/>
      <c r="BV295" s="131"/>
      <c r="BW295" s="65"/>
      <c r="BX295" s="131"/>
      <c r="BY295" s="65"/>
      <c r="BZ295" s="131"/>
      <c r="CA295" s="65"/>
      <c r="CB295" s="156">
        <f t="shared" si="68"/>
        <v>0</v>
      </c>
      <c r="CC295" s="128" t="e">
        <f t="shared" si="69"/>
        <v>#DIV/0!</v>
      </c>
      <c r="CF295" s="157"/>
      <c r="CG295" s="157"/>
    </row>
    <row r="296" spans="1:88" ht="42" customHeight="1">
      <c r="A296" s="1002"/>
      <c r="B296" s="1224"/>
      <c r="C296" s="1245"/>
      <c r="D296" s="687" t="s">
        <v>735</v>
      </c>
      <c r="E296" s="686" t="s">
        <v>218</v>
      </c>
      <c r="F296" s="671">
        <f>+'[1]UE409 (2)'!F308</f>
        <v>3284</v>
      </c>
      <c r="G296" s="671">
        <f>+'[1]UE409 (2)'!G308</f>
        <v>3284</v>
      </c>
      <c r="H296" s="671">
        <f>+'[1]UE409 (2)'!H308</f>
        <v>3284</v>
      </c>
      <c r="I296" s="671">
        <f>+'[1]UE409 (2)'!I308</f>
        <v>3284</v>
      </c>
      <c r="J296" s="634">
        <v>0</v>
      </c>
      <c r="K296" s="91">
        <v>0</v>
      </c>
      <c r="L296" s="91">
        <v>119</v>
      </c>
      <c r="M296" s="91">
        <v>62</v>
      </c>
      <c r="N296" s="91"/>
      <c r="O296" s="91"/>
      <c r="P296" s="91"/>
      <c r="Q296" s="91"/>
      <c r="R296" s="91"/>
      <c r="S296" s="634"/>
      <c r="T296" s="91"/>
      <c r="U296" s="91"/>
      <c r="V296" s="77">
        <f t="shared" si="66"/>
        <v>181</v>
      </c>
      <c r="W296" s="128">
        <f t="shared" si="67"/>
        <v>5.5115712545675999</v>
      </c>
      <c r="Z296" s="640"/>
      <c r="AA296" s="640"/>
      <c r="AB296" s="226" t="s">
        <v>1013</v>
      </c>
      <c r="AC296" s="226"/>
      <c r="AD296" s="226"/>
      <c r="AE296" s="226"/>
      <c r="AF296" s="226"/>
      <c r="AG296" s="226"/>
      <c r="AH296" s="226"/>
      <c r="AI296" s="226"/>
      <c r="AJ296" s="226"/>
      <c r="AK296" s="226"/>
      <c r="AL296" s="226"/>
      <c r="AM296" s="226"/>
      <c r="AN296" s="226"/>
      <c r="AO296" s="226"/>
      <c r="AP296" s="226"/>
      <c r="AQ296" s="226"/>
      <c r="AR296" s="226"/>
      <c r="AS296" s="226"/>
      <c r="AT296" s="226"/>
      <c r="AU296" s="226"/>
      <c r="AV296" s="226"/>
      <c r="AW296" s="226"/>
      <c r="BA296" s="129"/>
      <c r="BB296" s="130"/>
      <c r="BC296" s="129"/>
      <c r="BD296" s="155"/>
      <c r="BE296" s="132"/>
      <c r="BF296" s="131"/>
      <c r="BG296" s="132"/>
      <c r="BH296" s="131"/>
      <c r="BI296" s="132"/>
      <c r="BJ296" s="131"/>
      <c r="BK296" s="65"/>
      <c r="BL296" s="131"/>
      <c r="BM296" s="132"/>
      <c r="BN296" s="131"/>
      <c r="BO296" s="132"/>
      <c r="BP296" s="131"/>
      <c r="BQ296" s="132"/>
      <c r="BR296" s="131"/>
      <c r="BS296" s="65"/>
      <c r="BT296" s="131"/>
      <c r="BU296" s="132"/>
      <c r="BV296" s="131"/>
      <c r="BW296" s="65"/>
      <c r="BX296" s="131"/>
      <c r="BY296" s="65"/>
      <c r="BZ296" s="131"/>
      <c r="CA296" s="65"/>
      <c r="CB296" s="156">
        <f t="shared" si="68"/>
        <v>0</v>
      </c>
      <c r="CC296" s="128" t="e">
        <f t="shared" si="69"/>
        <v>#DIV/0!</v>
      </c>
      <c r="CF296" s="157"/>
      <c r="CG296" s="157"/>
    </row>
    <row r="297" spans="1:88" ht="42" customHeight="1">
      <c r="A297" s="1002"/>
      <c r="B297" s="1225"/>
      <c r="C297" s="1246"/>
      <c r="D297" s="687" t="s">
        <v>736</v>
      </c>
      <c r="E297" s="686" t="s">
        <v>737</v>
      </c>
      <c r="F297" s="671">
        <f>+'[1]UE409 (2)'!F309</f>
        <v>3284</v>
      </c>
      <c r="G297" s="671">
        <f>+'[1]UE409 (2)'!G309</f>
        <v>3284</v>
      </c>
      <c r="H297" s="671">
        <f>+'[1]UE409 (2)'!H309</f>
        <v>3284</v>
      </c>
      <c r="I297" s="671">
        <f>+'[1]UE409 (2)'!I309</f>
        <v>3284</v>
      </c>
      <c r="J297" s="634">
        <v>11</v>
      </c>
      <c r="K297" s="91">
        <v>5</v>
      </c>
      <c r="L297" s="91">
        <v>62</v>
      </c>
      <c r="M297" s="91">
        <v>44</v>
      </c>
      <c r="N297" s="91"/>
      <c r="O297" s="91"/>
      <c r="P297" s="91"/>
      <c r="Q297" s="91"/>
      <c r="R297" s="91"/>
      <c r="S297" s="634"/>
      <c r="T297" s="91"/>
      <c r="U297" s="91"/>
      <c r="V297" s="77">
        <f t="shared" si="66"/>
        <v>122</v>
      </c>
      <c r="W297" s="128">
        <f t="shared" si="67"/>
        <v>3.7149817295980512</v>
      </c>
      <c r="Z297" s="640"/>
      <c r="AA297" s="640"/>
      <c r="AB297" s="226" t="s">
        <v>1013</v>
      </c>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BA297" s="129"/>
      <c r="BB297" s="130"/>
      <c r="BC297" s="129"/>
      <c r="BD297" s="155"/>
      <c r="BE297" s="132"/>
      <c r="BF297" s="131"/>
      <c r="BG297" s="132"/>
      <c r="BH297" s="131"/>
      <c r="BI297" s="132"/>
      <c r="BJ297" s="131"/>
      <c r="BK297" s="65"/>
      <c r="BL297" s="131"/>
      <c r="BM297" s="132"/>
      <c r="BN297" s="131"/>
      <c r="BO297" s="132"/>
      <c r="BP297" s="131"/>
      <c r="BQ297" s="132"/>
      <c r="BR297" s="131"/>
      <c r="BS297" s="65"/>
      <c r="BT297" s="131"/>
      <c r="BU297" s="132"/>
      <c r="BV297" s="131"/>
      <c r="BW297" s="65"/>
      <c r="BX297" s="131"/>
      <c r="BY297" s="65"/>
      <c r="BZ297" s="131"/>
      <c r="CA297" s="65"/>
      <c r="CB297" s="156">
        <f t="shared" si="68"/>
        <v>0</v>
      </c>
      <c r="CC297" s="128" t="e">
        <f t="shared" si="69"/>
        <v>#DIV/0!</v>
      </c>
      <c r="CF297" s="157"/>
      <c r="CG297" s="157"/>
    </row>
    <row r="298" spans="1:88" ht="42" customHeight="1">
      <c r="A298" s="1002"/>
      <c r="B298" s="1046" t="s">
        <v>290</v>
      </c>
      <c r="C298" s="1047" t="s">
        <v>291</v>
      </c>
      <c r="D298" s="670" t="s">
        <v>221</v>
      </c>
      <c r="E298" s="670"/>
      <c r="F298" s="671">
        <f>+'[1]UE409 (2)'!F312</f>
        <v>9525</v>
      </c>
      <c r="G298" s="671">
        <f>+'[1]UE409 (2)'!G312</f>
        <v>9525</v>
      </c>
      <c r="H298" s="671">
        <f>+'[1]UE409 (2)'!H312</f>
        <v>10760</v>
      </c>
      <c r="I298" s="671">
        <f>+'[1]UE409 (2)'!I312</f>
        <v>10760</v>
      </c>
      <c r="J298" s="727">
        <v>390</v>
      </c>
      <c r="K298" s="671">
        <v>585</v>
      </c>
      <c r="L298" s="671">
        <v>559</v>
      </c>
      <c r="M298" s="671">
        <v>628</v>
      </c>
      <c r="N298" s="671">
        <f t="shared" ref="N298:U298" si="81">+N299</f>
        <v>0</v>
      </c>
      <c r="O298" s="671">
        <f t="shared" si="81"/>
        <v>0</v>
      </c>
      <c r="P298" s="671">
        <f t="shared" si="81"/>
        <v>0</v>
      </c>
      <c r="Q298" s="671">
        <f t="shared" si="81"/>
        <v>0</v>
      </c>
      <c r="R298" s="671">
        <f t="shared" si="81"/>
        <v>0</v>
      </c>
      <c r="S298" s="671">
        <f t="shared" si="81"/>
        <v>0</v>
      </c>
      <c r="T298" s="671">
        <f t="shared" si="81"/>
        <v>0</v>
      </c>
      <c r="U298" s="671">
        <f t="shared" si="81"/>
        <v>0</v>
      </c>
      <c r="V298" s="77">
        <f t="shared" si="66"/>
        <v>2162</v>
      </c>
      <c r="W298" s="128">
        <f t="shared" si="67"/>
        <v>22.698162729658794</v>
      </c>
      <c r="Y298" s="29"/>
      <c r="Z298" s="640"/>
      <c r="AA298" s="640"/>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BA298" s="129">
        <f>+BC298+BD298+BF298+BH298+BJ298+BL298+BN298+BP298+BR298+BT298+BV298+BX298+BZ298</f>
        <v>131132</v>
      </c>
      <c r="BB298" s="130">
        <f>+BE298+BG298+BI298+BK298+BM298+BO298+BQ298+BS298+BU298+BW298+BY298+CA298</f>
        <v>11757.31</v>
      </c>
      <c r="BC298" s="129">
        <v>0</v>
      </c>
      <c r="BD298" s="155">
        <v>0</v>
      </c>
      <c r="BE298" s="132">
        <v>0</v>
      </c>
      <c r="BF298" s="131">
        <v>131132</v>
      </c>
      <c r="BG298" s="132">
        <v>11757.31</v>
      </c>
      <c r="BH298" s="131"/>
      <c r="BI298" s="132"/>
      <c r="BJ298" s="131"/>
      <c r="BK298" s="65"/>
      <c r="BL298" s="131"/>
      <c r="BM298" s="132"/>
      <c r="BN298" s="131"/>
      <c r="BO298" s="132"/>
      <c r="BP298" s="131"/>
      <c r="BQ298" s="132"/>
      <c r="BR298" s="131"/>
      <c r="BS298" s="65"/>
      <c r="BT298" s="131"/>
      <c r="BU298" s="132"/>
      <c r="BV298" s="131"/>
      <c r="BW298" s="65"/>
      <c r="BX298" s="131"/>
      <c r="BY298" s="65"/>
      <c r="BZ298" s="131"/>
      <c r="CA298" s="65"/>
      <c r="CB298" s="156">
        <f t="shared" si="68"/>
        <v>11757.31</v>
      </c>
      <c r="CC298" s="128">
        <f t="shared" si="69"/>
        <v>8.9660113473446597</v>
      </c>
      <c r="CF298" s="133">
        <f>+CI298-BA298</f>
        <v>0</v>
      </c>
      <c r="CG298" s="133">
        <f>+CJ298-BB298</f>
        <v>0</v>
      </c>
      <c r="CH298" s="160"/>
      <c r="CI298" s="133">
        <v>131132</v>
      </c>
      <c r="CJ298" s="133">
        <v>11757.31</v>
      </c>
    </row>
    <row r="299" spans="1:88" ht="42" customHeight="1">
      <c r="A299" s="1002"/>
      <c r="B299" s="1046"/>
      <c r="C299" s="1047"/>
      <c r="D299" s="11" t="s">
        <v>479</v>
      </c>
      <c r="E299" s="18" t="s">
        <v>60</v>
      </c>
      <c r="F299" s="671">
        <f>+'[1]UE409 (2)'!F313</f>
        <v>9525</v>
      </c>
      <c r="G299" s="671">
        <f>+'[1]UE409 (2)'!G313</f>
        <v>9525</v>
      </c>
      <c r="H299" s="671">
        <f>+'[1]UE409 (2)'!H313</f>
        <v>10760</v>
      </c>
      <c r="I299" s="671">
        <f>+'[1]UE409 (2)'!I313</f>
        <v>10760</v>
      </c>
      <c r="J299" s="634">
        <v>390</v>
      </c>
      <c r="K299" s="80">
        <v>585</v>
      </c>
      <c r="L299" s="80">
        <v>559</v>
      </c>
      <c r="M299" s="80">
        <v>628</v>
      </c>
      <c r="N299" s="80"/>
      <c r="O299" s="80"/>
      <c r="P299" s="80"/>
      <c r="Q299" s="80"/>
      <c r="R299" s="91"/>
      <c r="S299" s="634"/>
      <c r="T299" s="91"/>
      <c r="U299" s="91"/>
      <c r="V299" s="77">
        <f t="shared" si="66"/>
        <v>2162</v>
      </c>
      <c r="W299" s="128">
        <f t="shared" si="67"/>
        <v>22.698162729658794</v>
      </c>
      <c r="Z299" s="640"/>
      <c r="AA299" s="640"/>
      <c r="AB299" s="226"/>
      <c r="AC299" s="226"/>
      <c r="AD299" s="226"/>
      <c r="AE299" s="226"/>
      <c r="AF299" s="226"/>
      <c r="AG299" s="226"/>
      <c r="AH299" s="226"/>
      <c r="AI299" s="226"/>
      <c r="AJ299" s="226"/>
      <c r="AK299" s="226"/>
      <c r="AL299" s="226"/>
      <c r="AM299" s="226"/>
      <c r="AN299" s="226"/>
      <c r="AO299" s="226"/>
      <c r="AP299" s="226"/>
      <c r="AQ299" s="226"/>
      <c r="AR299" s="226"/>
      <c r="AS299" s="226"/>
      <c r="AT299" s="226"/>
      <c r="AU299" s="226"/>
      <c r="AV299" s="226"/>
      <c r="AW299" s="226"/>
      <c r="AY299" s="135" t="s">
        <v>18</v>
      </c>
      <c r="AZ299" s="136">
        <f>SUM(BA236:BA298)</f>
        <v>6745575</v>
      </c>
      <c r="BA299" s="129"/>
      <c r="BB299" s="130"/>
      <c r="BC299" s="129"/>
      <c r="BD299" s="155"/>
      <c r="BE299" s="132"/>
      <c r="BF299" s="131"/>
      <c r="BG299" s="132"/>
      <c r="BH299" s="131"/>
      <c r="BI299" s="132"/>
      <c r="BJ299" s="131"/>
      <c r="BK299" s="65"/>
      <c r="BL299" s="131"/>
      <c r="BM299" s="65"/>
      <c r="BN299" s="131"/>
      <c r="BO299" s="132"/>
      <c r="BP299" s="131"/>
      <c r="BQ299" s="65"/>
      <c r="BR299" s="131"/>
      <c r="BS299" s="65"/>
      <c r="BT299" s="131"/>
      <c r="BU299" s="132"/>
      <c r="BV299" s="131"/>
      <c r="BW299" s="65"/>
      <c r="BX299" s="131"/>
      <c r="BY299" s="65"/>
      <c r="BZ299" s="131"/>
      <c r="CA299" s="65"/>
      <c r="CB299" s="156">
        <f t="shared" si="68"/>
        <v>0</v>
      </c>
      <c r="CC299" s="128" t="e">
        <f t="shared" si="69"/>
        <v>#DIV/0!</v>
      </c>
      <c r="CF299" s="157"/>
      <c r="CG299" s="157"/>
    </row>
    <row r="300" spans="1:88" ht="42" customHeight="1">
      <c r="A300" s="1003"/>
      <c r="B300" s="1048" t="s">
        <v>507</v>
      </c>
      <c r="C300" s="1049"/>
      <c r="D300" s="1049"/>
      <c r="E300" s="1049"/>
      <c r="F300" s="1050"/>
      <c r="G300" s="107"/>
      <c r="H300" s="108"/>
      <c r="I300" s="108"/>
      <c r="J300" s="109"/>
      <c r="K300" s="109"/>
      <c r="L300" s="109"/>
      <c r="M300" s="109"/>
      <c r="N300" s="109"/>
      <c r="O300" s="109"/>
      <c r="P300" s="109"/>
      <c r="Q300" s="109"/>
      <c r="R300" s="105"/>
      <c r="S300" s="109"/>
      <c r="T300" s="109"/>
      <c r="U300" s="109"/>
      <c r="Z300" s="264"/>
      <c r="AA300" s="264"/>
      <c r="AB300" s="264"/>
      <c r="AC300" s="264"/>
      <c r="AD300" s="264"/>
      <c r="AE300" s="264"/>
      <c r="AF300" s="258"/>
      <c r="AG300" s="258"/>
      <c r="AH300" s="258"/>
      <c r="AI300" s="258"/>
      <c r="AJ300" s="265"/>
      <c r="AK300" s="265"/>
      <c r="AL300" s="265"/>
      <c r="AM300" s="265"/>
      <c r="AN300" s="265"/>
      <c r="AO300" s="265"/>
      <c r="AP300" s="265"/>
      <c r="AQ300" s="265"/>
      <c r="AR300" s="265"/>
      <c r="AS300" s="265"/>
      <c r="AT300" s="265"/>
      <c r="AU300" s="265"/>
      <c r="AV300" s="265"/>
      <c r="AW300" s="265"/>
      <c r="AY300" s="135" t="s">
        <v>573</v>
      </c>
      <c r="AZ300" s="136">
        <f>SUM(BB236:BB298)</f>
        <v>876986.52</v>
      </c>
      <c r="BA300" s="129"/>
      <c r="BB300" s="130"/>
      <c r="BC300" s="129"/>
      <c r="BD300" s="155"/>
      <c r="BE300" s="65"/>
      <c r="BF300" s="131"/>
      <c r="BG300" s="132"/>
      <c r="BH300" s="131"/>
      <c r="BI300" s="132"/>
      <c r="BJ300" s="131"/>
      <c r="BK300" s="65"/>
      <c r="BL300" s="131"/>
      <c r="BM300" s="132"/>
      <c r="BN300" s="131"/>
      <c r="BO300" s="132"/>
      <c r="BP300" s="131"/>
      <c r="BQ300" s="65"/>
      <c r="BR300" s="131"/>
      <c r="BS300" s="65"/>
      <c r="BT300" s="131"/>
      <c r="BU300" s="132"/>
      <c r="BV300" s="131"/>
      <c r="BW300" s="65"/>
      <c r="BX300" s="131"/>
      <c r="BY300" s="65"/>
      <c r="BZ300" s="131"/>
      <c r="CA300" s="65"/>
      <c r="CB300" s="156">
        <f t="shared" si="68"/>
        <v>0</v>
      </c>
      <c r="CC300" s="128" t="e">
        <f t="shared" si="69"/>
        <v>#DIV/0!</v>
      </c>
      <c r="CF300" s="157"/>
      <c r="CG300" s="157"/>
    </row>
    <row r="301" spans="1:88" ht="27" customHeight="1">
      <c r="A301" s="55"/>
      <c r="B301" s="57"/>
      <c r="C301" s="57"/>
      <c r="D301" s="57"/>
      <c r="E301" s="57"/>
      <c r="F301" s="115"/>
      <c r="G301" s="105"/>
      <c r="H301" s="105"/>
      <c r="I301" s="105"/>
      <c r="J301" s="105"/>
      <c r="K301" s="105"/>
      <c r="L301" s="105"/>
      <c r="M301" s="105"/>
      <c r="N301" s="105"/>
      <c r="O301" s="105"/>
      <c r="P301" s="105"/>
      <c r="Q301" s="105"/>
      <c r="R301" s="105"/>
      <c r="S301" s="105"/>
      <c r="T301" s="105"/>
      <c r="U301" s="105"/>
      <c r="Y301" s="29"/>
      <c r="Z301" s="264"/>
      <c r="AA301" s="264"/>
      <c r="AB301" s="264"/>
      <c r="AC301" s="264"/>
      <c r="AD301" s="264"/>
      <c r="AE301" s="264"/>
      <c r="AF301" s="258"/>
      <c r="AG301" s="258"/>
      <c r="AH301" s="258"/>
      <c r="AI301" s="258"/>
      <c r="AJ301" s="265"/>
      <c r="AK301" s="265"/>
      <c r="AL301" s="265"/>
      <c r="AM301" s="265"/>
      <c r="AN301" s="265"/>
      <c r="AO301" s="265"/>
      <c r="AP301" s="265"/>
      <c r="AQ301" s="265"/>
      <c r="AR301" s="265"/>
      <c r="AS301" s="265"/>
      <c r="AT301" s="265"/>
      <c r="AU301" s="265"/>
      <c r="AV301" s="265"/>
      <c r="AW301" s="265"/>
      <c r="AX301" s="29"/>
      <c r="BO301" s="405"/>
      <c r="BU301" s="405"/>
      <c r="CF301" s="157"/>
      <c r="CG301" s="157"/>
    </row>
    <row r="302" spans="1:88" ht="27" customHeight="1">
      <c r="A302" s="39"/>
      <c r="B302" s="58"/>
      <c r="C302" s="58"/>
      <c r="D302" s="58"/>
      <c r="E302" s="58"/>
      <c r="F302" s="116"/>
      <c r="G302" s="105"/>
      <c r="H302" s="105"/>
      <c r="I302" s="105"/>
      <c r="J302" s="105"/>
      <c r="K302" s="105"/>
      <c r="L302" s="105"/>
      <c r="M302" s="105"/>
      <c r="N302" s="105"/>
      <c r="O302" s="105"/>
      <c r="P302" s="105"/>
      <c r="Q302" s="105"/>
      <c r="R302" s="105"/>
      <c r="S302" s="105"/>
      <c r="T302" s="105"/>
      <c r="U302" s="105"/>
      <c r="Y302" s="29"/>
      <c r="Z302" s="264"/>
      <c r="AA302" s="264"/>
      <c r="AB302" s="264"/>
      <c r="AC302" s="264"/>
      <c r="AD302" s="264"/>
      <c r="AE302" s="264"/>
      <c r="AF302" s="258"/>
      <c r="AG302" s="258"/>
      <c r="AH302" s="258"/>
      <c r="AI302" s="258"/>
      <c r="AJ302" s="265"/>
      <c r="AK302" s="265"/>
      <c r="AL302" s="265"/>
      <c r="AM302" s="265"/>
      <c r="AN302" s="265"/>
      <c r="AO302" s="265"/>
      <c r="AP302" s="265"/>
      <c r="AQ302" s="265"/>
      <c r="AR302" s="265"/>
      <c r="AS302" s="265"/>
      <c r="AT302" s="265"/>
      <c r="AU302" s="265"/>
      <c r="AV302" s="265"/>
      <c r="AW302" s="265"/>
      <c r="AX302" s="29"/>
      <c r="BO302" s="405"/>
      <c r="BU302" s="405"/>
      <c r="CF302" s="157"/>
      <c r="CG302" s="157"/>
    </row>
    <row r="303" spans="1:88" ht="27" customHeight="1">
      <c r="A303" s="16" t="s">
        <v>9</v>
      </c>
      <c r="B303" s="1000" t="s">
        <v>10</v>
      </c>
      <c r="C303" s="1000"/>
      <c r="D303" s="1000"/>
      <c r="E303" s="1000"/>
      <c r="F303" s="1000"/>
      <c r="G303" s="1000"/>
      <c r="H303" s="1000"/>
      <c r="I303" s="99"/>
      <c r="J303" s="100"/>
      <c r="K303" s="100"/>
      <c r="L303" s="100"/>
      <c r="M303" s="100"/>
      <c r="N303" s="100"/>
      <c r="O303" s="100"/>
      <c r="P303" s="100"/>
      <c r="Q303" s="100"/>
      <c r="R303" s="100"/>
      <c r="S303" s="100"/>
      <c r="T303" s="100"/>
      <c r="U303" s="100"/>
      <c r="Y303" s="29"/>
      <c r="Z303" s="264"/>
      <c r="AA303" s="264"/>
      <c r="AB303" s="264"/>
      <c r="AC303" s="264"/>
      <c r="AD303" s="264"/>
      <c r="AE303" s="264"/>
      <c r="AF303" s="258"/>
      <c r="AG303" s="258"/>
      <c r="AH303" s="258"/>
      <c r="AI303" s="258"/>
      <c r="AJ303" s="265"/>
      <c r="AK303" s="265"/>
      <c r="AL303" s="265"/>
      <c r="AM303" s="265"/>
      <c r="AN303" s="265"/>
      <c r="AO303" s="265"/>
      <c r="AP303" s="265"/>
      <c r="AQ303" s="265"/>
      <c r="AR303" s="265"/>
      <c r="AS303" s="265"/>
      <c r="AT303" s="265"/>
      <c r="AU303" s="265"/>
      <c r="AV303" s="265"/>
      <c r="AW303" s="265"/>
      <c r="AX303" s="29"/>
      <c r="BO303" s="405"/>
      <c r="BU303" s="405"/>
      <c r="CF303" s="157"/>
      <c r="CG303" s="157"/>
    </row>
    <row r="304" spans="1:88" ht="27" customHeight="1">
      <c r="A304" s="14"/>
      <c r="B304" s="669" t="s">
        <v>96</v>
      </c>
      <c r="C304" s="1000" t="s">
        <v>97</v>
      </c>
      <c r="D304" s="1000"/>
      <c r="E304" s="1000"/>
      <c r="F304" s="1000"/>
      <c r="G304" s="1000"/>
      <c r="H304" s="1000"/>
      <c r="I304" s="99"/>
      <c r="J304" s="100"/>
      <c r="K304" s="100"/>
      <c r="L304" s="100"/>
      <c r="M304" s="100"/>
      <c r="N304" s="100"/>
      <c r="O304" s="100"/>
      <c r="P304" s="100"/>
      <c r="Q304" s="100"/>
      <c r="R304" s="100"/>
      <c r="S304" s="100"/>
      <c r="T304" s="100"/>
      <c r="U304" s="100"/>
      <c r="Y304" s="29"/>
      <c r="Z304" s="227"/>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9"/>
      <c r="BO304" s="405"/>
      <c r="BU304" s="405"/>
      <c r="CF304" s="157"/>
      <c r="CG304" s="157"/>
    </row>
    <row r="305" spans="1:88" ht="27" customHeight="1">
      <c r="A305" s="975" t="s">
        <v>13</v>
      </c>
      <c r="B305" s="981" t="s">
        <v>14</v>
      </c>
      <c r="C305" s="981" t="s">
        <v>15</v>
      </c>
      <c r="D305" s="997" t="s">
        <v>16</v>
      </c>
      <c r="E305" s="1001" t="s">
        <v>17</v>
      </c>
      <c r="F305" s="1011" t="s">
        <v>709</v>
      </c>
      <c r="G305" s="994" t="s">
        <v>214</v>
      </c>
      <c r="H305" s="1005"/>
      <c r="I305" s="1005"/>
      <c r="J305" s="996" t="s">
        <v>710</v>
      </c>
      <c r="K305" s="996"/>
      <c r="L305" s="996"/>
      <c r="M305" s="996"/>
      <c r="N305" s="996"/>
      <c r="O305" s="996"/>
      <c r="P305" s="996"/>
      <c r="Q305" s="996"/>
      <c r="R305" s="996"/>
      <c r="S305" s="996"/>
      <c r="T305" s="996"/>
      <c r="U305" s="996"/>
      <c r="V305" s="1238" t="s">
        <v>712</v>
      </c>
      <c r="W305" s="1241" t="s">
        <v>577</v>
      </c>
      <c r="Y305" s="29"/>
      <c r="Z305" s="1022" t="s">
        <v>518</v>
      </c>
      <c r="AA305" s="1023"/>
      <c r="AB305" s="1022" t="s">
        <v>519</v>
      </c>
      <c r="AC305" s="1023"/>
      <c r="AD305" s="1022" t="s">
        <v>520</v>
      </c>
      <c r="AE305" s="1023"/>
      <c r="AF305" s="1022" t="s">
        <v>521</v>
      </c>
      <c r="AG305" s="1023"/>
      <c r="AH305" s="1022" t="s">
        <v>522</v>
      </c>
      <c r="AI305" s="1023"/>
      <c r="AJ305" s="1022" t="s">
        <v>523</v>
      </c>
      <c r="AK305" s="1023"/>
      <c r="AL305" s="1022" t="s">
        <v>524</v>
      </c>
      <c r="AM305" s="1023"/>
      <c r="AN305" s="1022" t="s">
        <v>525</v>
      </c>
      <c r="AO305" s="1023"/>
      <c r="AP305" s="1022" t="s">
        <v>526</v>
      </c>
      <c r="AQ305" s="1023"/>
      <c r="AR305" s="1022" t="s">
        <v>527</v>
      </c>
      <c r="AS305" s="1023"/>
      <c r="AT305" s="1022" t="s">
        <v>528</v>
      </c>
      <c r="AU305" s="1023"/>
      <c r="AV305" s="1022" t="s">
        <v>529</v>
      </c>
      <c r="AW305" s="1023"/>
      <c r="AX305" s="29"/>
      <c r="BO305" s="405"/>
      <c r="BU305" s="405"/>
      <c r="CF305" s="157"/>
      <c r="CG305" s="157"/>
    </row>
    <row r="306" spans="1:88" ht="27" customHeight="1">
      <c r="A306" s="976"/>
      <c r="B306" s="982"/>
      <c r="C306" s="982"/>
      <c r="D306" s="998"/>
      <c r="E306" s="1002"/>
      <c r="F306" s="1012"/>
      <c r="G306" s="993" t="s">
        <v>713</v>
      </c>
      <c r="H306" s="993"/>
      <c r="I306" s="994"/>
      <c r="J306" s="996" t="s">
        <v>711</v>
      </c>
      <c r="K306" s="996"/>
      <c r="L306" s="996"/>
      <c r="M306" s="996"/>
      <c r="N306" s="996"/>
      <c r="O306" s="996"/>
      <c r="P306" s="996"/>
      <c r="Q306" s="996"/>
      <c r="R306" s="996"/>
      <c r="S306" s="996"/>
      <c r="T306" s="996"/>
      <c r="U306" s="996"/>
      <c r="V306" s="1239"/>
      <c r="W306" s="1242"/>
      <c r="Y306" s="29"/>
      <c r="Z306" s="980" t="s">
        <v>578</v>
      </c>
      <c r="AA306" s="980" t="s">
        <v>579</v>
      </c>
      <c r="AB306" s="980" t="s">
        <v>580</v>
      </c>
      <c r="AC306" s="980" t="s">
        <v>581</v>
      </c>
      <c r="AD306" s="980" t="s">
        <v>582</v>
      </c>
      <c r="AE306" s="980" t="s">
        <v>583</v>
      </c>
      <c r="AF306" s="980" t="s">
        <v>584</v>
      </c>
      <c r="AG306" s="980" t="s">
        <v>585</v>
      </c>
      <c r="AH306" s="980" t="s">
        <v>586</v>
      </c>
      <c r="AI306" s="980" t="s">
        <v>587</v>
      </c>
      <c r="AJ306" s="980" t="s">
        <v>588</v>
      </c>
      <c r="AK306" s="980" t="s">
        <v>589</v>
      </c>
      <c r="AL306" s="980" t="s">
        <v>590</v>
      </c>
      <c r="AM306" s="980" t="s">
        <v>591</v>
      </c>
      <c r="AN306" s="980" t="s">
        <v>592</v>
      </c>
      <c r="AO306" s="980" t="s">
        <v>593</v>
      </c>
      <c r="AP306" s="980" t="s">
        <v>594</v>
      </c>
      <c r="AQ306" s="980" t="s">
        <v>595</v>
      </c>
      <c r="AR306" s="980" t="s">
        <v>596</v>
      </c>
      <c r="AS306" s="980" t="s">
        <v>597</v>
      </c>
      <c r="AT306" s="980" t="s">
        <v>598</v>
      </c>
      <c r="AU306" s="980" t="s">
        <v>599</v>
      </c>
      <c r="AV306" s="980" t="s">
        <v>600</v>
      </c>
      <c r="AW306" s="980" t="s">
        <v>601</v>
      </c>
      <c r="AX306" s="29"/>
      <c r="BO306" s="405"/>
      <c r="BU306" s="405"/>
      <c r="CF306" s="157"/>
      <c r="CG306" s="157"/>
    </row>
    <row r="307" spans="1:88" ht="27" customHeight="1">
      <c r="A307" s="976"/>
      <c r="B307" s="982"/>
      <c r="C307" s="982"/>
      <c r="D307" s="998"/>
      <c r="E307" s="1002"/>
      <c r="F307" s="1012"/>
      <c r="G307" s="978">
        <v>2024</v>
      </c>
      <c r="H307" s="978">
        <v>2025</v>
      </c>
      <c r="I307" s="978">
        <v>2026</v>
      </c>
      <c r="J307" s="660"/>
      <c r="K307" s="660"/>
      <c r="L307" s="660"/>
      <c r="M307" s="660"/>
      <c r="N307" s="660"/>
      <c r="O307" s="660"/>
      <c r="P307" s="660"/>
      <c r="Q307" s="660"/>
      <c r="R307" s="660"/>
      <c r="S307" s="660"/>
      <c r="T307" s="660"/>
      <c r="U307" s="660"/>
      <c r="V307" s="1239"/>
      <c r="W307" s="1242"/>
      <c r="Y307" s="29"/>
      <c r="Z307" s="980"/>
      <c r="AA307" s="980"/>
      <c r="AB307" s="980"/>
      <c r="AC307" s="980"/>
      <c r="AD307" s="980"/>
      <c r="AE307" s="980"/>
      <c r="AF307" s="980"/>
      <c r="AG307" s="980"/>
      <c r="AH307" s="980"/>
      <c r="AI307" s="980"/>
      <c r="AJ307" s="980"/>
      <c r="AK307" s="980"/>
      <c r="AL307" s="980"/>
      <c r="AM307" s="980"/>
      <c r="AN307" s="980"/>
      <c r="AO307" s="980"/>
      <c r="AP307" s="980"/>
      <c r="AQ307" s="980"/>
      <c r="AR307" s="980"/>
      <c r="AS307" s="980"/>
      <c r="AT307" s="980"/>
      <c r="AU307" s="980"/>
      <c r="AV307" s="980"/>
      <c r="AW307" s="980"/>
      <c r="AX307" s="29"/>
      <c r="BO307" s="405"/>
      <c r="BU307" s="405"/>
      <c r="CF307" s="122"/>
      <c r="CG307" s="122"/>
    </row>
    <row r="308" spans="1:88" ht="27" customHeight="1">
      <c r="A308" s="977"/>
      <c r="B308" s="983"/>
      <c r="C308" s="983"/>
      <c r="D308" s="999"/>
      <c r="E308" s="1003"/>
      <c r="F308" s="1013"/>
      <c r="G308" s="979"/>
      <c r="H308" s="979"/>
      <c r="I308" s="979"/>
      <c r="J308" s="661" t="s">
        <v>399</v>
      </c>
      <c r="K308" s="661" t="s">
        <v>400</v>
      </c>
      <c r="L308" s="661" t="s">
        <v>401</v>
      </c>
      <c r="M308" s="661" t="s">
        <v>402</v>
      </c>
      <c r="N308" s="661" t="s">
        <v>403</v>
      </c>
      <c r="O308" s="661" t="s">
        <v>404</v>
      </c>
      <c r="P308" s="661" t="s">
        <v>405</v>
      </c>
      <c r="Q308" s="661" t="s">
        <v>406</v>
      </c>
      <c r="R308" s="661" t="s">
        <v>407</v>
      </c>
      <c r="S308" s="661" t="s">
        <v>408</v>
      </c>
      <c r="T308" s="661" t="s">
        <v>409</v>
      </c>
      <c r="U308" s="661" t="s">
        <v>410</v>
      </c>
      <c r="V308" s="1240"/>
      <c r="W308" s="1243"/>
      <c r="Y308" s="29"/>
      <c r="Z308" s="980"/>
      <c r="AA308" s="980"/>
      <c r="AB308" s="980"/>
      <c r="AC308" s="980"/>
      <c r="AD308" s="980"/>
      <c r="AE308" s="980"/>
      <c r="AF308" s="980"/>
      <c r="AG308" s="980"/>
      <c r="AH308" s="980"/>
      <c r="AI308" s="980"/>
      <c r="AJ308" s="980"/>
      <c r="AK308" s="980"/>
      <c r="AL308" s="980"/>
      <c r="AM308" s="980"/>
      <c r="AN308" s="980"/>
      <c r="AO308" s="980"/>
      <c r="AP308" s="980"/>
      <c r="AQ308" s="980"/>
      <c r="AR308" s="980"/>
      <c r="AS308" s="980"/>
      <c r="AT308" s="980"/>
      <c r="AU308" s="980"/>
      <c r="AV308" s="980"/>
      <c r="AW308" s="980"/>
      <c r="AX308" s="29"/>
      <c r="AY308" s="125"/>
      <c r="AZ308" s="125"/>
      <c r="BO308" s="405"/>
      <c r="BU308" s="405"/>
      <c r="CD308" s="125"/>
      <c r="CE308" s="125"/>
      <c r="CF308" s="122"/>
      <c r="CG308" s="122"/>
    </row>
    <row r="309" spans="1:88" ht="41.25" customHeight="1">
      <c r="A309" s="975" t="s">
        <v>505</v>
      </c>
      <c r="B309" s="1046" t="s">
        <v>240</v>
      </c>
      <c r="C309" s="1044" t="s">
        <v>298</v>
      </c>
      <c r="D309" s="670" t="s">
        <v>221</v>
      </c>
      <c r="E309" s="670"/>
      <c r="F309" s="671">
        <f>+'[1]UE409 (2)'!F323</f>
        <v>6</v>
      </c>
      <c r="G309" s="671">
        <f>+'[1]UE409 (2)'!G323</f>
        <v>6</v>
      </c>
      <c r="H309" s="671">
        <f>+'[1]UE409 (2)'!H323</f>
        <v>6</v>
      </c>
      <c r="I309" s="671">
        <f>+'[1]UE409 (2)'!I323</f>
        <v>6</v>
      </c>
      <c r="J309" s="727">
        <v>0</v>
      </c>
      <c r="K309" s="671">
        <v>0</v>
      </c>
      <c r="L309" s="671">
        <v>1</v>
      </c>
      <c r="M309" s="671">
        <v>0</v>
      </c>
      <c r="N309" s="671">
        <f t="shared" ref="N309:U309" si="82">+N310</f>
        <v>0</v>
      </c>
      <c r="O309" s="671">
        <f t="shared" si="82"/>
        <v>0</v>
      </c>
      <c r="P309" s="671">
        <f t="shared" si="82"/>
        <v>0</v>
      </c>
      <c r="Q309" s="671">
        <f t="shared" si="82"/>
        <v>0</v>
      </c>
      <c r="R309" s="671">
        <f t="shared" si="82"/>
        <v>0</v>
      </c>
      <c r="S309" s="671">
        <f t="shared" si="82"/>
        <v>0</v>
      </c>
      <c r="T309" s="671">
        <f t="shared" si="82"/>
        <v>0</v>
      </c>
      <c r="U309" s="671">
        <f t="shared" si="82"/>
        <v>0</v>
      </c>
      <c r="V309" s="77">
        <f>SUM(J309:U309)</f>
        <v>1</v>
      </c>
      <c r="W309" s="128">
        <f>+V309/F309*100</f>
        <v>16.666666666666664</v>
      </c>
      <c r="Z309" s="224"/>
      <c r="AA309" s="224" t="s">
        <v>838</v>
      </c>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BA309" s="77">
        <f>+BC309+BD309+BF309+BH309+BJ309+BL309+BN309+BP309+BR309+BT309+BV309+BX309+BZ309</f>
        <v>17196</v>
      </c>
      <c r="BB309" s="130">
        <f>+BE309+BG309+BI309+BK309+BM309+BO309+BQ309+BS309+BU309+BW309+BY309+CA309</f>
        <v>0</v>
      </c>
      <c r="BC309" s="129">
        <v>17196</v>
      </c>
      <c r="BD309" s="155">
        <v>0</v>
      </c>
      <c r="BE309" s="132">
        <v>0</v>
      </c>
      <c r="BF309" s="131">
        <v>0</v>
      </c>
      <c r="BG309" s="132">
        <v>0</v>
      </c>
      <c r="BH309" s="131"/>
      <c r="BI309" s="132"/>
      <c r="BJ309" s="131"/>
      <c r="BK309" s="65"/>
      <c r="BL309" s="131"/>
      <c r="BM309" s="132"/>
      <c r="BN309" s="131"/>
      <c r="BO309" s="132"/>
      <c r="BP309" s="131"/>
      <c r="BQ309" s="132"/>
      <c r="BR309" s="131"/>
      <c r="BS309" s="65"/>
      <c r="BT309" s="131"/>
      <c r="BU309" s="132"/>
      <c r="BV309" s="131"/>
      <c r="BW309" s="65"/>
      <c r="BX309" s="131"/>
      <c r="BY309" s="65"/>
      <c r="BZ309" s="131"/>
      <c r="CA309" s="65"/>
      <c r="CB309" s="156">
        <f>+BE309+BG309+BI309+BK309+BM309+BO309+BQ309+BS309+BU309+BW309+BY309+CA309</f>
        <v>0</v>
      </c>
      <c r="CC309" s="128">
        <f>+CB309/BA309*100</f>
        <v>0</v>
      </c>
      <c r="CF309" s="133">
        <f>+CI309-BA309</f>
        <v>0</v>
      </c>
      <c r="CG309" s="133">
        <f>+CJ309-BB309</f>
        <v>0</v>
      </c>
      <c r="CH309" s="160"/>
      <c r="CI309" s="133">
        <v>17196</v>
      </c>
      <c r="CJ309" s="133">
        <v>0</v>
      </c>
    </row>
    <row r="310" spans="1:88" ht="47.25" customHeight="1">
      <c r="A310" s="976"/>
      <c r="B310" s="1046"/>
      <c r="C310" s="1044"/>
      <c r="D310" s="11" t="s">
        <v>135</v>
      </c>
      <c r="E310" s="9" t="s">
        <v>46</v>
      </c>
      <c r="F310" s="671">
        <f>+'[1]UE409 (2)'!F324</f>
        <v>6</v>
      </c>
      <c r="G310" s="671">
        <f>+'[1]UE409 (2)'!G324</f>
        <v>6</v>
      </c>
      <c r="H310" s="671">
        <f>+'[1]UE409 (2)'!H324</f>
        <v>6</v>
      </c>
      <c r="I310" s="671">
        <f>+'[1]UE409 (2)'!I324</f>
        <v>6</v>
      </c>
      <c r="J310" s="634">
        <v>0</v>
      </c>
      <c r="K310" s="91">
        <v>0</v>
      </c>
      <c r="L310" s="91">
        <v>1</v>
      </c>
      <c r="M310" s="91">
        <v>0</v>
      </c>
      <c r="N310" s="91"/>
      <c r="O310" s="91"/>
      <c r="P310" s="91"/>
      <c r="Q310" s="91"/>
      <c r="R310" s="91"/>
      <c r="S310" s="634"/>
      <c r="T310" s="91"/>
      <c r="U310" s="91"/>
      <c r="V310" s="77">
        <f t="shared" ref="V310:V333" si="83">SUM(J310:U310)</f>
        <v>1</v>
      </c>
      <c r="W310" s="128">
        <f t="shared" ref="W310:W333" si="84">+V310/F310*100</f>
        <v>16.666666666666664</v>
      </c>
      <c r="Z310" s="224"/>
      <c r="AA310" s="224"/>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BA310" s="129"/>
      <c r="BB310" s="130"/>
      <c r="BC310" s="129"/>
      <c r="BD310" s="155"/>
      <c r="BE310" s="132"/>
      <c r="BF310" s="131"/>
      <c r="BG310" s="132"/>
      <c r="BH310" s="131"/>
      <c r="BI310" s="132"/>
      <c r="BJ310" s="131"/>
      <c r="BK310" s="65"/>
      <c r="BL310" s="131"/>
      <c r="BM310" s="132"/>
      <c r="BN310" s="131"/>
      <c r="BO310" s="132"/>
      <c r="BP310" s="131"/>
      <c r="BQ310" s="132"/>
      <c r="BR310" s="131"/>
      <c r="BS310" s="65"/>
      <c r="BT310" s="131"/>
      <c r="BU310" s="132"/>
      <c r="BV310" s="131"/>
      <c r="BW310" s="65"/>
      <c r="BX310" s="131"/>
      <c r="BY310" s="65"/>
      <c r="BZ310" s="131"/>
      <c r="CA310" s="65"/>
      <c r="CB310" s="156">
        <f t="shared" ref="CB310:CB333" si="85">+BE310+BG310+BI310+BK310+BM310+BO310+BQ310+BS310+BU310+BW310+BY310+CA310</f>
        <v>0</v>
      </c>
      <c r="CC310" s="128" t="e">
        <f t="shared" ref="CC310:CC333" si="86">+CB310/BA310*100</f>
        <v>#DIV/0!</v>
      </c>
      <c r="CF310" s="122"/>
      <c r="CG310" s="122"/>
    </row>
    <row r="311" spans="1:88" ht="47.25" customHeight="1">
      <c r="A311" s="976"/>
      <c r="B311" s="688" t="s">
        <v>257</v>
      </c>
      <c r="C311" s="984" t="s">
        <v>714</v>
      </c>
      <c r="D311" s="985"/>
      <c r="E311" s="986"/>
      <c r="F311" s="698">
        <f>+'[1]UE409 (2)'!F325</f>
        <v>28488</v>
      </c>
      <c r="G311" s="698">
        <f>+'[1]UE409 (2)'!G325</f>
        <v>28489</v>
      </c>
      <c r="H311" s="698">
        <f>+'[1]UE409 (2)'!H325</f>
        <v>28489</v>
      </c>
      <c r="I311" s="698">
        <f>+'[1]UE409 (2)'!I325</f>
        <v>28489</v>
      </c>
      <c r="J311" s="721">
        <v>1444</v>
      </c>
      <c r="K311" s="698">
        <v>1601</v>
      </c>
      <c r="L311" s="698">
        <v>3745</v>
      </c>
      <c r="M311" s="698">
        <v>2534</v>
      </c>
      <c r="N311" s="698">
        <f t="shared" ref="N311:U311" si="87">+N312+N314</f>
        <v>0</v>
      </c>
      <c r="O311" s="698">
        <f t="shared" si="87"/>
        <v>0</v>
      </c>
      <c r="P311" s="698">
        <f t="shared" si="87"/>
        <v>0</v>
      </c>
      <c r="Q311" s="698">
        <f t="shared" si="87"/>
        <v>0</v>
      </c>
      <c r="R311" s="698">
        <f t="shared" si="87"/>
        <v>0</v>
      </c>
      <c r="S311" s="698">
        <f t="shared" si="87"/>
        <v>0</v>
      </c>
      <c r="T311" s="698">
        <f t="shared" si="87"/>
        <v>0</v>
      </c>
      <c r="U311" s="698">
        <f t="shared" si="87"/>
        <v>0</v>
      </c>
      <c r="V311" s="77">
        <f t="shared" si="83"/>
        <v>9324</v>
      </c>
      <c r="W311" s="128">
        <f t="shared" si="84"/>
        <v>32.72957034540859</v>
      </c>
      <c r="Z311" s="224"/>
      <c r="AA311" s="224"/>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BA311" s="129"/>
      <c r="BB311" s="130"/>
      <c r="BC311" s="129"/>
      <c r="BD311" s="155"/>
      <c r="BE311" s="132"/>
      <c r="BF311" s="131"/>
      <c r="BG311" s="132"/>
      <c r="BH311" s="131"/>
      <c r="BI311" s="132"/>
      <c r="BJ311" s="131"/>
      <c r="BK311" s="65"/>
      <c r="BL311" s="131"/>
      <c r="BM311" s="132"/>
      <c r="BN311" s="131"/>
      <c r="BO311" s="132"/>
      <c r="BP311" s="131"/>
      <c r="BQ311" s="132"/>
      <c r="BR311" s="131"/>
      <c r="BS311" s="65"/>
      <c r="BT311" s="131"/>
      <c r="BU311" s="132"/>
      <c r="BV311" s="131"/>
      <c r="BW311" s="65"/>
      <c r="BX311" s="131"/>
      <c r="BY311" s="65"/>
      <c r="BZ311" s="131"/>
      <c r="CA311" s="65"/>
      <c r="CB311" s="156">
        <f t="shared" si="85"/>
        <v>0</v>
      </c>
      <c r="CC311" s="128" t="e">
        <f t="shared" si="86"/>
        <v>#DIV/0!</v>
      </c>
      <c r="CF311" s="122"/>
      <c r="CG311" s="122"/>
    </row>
    <row r="312" spans="1:88" ht="33.75" customHeight="1">
      <c r="A312" s="976"/>
      <c r="B312" s="689"/>
      <c r="C312" s="1044" t="s">
        <v>299</v>
      </c>
      <c r="D312" s="670" t="s">
        <v>221</v>
      </c>
      <c r="E312" s="670"/>
      <c r="F312" s="671">
        <f>+'[1]UE409 (2)'!F326</f>
        <v>13839</v>
      </c>
      <c r="G312" s="671">
        <f>+'[1]UE409 (2)'!G326</f>
        <v>13840</v>
      </c>
      <c r="H312" s="671">
        <f>+'[1]UE409 (2)'!H326</f>
        <v>13840</v>
      </c>
      <c r="I312" s="671">
        <f>+'[1]UE409 (2)'!I326</f>
        <v>13840</v>
      </c>
      <c r="J312" s="727">
        <v>853</v>
      </c>
      <c r="K312" s="671">
        <v>1483</v>
      </c>
      <c r="L312" s="671">
        <v>569</v>
      </c>
      <c r="M312" s="671">
        <v>1244</v>
      </c>
      <c r="N312" s="671">
        <f t="shared" ref="N312:U312" si="88">+N313</f>
        <v>0</v>
      </c>
      <c r="O312" s="671">
        <f t="shared" si="88"/>
        <v>0</v>
      </c>
      <c r="P312" s="671">
        <f t="shared" si="88"/>
        <v>0</v>
      </c>
      <c r="Q312" s="671">
        <f t="shared" si="88"/>
        <v>0</v>
      </c>
      <c r="R312" s="671">
        <f t="shared" si="88"/>
        <v>0</v>
      </c>
      <c r="S312" s="671">
        <f t="shared" si="88"/>
        <v>0</v>
      </c>
      <c r="T312" s="671">
        <f t="shared" si="88"/>
        <v>0</v>
      </c>
      <c r="U312" s="671">
        <f t="shared" si="88"/>
        <v>0</v>
      </c>
      <c r="V312" s="77">
        <f t="shared" si="83"/>
        <v>4149</v>
      </c>
      <c r="W312" s="128">
        <f t="shared" si="84"/>
        <v>29.980489919791893</v>
      </c>
      <c r="Z312" s="224"/>
      <c r="AA312" s="224"/>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BA312" s="77">
        <f>+BC312+BD312+BF312+BH312+BJ312+BL312+BN312+BP312+BR312+BT312+BV312+BX312+BZ312</f>
        <v>4121725</v>
      </c>
      <c r="BB312" s="130">
        <f>+BE312+BG312+BI312+BK312+BM312+BO312+BQ312+BS312+BU312+BW312+BY312+CA312</f>
        <v>700359.13</v>
      </c>
      <c r="BC312" s="129">
        <v>3753408</v>
      </c>
      <c r="BD312" s="155">
        <v>21915</v>
      </c>
      <c r="BE312" s="132">
        <v>332522.41000000003</v>
      </c>
      <c r="BF312" s="131">
        <v>346402</v>
      </c>
      <c r="BG312" s="132">
        <v>367836.72</v>
      </c>
      <c r="BH312" s="131"/>
      <c r="BI312" s="132"/>
      <c r="BJ312" s="131"/>
      <c r="BK312" s="65"/>
      <c r="BL312" s="131"/>
      <c r="BM312" s="132"/>
      <c r="BN312" s="131"/>
      <c r="BO312" s="132"/>
      <c r="BP312" s="131"/>
      <c r="BQ312" s="132"/>
      <c r="BR312" s="131"/>
      <c r="BS312" s="65"/>
      <c r="BT312" s="131"/>
      <c r="BU312" s="132"/>
      <c r="BV312" s="131"/>
      <c r="BW312" s="65"/>
      <c r="BX312" s="131"/>
      <c r="BY312" s="65"/>
      <c r="BZ312" s="131"/>
      <c r="CA312" s="65"/>
      <c r="CB312" s="156">
        <f t="shared" si="85"/>
        <v>700359.13</v>
      </c>
      <c r="CC312" s="128">
        <f t="shared" si="86"/>
        <v>16.991893685289533</v>
      </c>
      <c r="CF312" s="133">
        <f>+CI312-BA312</f>
        <v>0</v>
      </c>
      <c r="CG312" s="133">
        <f>+CJ312-BB312</f>
        <v>0</v>
      </c>
      <c r="CH312" s="160"/>
      <c r="CI312" s="133">
        <v>4121725</v>
      </c>
      <c r="CJ312" s="133">
        <v>700359.13</v>
      </c>
    </row>
    <row r="313" spans="1:88" ht="33.75" customHeight="1">
      <c r="A313" s="976"/>
      <c r="B313" s="689"/>
      <c r="C313" s="1044"/>
      <c r="D313" s="38" t="s">
        <v>137</v>
      </c>
      <c r="E313" s="9" t="s">
        <v>33</v>
      </c>
      <c r="F313" s="671">
        <f>+'[1]UE409 (2)'!F327</f>
        <v>13839</v>
      </c>
      <c r="G313" s="671">
        <f>+'[1]UE409 (2)'!G327</f>
        <v>13840</v>
      </c>
      <c r="H313" s="671">
        <f>+'[1]UE409 (2)'!H327</f>
        <v>13840</v>
      </c>
      <c r="I313" s="671">
        <f>+'[1]UE409 (2)'!I327</f>
        <v>13840</v>
      </c>
      <c r="J313" s="634">
        <v>853</v>
      </c>
      <c r="K313" s="94">
        <v>1483</v>
      </c>
      <c r="L313" s="94">
        <v>569</v>
      </c>
      <c r="M313" s="94">
        <v>1244</v>
      </c>
      <c r="N313" s="94"/>
      <c r="O313" s="94"/>
      <c r="P313" s="94"/>
      <c r="Q313" s="94"/>
      <c r="R313" s="94"/>
      <c r="S313" s="634"/>
      <c r="T313" s="94"/>
      <c r="U313" s="94"/>
      <c r="V313" s="77">
        <f t="shared" si="83"/>
        <v>4149</v>
      </c>
      <c r="W313" s="128">
        <f t="shared" si="84"/>
        <v>29.980489919791893</v>
      </c>
      <c r="Z313" s="224" t="s">
        <v>839</v>
      </c>
      <c r="AA313" s="224" t="s">
        <v>840</v>
      </c>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BA313" s="129"/>
      <c r="BB313" s="130"/>
      <c r="BC313" s="129"/>
      <c r="BD313" s="155"/>
      <c r="BE313" s="132"/>
      <c r="BF313" s="131"/>
      <c r="BG313" s="132"/>
      <c r="BH313" s="131"/>
      <c r="BI313" s="132"/>
      <c r="BJ313" s="131"/>
      <c r="BK313" s="65"/>
      <c r="BL313" s="131"/>
      <c r="BM313" s="132"/>
      <c r="BN313" s="131"/>
      <c r="BO313" s="132"/>
      <c r="BP313" s="131"/>
      <c r="BQ313" s="132"/>
      <c r="BR313" s="131"/>
      <c r="BS313" s="65"/>
      <c r="BT313" s="131"/>
      <c r="BU313" s="132"/>
      <c r="BV313" s="131"/>
      <c r="BW313" s="65"/>
      <c r="BX313" s="131"/>
      <c r="BY313" s="65"/>
      <c r="BZ313" s="131"/>
      <c r="CA313" s="65"/>
      <c r="CB313" s="156">
        <f t="shared" si="85"/>
        <v>0</v>
      </c>
      <c r="CC313" s="128" t="e">
        <f t="shared" si="86"/>
        <v>#DIV/0!</v>
      </c>
      <c r="CF313" s="122"/>
      <c r="CG313" s="122"/>
    </row>
    <row r="314" spans="1:88" ht="44.25" customHeight="1">
      <c r="A314" s="976"/>
      <c r="B314" s="689"/>
      <c r="C314" s="1044" t="s">
        <v>258</v>
      </c>
      <c r="D314" s="670" t="s">
        <v>221</v>
      </c>
      <c r="E314" s="670"/>
      <c r="F314" s="671">
        <f>+'[1]UE409 (2)'!F328</f>
        <v>14649</v>
      </c>
      <c r="G314" s="671">
        <f>+'[1]UE409 (2)'!G328</f>
        <v>14649</v>
      </c>
      <c r="H314" s="671">
        <f>+'[1]UE409 (2)'!H328</f>
        <v>14649</v>
      </c>
      <c r="I314" s="671">
        <f>+'[1]UE409 (2)'!I328</f>
        <v>14649</v>
      </c>
      <c r="J314" s="727">
        <v>591</v>
      </c>
      <c r="K314" s="671">
        <v>118</v>
      </c>
      <c r="L314" s="671">
        <v>3176</v>
      </c>
      <c r="M314" s="671">
        <v>1290</v>
      </c>
      <c r="N314" s="671">
        <f t="shared" ref="N314:U314" si="89">+N315</f>
        <v>0</v>
      </c>
      <c r="O314" s="671">
        <f t="shared" si="89"/>
        <v>0</v>
      </c>
      <c r="P314" s="671">
        <f t="shared" si="89"/>
        <v>0</v>
      </c>
      <c r="Q314" s="671">
        <f t="shared" si="89"/>
        <v>0</v>
      </c>
      <c r="R314" s="671">
        <f t="shared" si="89"/>
        <v>0</v>
      </c>
      <c r="S314" s="671">
        <f t="shared" si="89"/>
        <v>0</v>
      </c>
      <c r="T314" s="671">
        <f t="shared" si="89"/>
        <v>0</v>
      </c>
      <c r="U314" s="671">
        <f t="shared" si="89"/>
        <v>0</v>
      </c>
      <c r="V314" s="77">
        <f t="shared" si="83"/>
        <v>5175</v>
      </c>
      <c r="W314" s="128">
        <f t="shared" si="84"/>
        <v>35.326643456891254</v>
      </c>
      <c r="Z314" s="224"/>
      <c r="AA314" s="224"/>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BA314" s="77">
        <f>+BC314+BD314+BF314+BH314+BJ314+BL314+BN314+BP314+BR314+BT314+BV314+BX314+BZ314</f>
        <v>266615</v>
      </c>
      <c r="BB314" s="130">
        <f>+BE314+BG314+BI314+BK314+BM314+BO314+BQ314+BS314+BU314+BW314+BY314+CA314</f>
        <v>22528.560000000001</v>
      </c>
      <c r="BC314" s="129">
        <v>14000</v>
      </c>
      <c r="BD314" s="155">
        <v>0</v>
      </c>
      <c r="BE314" s="132">
        <v>0</v>
      </c>
      <c r="BF314" s="131">
        <v>252615</v>
      </c>
      <c r="BG314" s="132">
        <v>22528.560000000001</v>
      </c>
      <c r="BH314" s="131"/>
      <c r="BI314" s="132"/>
      <c r="BJ314" s="131"/>
      <c r="BK314" s="65"/>
      <c r="BL314" s="131"/>
      <c r="BM314" s="132"/>
      <c r="BN314" s="131"/>
      <c r="BO314" s="132"/>
      <c r="BP314" s="131"/>
      <c r="BQ314" s="132"/>
      <c r="BR314" s="131"/>
      <c r="BS314" s="65"/>
      <c r="BT314" s="131"/>
      <c r="BU314" s="132"/>
      <c r="BV314" s="131"/>
      <c r="BW314" s="65"/>
      <c r="BX314" s="131"/>
      <c r="BY314" s="65"/>
      <c r="BZ314" s="131"/>
      <c r="CA314" s="65"/>
      <c r="CB314" s="156">
        <f t="shared" si="85"/>
        <v>22528.560000000001</v>
      </c>
      <c r="CC314" s="128">
        <f t="shared" si="86"/>
        <v>8.4498471578868415</v>
      </c>
      <c r="CF314" s="133">
        <f>+CI314-BA314</f>
        <v>0</v>
      </c>
      <c r="CG314" s="133">
        <f>+CJ314-BB314</f>
        <v>0</v>
      </c>
      <c r="CH314" s="160"/>
      <c r="CI314" s="133">
        <v>266615</v>
      </c>
      <c r="CJ314" s="133">
        <v>22528.560000000001</v>
      </c>
    </row>
    <row r="315" spans="1:88" ht="46.5" customHeight="1">
      <c r="A315" s="976"/>
      <c r="B315" s="690"/>
      <c r="C315" s="1044"/>
      <c r="D315" s="11" t="s">
        <v>138</v>
      </c>
      <c r="E315" s="9" t="s">
        <v>33</v>
      </c>
      <c r="F315" s="671">
        <f>+'[1]UE409 (2)'!F329</f>
        <v>14649</v>
      </c>
      <c r="G315" s="671">
        <f>+'[1]UE409 (2)'!G329</f>
        <v>14649</v>
      </c>
      <c r="H315" s="671">
        <f>+'[1]UE409 (2)'!H329</f>
        <v>14649</v>
      </c>
      <c r="I315" s="671">
        <f>+'[1]UE409 (2)'!I329</f>
        <v>14649</v>
      </c>
      <c r="J315" s="634">
        <v>591</v>
      </c>
      <c r="K315" s="80">
        <v>118</v>
      </c>
      <c r="L315" s="80">
        <v>3176</v>
      </c>
      <c r="M315" s="80">
        <v>1290</v>
      </c>
      <c r="N315" s="80"/>
      <c r="O315" s="80"/>
      <c r="P315" s="80"/>
      <c r="Q315" s="80"/>
      <c r="R315" s="80"/>
      <c r="S315" s="635"/>
      <c r="T315" s="80"/>
      <c r="U315" s="80"/>
      <c r="V315" s="77">
        <f t="shared" si="83"/>
        <v>5175</v>
      </c>
      <c r="W315" s="128">
        <f t="shared" si="84"/>
        <v>35.326643456891254</v>
      </c>
      <c r="Z315" s="736" t="s">
        <v>839</v>
      </c>
      <c r="AA315" s="736" t="s">
        <v>840</v>
      </c>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BA315" s="129"/>
      <c r="BB315" s="130"/>
      <c r="BC315" s="129"/>
      <c r="BD315" s="155"/>
      <c r="BE315" s="132"/>
      <c r="BF315" s="131"/>
      <c r="BG315" s="132"/>
      <c r="BH315" s="131"/>
      <c r="BI315" s="132"/>
      <c r="BJ315" s="131"/>
      <c r="BK315" s="65"/>
      <c r="BL315" s="131"/>
      <c r="BM315" s="132"/>
      <c r="BN315" s="131"/>
      <c r="BO315" s="132"/>
      <c r="BP315" s="131"/>
      <c r="BQ315" s="132"/>
      <c r="BR315" s="131"/>
      <c r="BS315" s="65"/>
      <c r="BT315" s="131"/>
      <c r="BU315" s="132"/>
      <c r="BV315" s="131"/>
      <c r="BW315" s="65"/>
      <c r="BX315" s="131"/>
      <c r="BY315" s="65"/>
      <c r="BZ315" s="131"/>
      <c r="CA315" s="65"/>
      <c r="CB315" s="156">
        <f t="shared" si="85"/>
        <v>0</v>
      </c>
      <c r="CC315" s="128" t="e">
        <f t="shared" si="86"/>
        <v>#DIV/0!</v>
      </c>
      <c r="CF315" s="122"/>
      <c r="CG315" s="122"/>
    </row>
    <row r="316" spans="1:88" ht="35.25" customHeight="1">
      <c r="A316" s="976"/>
      <c r="B316" s="1046" t="s">
        <v>254</v>
      </c>
      <c r="C316" s="1044" t="s">
        <v>255</v>
      </c>
      <c r="D316" s="670" t="s">
        <v>221</v>
      </c>
      <c r="E316" s="670"/>
      <c r="F316" s="671">
        <f>+'[1]UE409 (2)'!F330</f>
        <v>24125</v>
      </c>
      <c r="G316" s="671">
        <f>+'[1]UE409 (2)'!G330</f>
        <v>24125</v>
      </c>
      <c r="H316" s="671">
        <f>+'[1]UE409 (2)'!H330</f>
        <v>24125</v>
      </c>
      <c r="I316" s="671">
        <f>+'[1]UE409 (2)'!I330</f>
        <v>24125</v>
      </c>
      <c r="J316" s="727">
        <v>860</v>
      </c>
      <c r="K316" s="671">
        <v>519</v>
      </c>
      <c r="L316" s="671">
        <v>1304</v>
      </c>
      <c r="M316" s="671">
        <v>7082</v>
      </c>
      <c r="N316" s="671">
        <f t="shared" ref="N316:U316" si="90">+N317</f>
        <v>0</v>
      </c>
      <c r="O316" s="671">
        <f t="shared" si="90"/>
        <v>0</v>
      </c>
      <c r="P316" s="671">
        <f t="shared" si="90"/>
        <v>0</v>
      </c>
      <c r="Q316" s="671">
        <f t="shared" si="90"/>
        <v>0</v>
      </c>
      <c r="R316" s="671">
        <f t="shared" si="90"/>
        <v>0</v>
      </c>
      <c r="S316" s="671">
        <f t="shared" si="90"/>
        <v>0</v>
      </c>
      <c r="T316" s="671">
        <f t="shared" si="90"/>
        <v>0</v>
      </c>
      <c r="U316" s="671">
        <f t="shared" si="90"/>
        <v>0</v>
      </c>
      <c r="V316" s="77">
        <f t="shared" si="83"/>
        <v>9765</v>
      </c>
      <c r="W316" s="128">
        <f t="shared" si="84"/>
        <v>40.476683937823829</v>
      </c>
      <c r="Z316" s="224"/>
      <c r="AA316" s="224"/>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BA316" s="77">
        <f>+BC316+BD316+BF316+BH316+BJ316+BL316+BN316+BP316+BR316+BT316+BV316+BX316+BZ316</f>
        <v>2000</v>
      </c>
      <c r="BB316" s="130">
        <f>+BE316+BG316+BI316+BK316+BM316+BO316+BQ316+BS316+BU316+BW316+BY316+CA316</f>
        <v>0</v>
      </c>
      <c r="BC316" s="129">
        <v>2000</v>
      </c>
      <c r="BD316" s="155">
        <v>0</v>
      </c>
      <c r="BE316" s="132">
        <v>0</v>
      </c>
      <c r="BF316" s="131">
        <v>0</v>
      </c>
      <c r="BG316" s="132">
        <v>0</v>
      </c>
      <c r="BH316" s="131"/>
      <c r="BI316" s="132"/>
      <c r="BJ316" s="131"/>
      <c r="BK316" s="65"/>
      <c r="BL316" s="131"/>
      <c r="BM316" s="132"/>
      <c r="BN316" s="131"/>
      <c r="BO316" s="132"/>
      <c r="BP316" s="131"/>
      <c r="BQ316" s="132"/>
      <c r="BR316" s="131"/>
      <c r="BS316" s="65"/>
      <c r="BT316" s="131"/>
      <c r="BU316" s="132"/>
      <c r="BV316" s="131"/>
      <c r="BW316" s="65"/>
      <c r="BX316" s="131"/>
      <c r="BY316" s="65"/>
      <c r="BZ316" s="131"/>
      <c r="CA316" s="65"/>
      <c r="CB316" s="156">
        <f t="shared" si="85"/>
        <v>0</v>
      </c>
      <c r="CC316" s="128">
        <f t="shared" si="86"/>
        <v>0</v>
      </c>
      <c r="CF316" s="133">
        <f>+CI316-BA316</f>
        <v>0</v>
      </c>
      <c r="CG316" s="133">
        <f>+CJ316-BB316</f>
        <v>0</v>
      </c>
      <c r="CH316" s="160"/>
      <c r="CI316" s="133">
        <v>2000</v>
      </c>
      <c r="CJ316" s="133">
        <v>0</v>
      </c>
    </row>
    <row r="317" spans="1:88" ht="44.25" customHeight="1">
      <c r="A317" s="976"/>
      <c r="B317" s="1046"/>
      <c r="C317" s="1044"/>
      <c r="D317" s="11" t="s">
        <v>136</v>
      </c>
      <c r="E317" s="9" t="s">
        <v>256</v>
      </c>
      <c r="F317" s="671">
        <f>+'[1]UE409 (2)'!F331</f>
        <v>24125</v>
      </c>
      <c r="G317" s="671">
        <f>+'[1]UE409 (2)'!G331</f>
        <v>24125</v>
      </c>
      <c r="H317" s="671">
        <f>+'[1]UE409 (2)'!H331</f>
        <v>24125</v>
      </c>
      <c r="I317" s="671">
        <f>+'[1]UE409 (2)'!I331</f>
        <v>24125</v>
      </c>
      <c r="J317" s="634">
        <v>860</v>
      </c>
      <c r="K317" s="91">
        <v>519</v>
      </c>
      <c r="L317" s="91">
        <v>1304</v>
      </c>
      <c r="M317" s="91">
        <v>7082</v>
      </c>
      <c r="N317" s="91"/>
      <c r="O317" s="91"/>
      <c r="P317" s="91"/>
      <c r="Q317" s="91"/>
      <c r="R317" s="91"/>
      <c r="S317" s="634"/>
      <c r="T317" s="91"/>
      <c r="U317" s="91"/>
      <c r="V317" s="77">
        <f t="shared" si="83"/>
        <v>9765</v>
      </c>
      <c r="W317" s="128">
        <f t="shared" si="84"/>
        <v>40.476683937823829</v>
      </c>
      <c r="Z317" s="224"/>
      <c r="AA317" s="224"/>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BA317" s="129"/>
      <c r="BB317" s="130"/>
      <c r="BC317" s="129"/>
      <c r="BD317" s="155"/>
      <c r="BE317" s="132"/>
      <c r="BF317" s="131"/>
      <c r="BG317" s="132"/>
      <c r="BH317" s="131"/>
      <c r="BI317" s="132"/>
      <c r="BJ317" s="131"/>
      <c r="BK317" s="65"/>
      <c r="BL317" s="131"/>
      <c r="BM317" s="132"/>
      <c r="BN317" s="131"/>
      <c r="BO317" s="132"/>
      <c r="BP317" s="131"/>
      <c r="BQ317" s="132"/>
      <c r="BR317" s="131"/>
      <c r="BS317" s="65"/>
      <c r="BT317" s="131"/>
      <c r="BU317" s="132"/>
      <c r="BV317" s="131"/>
      <c r="BW317" s="65"/>
      <c r="BX317" s="131"/>
      <c r="BY317" s="65"/>
      <c r="BZ317" s="131"/>
      <c r="CA317" s="65"/>
      <c r="CB317" s="156">
        <f t="shared" si="85"/>
        <v>0</v>
      </c>
      <c r="CC317" s="128" t="e">
        <f t="shared" si="86"/>
        <v>#DIV/0!</v>
      </c>
      <c r="CF317" s="122"/>
      <c r="CG317" s="122"/>
    </row>
    <row r="318" spans="1:88" ht="52.5" customHeight="1">
      <c r="A318" s="976"/>
      <c r="B318" s="1046" t="s">
        <v>259</v>
      </c>
      <c r="C318" s="1044" t="s">
        <v>300</v>
      </c>
      <c r="D318" s="670" t="s">
        <v>221</v>
      </c>
      <c r="E318" s="670"/>
      <c r="F318" s="671">
        <f>+'[1]UE409 (2)'!F332</f>
        <v>52373</v>
      </c>
      <c r="G318" s="671">
        <f>+'[1]UE409 (2)'!G332</f>
        <v>52373</v>
      </c>
      <c r="H318" s="671">
        <f>+'[1]UE409 (2)'!H332</f>
        <v>52373</v>
      </c>
      <c r="I318" s="671">
        <f>+'[1]UE409 (2)'!I332</f>
        <v>52373</v>
      </c>
      <c r="J318" s="729">
        <v>2238</v>
      </c>
      <c r="K318" s="671">
        <v>4046</v>
      </c>
      <c r="L318" s="671">
        <v>4863</v>
      </c>
      <c r="M318" s="671">
        <v>5710</v>
      </c>
      <c r="N318" s="671">
        <f t="shared" ref="N318:U318" si="91">+N319</f>
        <v>0</v>
      </c>
      <c r="O318" s="671">
        <f t="shared" si="91"/>
        <v>0</v>
      </c>
      <c r="P318" s="671">
        <f t="shared" si="91"/>
        <v>0</v>
      </c>
      <c r="Q318" s="671">
        <f t="shared" si="91"/>
        <v>0</v>
      </c>
      <c r="R318" s="671">
        <f t="shared" si="91"/>
        <v>0</v>
      </c>
      <c r="S318" s="671">
        <f t="shared" si="91"/>
        <v>0</v>
      </c>
      <c r="T318" s="671">
        <f t="shared" si="91"/>
        <v>0</v>
      </c>
      <c r="U318" s="671">
        <f t="shared" si="91"/>
        <v>0</v>
      </c>
      <c r="V318" s="77">
        <f t="shared" si="83"/>
        <v>16857</v>
      </c>
      <c r="W318" s="128">
        <f t="shared" si="84"/>
        <v>32.186431940121821</v>
      </c>
      <c r="Z318" s="224"/>
      <c r="AA318" s="224"/>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BA318" s="77">
        <f>+BC318+BD318+BF318+BH318+BJ318+BL318+BN318+BP318+BR318+BT318+BV318+BX318+BZ318</f>
        <v>1996836</v>
      </c>
      <c r="BB318" s="130">
        <f>+BE318+BG318+BI318+BK318+BM318+BO318+BQ318+BS318+BU318+BW318+BY318+CA318</f>
        <v>388350.76</v>
      </c>
      <c r="BC318" s="129">
        <v>1981623</v>
      </c>
      <c r="BD318" s="155">
        <v>3128</v>
      </c>
      <c r="BE318" s="132">
        <v>192864.18</v>
      </c>
      <c r="BF318" s="131">
        <v>12085</v>
      </c>
      <c r="BG318" s="132">
        <v>195486.58000000002</v>
      </c>
      <c r="BH318" s="131"/>
      <c r="BI318" s="132"/>
      <c r="BJ318" s="131"/>
      <c r="BK318" s="65"/>
      <c r="BL318" s="131"/>
      <c r="BM318" s="132"/>
      <c r="BN318" s="131"/>
      <c r="BO318" s="132"/>
      <c r="BP318" s="131"/>
      <c r="BQ318" s="132"/>
      <c r="BR318" s="131"/>
      <c r="BS318" s="65"/>
      <c r="BT318" s="131"/>
      <c r="BU318" s="132"/>
      <c r="BV318" s="131"/>
      <c r="BW318" s="65"/>
      <c r="BX318" s="131"/>
      <c r="BY318" s="65"/>
      <c r="BZ318" s="131"/>
      <c r="CA318" s="65"/>
      <c r="CB318" s="156">
        <f t="shared" si="85"/>
        <v>388350.76</v>
      </c>
      <c r="CC318" s="128">
        <f t="shared" si="86"/>
        <v>19.448305218856234</v>
      </c>
      <c r="CF318" s="133">
        <f>+CI318-BA318</f>
        <v>0</v>
      </c>
      <c r="CG318" s="133">
        <f>+CJ318-BB318</f>
        <v>0</v>
      </c>
      <c r="CH318" s="160"/>
      <c r="CI318" s="133">
        <v>1996836</v>
      </c>
      <c r="CJ318" s="133">
        <v>388350.76</v>
      </c>
    </row>
    <row r="319" spans="1:88" ht="43.5" customHeight="1">
      <c r="A319" s="976"/>
      <c r="B319" s="1046"/>
      <c r="C319" s="1044"/>
      <c r="D319" s="11" t="s">
        <v>418</v>
      </c>
      <c r="E319" s="9" t="s">
        <v>50</v>
      </c>
      <c r="F319" s="671">
        <f>+'[1]UE409 (2)'!F333</f>
        <v>52373</v>
      </c>
      <c r="G319" s="671">
        <f>+'[1]UE409 (2)'!G333</f>
        <v>52373</v>
      </c>
      <c r="H319" s="671">
        <f>+'[1]UE409 (2)'!H333</f>
        <v>52373</v>
      </c>
      <c r="I319" s="671">
        <f>+'[1]UE409 (2)'!I333</f>
        <v>52373</v>
      </c>
      <c r="J319" s="635">
        <v>2238</v>
      </c>
      <c r="K319" s="80">
        <v>4046</v>
      </c>
      <c r="L319" s="80">
        <v>4863</v>
      </c>
      <c r="M319" s="80">
        <v>5710</v>
      </c>
      <c r="N319" s="80"/>
      <c r="O319" s="80"/>
      <c r="P319" s="80"/>
      <c r="Q319" s="80"/>
      <c r="R319" s="80"/>
      <c r="S319" s="634"/>
      <c r="T319" s="80"/>
      <c r="U319" s="80"/>
      <c r="V319" s="77">
        <f t="shared" si="83"/>
        <v>16857</v>
      </c>
      <c r="W319" s="128">
        <f t="shared" si="84"/>
        <v>32.186431940121821</v>
      </c>
      <c r="Z319" s="224" t="s">
        <v>841</v>
      </c>
      <c r="AA319" s="224" t="s">
        <v>842</v>
      </c>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BA319" s="129"/>
      <c r="BB319" s="130"/>
      <c r="BC319" s="129"/>
      <c r="BD319" s="155"/>
      <c r="BE319" s="132"/>
      <c r="BF319" s="131"/>
      <c r="BG319" s="132"/>
      <c r="BH319" s="131"/>
      <c r="BI319" s="132"/>
      <c r="BJ319" s="131"/>
      <c r="BK319" s="65"/>
      <c r="BL319" s="131"/>
      <c r="BM319" s="132"/>
      <c r="BN319" s="131"/>
      <c r="BO319" s="132"/>
      <c r="BP319" s="131"/>
      <c r="BQ319" s="132"/>
      <c r="BR319" s="131"/>
      <c r="BS319" s="65"/>
      <c r="BT319" s="131"/>
      <c r="BU319" s="132"/>
      <c r="BV319" s="131"/>
      <c r="BW319" s="65"/>
      <c r="BX319" s="131"/>
      <c r="BY319" s="65"/>
      <c r="BZ319" s="131"/>
      <c r="CA319" s="65"/>
      <c r="CB319" s="156">
        <f t="shared" si="85"/>
        <v>0</v>
      </c>
      <c r="CC319" s="128" t="e">
        <f t="shared" si="86"/>
        <v>#DIV/0!</v>
      </c>
      <c r="CF319" s="122"/>
      <c r="CG319" s="122"/>
    </row>
    <row r="320" spans="1:88" ht="43.5" customHeight="1">
      <c r="A320" s="976"/>
      <c r="B320" s="1039" t="s">
        <v>260</v>
      </c>
      <c r="C320" s="984" t="s">
        <v>714</v>
      </c>
      <c r="D320" s="985"/>
      <c r="E320" s="986"/>
      <c r="F320" s="698">
        <f>+'[1]UE409 (2)'!F334</f>
        <v>20913</v>
      </c>
      <c r="G320" s="698">
        <f>+'[1]UE409 (2)'!G334</f>
        <v>20913</v>
      </c>
      <c r="H320" s="698">
        <f>+'[1]UE409 (2)'!H334</f>
        <v>20913</v>
      </c>
      <c r="I320" s="698">
        <f>+'[1]UE409 (2)'!I334</f>
        <v>20913</v>
      </c>
      <c r="J320" s="721">
        <v>1979</v>
      </c>
      <c r="K320" s="698">
        <v>1686</v>
      </c>
      <c r="L320" s="698">
        <v>1479</v>
      </c>
      <c r="M320" s="698">
        <v>1708</v>
      </c>
      <c r="N320" s="698">
        <f t="shared" ref="N320:U320" si="92">+N323+N321</f>
        <v>0</v>
      </c>
      <c r="O320" s="698">
        <f t="shared" si="92"/>
        <v>0</v>
      </c>
      <c r="P320" s="698">
        <f t="shared" si="92"/>
        <v>0</v>
      </c>
      <c r="Q320" s="698">
        <f t="shared" si="92"/>
        <v>0</v>
      </c>
      <c r="R320" s="698">
        <f t="shared" si="92"/>
        <v>0</v>
      </c>
      <c r="S320" s="698">
        <f t="shared" si="92"/>
        <v>0</v>
      </c>
      <c r="T320" s="698">
        <f t="shared" si="92"/>
        <v>0</v>
      </c>
      <c r="U320" s="698">
        <f t="shared" si="92"/>
        <v>0</v>
      </c>
      <c r="V320" s="77">
        <f t="shared" si="83"/>
        <v>6852</v>
      </c>
      <c r="W320" s="128">
        <f t="shared" si="84"/>
        <v>32.764309281308279</v>
      </c>
      <c r="Z320" s="224"/>
      <c r="AA320" s="224"/>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BA320" s="129"/>
      <c r="BB320" s="130"/>
      <c r="BC320" s="129"/>
      <c r="BD320" s="155"/>
      <c r="BE320" s="132"/>
      <c r="BF320" s="131"/>
      <c r="BG320" s="132"/>
      <c r="BH320" s="131"/>
      <c r="BI320" s="132"/>
      <c r="BJ320" s="131"/>
      <c r="BK320" s="65"/>
      <c r="BL320" s="131"/>
      <c r="BM320" s="132"/>
      <c r="BN320" s="131"/>
      <c r="BO320" s="132"/>
      <c r="BP320" s="131"/>
      <c r="BQ320" s="132"/>
      <c r="BR320" s="131"/>
      <c r="BS320" s="65"/>
      <c r="BT320" s="131"/>
      <c r="BU320" s="132"/>
      <c r="BV320" s="131"/>
      <c r="BW320" s="65"/>
      <c r="BX320" s="131"/>
      <c r="BY320" s="65"/>
      <c r="BZ320" s="131"/>
      <c r="CA320" s="65"/>
      <c r="CB320" s="156">
        <f t="shared" si="85"/>
        <v>0</v>
      </c>
      <c r="CC320" s="128" t="e">
        <f t="shared" si="86"/>
        <v>#DIV/0!</v>
      </c>
      <c r="CF320" s="122"/>
      <c r="CG320" s="122"/>
    </row>
    <row r="321" spans="1:88" ht="50.25" customHeight="1">
      <c r="A321" s="976"/>
      <c r="B321" s="1040"/>
      <c r="C321" s="1044" t="s">
        <v>261</v>
      </c>
      <c r="D321" s="670" t="s">
        <v>221</v>
      </c>
      <c r="E321" s="670"/>
      <c r="F321" s="671">
        <f>+'[1]UE409 (2)'!F335</f>
        <v>17613</v>
      </c>
      <c r="G321" s="671">
        <f>+'[1]UE409 (2)'!G335</f>
        <v>17613</v>
      </c>
      <c r="H321" s="671">
        <f>+'[1]UE409 (2)'!H335</f>
        <v>17613</v>
      </c>
      <c r="I321" s="671">
        <f>+'[1]UE409 (2)'!I335</f>
        <v>17613</v>
      </c>
      <c r="J321" s="729">
        <v>1644</v>
      </c>
      <c r="K321" s="671">
        <v>1502</v>
      </c>
      <c r="L321" s="671">
        <v>1394</v>
      </c>
      <c r="M321" s="671">
        <v>1625</v>
      </c>
      <c r="N321" s="671">
        <f t="shared" ref="N321:U321" si="93">+N322</f>
        <v>0</v>
      </c>
      <c r="O321" s="671">
        <f t="shared" si="93"/>
        <v>0</v>
      </c>
      <c r="P321" s="671">
        <f t="shared" si="93"/>
        <v>0</v>
      </c>
      <c r="Q321" s="671">
        <f t="shared" si="93"/>
        <v>0</v>
      </c>
      <c r="R321" s="671">
        <f t="shared" si="93"/>
        <v>0</v>
      </c>
      <c r="S321" s="671">
        <f t="shared" si="93"/>
        <v>0</v>
      </c>
      <c r="T321" s="671">
        <f t="shared" si="93"/>
        <v>0</v>
      </c>
      <c r="U321" s="671">
        <f t="shared" si="93"/>
        <v>0</v>
      </c>
      <c r="V321" s="77">
        <f t="shared" si="83"/>
        <v>6165</v>
      </c>
      <c r="W321" s="128">
        <f t="shared" si="84"/>
        <v>35.00255493101686</v>
      </c>
      <c r="Z321" s="224"/>
      <c r="AA321" s="224"/>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BA321" s="77">
        <f>+BC321+BD321+BF321+BH321+BJ321+BL321+BN321+BP321+BR321+BT321+BV321+BX321+BZ321</f>
        <v>812487</v>
      </c>
      <c r="BB321" s="130">
        <f>+BE321+BG321+BI321+BK321+BM321+BO321+BQ321+BS321+BU321+BW321+BY321+CA321</f>
        <v>40922.699999999997</v>
      </c>
      <c r="BC321" s="129">
        <v>810264</v>
      </c>
      <c r="BD321" s="155">
        <v>1388</v>
      </c>
      <c r="BE321" s="132">
        <v>24860.95</v>
      </c>
      <c r="BF321" s="131">
        <v>835</v>
      </c>
      <c r="BG321" s="132">
        <v>16061.749999999996</v>
      </c>
      <c r="BH321" s="131"/>
      <c r="BI321" s="132"/>
      <c r="BJ321" s="131"/>
      <c r="BK321" s="65"/>
      <c r="BL321" s="131"/>
      <c r="BM321" s="132"/>
      <c r="BN321" s="131"/>
      <c r="BO321" s="132"/>
      <c r="BP321" s="131"/>
      <c r="BQ321" s="132"/>
      <c r="BR321" s="131"/>
      <c r="BS321" s="65"/>
      <c r="BT321" s="131"/>
      <c r="BU321" s="132"/>
      <c r="BV321" s="131"/>
      <c r="BW321" s="65"/>
      <c r="BX321" s="131"/>
      <c r="BY321" s="65"/>
      <c r="BZ321" s="131"/>
      <c r="CA321" s="65"/>
      <c r="CB321" s="156">
        <f t="shared" si="85"/>
        <v>40922.699999999997</v>
      </c>
      <c r="CC321" s="128">
        <f t="shared" si="86"/>
        <v>5.0367205875294001</v>
      </c>
      <c r="CF321" s="133">
        <f>+CI321-BA321</f>
        <v>0</v>
      </c>
      <c r="CG321" s="133">
        <f>+CJ321-BB321</f>
        <v>0</v>
      </c>
      <c r="CH321" s="160"/>
      <c r="CI321" s="133">
        <v>812487</v>
      </c>
      <c r="CJ321" s="133">
        <v>40922.699999999997</v>
      </c>
    </row>
    <row r="322" spans="1:88" ht="37.5" customHeight="1">
      <c r="A322" s="976"/>
      <c r="B322" s="1040"/>
      <c r="C322" s="1044"/>
      <c r="D322" s="11" t="s">
        <v>139</v>
      </c>
      <c r="E322" s="9" t="s">
        <v>33</v>
      </c>
      <c r="F322" s="671">
        <f>+'[1]UE409 (2)'!F336</f>
        <v>17613</v>
      </c>
      <c r="G322" s="671">
        <f>+'[1]UE409 (2)'!G336</f>
        <v>17613</v>
      </c>
      <c r="H322" s="671">
        <f>+'[1]UE409 (2)'!H336</f>
        <v>17613</v>
      </c>
      <c r="I322" s="671">
        <f>+'[1]UE409 (2)'!I336</f>
        <v>17613</v>
      </c>
      <c r="J322" s="635">
        <v>1644</v>
      </c>
      <c r="K322" s="80">
        <v>1502</v>
      </c>
      <c r="L322" s="80">
        <v>1394</v>
      </c>
      <c r="M322" s="80">
        <v>1625</v>
      </c>
      <c r="N322" s="80"/>
      <c r="O322" s="80"/>
      <c r="P322" s="80"/>
      <c r="Q322" s="80"/>
      <c r="R322" s="80"/>
      <c r="S322" s="635"/>
      <c r="T322" s="80"/>
      <c r="U322" s="80"/>
      <c r="V322" s="77">
        <f t="shared" si="83"/>
        <v>6165</v>
      </c>
      <c r="W322" s="128">
        <f t="shared" si="84"/>
        <v>35.00255493101686</v>
      </c>
      <c r="Z322" s="224"/>
      <c r="AA322" s="224"/>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BA322" s="129"/>
      <c r="BB322" s="130"/>
      <c r="BC322" s="129"/>
      <c r="BD322" s="155"/>
      <c r="BE322" s="132"/>
      <c r="BF322" s="131"/>
      <c r="BG322" s="132"/>
      <c r="BH322" s="131"/>
      <c r="BI322" s="132"/>
      <c r="BJ322" s="131"/>
      <c r="BK322" s="65"/>
      <c r="BL322" s="131"/>
      <c r="BM322" s="132"/>
      <c r="BN322" s="131"/>
      <c r="BO322" s="132"/>
      <c r="BP322" s="131"/>
      <c r="BQ322" s="132"/>
      <c r="BR322" s="131"/>
      <c r="BS322" s="65"/>
      <c r="BT322" s="131"/>
      <c r="BU322" s="132"/>
      <c r="BV322" s="131"/>
      <c r="BW322" s="65"/>
      <c r="BX322" s="131"/>
      <c r="BY322" s="65"/>
      <c r="BZ322" s="131"/>
      <c r="CA322" s="65"/>
      <c r="CB322" s="156">
        <f t="shared" si="85"/>
        <v>0</v>
      </c>
      <c r="CC322" s="128" t="e">
        <f t="shared" si="86"/>
        <v>#DIV/0!</v>
      </c>
      <c r="CD322" s="145"/>
      <c r="CF322" s="122"/>
      <c r="CG322" s="122"/>
    </row>
    <row r="323" spans="1:88" ht="47.25" customHeight="1">
      <c r="A323" s="976"/>
      <c r="B323" s="1040"/>
      <c r="C323" s="1044" t="s">
        <v>262</v>
      </c>
      <c r="D323" s="670" t="s">
        <v>221</v>
      </c>
      <c r="E323" s="670"/>
      <c r="F323" s="671">
        <f>+'[1]UE409 (2)'!F337</f>
        <v>3300</v>
      </c>
      <c r="G323" s="671">
        <f>+'[1]UE409 (2)'!G337</f>
        <v>3300</v>
      </c>
      <c r="H323" s="671">
        <f>+'[1]UE409 (2)'!H337</f>
        <v>3300</v>
      </c>
      <c r="I323" s="671">
        <f>+'[1]UE409 (2)'!I337</f>
        <v>3300</v>
      </c>
      <c r="J323" s="727">
        <v>335</v>
      </c>
      <c r="K323" s="671">
        <v>184</v>
      </c>
      <c r="L323" s="671">
        <v>85</v>
      </c>
      <c r="M323" s="671">
        <v>83</v>
      </c>
      <c r="N323" s="671">
        <f t="shared" ref="N323:U323" si="94">+N324</f>
        <v>0</v>
      </c>
      <c r="O323" s="671">
        <f t="shared" si="94"/>
        <v>0</v>
      </c>
      <c r="P323" s="671">
        <f t="shared" si="94"/>
        <v>0</v>
      </c>
      <c r="Q323" s="671">
        <f t="shared" si="94"/>
        <v>0</v>
      </c>
      <c r="R323" s="671">
        <f t="shared" si="94"/>
        <v>0</v>
      </c>
      <c r="S323" s="671">
        <f t="shared" si="94"/>
        <v>0</v>
      </c>
      <c r="T323" s="671">
        <f t="shared" si="94"/>
        <v>0</v>
      </c>
      <c r="U323" s="671">
        <f t="shared" si="94"/>
        <v>0</v>
      </c>
      <c r="V323" s="77">
        <f t="shared" si="83"/>
        <v>687</v>
      </c>
      <c r="W323" s="128">
        <f t="shared" si="84"/>
        <v>20.81818181818182</v>
      </c>
      <c r="Z323" s="224"/>
      <c r="AA323" s="224"/>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BA323" s="77">
        <f>+BC323+BD323+BF323+BH323+BJ323+BL323+BN323+BP323+BR323+BT323+BV323+BX323+BZ323</f>
        <v>5000</v>
      </c>
      <c r="BB323" s="130">
        <f>+BE323+BG323+BI323+BK323+BM323+BO323+BQ323+BS323+BU323+BW323+BY323+CA323</f>
        <v>0</v>
      </c>
      <c r="BC323" s="129">
        <v>5000</v>
      </c>
      <c r="BD323" s="155">
        <v>0</v>
      </c>
      <c r="BE323" s="132">
        <v>0</v>
      </c>
      <c r="BF323" s="131">
        <v>0</v>
      </c>
      <c r="BG323" s="132">
        <v>0</v>
      </c>
      <c r="BH323" s="131"/>
      <c r="BI323" s="132"/>
      <c r="BJ323" s="131"/>
      <c r="BK323" s="65"/>
      <c r="BL323" s="131"/>
      <c r="BM323" s="132"/>
      <c r="BN323" s="131"/>
      <c r="BO323" s="132"/>
      <c r="BP323" s="131"/>
      <c r="BQ323" s="132"/>
      <c r="BR323" s="131"/>
      <c r="BS323" s="65"/>
      <c r="BT323" s="131"/>
      <c r="BU323" s="132"/>
      <c r="BV323" s="131"/>
      <c r="BW323" s="65"/>
      <c r="BX323" s="131"/>
      <c r="BY323" s="65"/>
      <c r="BZ323" s="131"/>
      <c r="CA323" s="65"/>
      <c r="CB323" s="156">
        <f t="shared" si="85"/>
        <v>0</v>
      </c>
      <c r="CC323" s="128">
        <f t="shared" si="86"/>
        <v>0</v>
      </c>
      <c r="CF323" s="133">
        <f>+CI323-BA323</f>
        <v>0</v>
      </c>
      <c r="CG323" s="133">
        <f>+CJ323-BB323</f>
        <v>0</v>
      </c>
      <c r="CH323" s="160"/>
      <c r="CI323" s="133">
        <v>5000</v>
      </c>
      <c r="CJ323" s="133">
        <v>0</v>
      </c>
    </row>
    <row r="324" spans="1:88" ht="38.25" customHeight="1">
      <c r="A324" s="976"/>
      <c r="B324" s="1055"/>
      <c r="C324" s="1044"/>
      <c r="D324" s="38" t="s">
        <v>739</v>
      </c>
      <c r="E324" s="9" t="s">
        <v>33</v>
      </c>
      <c r="F324" s="671">
        <f>+'[1]UE409 (2)'!F338</f>
        <v>3300</v>
      </c>
      <c r="G324" s="671">
        <f>+'[1]UE409 (2)'!G338</f>
        <v>3300</v>
      </c>
      <c r="H324" s="671">
        <f>+'[1]UE409 (2)'!H338</f>
        <v>3300</v>
      </c>
      <c r="I324" s="671">
        <f>+'[1]UE409 (2)'!I338</f>
        <v>3300</v>
      </c>
      <c r="J324" s="634">
        <v>335</v>
      </c>
      <c r="K324" s="80">
        <v>184</v>
      </c>
      <c r="L324" s="80">
        <v>85</v>
      </c>
      <c r="M324" s="80">
        <v>83</v>
      </c>
      <c r="N324" s="80"/>
      <c r="O324" s="80"/>
      <c r="P324" s="80"/>
      <c r="Q324" s="80"/>
      <c r="R324" s="80"/>
      <c r="S324" s="634"/>
      <c r="T324" s="80"/>
      <c r="U324" s="80"/>
      <c r="V324" s="77">
        <f t="shared" si="83"/>
        <v>687</v>
      </c>
      <c r="W324" s="128">
        <f t="shared" si="84"/>
        <v>20.81818181818182</v>
      </c>
      <c r="Z324" s="224"/>
      <c r="AA324" s="224"/>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BA324" s="129"/>
      <c r="BB324" s="130"/>
      <c r="BC324" s="129"/>
      <c r="BD324" s="155"/>
      <c r="BE324" s="132"/>
      <c r="BF324" s="131"/>
      <c r="BG324" s="132"/>
      <c r="BH324" s="131"/>
      <c r="BI324" s="132"/>
      <c r="BJ324" s="131"/>
      <c r="BK324" s="65"/>
      <c r="BL324" s="131"/>
      <c r="BM324" s="132"/>
      <c r="BN324" s="131"/>
      <c r="BO324" s="132"/>
      <c r="BP324" s="131"/>
      <c r="BQ324" s="132"/>
      <c r="BR324" s="131"/>
      <c r="BS324" s="65"/>
      <c r="BT324" s="131"/>
      <c r="BU324" s="132"/>
      <c r="BV324" s="131"/>
      <c r="BW324" s="65"/>
      <c r="BX324" s="131"/>
      <c r="BY324" s="65"/>
      <c r="BZ324" s="131"/>
      <c r="CA324" s="65"/>
      <c r="CB324" s="156">
        <f t="shared" si="85"/>
        <v>0</v>
      </c>
      <c r="CC324" s="128" t="e">
        <f t="shared" si="86"/>
        <v>#DIV/0!</v>
      </c>
      <c r="CF324" s="122"/>
      <c r="CG324" s="122"/>
    </row>
    <row r="325" spans="1:88" ht="38.25" customHeight="1">
      <c r="A325" s="976"/>
      <c r="B325" s="1039" t="s">
        <v>263</v>
      </c>
      <c r="C325" s="984" t="s">
        <v>714</v>
      </c>
      <c r="D325" s="985"/>
      <c r="E325" s="986"/>
      <c r="F325" s="698">
        <f>+'[1]UE409 (2)'!F339</f>
        <v>12739</v>
      </c>
      <c r="G325" s="698">
        <f>+'[1]UE409 (2)'!G339</f>
        <v>12739</v>
      </c>
      <c r="H325" s="698">
        <f>+'[1]UE409 (2)'!H339</f>
        <v>12739</v>
      </c>
      <c r="I325" s="698">
        <f>+'[1]UE409 (2)'!I339</f>
        <v>12739</v>
      </c>
      <c r="J325" s="723">
        <v>568</v>
      </c>
      <c r="K325" s="698">
        <v>982</v>
      </c>
      <c r="L325" s="698">
        <v>1073</v>
      </c>
      <c r="M325" s="698">
        <v>1609</v>
      </c>
      <c r="N325" s="698">
        <f t="shared" ref="N325:U325" si="95">+N326+N328</f>
        <v>0</v>
      </c>
      <c r="O325" s="698">
        <f t="shared" si="95"/>
        <v>0</v>
      </c>
      <c r="P325" s="698">
        <f t="shared" si="95"/>
        <v>0</v>
      </c>
      <c r="Q325" s="698">
        <f t="shared" si="95"/>
        <v>0</v>
      </c>
      <c r="R325" s="698">
        <f t="shared" si="95"/>
        <v>0</v>
      </c>
      <c r="S325" s="698">
        <f t="shared" si="95"/>
        <v>0</v>
      </c>
      <c r="T325" s="698">
        <f t="shared" si="95"/>
        <v>0</v>
      </c>
      <c r="U325" s="698">
        <f t="shared" si="95"/>
        <v>0</v>
      </c>
      <c r="V325" s="77">
        <f t="shared" si="83"/>
        <v>4232</v>
      </c>
      <c r="W325" s="128">
        <f t="shared" si="84"/>
        <v>33.22081796059345</v>
      </c>
      <c r="Z325" s="224"/>
      <c r="AA325" s="224"/>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BA325" s="129"/>
      <c r="BB325" s="130"/>
      <c r="BC325" s="129"/>
      <c r="BD325" s="155"/>
      <c r="BE325" s="132"/>
      <c r="BF325" s="131"/>
      <c r="BG325" s="132"/>
      <c r="BH325" s="131"/>
      <c r="BI325" s="132"/>
      <c r="BJ325" s="131"/>
      <c r="BK325" s="65"/>
      <c r="BL325" s="131"/>
      <c r="BM325" s="132"/>
      <c r="BN325" s="131"/>
      <c r="BO325" s="132"/>
      <c r="BP325" s="131"/>
      <c r="BQ325" s="132"/>
      <c r="BR325" s="131"/>
      <c r="BS325" s="65"/>
      <c r="BT325" s="131"/>
      <c r="BU325" s="132"/>
      <c r="BV325" s="131"/>
      <c r="BW325" s="65"/>
      <c r="BX325" s="131"/>
      <c r="BY325" s="65"/>
      <c r="BZ325" s="131"/>
      <c r="CA325" s="65"/>
      <c r="CB325" s="156">
        <f t="shared" si="85"/>
        <v>0</v>
      </c>
      <c r="CC325" s="128" t="e">
        <f t="shared" si="86"/>
        <v>#DIV/0!</v>
      </c>
      <c r="CD325" s="145"/>
      <c r="CF325" s="122"/>
      <c r="CG325" s="122"/>
    </row>
    <row r="326" spans="1:88" ht="46.5" customHeight="1">
      <c r="A326" s="976"/>
      <c r="B326" s="1040"/>
      <c r="C326" s="1044" t="s">
        <v>398</v>
      </c>
      <c r="D326" s="670" t="s">
        <v>221</v>
      </c>
      <c r="E326" s="670"/>
      <c r="F326" s="671">
        <f>+'[1]UE409 (2)'!F340</f>
        <v>7642</v>
      </c>
      <c r="G326" s="671">
        <f>+'[1]UE409 (2)'!G340</f>
        <v>7642</v>
      </c>
      <c r="H326" s="671">
        <f>+'[1]UE409 (2)'!H340</f>
        <v>7642</v>
      </c>
      <c r="I326" s="671">
        <f>+'[1]UE409 (2)'!I340</f>
        <v>7642</v>
      </c>
      <c r="J326" s="727">
        <v>343</v>
      </c>
      <c r="K326" s="671">
        <v>573</v>
      </c>
      <c r="L326" s="671">
        <v>600</v>
      </c>
      <c r="M326" s="671">
        <v>999</v>
      </c>
      <c r="N326" s="671">
        <f t="shared" ref="N326:U326" si="96">+N327</f>
        <v>0</v>
      </c>
      <c r="O326" s="671">
        <f t="shared" si="96"/>
        <v>0</v>
      </c>
      <c r="P326" s="671">
        <f t="shared" si="96"/>
        <v>0</v>
      </c>
      <c r="Q326" s="671">
        <f t="shared" si="96"/>
        <v>0</v>
      </c>
      <c r="R326" s="671">
        <f t="shared" si="96"/>
        <v>0</v>
      </c>
      <c r="S326" s="671">
        <f t="shared" si="96"/>
        <v>0</v>
      </c>
      <c r="T326" s="671">
        <f t="shared" si="96"/>
        <v>0</v>
      </c>
      <c r="U326" s="671">
        <f t="shared" si="96"/>
        <v>0</v>
      </c>
      <c r="V326" s="77">
        <f t="shared" si="83"/>
        <v>2515</v>
      </c>
      <c r="W326" s="128">
        <f t="shared" si="84"/>
        <v>32.910232923318503</v>
      </c>
      <c r="Z326" s="224"/>
      <c r="AA326" s="224"/>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BA326" s="77">
        <f>+BC326+BD326+BF326+BH326+BJ326+BL326+BN326+BP326+BR326+BT326+BV326+BX326+BZ326</f>
        <v>958060</v>
      </c>
      <c r="BB326" s="130">
        <f>+BE326+BG326+BI326+BK326+BM326+BO326+BQ326+BS326+BU326+BW326+BY326+CA326</f>
        <v>85850.79</v>
      </c>
      <c r="BC326" s="129">
        <v>19983</v>
      </c>
      <c r="BD326" s="155">
        <v>0</v>
      </c>
      <c r="BE326" s="132">
        <v>0</v>
      </c>
      <c r="BF326" s="131">
        <v>938077</v>
      </c>
      <c r="BG326" s="132">
        <v>85850.79</v>
      </c>
      <c r="BH326" s="131"/>
      <c r="BI326" s="132"/>
      <c r="BJ326" s="131"/>
      <c r="BK326" s="65"/>
      <c r="BL326" s="131"/>
      <c r="BM326" s="132"/>
      <c r="BN326" s="131"/>
      <c r="BO326" s="132"/>
      <c r="BP326" s="131"/>
      <c r="BQ326" s="132"/>
      <c r="BR326" s="131"/>
      <c r="BS326" s="65"/>
      <c r="BT326" s="131"/>
      <c r="BU326" s="132"/>
      <c r="BV326" s="131"/>
      <c r="BW326" s="65"/>
      <c r="BX326" s="131"/>
      <c r="BY326" s="65"/>
      <c r="BZ326" s="131"/>
      <c r="CA326" s="65"/>
      <c r="CB326" s="156">
        <f t="shared" si="85"/>
        <v>85850.79</v>
      </c>
      <c r="CC326" s="128">
        <f t="shared" si="86"/>
        <v>8.960899108615326</v>
      </c>
      <c r="CF326" s="133">
        <f>+CI326-BA326</f>
        <v>0</v>
      </c>
      <c r="CG326" s="133">
        <f>+CJ326-BB326</f>
        <v>0</v>
      </c>
      <c r="CH326" s="160"/>
      <c r="CI326" s="133">
        <v>958060</v>
      </c>
      <c r="CJ326" s="133">
        <v>85850.79</v>
      </c>
    </row>
    <row r="327" spans="1:88" ht="36" customHeight="1">
      <c r="A327" s="976"/>
      <c r="B327" s="1040"/>
      <c r="C327" s="1044"/>
      <c r="D327" s="11" t="s">
        <v>264</v>
      </c>
      <c r="E327" s="9" t="s">
        <v>33</v>
      </c>
      <c r="F327" s="671">
        <f>+'[1]UE409 (2)'!F341</f>
        <v>7642</v>
      </c>
      <c r="G327" s="671">
        <f>+'[1]UE409 (2)'!G341</f>
        <v>7642</v>
      </c>
      <c r="H327" s="671">
        <f>+'[1]UE409 (2)'!H341</f>
        <v>7642</v>
      </c>
      <c r="I327" s="671">
        <f>+'[1]UE409 (2)'!I341</f>
        <v>7642</v>
      </c>
      <c r="J327" s="634">
        <v>343</v>
      </c>
      <c r="K327" s="80">
        <v>573</v>
      </c>
      <c r="L327" s="80">
        <v>600</v>
      </c>
      <c r="M327" s="80">
        <v>999</v>
      </c>
      <c r="N327" s="80"/>
      <c r="O327" s="80"/>
      <c r="P327" s="80"/>
      <c r="Q327" s="80"/>
      <c r="R327" s="80"/>
      <c r="S327" s="634"/>
      <c r="T327" s="80"/>
      <c r="U327" s="80"/>
      <c r="V327" s="77">
        <f t="shared" si="83"/>
        <v>2515</v>
      </c>
      <c r="W327" s="128">
        <f t="shared" si="84"/>
        <v>32.910232923318503</v>
      </c>
      <c r="Z327" s="224" t="s">
        <v>843</v>
      </c>
      <c r="AA327" s="224" t="s">
        <v>844</v>
      </c>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BA327" s="129"/>
      <c r="BB327" s="130"/>
      <c r="BC327" s="129"/>
      <c r="BD327" s="155"/>
      <c r="BE327" s="132"/>
      <c r="BF327" s="131"/>
      <c r="BG327" s="132"/>
      <c r="BH327" s="131"/>
      <c r="BI327" s="132"/>
      <c r="BJ327" s="131"/>
      <c r="BK327" s="65"/>
      <c r="BL327" s="131"/>
      <c r="BM327" s="132"/>
      <c r="BN327" s="131"/>
      <c r="BO327" s="132"/>
      <c r="BP327" s="131"/>
      <c r="BQ327" s="132"/>
      <c r="BR327" s="131"/>
      <c r="BS327" s="65"/>
      <c r="BT327" s="131"/>
      <c r="BU327" s="132"/>
      <c r="BV327" s="131"/>
      <c r="BW327" s="65"/>
      <c r="BX327" s="131"/>
      <c r="BY327" s="65"/>
      <c r="BZ327" s="131"/>
      <c r="CA327" s="65"/>
      <c r="CB327" s="156">
        <f t="shared" si="85"/>
        <v>0</v>
      </c>
      <c r="CC327" s="128" t="e">
        <f t="shared" si="86"/>
        <v>#DIV/0!</v>
      </c>
      <c r="CF327" s="122"/>
      <c r="CG327" s="122"/>
    </row>
    <row r="328" spans="1:88" ht="45" customHeight="1">
      <c r="A328" s="976"/>
      <c r="B328" s="1040"/>
      <c r="C328" s="1044" t="s">
        <v>265</v>
      </c>
      <c r="D328" s="670" t="s">
        <v>221</v>
      </c>
      <c r="E328" s="670"/>
      <c r="F328" s="671">
        <f>+'[1]UE409 (2)'!F342</f>
        <v>5097</v>
      </c>
      <c r="G328" s="671">
        <f>+'[1]UE409 (2)'!G342</f>
        <v>5097</v>
      </c>
      <c r="H328" s="671">
        <f>+'[1]UE409 (2)'!H342</f>
        <v>5097</v>
      </c>
      <c r="I328" s="671">
        <f>+'[1]UE409 (2)'!I342</f>
        <v>5097</v>
      </c>
      <c r="J328" s="727">
        <v>225</v>
      </c>
      <c r="K328" s="671">
        <v>409</v>
      </c>
      <c r="L328" s="671">
        <v>473</v>
      </c>
      <c r="M328" s="671">
        <v>610</v>
      </c>
      <c r="N328" s="671">
        <f t="shared" ref="N328:U328" si="97">+N329</f>
        <v>0</v>
      </c>
      <c r="O328" s="671">
        <f t="shared" si="97"/>
        <v>0</v>
      </c>
      <c r="P328" s="671">
        <f t="shared" si="97"/>
        <v>0</v>
      </c>
      <c r="Q328" s="671">
        <f t="shared" si="97"/>
        <v>0</v>
      </c>
      <c r="R328" s="671">
        <f t="shared" si="97"/>
        <v>0</v>
      </c>
      <c r="S328" s="671">
        <f t="shared" si="97"/>
        <v>0</v>
      </c>
      <c r="T328" s="671">
        <f t="shared" si="97"/>
        <v>0</v>
      </c>
      <c r="U328" s="671">
        <f t="shared" si="97"/>
        <v>0</v>
      </c>
      <c r="V328" s="77">
        <f t="shared" si="83"/>
        <v>1717</v>
      </c>
      <c r="W328" s="128">
        <f t="shared" si="84"/>
        <v>33.686482244457522</v>
      </c>
      <c r="Z328" s="224"/>
      <c r="AA328" s="224"/>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BA328" s="77">
        <f>+BC328+BD328+BF328+BH328+BJ328+BL328+BN328+BP328+BR328+BT328+BV328+BX328+BZ328</f>
        <v>1350513</v>
      </c>
      <c r="BB328" s="130">
        <f>+BE328+BG328+BI328+BK328+BM328+BO328+BQ328+BS328+BU328+BW328+BY328+CA328</f>
        <v>121146.48</v>
      </c>
      <c r="BC328" s="129">
        <v>3500</v>
      </c>
      <c r="BD328" s="155">
        <v>0</v>
      </c>
      <c r="BE328" s="132">
        <v>0</v>
      </c>
      <c r="BF328" s="131">
        <v>1347013</v>
      </c>
      <c r="BG328" s="132">
        <v>121146.48</v>
      </c>
      <c r="BH328" s="131"/>
      <c r="BI328" s="132"/>
      <c r="BJ328" s="131"/>
      <c r="BK328" s="65"/>
      <c r="BL328" s="131"/>
      <c r="BM328" s="132"/>
      <c r="BN328" s="131"/>
      <c r="BO328" s="132"/>
      <c r="BP328" s="131"/>
      <c r="BQ328" s="132"/>
      <c r="BR328" s="131"/>
      <c r="BS328" s="65"/>
      <c r="BT328" s="131"/>
      <c r="BU328" s="132"/>
      <c r="BV328" s="131"/>
      <c r="BW328" s="65"/>
      <c r="BX328" s="131"/>
      <c r="BY328" s="65"/>
      <c r="BZ328" s="131"/>
      <c r="CA328" s="65"/>
      <c r="CB328" s="156">
        <f t="shared" si="85"/>
        <v>121146.48</v>
      </c>
      <c r="CC328" s="128">
        <f t="shared" si="86"/>
        <v>8.9704045795930867</v>
      </c>
      <c r="CF328" s="133">
        <f>+CI328-BA328</f>
        <v>0</v>
      </c>
      <c r="CG328" s="133">
        <f>+CJ328-BB328</f>
        <v>0</v>
      </c>
      <c r="CH328" s="160"/>
      <c r="CI328" s="133">
        <v>1350513</v>
      </c>
      <c r="CJ328" s="133">
        <v>121146.48</v>
      </c>
    </row>
    <row r="329" spans="1:88" ht="42" customHeight="1">
      <c r="A329" s="976"/>
      <c r="B329" s="1055"/>
      <c r="C329" s="1044"/>
      <c r="D329" s="11" t="s">
        <v>140</v>
      </c>
      <c r="E329" s="9" t="s">
        <v>33</v>
      </c>
      <c r="F329" s="671">
        <f>+'[1]UE409 (2)'!F343</f>
        <v>5097</v>
      </c>
      <c r="G329" s="671">
        <f>+'[1]UE409 (2)'!G343</f>
        <v>5097</v>
      </c>
      <c r="H329" s="671">
        <f>+'[1]UE409 (2)'!H343</f>
        <v>5097</v>
      </c>
      <c r="I329" s="671">
        <f>+'[1]UE409 (2)'!I343</f>
        <v>5097</v>
      </c>
      <c r="J329" s="634">
        <v>225</v>
      </c>
      <c r="K329" s="91">
        <v>409</v>
      </c>
      <c r="L329" s="91">
        <v>473</v>
      </c>
      <c r="M329" s="91">
        <v>610</v>
      </c>
      <c r="N329" s="91"/>
      <c r="O329" s="91"/>
      <c r="P329" s="91"/>
      <c r="Q329" s="91"/>
      <c r="R329" s="91"/>
      <c r="S329" s="634"/>
      <c r="T329" s="91"/>
      <c r="U329" s="91"/>
      <c r="V329" s="77">
        <f t="shared" si="83"/>
        <v>1717</v>
      </c>
      <c r="W329" s="128">
        <f t="shared" si="84"/>
        <v>33.686482244457522</v>
      </c>
      <c r="Z329" s="224" t="s">
        <v>843</v>
      </c>
      <c r="AA329" s="224" t="s">
        <v>842</v>
      </c>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BA329" s="129"/>
      <c r="BB329" s="130"/>
      <c r="BC329" s="129"/>
      <c r="BD329" s="155"/>
      <c r="BE329" s="132"/>
      <c r="BF329" s="131"/>
      <c r="BG329" s="132"/>
      <c r="BH329" s="131"/>
      <c r="BI329" s="132"/>
      <c r="BJ329" s="131"/>
      <c r="BK329" s="65"/>
      <c r="BL329" s="131"/>
      <c r="BM329" s="132"/>
      <c r="BN329" s="131"/>
      <c r="BO329" s="132"/>
      <c r="BP329" s="131"/>
      <c r="BQ329" s="132"/>
      <c r="BR329" s="131"/>
      <c r="BS329" s="65"/>
      <c r="BT329" s="131"/>
      <c r="BU329" s="132"/>
      <c r="BV329" s="131"/>
      <c r="BW329" s="65"/>
      <c r="BX329" s="131"/>
      <c r="BY329" s="65"/>
      <c r="BZ329" s="131"/>
      <c r="CA329" s="65"/>
      <c r="CB329" s="156">
        <f t="shared" si="85"/>
        <v>0</v>
      </c>
      <c r="CC329" s="128" t="e">
        <f t="shared" si="86"/>
        <v>#DIV/0!</v>
      </c>
      <c r="CF329" s="122"/>
      <c r="CG329" s="122"/>
    </row>
    <row r="330" spans="1:88" ht="50.25" customHeight="1">
      <c r="A330" s="976"/>
      <c r="B330" s="1046" t="s">
        <v>266</v>
      </c>
      <c r="C330" s="1044" t="s">
        <v>267</v>
      </c>
      <c r="D330" s="670" t="s">
        <v>221</v>
      </c>
      <c r="E330" s="670"/>
      <c r="F330" s="671">
        <f>+'[1]UE409 (2)'!F344</f>
        <v>113</v>
      </c>
      <c r="G330" s="671">
        <f>+'[1]UE409 (2)'!G344</f>
        <v>113</v>
      </c>
      <c r="H330" s="671">
        <f>+'[1]UE409 (2)'!H344</f>
        <v>113</v>
      </c>
      <c r="I330" s="671">
        <f>+'[1]UE409 (2)'!I344</f>
        <v>113</v>
      </c>
      <c r="J330" s="727">
        <v>0</v>
      </c>
      <c r="K330" s="671">
        <v>10</v>
      </c>
      <c r="L330" s="671">
        <v>6</v>
      </c>
      <c r="M330" s="671">
        <v>8</v>
      </c>
      <c r="N330" s="671">
        <f t="shared" ref="N330:U330" si="98">+N331</f>
        <v>0</v>
      </c>
      <c r="O330" s="671">
        <f t="shared" si="98"/>
        <v>0</v>
      </c>
      <c r="P330" s="671">
        <f t="shared" si="98"/>
        <v>0</v>
      </c>
      <c r="Q330" s="671">
        <f t="shared" si="98"/>
        <v>0</v>
      </c>
      <c r="R330" s="671">
        <f t="shared" si="98"/>
        <v>0</v>
      </c>
      <c r="S330" s="671">
        <f t="shared" si="98"/>
        <v>0</v>
      </c>
      <c r="T330" s="671">
        <f t="shared" si="98"/>
        <v>0</v>
      </c>
      <c r="U330" s="671">
        <f t="shared" si="98"/>
        <v>0</v>
      </c>
      <c r="V330" s="77">
        <f t="shared" si="83"/>
        <v>24</v>
      </c>
      <c r="W330" s="128">
        <f t="shared" si="84"/>
        <v>21.238938053097346</v>
      </c>
      <c r="Z330" s="224"/>
      <c r="AA330" s="224"/>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BA330" s="77">
        <f>+BC330+BD330+BF330+BH330+BJ330+BL330+BN330+BP330+BR330+BT330+BV330+BX330+BZ330</f>
        <v>5000</v>
      </c>
      <c r="BB330" s="130">
        <f>+BE330+BG330+BI330+BK330+BM330+BO330+BQ330+BS330+BU330+BW330+BY330+CA330</f>
        <v>0</v>
      </c>
      <c r="BC330" s="129">
        <v>5000</v>
      </c>
      <c r="BD330" s="155">
        <v>0</v>
      </c>
      <c r="BE330" s="132">
        <v>0</v>
      </c>
      <c r="BF330" s="131">
        <v>0</v>
      </c>
      <c r="BG330" s="132">
        <v>0</v>
      </c>
      <c r="BH330" s="131"/>
      <c r="BI330" s="132"/>
      <c r="BJ330" s="131"/>
      <c r="BK330" s="65"/>
      <c r="BL330" s="131"/>
      <c r="BM330" s="132"/>
      <c r="BN330" s="131"/>
      <c r="BO330" s="132"/>
      <c r="BP330" s="131"/>
      <c r="BQ330" s="132"/>
      <c r="BR330" s="131"/>
      <c r="BS330" s="65"/>
      <c r="BT330" s="131"/>
      <c r="BU330" s="132"/>
      <c r="BV330" s="131"/>
      <c r="BW330" s="65"/>
      <c r="BX330" s="131"/>
      <c r="BY330" s="65"/>
      <c r="BZ330" s="131"/>
      <c r="CA330" s="65"/>
      <c r="CB330" s="156">
        <f t="shared" si="85"/>
        <v>0</v>
      </c>
      <c r="CC330" s="128">
        <f t="shared" si="86"/>
        <v>0</v>
      </c>
      <c r="CF330" s="133">
        <f>+CI330-BA330</f>
        <v>0</v>
      </c>
      <c r="CG330" s="133">
        <f>+CJ330-BB330</f>
        <v>0</v>
      </c>
      <c r="CH330" s="160"/>
      <c r="CI330" s="133">
        <v>5000</v>
      </c>
      <c r="CJ330" s="133">
        <v>0</v>
      </c>
    </row>
    <row r="331" spans="1:88" ht="44.25" customHeight="1">
      <c r="A331" s="976"/>
      <c r="B331" s="1046"/>
      <c r="C331" s="1044"/>
      <c r="D331" s="11" t="s">
        <v>740</v>
      </c>
      <c r="E331" s="9" t="s">
        <v>60</v>
      </c>
      <c r="F331" s="671">
        <f>+'[1]UE409 (2)'!F345</f>
        <v>113</v>
      </c>
      <c r="G331" s="671">
        <f>+'[1]UE409 (2)'!G345</f>
        <v>113</v>
      </c>
      <c r="H331" s="671">
        <f>+'[1]UE409 (2)'!H345</f>
        <v>113</v>
      </c>
      <c r="I331" s="671">
        <f>+'[1]UE409 (2)'!I345</f>
        <v>113</v>
      </c>
      <c r="J331" s="634">
        <v>0</v>
      </c>
      <c r="K331" s="91">
        <v>10</v>
      </c>
      <c r="L331" s="91">
        <v>6</v>
      </c>
      <c r="M331" s="91">
        <v>8</v>
      </c>
      <c r="N331" s="91"/>
      <c r="O331" s="91"/>
      <c r="P331" s="91"/>
      <c r="Q331" s="91"/>
      <c r="R331" s="91"/>
      <c r="S331" s="634"/>
      <c r="T331" s="91"/>
      <c r="U331" s="91"/>
      <c r="V331" s="77">
        <f t="shared" si="83"/>
        <v>24</v>
      </c>
      <c r="W331" s="128">
        <f t="shared" si="84"/>
        <v>21.238938053097346</v>
      </c>
      <c r="Z331" s="224" t="s">
        <v>845</v>
      </c>
      <c r="AA331" s="224" t="s">
        <v>846</v>
      </c>
      <c r="AB331" s="694"/>
      <c r="AC331" s="694"/>
      <c r="AD331" s="694"/>
      <c r="AE331" s="694"/>
      <c r="AF331" s="223"/>
      <c r="AG331" s="223"/>
      <c r="AH331" s="223"/>
      <c r="AI331" s="223"/>
      <c r="AJ331" s="223"/>
      <c r="AK331" s="223"/>
      <c r="AL331" s="223"/>
      <c r="AM331" s="223"/>
      <c r="AN331" s="223"/>
      <c r="AO331" s="226"/>
      <c r="AP331" s="226"/>
      <c r="AQ331" s="226"/>
      <c r="AR331" s="223"/>
      <c r="AS331" s="223"/>
      <c r="AT331" s="223"/>
      <c r="AU331" s="223"/>
      <c r="AV331" s="223"/>
      <c r="AW331" s="223"/>
      <c r="BA331" s="129"/>
      <c r="BB331" s="130"/>
      <c r="BC331" s="129"/>
      <c r="BD331" s="155"/>
      <c r="BE331" s="132"/>
      <c r="BF331" s="131"/>
      <c r="BG331" s="132"/>
      <c r="BH331" s="131"/>
      <c r="BI331" s="132"/>
      <c r="BJ331" s="131"/>
      <c r="BK331" s="65"/>
      <c r="BL331" s="131"/>
      <c r="BM331" s="132"/>
      <c r="BN331" s="131"/>
      <c r="BO331" s="132"/>
      <c r="BP331" s="131"/>
      <c r="BQ331" s="132"/>
      <c r="BR331" s="131"/>
      <c r="BS331" s="65"/>
      <c r="BT331" s="131"/>
      <c r="BU331" s="132"/>
      <c r="BV331" s="131"/>
      <c r="BW331" s="65"/>
      <c r="BX331" s="131"/>
      <c r="BY331" s="65"/>
      <c r="BZ331" s="131"/>
      <c r="CA331" s="65"/>
      <c r="CB331" s="156">
        <f t="shared" si="85"/>
        <v>0</v>
      </c>
      <c r="CC331" s="128" t="e">
        <f t="shared" si="86"/>
        <v>#DIV/0!</v>
      </c>
      <c r="CD331" s="145"/>
      <c r="CF331" s="122"/>
      <c r="CG331" s="122"/>
    </row>
    <row r="332" spans="1:88" ht="48" customHeight="1">
      <c r="A332" s="976"/>
      <c r="B332" s="1034" t="s">
        <v>268</v>
      </c>
      <c r="C332" s="1045" t="s">
        <v>269</v>
      </c>
      <c r="D332" s="670" t="s">
        <v>221</v>
      </c>
      <c r="E332" s="670"/>
      <c r="F332" s="671">
        <f>+'[1]UE409 (2)'!F346</f>
        <v>382</v>
      </c>
      <c r="G332" s="671">
        <f>+'[1]UE409 (2)'!G346</f>
        <v>382</v>
      </c>
      <c r="H332" s="671">
        <f>+'[1]UE409 (2)'!H346</f>
        <v>382</v>
      </c>
      <c r="I332" s="671">
        <f>+'[1]UE409 (2)'!I346</f>
        <v>382</v>
      </c>
      <c r="J332" s="727">
        <v>37</v>
      </c>
      <c r="K332" s="671">
        <v>20</v>
      </c>
      <c r="L332" s="671">
        <v>52</v>
      </c>
      <c r="M332" s="671">
        <v>25</v>
      </c>
      <c r="N332" s="671">
        <f t="shared" ref="N332:U332" si="99">+N333</f>
        <v>0</v>
      </c>
      <c r="O332" s="671">
        <f t="shared" si="99"/>
        <v>0</v>
      </c>
      <c r="P332" s="671">
        <f t="shared" si="99"/>
        <v>0</v>
      </c>
      <c r="Q332" s="671">
        <f t="shared" si="99"/>
        <v>0</v>
      </c>
      <c r="R332" s="671">
        <f t="shared" si="99"/>
        <v>0</v>
      </c>
      <c r="S332" s="671">
        <f t="shared" si="99"/>
        <v>0</v>
      </c>
      <c r="T332" s="671">
        <f t="shared" si="99"/>
        <v>0</v>
      </c>
      <c r="U332" s="671">
        <f t="shared" si="99"/>
        <v>0</v>
      </c>
      <c r="V332" s="77">
        <f t="shared" si="83"/>
        <v>134</v>
      </c>
      <c r="W332" s="128">
        <f t="shared" si="84"/>
        <v>35.078534031413611</v>
      </c>
      <c r="Z332" s="224"/>
      <c r="AA332" s="224"/>
      <c r="AB332" s="223"/>
      <c r="AC332" s="223"/>
      <c r="AD332" s="223"/>
      <c r="AE332" s="223"/>
      <c r="AF332" s="223"/>
      <c r="AG332" s="223"/>
      <c r="AH332" s="223"/>
      <c r="AI332" s="223"/>
      <c r="AJ332" s="223"/>
      <c r="AK332" s="223"/>
      <c r="AL332" s="223"/>
      <c r="AM332" s="223"/>
      <c r="AN332" s="223"/>
      <c r="AO332" s="226"/>
      <c r="AP332" s="226"/>
      <c r="AQ332" s="223"/>
      <c r="AR332" s="223"/>
      <c r="AS332" s="223"/>
      <c r="AT332" s="223"/>
      <c r="AU332" s="223"/>
      <c r="AV332" s="223"/>
      <c r="AW332" s="223"/>
      <c r="AY332" s="135" t="s">
        <v>18</v>
      </c>
      <c r="AZ332" s="136">
        <f>SUM(BA309:BA332)</f>
        <v>9798054</v>
      </c>
      <c r="BA332" s="77">
        <f>+BC332+BD332+BF332+BH332+BJ332+BL332+BN332+BP332+BR332+BT332+BV332+BX332+BZ332</f>
        <v>262622</v>
      </c>
      <c r="BB332" s="130">
        <f>+BE332+BG332+BI332+BK332+BM332+BO332+BQ332+BS332+BU332+BW332+BY332+CA332</f>
        <v>32974.880000000005</v>
      </c>
      <c r="BC332" s="129">
        <v>81532</v>
      </c>
      <c r="BD332" s="155">
        <v>3462</v>
      </c>
      <c r="BE332" s="132">
        <v>7081.1</v>
      </c>
      <c r="BF332" s="131">
        <v>177628</v>
      </c>
      <c r="BG332" s="132">
        <v>25893.780000000006</v>
      </c>
      <c r="BH332" s="131"/>
      <c r="BI332" s="132"/>
      <c r="BJ332" s="131"/>
      <c r="BK332" s="65"/>
      <c r="BL332" s="131"/>
      <c r="BM332" s="132"/>
      <c r="BN332" s="131"/>
      <c r="BO332" s="132"/>
      <c r="BP332" s="131"/>
      <c r="BQ332" s="132"/>
      <c r="BR332" s="131"/>
      <c r="BS332" s="65"/>
      <c r="BT332" s="131"/>
      <c r="BU332" s="132"/>
      <c r="BV332" s="131"/>
      <c r="BW332" s="65"/>
      <c r="BX332" s="131"/>
      <c r="BY332" s="65"/>
      <c r="BZ332" s="131"/>
      <c r="CA332" s="65"/>
      <c r="CB332" s="156">
        <f t="shared" si="85"/>
        <v>32974.880000000005</v>
      </c>
      <c r="CC332" s="128">
        <f t="shared" si="86"/>
        <v>12.556023486227355</v>
      </c>
      <c r="CF332" s="133">
        <f>+CI332-BA332</f>
        <v>0</v>
      </c>
      <c r="CG332" s="133">
        <f>+CJ332-BB332</f>
        <v>0</v>
      </c>
      <c r="CH332" s="160"/>
      <c r="CI332" s="133">
        <v>262622</v>
      </c>
      <c r="CJ332" s="133">
        <v>32974.880000000005</v>
      </c>
    </row>
    <row r="333" spans="1:88" ht="32.25" customHeight="1">
      <c r="A333" s="976"/>
      <c r="B333" s="1034"/>
      <c r="C333" s="1045"/>
      <c r="D333" s="11" t="s">
        <v>419</v>
      </c>
      <c r="E333" s="9" t="s">
        <v>60</v>
      </c>
      <c r="F333" s="671">
        <f>+'[1]UE409 (2)'!F347</f>
        <v>382</v>
      </c>
      <c r="G333" s="671">
        <f>+'[1]UE409 (2)'!G347</f>
        <v>382</v>
      </c>
      <c r="H333" s="671">
        <f>+'[1]UE409 (2)'!H347</f>
        <v>382</v>
      </c>
      <c r="I333" s="671">
        <f>+'[1]UE409 (2)'!I347</f>
        <v>382</v>
      </c>
      <c r="J333" s="634">
        <v>37</v>
      </c>
      <c r="K333" s="91">
        <v>20</v>
      </c>
      <c r="L333" s="91">
        <v>52</v>
      </c>
      <c r="M333" s="91">
        <v>25</v>
      </c>
      <c r="N333" s="91"/>
      <c r="O333" s="91"/>
      <c r="P333" s="91"/>
      <c r="Q333" s="91"/>
      <c r="R333" s="91"/>
      <c r="S333" s="634"/>
      <c r="T333" s="91"/>
      <c r="U333" s="91"/>
      <c r="V333" s="77">
        <f t="shared" si="83"/>
        <v>134</v>
      </c>
      <c r="W333" s="128">
        <f t="shared" si="84"/>
        <v>35.078534031413611</v>
      </c>
      <c r="Z333" s="224"/>
      <c r="AA333" s="224"/>
      <c r="AB333" s="694"/>
      <c r="AC333" s="694"/>
      <c r="AD333" s="694"/>
      <c r="AE333" s="694"/>
      <c r="AF333" s="223"/>
      <c r="AG333" s="223"/>
      <c r="AH333" s="223"/>
      <c r="AI333" s="223"/>
      <c r="AJ333" s="223"/>
      <c r="AK333" s="223"/>
      <c r="AL333" s="223"/>
      <c r="AM333" s="223"/>
      <c r="AN333" s="223"/>
      <c r="AO333" s="223"/>
      <c r="AP333" s="223"/>
      <c r="AQ333" s="223"/>
      <c r="AR333" s="223"/>
      <c r="AS333" s="223"/>
      <c r="AT333" s="223"/>
      <c r="AU333" s="223"/>
      <c r="AV333" s="223"/>
      <c r="AW333" s="223"/>
      <c r="AY333" s="135" t="s">
        <v>573</v>
      </c>
      <c r="AZ333" s="136">
        <f>SUM(BB309:BB332)</f>
        <v>1392133.3000000003</v>
      </c>
      <c r="BA333" s="129"/>
      <c r="BB333" s="130"/>
      <c r="BC333" s="129"/>
      <c r="BD333" s="155"/>
      <c r="BE333" s="65"/>
      <c r="BF333" s="131"/>
      <c r="BG333" s="132"/>
      <c r="BH333" s="131"/>
      <c r="BI333" s="132"/>
      <c r="BJ333" s="131"/>
      <c r="BK333" s="65"/>
      <c r="BL333" s="131"/>
      <c r="BM333" s="132"/>
      <c r="BN333" s="131"/>
      <c r="BO333" s="132"/>
      <c r="BP333" s="131"/>
      <c r="BQ333" s="132"/>
      <c r="BR333" s="131"/>
      <c r="BS333" s="65"/>
      <c r="BT333" s="131"/>
      <c r="BU333" s="132"/>
      <c r="BV333" s="131"/>
      <c r="BW333" s="65"/>
      <c r="BX333" s="131"/>
      <c r="BY333" s="65"/>
      <c r="BZ333" s="131"/>
      <c r="CA333" s="65"/>
      <c r="CB333" s="156">
        <f t="shared" si="85"/>
        <v>0</v>
      </c>
      <c r="CC333" s="128" t="e">
        <f t="shared" si="86"/>
        <v>#DIV/0!</v>
      </c>
      <c r="CF333" s="122"/>
      <c r="CG333" s="122"/>
    </row>
    <row r="334" spans="1:88" ht="35.25" customHeight="1">
      <c r="A334" s="1007" t="s">
        <v>506</v>
      </c>
      <c r="B334" s="1008"/>
      <c r="C334" s="1008"/>
      <c r="D334" s="1008"/>
      <c r="E334" s="1008"/>
      <c r="F334" s="1009"/>
      <c r="G334" s="107"/>
      <c r="H334" s="108"/>
      <c r="I334" s="108"/>
      <c r="J334" s="109"/>
      <c r="K334" s="109"/>
      <c r="L334" s="109"/>
      <c r="M334" s="109"/>
      <c r="N334" s="109"/>
      <c r="O334" s="109"/>
      <c r="P334" s="109"/>
      <c r="Q334" s="109"/>
      <c r="R334" s="109"/>
      <c r="S334" s="109"/>
      <c r="T334" s="109"/>
      <c r="U334" s="109"/>
      <c r="Z334" s="227"/>
      <c r="AA334" s="227"/>
      <c r="AB334" s="227"/>
      <c r="AC334" s="227"/>
      <c r="AD334" s="227"/>
      <c r="AE334" s="227"/>
      <c r="AF334" s="227"/>
      <c r="AG334" s="227"/>
      <c r="AH334" s="227"/>
      <c r="AI334" s="227"/>
      <c r="AJ334" s="227"/>
      <c r="AK334" s="227"/>
      <c r="AL334" s="227"/>
      <c r="AM334" s="227"/>
      <c r="AN334" s="227"/>
      <c r="AO334" s="227"/>
      <c r="AP334" s="227"/>
      <c r="AQ334" s="227"/>
      <c r="AR334" s="227"/>
      <c r="AS334" s="227"/>
      <c r="AT334" s="227"/>
      <c r="AU334" s="227"/>
      <c r="AV334" s="227"/>
      <c r="AW334" s="227"/>
      <c r="BA334" s="180"/>
      <c r="BB334" s="181"/>
      <c r="BC334" s="182"/>
      <c r="BD334" s="181"/>
      <c r="BE334" s="180"/>
      <c r="BF334" s="180"/>
      <c r="BG334" s="180"/>
      <c r="BH334" s="180"/>
      <c r="BI334" s="180"/>
      <c r="BJ334" s="180"/>
      <c r="BK334" s="180"/>
      <c r="BL334" s="180"/>
      <c r="BM334" s="180"/>
      <c r="BN334" s="180"/>
      <c r="BO334" s="181"/>
      <c r="BP334" s="180"/>
      <c r="BQ334" s="181"/>
      <c r="BR334" s="180"/>
      <c r="BS334" s="180"/>
      <c r="BT334" s="180"/>
      <c r="BU334" s="181"/>
      <c r="BV334" s="180"/>
      <c r="BW334" s="180"/>
      <c r="BX334" s="180"/>
      <c r="BY334" s="180"/>
      <c r="BZ334" s="180"/>
      <c r="CA334" s="180"/>
      <c r="CB334" s="180"/>
      <c r="CC334" s="180"/>
      <c r="CD334" s="145"/>
      <c r="CF334" s="122"/>
      <c r="CG334" s="122"/>
    </row>
    <row r="335" spans="1:88" ht="35.25" customHeight="1">
      <c r="A335" s="52"/>
      <c r="B335" s="52"/>
      <c r="C335" s="52"/>
      <c r="D335" s="52"/>
      <c r="E335" s="52"/>
      <c r="F335" s="93"/>
      <c r="G335" s="105"/>
      <c r="H335" s="105"/>
      <c r="I335" s="105"/>
      <c r="J335" s="105"/>
      <c r="K335" s="105"/>
      <c r="L335" s="105"/>
      <c r="M335" s="105"/>
      <c r="N335" s="105"/>
      <c r="O335" s="105"/>
      <c r="P335" s="105"/>
      <c r="Q335" s="105"/>
      <c r="R335" s="105"/>
      <c r="S335" s="105"/>
      <c r="T335" s="105"/>
      <c r="U335" s="105"/>
      <c r="Z335" s="227"/>
      <c r="AA335" s="227"/>
      <c r="AB335" s="212"/>
      <c r="AC335" s="212"/>
      <c r="AD335" s="212"/>
      <c r="AE335" s="212"/>
      <c r="AF335" s="212"/>
      <c r="AG335" s="212"/>
      <c r="AH335" s="212"/>
      <c r="AI335" s="212"/>
      <c r="AJ335" s="212"/>
      <c r="AK335" s="212"/>
      <c r="AL335" s="212"/>
      <c r="AM335" s="212"/>
      <c r="AN335" s="212"/>
      <c r="AO335" s="212"/>
      <c r="AP335" s="212"/>
      <c r="AQ335" s="212"/>
      <c r="AR335" s="212"/>
      <c r="AS335" s="212"/>
      <c r="AT335" s="212"/>
      <c r="AU335" s="212"/>
      <c r="AV335" s="212"/>
      <c r="AW335" s="212"/>
      <c r="BA335" s="70"/>
      <c r="BB335" s="164"/>
      <c r="BC335" s="43"/>
      <c r="BD335" s="164"/>
      <c r="BE335" s="70"/>
      <c r="BF335" s="70"/>
      <c r="BG335" s="70"/>
      <c r="BH335" s="70"/>
      <c r="BI335" s="70"/>
      <c r="BJ335" s="70"/>
      <c r="BK335" s="70"/>
      <c r="BL335" s="70"/>
      <c r="BM335" s="70"/>
      <c r="BN335" s="70"/>
      <c r="BO335" s="164"/>
      <c r="BP335" s="70"/>
      <c r="BQ335" s="164"/>
      <c r="BR335" s="70"/>
      <c r="BS335" s="70"/>
      <c r="BT335" s="70"/>
      <c r="BU335" s="164"/>
      <c r="BV335" s="70"/>
      <c r="BW335" s="70"/>
      <c r="BX335" s="70"/>
      <c r="BY335" s="70"/>
      <c r="BZ335" s="70"/>
      <c r="CA335" s="70"/>
      <c r="CB335" s="70"/>
      <c r="CC335" s="70"/>
      <c r="CF335" s="122"/>
      <c r="CG335" s="122"/>
    </row>
    <row r="336" spans="1:88" ht="35.25" customHeight="1">
      <c r="A336" s="52"/>
      <c r="B336" s="52"/>
      <c r="C336" s="52"/>
      <c r="D336" s="52"/>
      <c r="E336" s="52"/>
      <c r="F336" s="93"/>
      <c r="G336" s="105"/>
      <c r="H336" s="105"/>
      <c r="I336" s="105"/>
      <c r="J336" s="105"/>
      <c r="K336" s="105"/>
      <c r="L336" s="105"/>
      <c r="M336" s="105"/>
      <c r="N336" s="105"/>
      <c r="O336" s="105"/>
      <c r="P336" s="105"/>
      <c r="Q336" s="105"/>
      <c r="R336" s="105"/>
      <c r="S336" s="105"/>
      <c r="T336" s="105"/>
      <c r="U336" s="105"/>
      <c r="Z336" s="227"/>
      <c r="AA336" s="227"/>
      <c r="AB336" s="212"/>
      <c r="AC336" s="212"/>
      <c r="AD336" s="212"/>
      <c r="AE336" s="212"/>
      <c r="AF336" s="212"/>
      <c r="AG336" s="212"/>
      <c r="AH336" s="212"/>
      <c r="AI336" s="212"/>
      <c r="AJ336" s="212"/>
      <c r="AK336" s="212"/>
      <c r="AL336" s="212"/>
      <c r="AM336" s="212"/>
      <c r="AN336" s="212"/>
      <c r="AO336" s="212"/>
      <c r="AP336" s="212"/>
      <c r="AQ336" s="212"/>
      <c r="AR336" s="212"/>
      <c r="AS336" s="212"/>
      <c r="AT336" s="212"/>
      <c r="AU336" s="212"/>
      <c r="AV336" s="212"/>
      <c r="AW336" s="212"/>
      <c r="BA336" s="70"/>
      <c r="BB336" s="164"/>
      <c r="BC336" s="43"/>
      <c r="BD336" s="164"/>
      <c r="BE336" s="70"/>
      <c r="BF336" s="70"/>
      <c r="BG336" s="70"/>
      <c r="BH336" s="70"/>
      <c r="BI336" s="70"/>
      <c r="BJ336" s="70"/>
      <c r="BK336" s="70"/>
      <c r="BL336" s="70"/>
      <c r="BM336" s="70"/>
      <c r="BN336" s="70"/>
      <c r="BO336" s="164"/>
      <c r="BP336" s="70"/>
      <c r="BQ336" s="164"/>
      <c r="BR336" s="70"/>
      <c r="BS336" s="70"/>
      <c r="BT336" s="70"/>
      <c r="BU336" s="164"/>
      <c r="BV336" s="70"/>
      <c r="BW336" s="70"/>
      <c r="BX336" s="70"/>
      <c r="BY336" s="70"/>
      <c r="BZ336" s="70"/>
      <c r="CA336" s="70"/>
      <c r="CB336" s="70"/>
      <c r="CC336" s="70"/>
      <c r="CF336" s="122"/>
      <c r="CG336" s="122"/>
    </row>
    <row r="337" spans="1:88" ht="35.25" customHeight="1">
      <c r="A337" s="52"/>
      <c r="B337" s="52"/>
      <c r="C337" s="52"/>
      <c r="D337" s="52"/>
      <c r="E337" s="52"/>
      <c r="F337" s="93"/>
      <c r="G337" s="105"/>
      <c r="H337" s="105"/>
      <c r="I337" s="105"/>
      <c r="J337" s="105"/>
      <c r="K337" s="105"/>
      <c r="L337" s="105"/>
      <c r="M337" s="105"/>
      <c r="N337" s="105"/>
      <c r="O337" s="105"/>
      <c r="P337" s="105"/>
      <c r="Q337" s="105"/>
      <c r="R337" s="105"/>
      <c r="S337" s="105"/>
      <c r="T337" s="105"/>
      <c r="U337" s="105"/>
      <c r="Z337" s="227"/>
      <c r="AA337" s="227"/>
      <c r="AB337" s="227"/>
      <c r="AC337" s="227"/>
      <c r="AD337" s="227"/>
      <c r="AE337" s="227"/>
      <c r="AF337" s="227"/>
      <c r="AG337" s="227"/>
      <c r="AH337" s="227"/>
      <c r="AI337" s="227"/>
      <c r="AJ337" s="227"/>
      <c r="AK337" s="227"/>
      <c r="AL337" s="227"/>
      <c r="AM337" s="227"/>
      <c r="AN337" s="227"/>
      <c r="AO337" s="227"/>
      <c r="AP337" s="227"/>
      <c r="AQ337" s="227"/>
      <c r="AR337" s="227"/>
      <c r="AS337" s="227"/>
      <c r="AT337" s="227"/>
      <c r="AU337" s="227"/>
      <c r="AV337" s="227"/>
      <c r="AW337" s="227"/>
      <c r="BA337" s="70"/>
      <c r="BB337" s="164"/>
      <c r="BC337" s="43"/>
      <c r="BD337" s="164"/>
      <c r="BE337" s="70"/>
      <c r="BF337" s="70"/>
      <c r="BG337" s="70"/>
      <c r="BH337" s="70"/>
      <c r="BI337" s="70"/>
      <c r="BJ337" s="70"/>
      <c r="BK337" s="70"/>
      <c r="BL337" s="70"/>
      <c r="BM337" s="70"/>
      <c r="BN337" s="70"/>
      <c r="BO337" s="164"/>
      <c r="BP337" s="70"/>
      <c r="BQ337" s="164"/>
      <c r="BR337" s="70"/>
      <c r="BS337" s="70"/>
      <c r="BT337" s="70"/>
      <c r="BU337" s="164"/>
      <c r="BV337" s="70"/>
      <c r="BW337" s="70"/>
      <c r="BX337" s="70"/>
      <c r="BY337" s="70"/>
      <c r="BZ337" s="70"/>
      <c r="CA337" s="70"/>
      <c r="CB337" s="70"/>
      <c r="CC337" s="70"/>
      <c r="CF337" s="122"/>
      <c r="CG337" s="122"/>
    </row>
    <row r="338" spans="1:88" ht="35.25" customHeight="1">
      <c r="A338" s="16" t="s">
        <v>9</v>
      </c>
      <c r="B338" s="1000" t="s">
        <v>10</v>
      </c>
      <c r="C338" s="1000"/>
      <c r="D338" s="1000"/>
      <c r="E338" s="1000"/>
      <c r="F338" s="1000"/>
      <c r="G338" s="1000"/>
      <c r="H338" s="1000"/>
      <c r="I338" s="99"/>
      <c r="J338" s="100"/>
      <c r="K338" s="100"/>
      <c r="L338" s="100"/>
      <c r="M338" s="100"/>
      <c r="N338" s="100"/>
      <c r="O338" s="100"/>
      <c r="P338" s="100"/>
      <c r="Q338" s="100"/>
      <c r="R338" s="100"/>
      <c r="S338" s="100"/>
      <c r="T338" s="100"/>
      <c r="U338" s="100"/>
      <c r="Z338" s="227"/>
      <c r="AA338" s="227"/>
      <c r="AB338" s="212"/>
      <c r="AC338" s="212"/>
      <c r="AD338" s="212"/>
      <c r="AE338" s="212"/>
      <c r="AF338" s="212"/>
      <c r="AG338" s="212"/>
      <c r="AH338" s="212"/>
      <c r="AI338" s="212"/>
      <c r="AJ338" s="212"/>
      <c r="AK338" s="212"/>
      <c r="AL338" s="212"/>
      <c r="AM338" s="212"/>
      <c r="AN338" s="212"/>
      <c r="AO338" s="212"/>
      <c r="AP338" s="212"/>
      <c r="AQ338" s="212"/>
      <c r="AR338" s="212"/>
      <c r="AS338" s="212"/>
      <c r="AT338" s="212"/>
      <c r="AU338" s="212"/>
      <c r="AV338" s="212"/>
      <c r="AW338" s="212"/>
      <c r="BA338" s="70"/>
      <c r="BB338" s="164"/>
      <c r="BC338" s="43"/>
      <c r="BD338" s="164"/>
      <c r="BE338" s="70"/>
      <c r="BF338" s="70"/>
      <c r="BG338" s="70"/>
      <c r="BH338" s="70"/>
      <c r="BI338" s="70"/>
      <c r="BJ338" s="70"/>
      <c r="BK338" s="70"/>
      <c r="BL338" s="70"/>
      <c r="BM338" s="70"/>
      <c r="BN338" s="70"/>
      <c r="BO338" s="164"/>
      <c r="BP338" s="70"/>
      <c r="BQ338" s="164"/>
      <c r="BR338" s="70"/>
      <c r="BS338" s="70"/>
      <c r="BT338" s="70"/>
      <c r="BU338" s="164"/>
      <c r="BV338" s="70"/>
      <c r="BW338" s="70"/>
      <c r="BX338" s="70"/>
      <c r="BY338" s="70"/>
      <c r="BZ338" s="70"/>
      <c r="CA338" s="70"/>
      <c r="CB338" s="70"/>
      <c r="CC338" s="70"/>
      <c r="CF338" s="122"/>
      <c r="CG338" s="122"/>
    </row>
    <row r="339" spans="1:88" ht="35.25" customHeight="1">
      <c r="A339" s="14"/>
      <c r="B339" s="669" t="s">
        <v>96</v>
      </c>
      <c r="C339" s="1000" t="s">
        <v>97</v>
      </c>
      <c r="D339" s="1000"/>
      <c r="E339" s="1000"/>
      <c r="F339" s="1000"/>
      <c r="G339" s="1000"/>
      <c r="H339" s="1000"/>
      <c r="I339" s="99"/>
      <c r="J339" s="100"/>
      <c r="K339" s="100"/>
      <c r="L339" s="100"/>
      <c r="M339" s="100"/>
      <c r="N339" s="100"/>
      <c r="O339" s="100"/>
      <c r="P339" s="100"/>
      <c r="Q339" s="100"/>
      <c r="R339" s="100"/>
      <c r="S339" s="100"/>
      <c r="T339" s="100"/>
      <c r="U339" s="100"/>
      <c r="Z339" s="227"/>
      <c r="AA339" s="227"/>
      <c r="AB339" s="227"/>
      <c r="AC339" s="227"/>
      <c r="AD339" s="227"/>
      <c r="AE339" s="227"/>
      <c r="AF339" s="227"/>
      <c r="AG339" s="227"/>
      <c r="AH339" s="227"/>
      <c r="AI339" s="227"/>
      <c r="AJ339" s="227"/>
      <c r="AK339" s="227"/>
      <c r="AL339" s="227"/>
      <c r="AM339" s="227"/>
      <c r="AN339" s="227"/>
      <c r="AO339" s="227"/>
      <c r="AP339" s="227"/>
      <c r="AQ339" s="227"/>
      <c r="AR339" s="227"/>
      <c r="AS339" s="227"/>
      <c r="AT339" s="227"/>
      <c r="AU339" s="227"/>
      <c r="AV339" s="227"/>
      <c r="AW339" s="227"/>
      <c r="BA339" s="70"/>
      <c r="BB339" s="164"/>
      <c r="BC339" s="43"/>
      <c r="BD339" s="164"/>
      <c r="BE339" s="70"/>
      <c r="BF339" s="70"/>
      <c r="BG339" s="70"/>
      <c r="BH339" s="70"/>
      <c r="BI339" s="70"/>
      <c r="BJ339" s="70"/>
      <c r="BK339" s="70"/>
      <c r="BL339" s="70"/>
      <c r="BM339" s="70"/>
      <c r="BN339" s="70"/>
      <c r="BO339" s="164"/>
      <c r="BP339" s="70"/>
      <c r="BQ339" s="164"/>
      <c r="BR339" s="70"/>
      <c r="BS339" s="70"/>
      <c r="BT339" s="70"/>
      <c r="BU339" s="164"/>
      <c r="BV339" s="70"/>
      <c r="BW339" s="70"/>
      <c r="BX339" s="70"/>
      <c r="BY339" s="70"/>
      <c r="BZ339" s="70"/>
      <c r="CA339" s="70"/>
      <c r="CB339" s="70"/>
      <c r="CC339" s="70"/>
      <c r="CF339" s="122"/>
      <c r="CG339" s="122"/>
    </row>
    <row r="340" spans="1:88" ht="35.25" customHeight="1">
      <c r="A340" s="975" t="s">
        <v>13</v>
      </c>
      <c r="B340" s="981" t="s">
        <v>14</v>
      </c>
      <c r="C340" s="981" t="s">
        <v>15</v>
      </c>
      <c r="D340" s="997" t="s">
        <v>16</v>
      </c>
      <c r="E340" s="1001" t="s">
        <v>17</v>
      </c>
      <c r="F340" s="1011" t="s">
        <v>709</v>
      </c>
      <c r="G340" s="994" t="s">
        <v>214</v>
      </c>
      <c r="H340" s="1005"/>
      <c r="I340" s="1005"/>
      <c r="J340" s="996" t="s">
        <v>710</v>
      </c>
      <c r="K340" s="996"/>
      <c r="L340" s="996"/>
      <c r="M340" s="996"/>
      <c r="N340" s="996"/>
      <c r="O340" s="996"/>
      <c r="P340" s="996"/>
      <c r="Q340" s="996"/>
      <c r="R340" s="996"/>
      <c r="S340" s="996"/>
      <c r="T340" s="996"/>
      <c r="U340" s="996"/>
      <c r="V340" s="1238" t="s">
        <v>712</v>
      </c>
      <c r="W340" s="1241" t="s">
        <v>577</v>
      </c>
      <c r="Z340" s="1022" t="s">
        <v>518</v>
      </c>
      <c r="AA340" s="1023"/>
      <c r="AB340" s="1022" t="s">
        <v>519</v>
      </c>
      <c r="AC340" s="1023"/>
      <c r="AD340" s="1022" t="s">
        <v>520</v>
      </c>
      <c r="AE340" s="1023"/>
      <c r="AF340" s="1022" t="s">
        <v>521</v>
      </c>
      <c r="AG340" s="1023"/>
      <c r="AH340" s="1022" t="s">
        <v>522</v>
      </c>
      <c r="AI340" s="1023"/>
      <c r="AJ340" s="1022" t="s">
        <v>523</v>
      </c>
      <c r="AK340" s="1023"/>
      <c r="AL340" s="1022" t="s">
        <v>524</v>
      </c>
      <c r="AM340" s="1023"/>
      <c r="AN340" s="1022" t="s">
        <v>525</v>
      </c>
      <c r="AO340" s="1023"/>
      <c r="AP340" s="1022" t="s">
        <v>526</v>
      </c>
      <c r="AQ340" s="1023"/>
      <c r="AR340" s="1022" t="s">
        <v>527</v>
      </c>
      <c r="AS340" s="1023"/>
      <c r="AT340" s="1022" t="s">
        <v>528</v>
      </c>
      <c r="AU340" s="1023"/>
      <c r="AV340" s="1022" t="s">
        <v>529</v>
      </c>
      <c r="AW340" s="1023"/>
      <c r="BA340" s="70"/>
      <c r="BB340" s="164"/>
      <c r="BC340" s="43"/>
      <c r="BD340" s="164"/>
      <c r="BE340" s="70"/>
      <c r="BF340" s="70"/>
      <c r="BG340" s="70"/>
      <c r="BH340" s="70"/>
      <c r="BI340" s="70"/>
      <c r="BJ340" s="70"/>
      <c r="BK340" s="70"/>
      <c r="BL340" s="70"/>
      <c r="BM340" s="70"/>
      <c r="BN340" s="70"/>
      <c r="BO340" s="164"/>
      <c r="BP340" s="70"/>
      <c r="BQ340" s="164"/>
      <c r="BR340" s="70"/>
      <c r="BS340" s="70"/>
      <c r="BT340" s="70"/>
      <c r="BU340" s="164"/>
      <c r="BV340" s="70"/>
      <c r="BW340" s="70"/>
      <c r="BX340" s="70"/>
      <c r="BY340" s="70"/>
      <c r="BZ340" s="70"/>
      <c r="CA340" s="70"/>
      <c r="CB340" s="70"/>
      <c r="CC340" s="70"/>
      <c r="CF340" s="122"/>
      <c r="CG340" s="122"/>
    </row>
    <row r="341" spans="1:88" ht="35.25" customHeight="1">
      <c r="A341" s="976"/>
      <c r="B341" s="982"/>
      <c r="C341" s="982"/>
      <c r="D341" s="998"/>
      <c r="E341" s="1002"/>
      <c r="F341" s="1012"/>
      <c r="G341" s="993" t="s">
        <v>713</v>
      </c>
      <c r="H341" s="993"/>
      <c r="I341" s="994"/>
      <c r="J341" s="996" t="s">
        <v>711</v>
      </c>
      <c r="K341" s="996"/>
      <c r="L341" s="996"/>
      <c r="M341" s="996"/>
      <c r="N341" s="996"/>
      <c r="O341" s="996"/>
      <c r="P341" s="996"/>
      <c r="Q341" s="996"/>
      <c r="R341" s="996"/>
      <c r="S341" s="996"/>
      <c r="T341" s="996"/>
      <c r="U341" s="996"/>
      <c r="V341" s="1239"/>
      <c r="W341" s="1242"/>
      <c r="Z341" s="980" t="s">
        <v>578</v>
      </c>
      <c r="AA341" s="980" t="s">
        <v>579</v>
      </c>
      <c r="AB341" s="980" t="s">
        <v>580</v>
      </c>
      <c r="AC341" s="980" t="s">
        <v>581</v>
      </c>
      <c r="AD341" s="980" t="s">
        <v>582</v>
      </c>
      <c r="AE341" s="980" t="s">
        <v>583</v>
      </c>
      <c r="AF341" s="980" t="s">
        <v>584</v>
      </c>
      <c r="AG341" s="980" t="s">
        <v>585</v>
      </c>
      <c r="AH341" s="980" t="s">
        <v>586</v>
      </c>
      <c r="AI341" s="980" t="s">
        <v>587</v>
      </c>
      <c r="AJ341" s="980" t="s">
        <v>588</v>
      </c>
      <c r="AK341" s="980" t="s">
        <v>589</v>
      </c>
      <c r="AL341" s="980" t="s">
        <v>590</v>
      </c>
      <c r="AM341" s="980" t="s">
        <v>591</v>
      </c>
      <c r="AN341" s="980" t="s">
        <v>592</v>
      </c>
      <c r="AO341" s="980" t="s">
        <v>593</v>
      </c>
      <c r="AP341" s="980" t="s">
        <v>594</v>
      </c>
      <c r="AQ341" s="980" t="s">
        <v>595</v>
      </c>
      <c r="AR341" s="980" t="s">
        <v>596</v>
      </c>
      <c r="AS341" s="980" t="s">
        <v>597</v>
      </c>
      <c r="AT341" s="980" t="s">
        <v>598</v>
      </c>
      <c r="AU341" s="980" t="s">
        <v>599</v>
      </c>
      <c r="AV341" s="980" t="s">
        <v>600</v>
      </c>
      <c r="AW341" s="980" t="s">
        <v>601</v>
      </c>
      <c r="BA341" s="70"/>
      <c r="BB341" s="164"/>
      <c r="BC341" s="43"/>
      <c r="BD341" s="164"/>
      <c r="BE341" s="70"/>
      <c r="BF341" s="70"/>
      <c r="BG341" s="70"/>
      <c r="BH341" s="70"/>
      <c r="BI341" s="70"/>
      <c r="BJ341" s="70"/>
      <c r="BK341" s="70"/>
      <c r="BL341" s="70"/>
      <c r="BM341" s="70"/>
      <c r="BN341" s="70"/>
      <c r="BO341" s="164"/>
      <c r="BP341" s="70"/>
      <c r="BQ341" s="164"/>
      <c r="BR341" s="70"/>
      <c r="BS341" s="70"/>
      <c r="BT341" s="70"/>
      <c r="BU341" s="164"/>
      <c r="BV341" s="70"/>
      <c r="BW341" s="70"/>
      <c r="BX341" s="70"/>
      <c r="BY341" s="70"/>
      <c r="BZ341" s="70"/>
      <c r="CA341" s="70"/>
      <c r="CB341" s="70"/>
      <c r="CC341" s="70"/>
      <c r="CF341" s="122"/>
      <c r="CG341" s="122"/>
    </row>
    <row r="342" spans="1:88" ht="35.25" customHeight="1">
      <c r="A342" s="976"/>
      <c r="B342" s="982"/>
      <c r="C342" s="982"/>
      <c r="D342" s="998"/>
      <c r="E342" s="1002"/>
      <c r="F342" s="1012"/>
      <c r="G342" s="978">
        <v>2024</v>
      </c>
      <c r="H342" s="978">
        <v>2025</v>
      </c>
      <c r="I342" s="978">
        <v>2026</v>
      </c>
      <c r="J342" s="660"/>
      <c r="K342" s="660"/>
      <c r="L342" s="660"/>
      <c r="M342" s="660"/>
      <c r="N342" s="660"/>
      <c r="O342" s="660"/>
      <c r="P342" s="660"/>
      <c r="Q342" s="660"/>
      <c r="R342" s="660"/>
      <c r="S342" s="660"/>
      <c r="T342" s="660"/>
      <c r="U342" s="660"/>
      <c r="V342" s="1239"/>
      <c r="W342" s="1242"/>
      <c r="Z342" s="980"/>
      <c r="AA342" s="980"/>
      <c r="AB342" s="980"/>
      <c r="AC342" s="980"/>
      <c r="AD342" s="980"/>
      <c r="AE342" s="980"/>
      <c r="AF342" s="980"/>
      <c r="AG342" s="980"/>
      <c r="AH342" s="980"/>
      <c r="AI342" s="980"/>
      <c r="AJ342" s="980"/>
      <c r="AK342" s="980"/>
      <c r="AL342" s="980"/>
      <c r="AM342" s="980"/>
      <c r="AN342" s="980"/>
      <c r="AO342" s="980"/>
      <c r="AP342" s="980"/>
      <c r="AQ342" s="980"/>
      <c r="AR342" s="980"/>
      <c r="AS342" s="980"/>
      <c r="AT342" s="980"/>
      <c r="AU342" s="980"/>
      <c r="AV342" s="980"/>
      <c r="AW342" s="980"/>
      <c r="BA342" s="70"/>
      <c r="BB342" s="164"/>
      <c r="BC342" s="43"/>
      <c r="BD342" s="164"/>
      <c r="BE342" s="70"/>
      <c r="BF342" s="70"/>
      <c r="BG342" s="70"/>
      <c r="BH342" s="70"/>
      <c r="BI342" s="70"/>
      <c r="BJ342" s="70"/>
      <c r="BK342" s="70"/>
      <c r="BL342" s="70"/>
      <c r="BM342" s="70"/>
      <c r="BN342" s="70"/>
      <c r="BO342" s="164"/>
      <c r="BP342" s="70"/>
      <c r="BQ342" s="164"/>
      <c r="BR342" s="70"/>
      <c r="BS342" s="70"/>
      <c r="BT342" s="70"/>
      <c r="BU342" s="164"/>
      <c r="BV342" s="70"/>
      <c r="BW342" s="70"/>
      <c r="BX342" s="70"/>
      <c r="BY342" s="70"/>
      <c r="BZ342" s="70"/>
      <c r="CA342" s="70"/>
      <c r="CB342" s="70"/>
      <c r="CC342" s="70"/>
      <c r="CF342" s="122"/>
      <c r="CG342" s="122"/>
    </row>
    <row r="343" spans="1:88" ht="35.25" customHeight="1">
      <c r="A343" s="977"/>
      <c r="B343" s="983"/>
      <c r="C343" s="983"/>
      <c r="D343" s="999"/>
      <c r="E343" s="1003"/>
      <c r="F343" s="1013"/>
      <c r="G343" s="979"/>
      <c r="H343" s="979"/>
      <c r="I343" s="979"/>
      <c r="J343" s="661" t="s">
        <v>399</v>
      </c>
      <c r="K343" s="661" t="s">
        <v>400</v>
      </c>
      <c r="L343" s="661" t="s">
        <v>401</v>
      </c>
      <c r="M343" s="661" t="s">
        <v>402</v>
      </c>
      <c r="N343" s="661" t="s">
        <v>403</v>
      </c>
      <c r="O343" s="661" t="s">
        <v>404</v>
      </c>
      <c r="P343" s="661" t="s">
        <v>405</v>
      </c>
      <c r="Q343" s="661" t="s">
        <v>406</v>
      </c>
      <c r="R343" s="661" t="s">
        <v>407</v>
      </c>
      <c r="S343" s="661" t="s">
        <v>408</v>
      </c>
      <c r="T343" s="661" t="s">
        <v>409</v>
      </c>
      <c r="U343" s="661" t="s">
        <v>410</v>
      </c>
      <c r="V343" s="1240"/>
      <c r="W343" s="1243"/>
      <c r="Z343" s="980"/>
      <c r="AA343" s="980"/>
      <c r="AB343" s="980"/>
      <c r="AC343" s="980"/>
      <c r="AD343" s="980"/>
      <c r="AE343" s="980"/>
      <c r="AF343" s="980"/>
      <c r="AG343" s="980"/>
      <c r="AH343" s="980"/>
      <c r="AI343" s="980"/>
      <c r="AJ343" s="980"/>
      <c r="AK343" s="980"/>
      <c r="AL343" s="980"/>
      <c r="AM343" s="980"/>
      <c r="AN343" s="980"/>
      <c r="AO343" s="980"/>
      <c r="AP343" s="980"/>
      <c r="AQ343" s="980"/>
      <c r="AR343" s="980"/>
      <c r="AS343" s="980"/>
      <c r="AT343" s="980"/>
      <c r="AU343" s="980"/>
      <c r="AV343" s="980"/>
      <c r="AW343" s="980"/>
      <c r="BA343" s="70"/>
      <c r="BB343" s="164"/>
      <c r="BC343" s="43"/>
      <c r="BD343" s="164"/>
      <c r="BE343" s="70"/>
      <c r="BF343" s="70"/>
      <c r="BG343" s="70"/>
      <c r="BH343" s="70"/>
      <c r="BI343" s="70"/>
      <c r="BJ343" s="70"/>
      <c r="BK343" s="70"/>
      <c r="BL343" s="70"/>
      <c r="BM343" s="70"/>
      <c r="BN343" s="70"/>
      <c r="BO343" s="164"/>
      <c r="BP343" s="70"/>
      <c r="BQ343" s="164"/>
      <c r="BR343" s="70"/>
      <c r="BS343" s="70"/>
      <c r="BT343" s="70"/>
      <c r="BU343" s="164"/>
      <c r="BV343" s="70"/>
      <c r="BW343" s="70"/>
      <c r="BX343" s="70"/>
      <c r="BY343" s="70"/>
      <c r="BZ343" s="70"/>
      <c r="CA343" s="70"/>
      <c r="CB343" s="70"/>
      <c r="CC343" s="70"/>
      <c r="CF343" s="122"/>
      <c r="CG343" s="122"/>
    </row>
    <row r="344" spans="1:88" ht="35.25" customHeight="1">
      <c r="A344" s="975" t="s">
        <v>515</v>
      </c>
      <c r="B344" s="981" t="s">
        <v>301</v>
      </c>
      <c r="C344" s="984" t="s">
        <v>714</v>
      </c>
      <c r="D344" s="985"/>
      <c r="E344" s="986"/>
      <c r="F344" s="698">
        <f>+'[1]UE409 (2)'!F358</f>
        <v>2860</v>
      </c>
      <c r="G344" s="698">
        <f>+'[1]UE409 (2)'!G358</f>
        <v>2860</v>
      </c>
      <c r="H344" s="698">
        <f>+'[1]UE409 (2)'!H358</f>
        <v>2860</v>
      </c>
      <c r="I344" s="698">
        <f>+'[1]UE409 (2)'!I358</f>
        <v>2860</v>
      </c>
      <c r="J344" s="719">
        <v>71</v>
      </c>
      <c r="K344" s="739">
        <v>71</v>
      </c>
      <c r="L344" s="697">
        <v>149</v>
      </c>
      <c r="M344" s="697">
        <v>112</v>
      </c>
      <c r="N344" s="697">
        <f t="shared" ref="N344:U344" si="100">+N345+N347</f>
        <v>0</v>
      </c>
      <c r="O344" s="697">
        <f t="shared" si="100"/>
        <v>0</v>
      </c>
      <c r="P344" s="697">
        <f t="shared" si="100"/>
        <v>0</v>
      </c>
      <c r="Q344" s="697">
        <f t="shared" si="100"/>
        <v>0</v>
      </c>
      <c r="R344" s="697">
        <f t="shared" si="100"/>
        <v>0</v>
      </c>
      <c r="S344" s="697">
        <f t="shared" si="100"/>
        <v>0</v>
      </c>
      <c r="T344" s="697">
        <f t="shared" si="100"/>
        <v>0</v>
      </c>
      <c r="U344" s="697">
        <f t="shared" si="100"/>
        <v>0</v>
      </c>
      <c r="V344" s="77">
        <f>SUM(J344:U344)</f>
        <v>403</v>
      </c>
      <c r="W344" s="128">
        <f>+V344/F344*100</f>
        <v>14.09090909090909</v>
      </c>
      <c r="Z344" s="652"/>
      <c r="AA344" s="652"/>
      <c r="AB344" s="652"/>
      <c r="AC344" s="652"/>
      <c r="AD344" s="652"/>
      <c r="AE344" s="652"/>
      <c r="AF344" s="652"/>
      <c r="AG344" s="652"/>
      <c r="AH344" s="652"/>
      <c r="AI344" s="652"/>
      <c r="AJ344" s="652"/>
      <c r="AK344" s="652"/>
      <c r="AL344" s="652"/>
      <c r="AM344" s="652"/>
      <c r="AN344" s="652"/>
      <c r="AO344" s="652"/>
      <c r="AP344" s="652"/>
      <c r="AQ344" s="652"/>
      <c r="AR344" s="652"/>
      <c r="AS344" s="652"/>
      <c r="AT344" s="652"/>
      <c r="AU344" s="652"/>
      <c r="AV344" s="652"/>
      <c r="AW344" s="652"/>
      <c r="BA344" s="129">
        <f>+BC344+BD344+BF344+BH344+BJ344+BL344+BN344+BP344+BR344+BT344+BV344+BX344+BZ344</f>
        <v>0</v>
      </c>
      <c r="BB344" s="130">
        <f>+BE344+BG344+BI344+BK344+BM344+BO344+BQ344+BS344+BU344+BW344+BY344+CA344</f>
        <v>0</v>
      </c>
      <c r="BC344" s="129">
        <v>0</v>
      </c>
      <c r="BD344" s="155">
        <v>0</v>
      </c>
      <c r="BE344" s="132">
        <v>0</v>
      </c>
      <c r="BF344" s="131">
        <v>0</v>
      </c>
      <c r="BG344" s="132">
        <v>0</v>
      </c>
      <c r="BH344" s="131"/>
      <c r="BI344" s="65"/>
      <c r="BJ344" s="131"/>
      <c r="BK344" s="132"/>
      <c r="BL344" s="131"/>
      <c r="BM344" s="65"/>
      <c r="BN344" s="131"/>
      <c r="BO344" s="132"/>
      <c r="BP344" s="131"/>
      <c r="BQ344" s="132"/>
      <c r="BR344" s="131"/>
      <c r="BS344" s="65"/>
      <c r="BT344" s="131"/>
      <c r="BU344" s="132"/>
      <c r="BV344" s="131"/>
      <c r="BW344" s="65"/>
      <c r="BX344" s="131"/>
      <c r="BY344" s="65"/>
      <c r="BZ344" s="131"/>
      <c r="CA344" s="65"/>
      <c r="CB344" s="156">
        <f>+BE344+BG344+BI344+BK344+BM344+BO344+BQ344+BS344+BU344+BW344+BY344+CA344</f>
        <v>0</v>
      </c>
      <c r="CC344" s="128" t="e">
        <f>+CB344/BA344*100</f>
        <v>#DIV/0!</v>
      </c>
      <c r="CF344" s="133">
        <f>+CI344-BA344</f>
        <v>0</v>
      </c>
      <c r="CG344" s="133">
        <f>+CJ344-BB344</f>
        <v>0</v>
      </c>
      <c r="CH344" s="160"/>
      <c r="CI344" s="133"/>
      <c r="CJ344" s="133"/>
    </row>
    <row r="345" spans="1:88" ht="40.5" customHeight="1">
      <c r="A345" s="976"/>
      <c r="B345" s="982"/>
      <c r="C345" s="1014" t="s">
        <v>141</v>
      </c>
      <c r="D345" s="677" t="s">
        <v>221</v>
      </c>
      <c r="E345" s="678"/>
      <c r="F345" s="671">
        <f>+'[1]UE409 (2)'!F359</f>
        <v>50</v>
      </c>
      <c r="G345" s="671">
        <f>+'[1]UE409 (2)'!G359</f>
        <v>50</v>
      </c>
      <c r="H345" s="671">
        <f>+'[1]UE409 (2)'!H359</f>
        <v>50</v>
      </c>
      <c r="I345" s="671">
        <f>+'[1]UE409 (2)'!I359</f>
        <v>50</v>
      </c>
      <c r="J345" s="727">
        <v>0</v>
      </c>
      <c r="K345" s="739">
        <v>0</v>
      </c>
      <c r="L345" s="671">
        <v>0</v>
      </c>
      <c r="M345" s="671">
        <v>0</v>
      </c>
      <c r="N345" s="671">
        <f t="shared" ref="N345:U345" si="101">+N346</f>
        <v>0</v>
      </c>
      <c r="O345" s="671">
        <f t="shared" si="101"/>
        <v>0</v>
      </c>
      <c r="P345" s="671">
        <f t="shared" si="101"/>
        <v>0</v>
      </c>
      <c r="Q345" s="671">
        <f t="shared" si="101"/>
        <v>0</v>
      </c>
      <c r="R345" s="671">
        <f t="shared" si="101"/>
        <v>0</v>
      </c>
      <c r="S345" s="671">
        <f t="shared" si="101"/>
        <v>0</v>
      </c>
      <c r="T345" s="671">
        <f t="shared" si="101"/>
        <v>0</v>
      </c>
      <c r="U345" s="671">
        <f t="shared" si="101"/>
        <v>0</v>
      </c>
      <c r="V345" s="77">
        <f t="shared" ref="V345:V354" si="102">SUM(J345:U345)</f>
        <v>0</v>
      </c>
      <c r="W345" s="128">
        <f t="shared" ref="W345:W354" si="103">+V345/F345*100</f>
        <v>0</v>
      </c>
      <c r="Z345" s="224"/>
      <c r="AA345" s="224"/>
      <c r="AB345" s="694"/>
      <c r="AC345" s="694"/>
      <c r="AD345" s="694"/>
      <c r="AE345" s="694"/>
      <c r="AF345" s="694"/>
      <c r="AG345" s="694"/>
      <c r="AH345" s="694"/>
      <c r="AI345" s="694"/>
      <c r="AJ345" s="694"/>
      <c r="AK345" s="694"/>
      <c r="AL345" s="694"/>
      <c r="AM345" s="694"/>
      <c r="AN345" s="694"/>
      <c r="AO345" s="694"/>
      <c r="AP345" s="694"/>
      <c r="AQ345" s="694"/>
      <c r="AR345" s="694"/>
      <c r="AS345" s="694"/>
      <c r="AT345" s="694"/>
      <c r="AU345" s="694"/>
      <c r="AV345" s="694"/>
      <c r="AW345" s="694"/>
      <c r="BA345" s="129">
        <f>+BC345+BD345+BF345+BH345+BJ345+BL345+BN345+BP345+BR345+BT345+BV345+BX345+BZ345</f>
        <v>0</v>
      </c>
      <c r="BB345" s="130">
        <f>+BE345+BG345+BI345+BK345+BM345+BO345+BQ345+BS345+BU345+BW345+BY345+CA345</f>
        <v>0</v>
      </c>
      <c r="BC345" s="129">
        <v>0</v>
      </c>
      <c r="BD345" s="155">
        <v>0</v>
      </c>
      <c r="BE345" s="132">
        <v>0</v>
      </c>
      <c r="BF345" s="131">
        <v>0</v>
      </c>
      <c r="BG345" s="132">
        <v>0</v>
      </c>
      <c r="BH345" s="131"/>
      <c r="BI345" s="65"/>
      <c r="BJ345" s="131"/>
      <c r="BK345" s="132"/>
      <c r="BL345" s="131"/>
      <c r="BM345" s="65"/>
      <c r="BN345" s="131"/>
      <c r="BO345" s="132"/>
      <c r="BP345" s="131"/>
      <c r="BQ345" s="132"/>
      <c r="BR345" s="131"/>
      <c r="BS345" s="65"/>
      <c r="BT345" s="131"/>
      <c r="BU345" s="132"/>
      <c r="BV345" s="131"/>
      <c r="BW345" s="65"/>
      <c r="BX345" s="131"/>
      <c r="BY345" s="65"/>
      <c r="BZ345" s="131"/>
      <c r="CA345" s="65"/>
      <c r="CB345" s="156">
        <f>+BE345+BG345+BI345+BK345+BM345+BO345+BQ345+BS345+BU345+BW345+BY345+CA345</f>
        <v>0</v>
      </c>
      <c r="CC345" s="128" t="e">
        <f>+CB345/BA345*100</f>
        <v>#DIV/0!</v>
      </c>
      <c r="CF345" s="133">
        <f>+CI345-BA345</f>
        <v>0</v>
      </c>
      <c r="CG345" s="133">
        <f>+CJ345-BB345</f>
        <v>0</v>
      </c>
      <c r="CH345" s="160"/>
      <c r="CI345" s="133"/>
      <c r="CJ345" s="133"/>
    </row>
    <row r="346" spans="1:88" ht="55.5" customHeight="1">
      <c r="A346" s="976"/>
      <c r="B346" s="982"/>
      <c r="C346" s="1015"/>
      <c r="D346" s="34" t="s">
        <v>876</v>
      </c>
      <c r="E346" s="18" t="s">
        <v>129</v>
      </c>
      <c r="F346" s="671">
        <f>+'[1]UE409 (2)'!F360</f>
        <v>50</v>
      </c>
      <c r="G346" s="671">
        <f>+'[1]UE409 (2)'!G360</f>
        <v>50</v>
      </c>
      <c r="H346" s="671">
        <f>+'[1]UE409 (2)'!H360</f>
        <v>50</v>
      </c>
      <c r="I346" s="671">
        <f>+'[1]UE409 (2)'!I360</f>
        <v>50</v>
      </c>
      <c r="J346" s="634">
        <v>0</v>
      </c>
      <c r="K346" s="739">
        <v>0</v>
      </c>
      <c r="L346" s="91">
        <v>0</v>
      </c>
      <c r="M346" s="91">
        <v>0</v>
      </c>
      <c r="N346" s="91"/>
      <c r="O346" s="91"/>
      <c r="P346" s="91"/>
      <c r="Q346" s="91"/>
      <c r="R346" s="91"/>
      <c r="S346" s="634"/>
      <c r="T346" s="91"/>
      <c r="U346" s="91"/>
      <c r="V346" s="77">
        <f t="shared" si="102"/>
        <v>0</v>
      </c>
      <c r="W346" s="128">
        <f t="shared" si="103"/>
        <v>0</v>
      </c>
      <c r="Z346" s="224" t="s">
        <v>847</v>
      </c>
      <c r="AA346" s="224" t="s">
        <v>848</v>
      </c>
      <c r="AB346" s="694"/>
      <c r="AC346" s="694"/>
      <c r="AD346" s="223" t="s">
        <v>1015</v>
      </c>
      <c r="AE346" s="223"/>
      <c r="AF346" s="223" t="s">
        <v>1015</v>
      </c>
      <c r="AG346" s="223"/>
      <c r="AH346" s="694"/>
      <c r="AI346" s="694"/>
      <c r="AJ346" s="694"/>
      <c r="AK346" s="694"/>
      <c r="AL346" s="223"/>
      <c r="AM346" s="223"/>
      <c r="AN346" s="223"/>
      <c r="AO346" s="694"/>
      <c r="AP346" s="694"/>
      <c r="AQ346" s="694"/>
      <c r="AR346" s="694"/>
      <c r="AS346" s="694"/>
      <c r="AT346" s="694"/>
      <c r="AU346" s="694"/>
      <c r="AV346" s="694"/>
      <c r="AW346" s="694"/>
      <c r="BA346" s="129"/>
      <c r="BB346" s="130"/>
      <c r="BC346" s="129"/>
      <c r="BD346" s="155"/>
      <c r="BE346" s="132"/>
      <c r="BF346" s="131"/>
      <c r="BG346" s="132"/>
      <c r="BH346" s="131"/>
      <c r="BI346" s="65"/>
      <c r="BJ346" s="131"/>
      <c r="BK346" s="132"/>
      <c r="BL346" s="131"/>
      <c r="BM346" s="65"/>
      <c r="BN346" s="131"/>
      <c r="BO346" s="132"/>
      <c r="BP346" s="131"/>
      <c r="BQ346" s="132"/>
      <c r="BR346" s="131"/>
      <c r="BS346" s="65"/>
      <c r="BT346" s="131"/>
      <c r="BU346" s="132"/>
      <c r="BV346" s="131"/>
      <c r="BW346" s="65"/>
      <c r="BX346" s="131"/>
      <c r="BY346" s="65"/>
      <c r="BZ346" s="131"/>
      <c r="CA346" s="65"/>
      <c r="CB346" s="156">
        <f t="shared" ref="CB346:CB354" si="104">+BE346+BG346+BI346+BK346+BM346+BO346+BQ346+BS346+BU346+BW346+BY346+CA346</f>
        <v>0</v>
      </c>
      <c r="CC346" s="128" t="e">
        <f t="shared" ref="CC346:CC354" si="105">+CB346/BA346*100</f>
        <v>#DIV/0!</v>
      </c>
      <c r="CF346" s="122"/>
      <c r="CG346" s="122"/>
    </row>
    <row r="347" spans="1:88" ht="55.5" customHeight="1">
      <c r="A347" s="976"/>
      <c r="B347" s="982"/>
      <c r="C347" s="1235" t="s">
        <v>422</v>
      </c>
      <c r="D347" s="677" t="s">
        <v>221</v>
      </c>
      <c r="E347" s="678"/>
      <c r="F347" s="671">
        <f>+'[1]UE409 (2)'!F361</f>
        <v>2810</v>
      </c>
      <c r="G347" s="671">
        <f>+'[1]UE409 (2)'!G361</f>
        <v>2810</v>
      </c>
      <c r="H347" s="671">
        <f>+'[1]UE409 (2)'!H361</f>
        <v>2810</v>
      </c>
      <c r="I347" s="671">
        <f>+'[1]UE409 (2)'!I361</f>
        <v>2810</v>
      </c>
      <c r="J347" s="727">
        <v>71</v>
      </c>
      <c r="K347" s="739">
        <v>71</v>
      </c>
      <c r="L347" s="767">
        <v>149</v>
      </c>
      <c r="M347" s="767">
        <v>112</v>
      </c>
      <c r="N347" s="767">
        <f t="shared" ref="N347:U347" si="106">SUM(N348:N352)</f>
        <v>0</v>
      </c>
      <c r="O347" s="767">
        <f t="shared" si="106"/>
        <v>0</v>
      </c>
      <c r="P347" s="767">
        <f t="shared" si="106"/>
        <v>0</v>
      </c>
      <c r="Q347" s="767">
        <f t="shared" si="106"/>
        <v>0</v>
      </c>
      <c r="R347" s="767">
        <f t="shared" si="106"/>
        <v>0</v>
      </c>
      <c r="S347" s="767">
        <f t="shared" si="106"/>
        <v>0</v>
      </c>
      <c r="T347" s="767">
        <f t="shared" si="106"/>
        <v>0</v>
      </c>
      <c r="U347" s="767">
        <f t="shared" si="106"/>
        <v>0</v>
      </c>
      <c r="V347" s="77">
        <f t="shared" si="102"/>
        <v>403</v>
      </c>
      <c r="W347" s="128">
        <f t="shared" si="103"/>
        <v>14.341637010676155</v>
      </c>
      <c r="Z347" s="224"/>
      <c r="AA347" s="224"/>
      <c r="AB347" s="694"/>
      <c r="AC347" s="694"/>
      <c r="AD347" s="223"/>
      <c r="AE347" s="223"/>
      <c r="AF347" s="694"/>
      <c r="AG347" s="694"/>
      <c r="AH347" s="233"/>
      <c r="AI347" s="233"/>
      <c r="AJ347" s="694"/>
      <c r="AK347" s="694"/>
      <c r="AL347" s="694"/>
      <c r="AM347" s="694"/>
      <c r="AN347" s="694"/>
      <c r="AO347" s="694"/>
      <c r="AP347" s="694"/>
      <c r="AQ347" s="694"/>
      <c r="AR347" s="694"/>
      <c r="AS347" s="694"/>
      <c r="AT347" s="694"/>
      <c r="AU347" s="694"/>
      <c r="AV347" s="694"/>
      <c r="AW347" s="694"/>
      <c r="BA347" s="129">
        <f>+BC347+BD347+BF347+BH347+BJ347+BL347+BN347+BP347+BR347+BT347+BV347+BX347+BZ347</f>
        <v>0</v>
      </c>
      <c r="BB347" s="130">
        <f>+BE347+BG347+BI347+BK347+BM347+BO347+BQ347+BS347+BU347+BW347+BY347+CA347</f>
        <v>0</v>
      </c>
      <c r="BC347" s="129">
        <v>0</v>
      </c>
      <c r="BD347" s="155">
        <v>0</v>
      </c>
      <c r="BE347" s="132">
        <v>0</v>
      </c>
      <c r="BF347" s="131">
        <v>0</v>
      </c>
      <c r="BG347" s="132">
        <v>0</v>
      </c>
      <c r="BH347" s="131"/>
      <c r="BI347" s="65"/>
      <c r="BJ347" s="131"/>
      <c r="BK347" s="132"/>
      <c r="BL347" s="131"/>
      <c r="BM347" s="65"/>
      <c r="BN347" s="131"/>
      <c r="BO347" s="132"/>
      <c r="BP347" s="131"/>
      <c r="BQ347" s="132"/>
      <c r="BR347" s="131"/>
      <c r="BS347" s="65"/>
      <c r="BT347" s="131"/>
      <c r="BU347" s="132"/>
      <c r="BV347" s="131"/>
      <c r="BW347" s="65"/>
      <c r="BX347" s="131"/>
      <c r="BY347" s="65"/>
      <c r="BZ347" s="131"/>
      <c r="CA347" s="65"/>
      <c r="CB347" s="156">
        <f t="shared" si="104"/>
        <v>0</v>
      </c>
      <c r="CC347" s="128" t="e">
        <f t="shared" si="105"/>
        <v>#DIV/0!</v>
      </c>
      <c r="CD347" s="145"/>
      <c r="CF347" s="133">
        <f>+CI347-BA347</f>
        <v>0</v>
      </c>
      <c r="CG347" s="133">
        <f>+CJ347-BB347</f>
        <v>0</v>
      </c>
      <c r="CH347" s="160"/>
      <c r="CI347" s="133"/>
      <c r="CJ347" s="133"/>
    </row>
    <row r="348" spans="1:88" ht="33.75" customHeight="1">
      <c r="A348" s="976"/>
      <c r="B348" s="982"/>
      <c r="C348" s="1236"/>
      <c r="D348" s="691" t="s">
        <v>741</v>
      </c>
      <c r="E348" s="655" t="s">
        <v>423</v>
      </c>
      <c r="F348" s="671">
        <f>+'[1]UE409 (2)'!F362</f>
        <v>800</v>
      </c>
      <c r="G348" s="671">
        <f>+'[1]UE409 (2)'!G362</f>
        <v>800</v>
      </c>
      <c r="H348" s="671">
        <f>+'[1]UE409 (2)'!H362</f>
        <v>800</v>
      </c>
      <c r="I348" s="671">
        <f>+'[1]UE409 (2)'!I362</f>
        <v>800</v>
      </c>
      <c r="J348" s="634">
        <v>0</v>
      </c>
      <c r="K348" s="739">
        <v>40</v>
      </c>
      <c r="L348" s="80">
        <v>50</v>
      </c>
      <c r="M348" s="80">
        <v>35</v>
      </c>
      <c r="N348" s="80"/>
      <c r="O348" s="80"/>
      <c r="P348" s="80"/>
      <c r="Q348" s="80"/>
      <c r="R348" s="80"/>
      <c r="S348" s="634"/>
      <c r="T348" s="80"/>
      <c r="U348" s="80"/>
      <c r="V348" s="77">
        <f t="shared" si="102"/>
        <v>125</v>
      </c>
      <c r="W348" s="128">
        <f t="shared" si="103"/>
        <v>15.625</v>
      </c>
      <c r="Y348" s="29"/>
      <c r="Z348" s="224"/>
      <c r="AA348" s="224"/>
      <c r="AB348" s="694"/>
      <c r="AC348" s="694"/>
      <c r="AD348" s="223"/>
      <c r="AE348" s="223"/>
      <c r="AF348" s="694"/>
      <c r="AG348" s="694"/>
      <c r="AH348" s="233"/>
      <c r="AI348" s="233"/>
      <c r="AJ348" s="694"/>
      <c r="AK348" s="694"/>
      <c r="AL348" s="694"/>
      <c r="AM348" s="694"/>
      <c r="AN348" s="694"/>
      <c r="AO348" s="694"/>
      <c r="AP348" s="694"/>
      <c r="AQ348" s="694"/>
      <c r="AR348" s="694"/>
      <c r="AS348" s="694"/>
      <c r="AT348" s="694"/>
      <c r="AU348" s="694"/>
      <c r="AV348" s="694"/>
      <c r="AW348" s="694"/>
      <c r="AX348" s="29"/>
      <c r="BA348" s="129"/>
      <c r="BB348" s="130"/>
      <c r="BC348" s="129"/>
      <c r="BD348" s="155"/>
      <c r="BE348" s="132"/>
      <c r="BF348" s="131"/>
      <c r="BG348" s="132"/>
      <c r="BH348" s="131"/>
      <c r="BI348" s="65"/>
      <c r="BJ348" s="131"/>
      <c r="BK348" s="132"/>
      <c r="BL348" s="131"/>
      <c r="BM348" s="65"/>
      <c r="BN348" s="131"/>
      <c r="BO348" s="132"/>
      <c r="BP348" s="131"/>
      <c r="BQ348" s="132"/>
      <c r="BR348" s="131"/>
      <c r="BS348" s="65"/>
      <c r="BT348" s="131"/>
      <c r="BU348" s="132"/>
      <c r="BV348" s="131"/>
      <c r="BW348" s="65"/>
      <c r="BX348" s="131"/>
      <c r="BY348" s="65"/>
      <c r="BZ348" s="131"/>
      <c r="CA348" s="65"/>
      <c r="CB348" s="156">
        <f t="shared" si="104"/>
        <v>0</v>
      </c>
      <c r="CC348" s="128" t="e">
        <f t="shared" si="105"/>
        <v>#DIV/0!</v>
      </c>
      <c r="CF348" s="122"/>
      <c r="CG348" s="122"/>
    </row>
    <row r="349" spans="1:88" ht="33.75" customHeight="1">
      <c r="A349" s="976"/>
      <c r="B349" s="982"/>
      <c r="C349" s="1236"/>
      <c r="D349" s="692" t="s">
        <v>742</v>
      </c>
      <c r="E349" s="655" t="s">
        <v>423</v>
      </c>
      <c r="F349" s="671">
        <f>+'[1]UE409 (2)'!F363</f>
        <v>500</v>
      </c>
      <c r="G349" s="671">
        <f>+'[1]UE409 (2)'!G363</f>
        <v>500</v>
      </c>
      <c r="H349" s="671">
        <f>+'[1]UE409 (2)'!H363</f>
        <v>500</v>
      </c>
      <c r="I349" s="671">
        <f>+'[1]UE409 (2)'!I363</f>
        <v>500</v>
      </c>
      <c r="J349" s="634">
        <v>44</v>
      </c>
      <c r="K349" s="739">
        <v>35</v>
      </c>
      <c r="L349" s="80">
        <v>38</v>
      </c>
      <c r="M349" s="80">
        <v>24</v>
      </c>
      <c r="N349" s="80"/>
      <c r="O349" s="80"/>
      <c r="P349" s="80"/>
      <c r="Q349" s="80"/>
      <c r="R349" s="80"/>
      <c r="S349" s="634"/>
      <c r="T349" s="80"/>
      <c r="U349" s="80"/>
      <c r="V349" s="77">
        <f t="shared" si="102"/>
        <v>141</v>
      </c>
      <c r="W349" s="128">
        <f t="shared" si="103"/>
        <v>28.199999999999996</v>
      </c>
      <c r="Y349" s="29"/>
      <c r="Z349" s="224"/>
      <c r="AA349" s="224"/>
      <c r="AB349" s="694"/>
      <c r="AC349" s="694"/>
      <c r="AD349" s="223"/>
      <c r="AE349" s="223"/>
      <c r="AF349" s="694"/>
      <c r="AG349" s="694"/>
      <c r="AH349" s="233"/>
      <c r="AI349" s="233"/>
      <c r="AJ349" s="694"/>
      <c r="AK349" s="694"/>
      <c r="AL349" s="694"/>
      <c r="AM349" s="694"/>
      <c r="AN349" s="694"/>
      <c r="AO349" s="694"/>
      <c r="AP349" s="694"/>
      <c r="AQ349" s="694"/>
      <c r="AR349" s="694"/>
      <c r="AS349" s="694"/>
      <c r="AT349" s="694"/>
      <c r="AU349" s="694"/>
      <c r="AV349" s="694"/>
      <c r="AW349" s="694"/>
      <c r="AX349" s="29"/>
      <c r="BA349" s="129"/>
      <c r="BB349" s="130"/>
      <c r="BC349" s="129"/>
      <c r="BD349" s="155"/>
      <c r="BE349" s="132"/>
      <c r="BF349" s="131"/>
      <c r="BG349" s="132"/>
      <c r="BH349" s="131"/>
      <c r="BI349" s="65"/>
      <c r="BJ349" s="131"/>
      <c r="BK349" s="132"/>
      <c r="BL349" s="131"/>
      <c r="BM349" s="65"/>
      <c r="BN349" s="131"/>
      <c r="BO349" s="132"/>
      <c r="BP349" s="131"/>
      <c r="BQ349" s="132"/>
      <c r="BR349" s="131"/>
      <c r="BS349" s="65"/>
      <c r="BT349" s="131"/>
      <c r="BU349" s="132"/>
      <c r="BV349" s="131"/>
      <c r="BW349" s="65"/>
      <c r="BX349" s="131"/>
      <c r="BY349" s="65"/>
      <c r="BZ349" s="131"/>
      <c r="CA349" s="65"/>
      <c r="CB349" s="156">
        <f t="shared" si="104"/>
        <v>0</v>
      </c>
      <c r="CC349" s="128" t="e">
        <f t="shared" si="105"/>
        <v>#DIV/0!</v>
      </c>
      <c r="CF349" s="122"/>
      <c r="CG349" s="122"/>
    </row>
    <row r="350" spans="1:88" ht="33.75" customHeight="1">
      <c r="A350" s="976"/>
      <c r="B350" s="982"/>
      <c r="C350" s="1236"/>
      <c r="D350" s="692" t="s">
        <v>743</v>
      </c>
      <c r="E350" s="655" t="s">
        <v>423</v>
      </c>
      <c r="F350" s="671">
        <f>+'[1]UE409 (2)'!F364</f>
        <v>600</v>
      </c>
      <c r="G350" s="671">
        <f>+'[1]UE409 (2)'!G364</f>
        <v>600</v>
      </c>
      <c r="H350" s="671">
        <f>+'[1]UE409 (2)'!H364</f>
        <v>600</v>
      </c>
      <c r="I350" s="671">
        <f>+'[1]UE409 (2)'!I364</f>
        <v>600</v>
      </c>
      <c r="J350" s="634">
        <v>17</v>
      </c>
      <c r="K350" s="739">
        <v>28</v>
      </c>
      <c r="L350" s="80">
        <v>25</v>
      </c>
      <c r="M350" s="80">
        <v>28</v>
      </c>
      <c r="N350" s="80"/>
      <c r="O350" s="80"/>
      <c r="P350" s="80"/>
      <c r="Q350" s="80"/>
      <c r="R350" s="80"/>
      <c r="S350" s="634"/>
      <c r="T350" s="80"/>
      <c r="U350" s="80"/>
      <c r="V350" s="77">
        <f t="shared" si="102"/>
        <v>98</v>
      </c>
      <c r="W350" s="128">
        <f t="shared" si="103"/>
        <v>16.333333333333332</v>
      </c>
      <c r="Y350" s="29"/>
      <c r="Z350" s="224" t="s">
        <v>849</v>
      </c>
      <c r="AA350" s="224" t="s">
        <v>850</v>
      </c>
      <c r="AB350" s="694"/>
      <c r="AC350" s="694"/>
      <c r="AD350" s="223" t="s">
        <v>850</v>
      </c>
      <c r="AE350" s="223"/>
      <c r="AF350" s="694" t="s">
        <v>850</v>
      </c>
      <c r="AG350" s="694"/>
      <c r="AH350" s="233"/>
      <c r="AI350" s="233"/>
      <c r="AJ350" s="694"/>
      <c r="AK350" s="694"/>
      <c r="AL350" s="694"/>
      <c r="AM350" s="694"/>
      <c r="AN350" s="694"/>
      <c r="AO350" s="694"/>
      <c r="AP350" s="694"/>
      <c r="AQ350" s="694"/>
      <c r="AR350" s="694"/>
      <c r="AS350" s="694"/>
      <c r="AT350" s="694"/>
      <c r="AU350" s="694"/>
      <c r="AV350" s="694"/>
      <c r="AW350" s="694"/>
      <c r="AX350" s="29"/>
      <c r="BA350" s="129"/>
      <c r="BB350" s="130"/>
      <c r="BC350" s="129"/>
      <c r="BD350" s="155"/>
      <c r="BE350" s="132"/>
      <c r="BF350" s="131"/>
      <c r="BG350" s="132"/>
      <c r="BH350" s="131"/>
      <c r="BI350" s="65"/>
      <c r="BJ350" s="131"/>
      <c r="BK350" s="132"/>
      <c r="BL350" s="131"/>
      <c r="BM350" s="65"/>
      <c r="BN350" s="131"/>
      <c r="BO350" s="132"/>
      <c r="BP350" s="131"/>
      <c r="BQ350" s="132"/>
      <c r="BR350" s="131"/>
      <c r="BS350" s="65"/>
      <c r="BT350" s="131"/>
      <c r="BU350" s="132"/>
      <c r="BV350" s="131"/>
      <c r="BW350" s="65"/>
      <c r="BX350" s="131"/>
      <c r="BY350" s="65"/>
      <c r="BZ350" s="131"/>
      <c r="CA350" s="65"/>
      <c r="CB350" s="156">
        <f t="shared" si="104"/>
        <v>0</v>
      </c>
      <c r="CC350" s="128" t="e">
        <f t="shared" si="105"/>
        <v>#DIV/0!</v>
      </c>
      <c r="CF350" s="122"/>
      <c r="CG350" s="122"/>
    </row>
    <row r="351" spans="1:88" ht="33.75" customHeight="1">
      <c r="A351" s="976"/>
      <c r="B351" s="982"/>
      <c r="C351" s="1236"/>
      <c r="D351" s="692" t="s">
        <v>744</v>
      </c>
      <c r="E351" s="655" t="s">
        <v>423</v>
      </c>
      <c r="F351" s="671">
        <f>+'[1]UE409 (2)'!F365</f>
        <v>10</v>
      </c>
      <c r="G351" s="671">
        <f>+'[1]UE409 (2)'!G365</f>
        <v>10</v>
      </c>
      <c r="H351" s="671">
        <f>+'[1]UE409 (2)'!H365</f>
        <v>10</v>
      </c>
      <c r="I351" s="671">
        <f>+'[1]UE409 (2)'!I365</f>
        <v>10</v>
      </c>
      <c r="J351" s="634">
        <v>0</v>
      </c>
      <c r="K351" s="739">
        <v>2</v>
      </c>
      <c r="L351" s="80">
        <v>1</v>
      </c>
      <c r="M351" s="80">
        <v>0</v>
      </c>
      <c r="N351" s="80"/>
      <c r="O351" s="80"/>
      <c r="P351" s="80"/>
      <c r="Q351" s="80"/>
      <c r="R351" s="80"/>
      <c r="S351" s="634"/>
      <c r="T351" s="80"/>
      <c r="U351" s="80"/>
      <c r="V351" s="77">
        <f t="shared" si="102"/>
        <v>3</v>
      </c>
      <c r="W351" s="128">
        <f t="shared" si="103"/>
        <v>30</v>
      </c>
      <c r="Y351" s="29"/>
      <c r="Z351" s="224"/>
      <c r="AA351" s="224"/>
      <c r="AB351" s="694"/>
      <c r="AC351" s="694"/>
      <c r="AD351" s="223"/>
      <c r="AE351" s="223"/>
      <c r="AF351" s="694"/>
      <c r="AG351" s="694"/>
      <c r="AH351" s="233"/>
      <c r="AI351" s="233"/>
      <c r="AJ351" s="694"/>
      <c r="AK351" s="694"/>
      <c r="AL351" s="694"/>
      <c r="AM351" s="694"/>
      <c r="AN351" s="694"/>
      <c r="AO351" s="694"/>
      <c r="AP351" s="694"/>
      <c r="AQ351" s="694"/>
      <c r="AR351" s="694"/>
      <c r="AS351" s="694"/>
      <c r="AT351" s="694"/>
      <c r="AU351" s="694"/>
      <c r="AV351" s="694"/>
      <c r="AW351" s="694"/>
      <c r="AX351" s="29"/>
      <c r="BA351" s="129"/>
      <c r="BB351" s="130"/>
      <c r="BC351" s="129"/>
      <c r="BD351" s="155"/>
      <c r="BE351" s="132"/>
      <c r="BF351" s="131"/>
      <c r="BG351" s="132"/>
      <c r="BH351" s="131"/>
      <c r="BI351" s="65"/>
      <c r="BJ351" s="131"/>
      <c r="BK351" s="132"/>
      <c r="BL351" s="131"/>
      <c r="BM351" s="65"/>
      <c r="BN351" s="131"/>
      <c r="BO351" s="132"/>
      <c r="BP351" s="131"/>
      <c r="BQ351" s="132"/>
      <c r="BR351" s="131"/>
      <c r="BS351" s="65"/>
      <c r="BT351" s="131"/>
      <c r="BU351" s="132"/>
      <c r="BV351" s="131"/>
      <c r="BW351" s="65"/>
      <c r="BX351" s="131"/>
      <c r="BY351" s="65"/>
      <c r="BZ351" s="131"/>
      <c r="CA351" s="65"/>
      <c r="CB351" s="156">
        <f t="shared" si="104"/>
        <v>0</v>
      </c>
      <c r="CC351" s="128" t="e">
        <f t="shared" si="105"/>
        <v>#DIV/0!</v>
      </c>
      <c r="CF351" s="122"/>
      <c r="CG351" s="122"/>
    </row>
    <row r="352" spans="1:88" ht="33.75" customHeight="1">
      <c r="A352" s="976"/>
      <c r="B352" s="983"/>
      <c r="C352" s="1237"/>
      <c r="D352" s="692" t="s">
        <v>745</v>
      </c>
      <c r="E352" s="18" t="s">
        <v>423</v>
      </c>
      <c r="F352" s="671">
        <f>+'[1]UE409 (2)'!F366</f>
        <v>900</v>
      </c>
      <c r="G352" s="671">
        <f>+'[1]UE409 (2)'!G366</f>
        <v>900</v>
      </c>
      <c r="H352" s="671">
        <f>+'[1]UE409 (2)'!H366</f>
        <v>900</v>
      </c>
      <c r="I352" s="671">
        <f>+'[1]UE409 (2)'!I366</f>
        <v>900</v>
      </c>
      <c r="J352" s="634">
        <v>10</v>
      </c>
      <c r="K352" s="739">
        <v>30</v>
      </c>
      <c r="L352" s="80">
        <v>35</v>
      </c>
      <c r="M352" s="80">
        <v>25</v>
      </c>
      <c r="N352" s="80"/>
      <c r="O352" s="80"/>
      <c r="P352" s="80"/>
      <c r="Q352" s="80"/>
      <c r="R352" s="80"/>
      <c r="S352" s="634"/>
      <c r="T352" s="80"/>
      <c r="U352" s="80"/>
      <c r="V352" s="77">
        <f t="shared" si="102"/>
        <v>100</v>
      </c>
      <c r="W352" s="128">
        <f t="shared" si="103"/>
        <v>11.111111111111111</v>
      </c>
      <c r="Z352" s="224" t="s">
        <v>849</v>
      </c>
      <c r="AA352" s="224" t="s">
        <v>850</v>
      </c>
      <c r="AB352" s="223"/>
      <c r="AC352" s="223"/>
      <c r="AD352" s="223" t="s">
        <v>850</v>
      </c>
      <c r="AE352" s="223"/>
      <c r="AF352" s="223" t="s">
        <v>850</v>
      </c>
      <c r="AG352" s="223"/>
      <c r="AH352" s="223"/>
      <c r="AI352" s="223"/>
      <c r="AJ352" s="223"/>
      <c r="AK352" s="223"/>
      <c r="AL352" s="223"/>
      <c r="AM352" s="223"/>
      <c r="AN352" s="223"/>
      <c r="AO352" s="223"/>
      <c r="AP352" s="223"/>
      <c r="AQ352" s="223"/>
      <c r="AR352" s="223"/>
      <c r="AS352" s="223"/>
      <c r="AT352" s="223"/>
      <c r="AU352" s="223"/>
      <c r="AV352" s="223"/>
      <c r="AW352" s="223"/>
      <c r="BA352" s="129"/>
      <c r="BB352" s="130"/>
      <c r="BC352" s="129"/>
      <c r="BD352" s="155"/>
      <c r="BE352" s="132"/>
      <c r="BF352" s="131"/>
      <c r="BG352" s="132"/>
      <c r="BH352" s="131"/>
      <c r="BI352" s="65"/>
      <c r="BJ352" s="131"/>
      <c r="BK352" s="132"/>
      <c r="BL352" s="131"/>
      <c r="BM352" s="65"/>
      <c r="BN352" s="131"/>
      <c r="BO352" s="132"/>
      <c r="BP352" s="131"/>
      <c r="BQ352" s="132"/>
      <c r="BR352" s="131"/>
      <c r="BS352" s="65"/>
      <c r="BT352" s="131"/>
      <c r="BU352" s="132"/>
      <c r="BV352" s="131"/>
      <c r="BW352" s="65"/>
      <c r="BX352" s="131"/>
      <c r="BY352" s="65"/>
      <c r="BZ352" s="131"/>
      <c r="CA352" s="65"/>
      <c r="CB352" s="156">
        <f t="shared" si="104"/>
        <v>0</v>
      </c>
      <c r="CC352" s="128" t="e">
        <f t="shared" si="105"/>
        <v>#DIV/0!</v>
      </c>
      <c r="CF352" s="122"/>
      <c r="CG352" s="122"/>
    </row>
    <row r="353" spans="1:88" ht="57" customHeight="1">
      <c r="A353" s="976"/>
      <c r="B353" s="1043" t="s">
        <v>302</v>
      </c>
      <c r="C353" s="1014" t="s">
        <v>142</v>
      </c>
      <c r="D353" s="677" t="s">
        <v>221</v>
      </c>
      <c r="E353" s="678"/>
      <c r="F353" s="671">
        <f>+'[1]UE409 (2)'!F367</f>
        <v>2000</v>
      </c>
      <c r="G353" s="671">
        <f>+'[1]UE409 (2)'!G367</f>
        <v>2000</v>
      </c>
      <c r="H353" s="671">
        <f>+'[1]UE409 (2)'!H367</f>
        <v>2000</v>
      </c>
      <c r="I353" s="671">
        <f>+'[1]UE409 (2)'!I367</f>
        <v>2000</v>
      </c>
      <c r="J353" s="727">
        <v>150</v>
      </c>
      <c r="K353" s="739">
        <v>150</v>
      </c>
      <c r="L353" s="671">
        <v>150</v>
      </c>
      <c r="M353" s="671">
        <v>150</v>
      </c>
      <c r="N353" s="671">
        <f t="shared" ref="N353:U353" si="107">+N354</f>
        <v>0</v>
      </c>
      <c r="O353" s="671">
        <f t="shared" si="107"/>
        <v>0</v>
      </c>
      <c r="P353" s="671">
        <f t="shared" si="107"/>
        <v>0</v>
      </c>
      <c r="Q353" s="671">
        <f t="shared" si="107"/>
        <v>0</v>
      </c>
      <c r="R353" s="671">
        <f t="shared" si="107"/>
        <v>0</v>
      </c>
      <c r="S353" s="671">
        <f t="shared" si="107"/>
        <v>0</v>
      </c>
      <c r="T353" s="671">
        <f t="shared" si="107"/>
        <v>0</v>
      </c>
      <c r="U353" s="671">
        <f t="shared" si="107"/>
        <v>0</v>
      </c>
      <c r="V353" s="77">
        <f t="shared" si="102"/>
        <v>600</v>
      </c>
      <c r="W353" s="128">
        <f t="shared" si="103"/>
        <v>30</v>
      </c>
      <c r="Z353" s="224"/>
      <c r="AA353" s="224"/>
      <c r="AB353" s="694"/>
      <c r="AC353" s="694"/>
      <c r="AD353" s="223"/>
      <c r="AE353" s="223"/>
      <c r="AF353" s="694"/>
      <c r="AG353" s="694"/>
      <c r="AH353" s="694"/>
      <c r="AI353" s="694"/>
      <c r="AJ353" s="694"/>
      <c r="AK353" s="694"/>
      <c r="AL353" s="694"/>
      <c r="AM353" s="694"/>
      <c r="AN353" s="694"/>
      <c r="AO353" s="694"/>
      <c r="AP353" s="694"/>
      <c r="AQ353" s="694"/>
      <c r="AR353" s="694"/>
      <c r="AS353" s="694"/>
      <c r="AT353" s="694"/>
      <c r="AU353" s="694"/>
      <c r="AV353" s="694"/>
      <c r="AW353" s="694"/>
      <c r="AY353" s="135" t="s">
        <v>18</v>
      </c>
      <c r="AZ353" s="136">
        <f>SUM(BA345:BA353)</f>
        <v>345404</v>
      </c>
      <c r="BA353" s="77">
        <f>+BC353+BD353+BF353+BH353+BJ353+BL353+BN353+BP353+BR353+BT353+BV353+BX353+BZ353</f>
        <v>345404</v>
      </c>
      <c r="BB353" s="130">
        <f>+BE353+BG353+BI353+BK353+BM353+BO353+BQ353+BS353+BU353+BW353+BY353+CA353</f>
        <v>30936.62</v>
      </c>
      <c r="BC353" s="129">
        <v>1500</v>
      </c>
      <c r="BD353" s="155">
        <v>0</v>
      </c>
      <c r="BE353" s="132">
        <v>0</v>
      </c>
      <c r="BF353" s="131">
        <v>343904</v>
      </c>
      <c r="BG353" s="132">
        <v>30936.62</v>
      </c>
      <c r="BH353" s="131"/>
      <c r="BI353" s="65"/>
      <c r="BJ353" s="131"/>
      <c r="BK353" s="132"/>
      <c r="BL353" s="131"/>
      <c r="BM353" s="132"/>
      <c r="BN353" s="131"/>
      <c r="BO353" s="132"/>
      <c r="BP353" s="131"/>
      <c r="BQ353" s="132"/>
      <c r="BR353" s="131"/>
      <c r="BS353" s="65"/>
      <c r="BT353" s="131"/>
      <c r="BU353" s="132"/>
      <c r="BV353" s="131"/>
      <c r="BW353" s="65"/>
      <c r="BX353" s="131"/>
      <c r="BY353" s="65"/>
      <c r="BZ353" s="131"/>
      <c r="CA353" s="65"/>
      <c r="CB353" s="156">
        <f t="shared" si="104"/>
        <v>30936.62</v>
      </c>
      <c r="CC353" s="128">
        <f t="shared" si="105"/>
        <v>8.9566478674248113</v>
      </c>
      <c r="CF353" s="133">
        <f>+CI353-BA353</f>
        <v>0</v>
      </c>
      <c r="CG353" s="133">
        <f>+CJ353-BB353</f>
        <v>0</v>
      </c>
      <c r="CH353" s="160"/>
      <c r="CI353" s="133">
        <v>345404</v>
      </c>
      <c r="CJ353" s="133">
        <v>30936.62</v>
      </c>
    </row>
    <row r="354" spans="1:88" ht="40.5" customHeight="1">
      <c r="A354" s="977"/>
      <c r="B354" s="1043"/>
      <c r="C354" s="1015"/>
      <c r="D354" s="11" t="s">
        <v>483</v>
      </c>
      <c r="E354" s="9" t="s">
        <v>60</v>
      </c>
      <c r="F354" s="671">
        <f>+'[1]UE409 (2)'!F368</f>
        <v>2000</v>
      </c>
      <c r="G354" s="671">
        <f>+'[1]UE409 (2)'!G368</f>
        <v>2000</v>
      </c>
      <c r="H354" s="671">
        <f>+'[1]UE409 (2)'!H368</f>
        <v>2000</v>
      </c>
      <c r="I354" s="671">
        <f>+'[1]UE409 (2)'!I368</f>
        <v>2000</v>
      </c>
      <c r="J354" s="634">
        <v>150</v>
      </c>
      <c r="K354" s="739">
        <v>200</v>
      </c>
      <c r="L354" s="80">
        <v>150</v>
      </c>
      <c r="M354" s="80">
        <v>150</v>
      </c>
      <c r="N354" s="80"/>
      <c r="O354" s="80"/>
      <c r="P354" s="80"/>
      <c r="Q354" s="80"/>
      <c r="R354" s="80"/>
      <c r="S354" s="634"/>
      <c r="T354" s="80"/>
      <c r="U354" s="80"/>
      <c r="V354" s="77">
        <f t="shared" si="102"/>
        <v>650</v>
      </c>
      <c r="W354" s="128">
        <f t="shared" si="103"/>
        <v>32.5</v>
      </c>
      <c r="Z354" s="224" t="s">
        <v>851</v>
      </c>
      <c r="AA354" s="224" t="s">
        <v>852</v>
      </c>
      <c r="AB354" s="694"/>
      <c r="AC354" s="694"/>
      <c r="AD354" s="223" t="s">
        <v>1016</v>
      </c>
      <c r="AE354" s="223"/>
      <c r="AF354" s="223" t="s">
        <v>1016</v>
      </c>
      <c r="AG354" s="223"/>
      <c r="AH354" s="694"/>
      <c r="AI354" s="694"/>
      <c r="AJ354" s="694"/>
      <c r="AK354" s="694"/>
      <c r="AL354" s="223"/>
      <c r="AM354" s="223"/>
      <c r="AN354" s="223"/>
      <c r="AO354" s="223"/>
      <c r="AP354" s="694"/>
      <c r="AQ354" s="694"/>
      <c r="AR354" s="694"/>
      <c r="AS354" s="694"/>
      <c r="AT354" s="694"/>
      <c r="AU354" s="694"/>
      <c r="AV354" s="694"/>
      <c r="AW354" s="694"/>
      <c r="AY354" s="135" t="s">
        <v>573</v>
      </c>
      <c r="AZ354" s="136">
        <f>SUM(BB345:BB353)</f>
        <v>30936.62</v>
      </c>
      <c r="BA354" s="129"/>
      <c r="BB354" s="130"/>
      <c r="BC354" s="129"/>
      <c r="BD354" s="155"/>
      <c r="BE354" s="65"/>
      <c r="BF354" s="131"/>
      <c r="BG354" s="132"/>
      <c r="BH354" s="131"/>
      <c r="BI354" s="65"/>
      <c r="BJ354" s="131"/>
      <c r="BK354" s="132"/>
      <c r="BL354" s="131"/>
      <c r="BM354" s="132"/>
      <c r="BN354" s="131"/>
      <c r="BO354" s="132"/>
      <c r="BP354" s="131"/>
      <c r="BQ354" s="132"/>
      <c r="BR354" s="131"/>
      <c r="BS354" s="65"/>
      <c r="BT354" s="131"/>
      <c r="BU354" s="132"/>
      <c r="BV354" s="131"/>
      <c r="BW354" s="65"/>
      <c r="BX354" s="131"/>
      <c r="BY354" s="65"/>
      <c r="BZ354" s="131"/>
      <c r="CA354" s="65"/>
      <c r="CB354" s="156">
        <f t="shared" si="104"/>
        <v>0</v>
      </c>
      <c r="CC354" s="128" t="e">
        <f t="shared" si="105"/>
        <v>#DIV/0!</v>
      </c>
      <c r="CF354" s="122"/>
      <c r="CG354" s="122"/>
    </row>
    <row r="355" spans="1:88" ht="37.5" customHeight="1">
      <c r="A355" s="1008" t="s">
        <v>514</v>
      </c>
      <c r="B355" s="1008"/>
      <c r="C355" s="1008"/>
      <c r="D355" s="1008"/>
      <c r="E355" s="1008"/>
      <c r="F355" s="1009"/>
      <c r="G355" s="107"/>
      <c r="H355" s="108"/>
      <c r="I355" s="108"/>
      <c r="J355" s="109"/>
      <c r="K355" s="109"/>
      <c r="L355" s="109"/>
      <c r="M355" s="109"/>
      <c r="N355" s="109"/>
      <c r="O355" s="109"/>
      <c r="P355" s="109"/>
      <c r="Q355" s="109"/>
      <c r="R355" s="109"/>
      <c r="S355" s="109"/>
      <c r="T355" s="109"/>
      <c r="U355" s="109"/>
      <c r="V355" s="70"/>
      <c r="W355" s="70"/>
      <c r="Z355" s="227"/>
      <c r="AA355" s="227"/>
      <c r="AB355" s="212"/>
      <c r="AC355" s="212"/>
      <c r="AD355" s="212"/>
      <c r="AE355" s="212"/>
      <c r="AF355" s="212"/>
      <c r="AG355" s="212"/>
      <c r="AH355" s="212"/>
      <c r="AI355" s="212"/>
      <c r="AJ355" s="212"/>
      <c r="AK355" s="212"/>
      <c r="AL355" s="212"/>
      <c r="AM355" s="212"/>
      <c r="AN355" s="212"/>
      <c r="AO355" s="212"/>
      <c r="AP355" s="212"/>
      <c r="AQ355" s="212"/>
      <c r="AR355" s="212"/>
      <c r="AS355" s="212"/>
      <c r="AT355" s="212"/>
      <c r="AU355" s="212"/>
      <c r="AV355" s="212"/>
      <c r="AW355" s="212"/>
      <c r="AY355" s="123"/>
      <c r="AZ355" s="191"/>
      <c r="BD355" s="405"/>
      <c r="BQ355" s="405"/>
      <c r="BU355" s="405"/>
      <c r="CF355" s="122"/>
      <c r="CG355" s="122"/>
    </row>
    <row r="356" spans="1:88" ht="37.5" customHeight="1">
      <c r="A356" s="43"/>
      <c r="B356" s="43"/>
      <c r="C356" s="43"/>
      <c r="D356" s="43"/>
      <c r="E356" s="43"/>
      <c r="F356" s="93"/>
      <c r="G356" s="104"/>
      <c r="H356" s="104"/>
      <c r="I356" s="104"/>
      <c r="J356" s="105"/>
      <c r="K356" s="105"/>
      <c r="L356" s="105"/>
      <c r="M356" s="105"/>
      <c r="N356" s="105"/>
      <c r="O356" s="105"/>
      <c r="P356" s="105"/>
      <c r="Q356" s="105"/>
      <c r="R356" s="105"/>
      <c r="S356" s="105"/>
      <c r="T356" s="105"/>
      <c r="U356" s="105"/>
      <c r="V356" s="70"/>
      <c r="W356" s="70"/>
      <c r="Z356" s="227"/>
      <c r="AA356" s="227"/>
      <c r="AB356" s="212"/>
      <c r="AC356" s="212"/>
      <c r="AD356" s="212"/>
      <c r="AE356" s="212"/>
      <c r="AF356" s="212"/>
      <c r="AG356" s="212"/>
      <c r="AH356" s="212"/>
      <c r="AI356" s="212"/>
      <c r="AJ356" s="212"/>
      <c r="AK356" s="212"/>
      <c r="AL356" s="212"/>
      <c r="AM356" s="212"/>
      <c r="AN356" s="212"/>
      <c r="AO356" s="212"/>
      <c r="AP356" s="212"/>
      <c r="AQ356" s="212"/>
      <c r="AR356" s="212"/>
      <c r="AS356" s="212"/>
      <c r="AT356" s="212"/>
      <c r="AU356" s="212"/>
      <c r="AV356" s="212"/>
      <c r="AW356" s="212"/>
      <c r="AY356" s="123"/>
      <c r="AZ356" s="191"/>
      <c r="BD356" s="405"/>
      <c r="BQ356" s="405"/>
      <c r="BU356" s="405"/>
      <c r="CF356" s="122"/>
      <c r="CG356" s="122"/>
    </row>
    <row r="357" spans="1:88" ht="37.5" customHeight="1">
      <c r="A357" s="43"/>
      <c r="B357" s="43"/>
      <c r="C357" s="43"/>
      <c r="D357" s="43"/>
      <c r="E357" s="43"/>
      <c r="F357" s="93"/>
      <c r="G357" s="104"/>
      <c r="H357" s="104"/>
      <c r="I357" s="104"/>
      <c r="J357" s="105"/>
      <c r="K357" s="105"/>
      <c r="L357" s="105"/>
      <c r="M357" s="105"/>
      <c r="N357" s="105"/>
      <c r="O357" s="105"/>
      <c r="P357" s="105"/>
      <c r="Q357" s="105"/>
      <c r="R357" s="105"/>
      <c r="S357" s="105"/>
      <c r="T357" s="105"/>
      <c r="U357" s="105"/>
      <c r="V357" s="70"/>
      <c r="W357" s="70"/>
      <c r="Z357" s="227"/>
      <c r="AA357" s="227"/>
      <c r="AB357" s="212"/>
      <c r="AC357" s="212"/>
      <c r="AD357" s="212"/>
      <c r="AE357" s="212"/>
      <c r="AF357" s="212"/>
      <c r="AG357" s="212"/>
      <c r="AH357" s="212"/>
      <c r="AI357" s="212"/>
      <c r="AJ357" s="212"/>
      <c r="AK357" s="212"/>
      <c r="AL357" s="212"/>
      <c r="AM357" s="212"/>
      <c r="AN357" s="212"/>
      <c r="AO357" s="212"/>
      <c r="AP357" s="212"/>
      <c r="AQ357" s="212"/>
      <c r="AR357" s="212"/>
      <c r="AS357" s="212"/>
      <c r="AT357" s="212"/>
      <c r="AU357" s="212"/>
      <c r="AV357" s="212"/>
      <c r="AW357" s="212"/>
      <c r="AY357" s="123"/>
      <c r="AZ357" s="191"/>
      <c r="BD357" s="405"/>
      <c r="BQ357" s="405"/>
      <c r="BU357" s="405"/>
      <c r="CF357" s="122"/>
      <c r="CG357" s="122"/>
    </row>
    <row r="358" spans="1:88" ht="37.5" customHeight="1">
      <c r="A358" s="43"/>
      <c r="B358" s="43"/>
      <c r="C358" s="43"/>
      <c r="D358" s="43"/>
      <c r="E358" s="43"/>
      <c r="F358" s="93"/>
      <c r="G358" s="104"/>
      <c r="H358" s="104"/>
      <c r="I358" s="104"/>
      <c r="J358" s="105"/>
      <c r="K358" s="105"/>
      <c r="L358" s="105"/>
      <c r="M358" s="105"/>
      <c r="N358" s="105"/>
      <c r="O358" s="105"/>
      <c r="P358" s="105"/>
      <c r="Q358" s="105"/>
      <c r="R358" s="105"/>
      <c r="S358" s="105"/>
      <c r="T358" s="105"/>
      <c r="U358" s="105"/>
      <c r="V358" s="70"/>
      <c r="W358" s="70"/>
      <c r="Z358" s="227"/>
      <c r="AA358" s="227"/>
      <c r="AB358" s="212"/>
      <c r="AC358" s="212"/>
      <c r="AD358" s="212"/>
      <c r="AE358" s="212"/>
      <c r="AF358" s="212"/>
      <c r="AG358" s="212"/>
      <c r="AH358" s="212"/>
      <c r="AI358" s="212"/>
      <c r="AJ358" s="212"/>
      <c r="AK358" s="212"/>
      <c r="AL358" s="212"/>
      <c r="AM358" s="212"/>
      <c r="AN358" s="212"/>
      <c r="AO358" s="212"/>
      <c r="AP358" s="212"/>
      <c r="AQ358" s="212"/>
      <c r="AR358" s="212"/>
      <c r="AS358" s="212"/>
      <c r="AT358" s="212"/>
      <c r="AU358" s="212"/>
      <c r="AV358" s="212"/>
      <c r="AW358" s="212"/>
      <c r="AY358" s="123"/>
      <c r="AZ358" s="191"/>
      <c r="BD358" s="405"/>
      <c r="BQ358" s="405"/>
      <c r="BU358" s="405"/>
      <c r="CF358" s="122"/>
      <c r="CG358" s="122"/>
    </row>
    <row r="359" spans="1:88" ht="37.5" customHeight="1">
      <c r="A359" s="43"/>
      <c r="B359" s="43"/>
      <c r="C359" s="43"/>
      <c r="D359" s="43"/>
      <c r="E359" s="43"/>
      <c r="F359" s="93"/>
      <c r="G359" s="104"/>
      <c r="H359" s="104"/>
      <c r="I359" s="104"/>
      <c r="J359" s="105"/>
      <c r="K359" s="105"/>
      <c r="L359" s="105"/>
      <c r="M359" s="105"/>
      <c r="N359" s="105"/>
      <c r="O359" s="105"/>
      <c r="P359" s="105"/>
      <c r="Q359" s="105"/>
      <c r="R359" s="105"/>
      <c r="S359" s="105"/>
      <c r="T359" s="105"/>
      <c r="U359" s="105"/>
      <c r="V359" s="70"/>
      <c r="W359" s="70"/>
      <c r="Z359" s="227"/>
      <c r="AA359" s="227"/>
      <c r="AB359" s="212"/>
      <c r="AC359" s="212"/>
      <c r="AD359" s="212"/>
      <c r="AE359" s="212"/>
      <c r="AF359" s="212"/>
      <c r="AG359" s="212"/>
      <c r="AH359" s="240"/>
      <c r="AI359" s="240"/>
      <c r="AJ359" s="212"/>
      <c r="AK359" s="212"/>
      <c r="AL359" s="212"/>
      <c r="AM359" s="212"/>
      <c r="AN359" s="212"/>
      <c r="AO359" s="212"/>
      <c r="AP359" s="212"/>
      <c r="AQ359" s="212"/>
      <c r="AR359" s="212"/>
      <c r="AS359" s="212"/>
      <c r="AT359" s="212"/>
      <c r="AU359" s="212"/>
      <c r="AV359" s="212"/>
      <c r="AW359" s="212"/>
      <c r="AY359" s="123"/>
      <c r="AZ359" s="191"/>
      <c r="BD359" s="405"/>
      <c r="BQ359" s="405"/>
      <c r="BU359" s="405"/>
      <c r="CF359" s="122"/>
      <c r="CG359" s="122"/>
    </row>
    <row r="360" spans="1:88" ht="37.5" customHeight="1">
      <c r="A360" s="16" t="s">
        <v>9</v>
      </c>
      <c r="B360" s="1000" t="s">
        <v>10</v>
      </c>
      <c r="C360" s="1000"/>
      <c r="D360" s="1000"/>
      <c r="E360" s="1000"/>
      <c r="F360" s="1000"/>
      <c r="G360" s="1000"/>
      <c r="H360" s="1000"/>
      <c r="I360" s="99"/>
      <c r="J360" s="100"/>
      <c r="K360" s="100"/>
      <c r="L360" s="100"/>
      <c r="M360" s="100"/>
      <c r="N360" s="100"/>
      <c r="O360" s="100"/>
      <c r="P360" s="100"/>
      <c r="Q360" s="100"/>
      <c r="R360" s="100"/>
      <c r="S360" s="100"/>
      <c r="T360" s="100"/>
      <c r="U360" s="100"/>
      <c r="V360" s="70"/>
      <c r="W360" s="70"/>
      <c r="Z360" s="227"/>
      <c r="AA360" s="227"/>
      <c r="AB360" s="212"/>
      <c r="AC360" s="212"/>
      <c r="AD360" s="212"/>
      <c r="AE360" s="212"/>
      <c r="AF360" s="212"/>
      <c r="AG360" s="212"/>
      <c r="AH360" s="240"/>
      <c r="AI360" s="240"/>
      <c r="AJ360" s="212"/>
      <c r="AK360" s="212"/>
      <c r="AL360" s="212"/>
      <c r="AM360" s="212"/>
      <c r="AN360" s="212"/>
      <c r="AO360" s="212"/>
      <c r="AP360" s="212"/>
      <c r="AQ360" s="212"/>
      <c r="AR360" s="212"/>
      <c r="AS360" s="212"/>
      <c r="AT360" s="212"/>
      <c r="AU360" s="212"/>
      <c r="AV360" s="212"/>
      <c r="AW360" s="212"/>
      <c r="AY360" s="123"/>
      <c r="AZ360" s="191"/>
      <c r="BD360" s="405"/>
      <c r="BQ360" s="405"/>
      <c r="BU360" s="405"/>
      <c r="CF360" s="122"/>
      <c r="CG360" s="122"/>
    </row>
    <row r="361" spans="1:88" ht="37.5" customHeight="1">
      <c r="A361" s="14"/>
      <c r="B361" s="669" t="s">
        <v>96</v>
      </c>
      <c r="C361" s="1000" t="s">
        <v>97</v>
      </c>
      <c r="D361" s="1000"/>
      <c r="E361" s="1000"/>
      <c r="F361" s="1000"/>
      <c r="G361" s="1000"/>
      <c r="H361" s="1000"/>
      <c r="I361" s="99"/>
      <c r="J361" s="100"/>
      <c r="K361" s="100"/>
      <c r="L361" s="100"/>
      <c r="M361" s="100"/>
      <c r="N361" s="100"/>
      <c r="O361" s="100"/>
      <c r="P361" s="100"/>
      <c r="Q361" s="100"/>
      <c r="R361" s="100"/>
      <c r="S361" s="100"/>
      <c r="T361" s="100"/>
      <c r="U361" s="100"/>
      <c r="V361" s="70"/>
      <c r="W361" s="70"/>
      <c r="Z361" s="232"/>
      <c r="AA361" s="232"/>
      <c r="AB361" s="237"/>
      <c r="AC361" s="237"/>
      <c r="AD361" s="237"/>
      <c r="AE361" s="237"/>
      <c r="AF361" s="237"/>
      <c r="AG361" s="237"/>
      <c r="AH361" s="266"/>
      <c r="AI361" s="266"/>
      <c r="AJ361" s="237"/>
      <c r="AK361" s="237"/>
      <c r="AL361" s="237"/>
      <c r="AM361" s="237"/>
      <c r="AN361" s="237"/>
      <c r="AO361" s="237"/>
      <c r="AP361" s="237"/>
      <c r="AQ361" s="237"/>
      <c r="AR361" s="237"/>
      <c r="AS361" s="237"/>
      <c r="AT361" s="237"/>
      <c r="AU361" s="237"/>
      <c r="AV361" s="237"/>
      <c r="AW361" s="237"/>
      <c r="AY361" s="123"/>
      <c r="AZ361" s="191"/>
      <c r="BD361" s="405"/>
      <c r="BQ361" s="405"/>
      <c r="BU361" s="405"/>
      <c r="CF361" s="122"/>
      <c r="CG361" s="122"/>
    </row>
    <row r="362" spans="1:88" ht="37.5" customHeight="1">
      <c r="A362" s="975" t="s">
        <v>13</v>
      </c>
      <c r="B362" s="981" t="s">
        <v>14</v>
      </c>
      <c r="C362" s="981" t="s">
        <v>15</v>
      </c>
      <c r="D362" s="997" t="s">
        <v>16</v>
      </c>
      <c r="E362" s="1001" t="s">
        <v>17</v>
      </c>
      <c r="F362" s="1011" t="s">
        <v>709</v>
      </c>
      <c r="G362" s="994" t="s">
        <v>214</v>
      </c>
      <c r="H362" s="1005"/>
      <c r="I362" s="1005"/>
      <c r="J362" s="996" t="s">
        <v>710</v>
      </c>
      <c r="K362" s="996"/>
      <c r="L362" s="996"/>
      <c r="M362" s="996"/>
      <c r="N362" s="996"/>
      <c r="O362" s="996"/>
      <c r="P362" s="996"/>
      <c r="Q362" s="996"/>
      <c r="R362" s="996"/>
      <c r="S362" s="996"/>
      <c r="T362" s="996"/>
      <c r="U362" s="996"/>
      <c r="V362" s="1238" t="s">
        <v>712</v>
      </c>
      <c r="W362" s="1241" t="s">
        <v>577</v>
      </c>
      <c r="Z362" s="991" t="s">
        <v>518</v>
      </c>
      <c r="AA362" s="992"/>
      <c r="AB362" s="991" t="s">
        <v>519</v>
      </c>
      <c r="AC362" s="992"/>
      <c r="AD362" s="991" t="s">
        <v>520</v>
      </c>
      <c r="AE362" s="992"/>
      <c r="AF362" s="991" t="s">
        <v>521</v>
      </c>
      <c r="AG362" s="992"/>
      <c r="AH362" s="991" t="s">
        <v>522</v>
      </c>
      <c r="AI362" s="992"/>
      <c r="AJ362" s="991" t="s">
        <v>523</v>
      </c>
      <c r="AK362" s="992"/>
      <c r="AL362" s="991" t="s">
        <v>524</v>
      </c>
      <c r="AM362" s="992"/>
      <c r="AN362" s="991" t="s">
        <v>525</v>
      </c>
      <c r="AO362" s="992"/>
      <c r="AP362" s="991" t="s">
        <v>526</v>
      </c>
      <c r="AQ362" s="992"/>
      <c r="AR362" s="991" t="s">
        <v>527</v>
      </c>
      <c r="AS362" s="992"/>
      <c r="AT362" s="991" t="s">
        <v>528</v>
      </c>
      <c r="AU362" s="992"/>
      <c r="AV362" s="991" t="s">
        <v>529</v>
      </c>
      <c r="AW362" s="992"/>
      <c r="AY362" s="123"/>
      <c r="AZ362" s="191"/>
      <c r="BD362" s="405"/>
      <c r="BQ362" s="405"/>
      <c r="BU362" s="405"/>
      <c r="CF362" s="122"/>
      <c r="CG362" s="122"/>
    </row>
    <row r="363" spans="1:88" ht="37.5" customHeight="1">
      <c r="A363" s="976"/>
      <c r="B363" s="982"/>
      <c r="C363" s="982"/>
      <c r="D363" s="998"/>
      <c r="E363" s="1002"/>
      <c r="F363" s="1012"/>
      <c r="G363" s="993" t="s">
        <v>713</v>
      </c>
      <c r="H363" s="993"/>
      <c r="I363" s="994"/>
      <c r="J363" s="996" t="s">
        <v>711</v>
      </c>
      <c r="K363" s="996"/>
      <c r="L363" s="996"/>
      <c r="M363" s="996"/>
      <c r="N363" s="996"/>
      <c r="O363" s="996"/>
      <c r="P363" s="996"/>
      <c r="Q363" s="996"/>
      <c r="R363" s="996"/>
      <c r="S363" s="996"/>
      <c r="T363" s="996"/>
      <c r="U363" s="996"/>
      <c r="V363" s="1239"/>
      <c r="W363" s="1242"/>
      <c r="Z363" s="980" t="s">
        <v>578</v>
      </c>
      <c r="AA363" s="980" t="s">
        <v>579</v>
      </c>
      <c r="AB363" s="980" t="s">
        <v>580</v>
      </c>
      <c r="AC363" s="980" t="s">
        <v>581</v>
      </c>
      <c r="AD363" s="980" t="s">
        <v>582</v>
      </c>
      <c r="AE363" s="980" t="s">
        <v>583</v>
      </c>
      <c r="AF363" s="980" t="s">
        <v>584</v>
      </c>
      <c r="AG363" s="980" t="s">
        <v>585</v>
      </c>
      <c r="AH363" s="980" t="s">
        <v>586</v>
      </c>
      <c r="AI363" s="980" t="s">
        <v>587</v>
      </c>
      <c r="AJ363" s="980" t="s">
        <v>588</v>
      </c>
      <c r="AK363" s="980" t="s">
        <v>589</v>
      </c>
      <c r="AL363" s="980" t="s">
        <v>590</v>
      </c>
      <c r="AM363" s="980" t="s">
        <v>591</v>
      </c>
      <c r="AN363" s="980" t="s">
        <v>592</v>
      </c>
      <c r="AO363" s="980" t="s">
        <v>593</v>
      </c>
      <c r="AP363" s="980" t="s">
        <v>594</v>
      </c>
      <c r="AQ363" s="980" t="s">
        <v>595</v>
      </c>
      <c r="AR363" s="980" t="s">
        <v>596</v>
      </c>
      <c r="AS363" s="980" t="s">
        <v>597</v>
      </c>
      <c r="AT363" s="980" t="s">
        <v>598</v>
      </c>
      <c r="AU363" s="980" t="s">
        <v>599</v>
      </c>
      <c r="AV363" s="980" t="s">
        <v>600</v>
      </c>
      <c r="AW363" s="980" t="s">
        <v>601</v>
      </c>
      <c r="AY363" s="123"/>
      <c r="AZ363" s="191"/>
      <c r="BD363" s="405"/>
      <c r="BQ363" s="405"/>
      <c r="BU363" s="405"/>
      <c r="CF363" s="122"/>
      <c r="CG363" s="122"/>
    </row>
    <row r="364" spans="1:88" ht="37.5" customHeight="1">
      <c r="A364" s="976"/>
      <c r="B364" s="982"/>
      <c r="C364" s="982"/>
      <c r="D364" s="998"/>
      <c r="E364" s="1002"/>
      <c r="F364" s="1012"/>
      <c r="G364" s="978">
        <v>2024</v>
      </c>
      <c r="H364" s="978">
        <v>2025</v>
      </c>
      <c r="I364" s="978">
        <v>2026</v>
      </c>
      <c r="J364" s="660"/>
      <c r="K364" s="660"/>
      <c r="L364" s="660"/>
      <c r="M364" s="660"/>
      <c r="N364" s="660"/>
      <c r="O364" s="660"/>
      <c r="P364" s="660"/>
      <c r="Q364" s="660"/>
      <c r="R364" s="660"/>
      <c r="S364" s="660"/>
      <c r="T364" s="660"/>
      <c r="U364" s="660"/>
      <c r="V364" s="1239"/>
      <c r="W364" s="1242"/>
      <c r="Z364" s="980"/>
      <c r="AA364" s="980"/>
      <c r="AB364" s="980"/>
      <c r="AC364" s="980"/>
      <c r="AD364" s="980"/>
      <c r="AE364" s="980"/>
      <c r="AF364" s="980"/>
      <c r="AG364" s="980"/>
      <c r="AH364" s="980"/>
      <c r="AI364" s="980"/>
      <c r="AJ364" s="980"/>
      <c r="AK364" s="980"/>
      <c r="AL364" s="980"/>
      <c r="AM364" s="980"/>
      <c r="AN364" s="980"/>
      <c r="AO364" s="980"/>
      <c r="AP364" s="980"/>
      <c r="AQ364" s="980"/>
      <c r="AR364" s="980"/>
      <c r="AS364" s="980"/>
      <c r="AT364" s="980"/>
      <c r="AU364" s="980"/>
      <c r="AV364" s="980"/>
      <c r="AW364" s="980"/>
      <c r="BA364" s="70"/>
      <c r="BB364" s="164"/>
      <c r="BC364" s="43"/>
      <c r="BD364" s="164"/>
      <c r="BE364" s="70"/>
      <c r="BF364" s="70"/>
      <c r="BG364" s="164"/>
      <c r="BH364" s="70"/>
      <c r="BI364" s="70"/>
      <c r="BJ364" s="70"/>
      <c r="BK364" s="70"/>
      <c r="BL364" s="70"/>
      <c r="BM364" s="70"/>
      <c r="BN364" s="70"/>
      <c r="BO364" s="70"/>
      <c r="BP364" s="70"/>
      <c r="BQ364" s="164"/>
      <c r="BR364" s="70"/>
      <c r="BS364" s="70"/>
      <c r="BT364" s="70"/>
      <c r="BU364" s="164"/>
      <c r="BV364" s="70"/>
      <c r="BW364" s="70"/>
      <c r="BX364" s="70"/>
      <c r="BY364" s="70"/>
      <c r="BZ364" s="70"/>
      <c r="CA364" s="70"/>
      <c r="CB364" s="70"/>
      <c r="CC364" s="70"/>
      <c r="CF364" s="122"/>
      <c r="CG364" s="122"/>
    </row>
    <row r="365" spans="1:88" ht="37.5" customHeight="1">
      <c r="A365" s="977"/>
      <c r="B365" s="983"/>
      <c r="C365" s="983"/>
      <c r="D365" s="999"/>
      <c r="E365" s="1003"/>
      <c r="F365" s="1013"/>
      <c r="G365" s="979"/>
      <c r="H365" s="979"/>
      <c r="I365" s="979"/>
      <c r="J365" s="661" t="s">
        <v>399</v>
      </c>
      <c r="K365" s="661" t="s">
        <v>400</v>
      </c>
      <c r="L365" s="661" t="s">
        <v>401</v>
      </c>
      <c r="M365" s="661" t="s">
        <v>402</v>
      </c>
      <c r="N365" s="661" t="s">
        <v>403</v>
      </c>
      <c r="O365" s="661" t="s">
        <v>404</v>
      </c>
      <c r="P365" s="661" t="s">
        <v>405</v>
      </c>
      <c r="Q365" s="661" t="s">
        <v>406</v>
      </c>
      <c r="R365" s="661" t="s">
        <v>407</v>
      </c>
      <c r="S365" s="661" t="s">
        <v>408</v>
      </c>
      <c r="T365" s="661" t="s">
        <v>409</v>
      </c>
      <c r="U365" s="661" t="s">
        <v>410</v>
      </c>
      <c r="V365" s="1240"/>
      <c r="W365" s="1243"/>
      <c r="Z365" s="980"/>
      <c r="AA365" s="980"/>
      <c r="AB365" s="980"/>
      <c r="AC365" s="980"/>
      <c r="AD365" s="980"/>
      <c r="AE365" s="980"/>
      <c r="AF365" s="980"/>
      <c r="AG365" s="980"/>
      <c r="AH365" s="980"/>
      <c r="AI365" s="980"/>
      <c r="AJ365" s="980"/>
      <c r="AK365" s="980"/>
      <c r="AL365" s="980"/>
      <c r="AM365" s="980"/>
      <c r="AN365" s="980"/>
      <c r="AO365" s="980"/>
      <c r="AP365" s="980"/>
      <c r="AQ365" s="980"/>
      <c r="AR365" s="980"/>
      <c r="AS365" s="980"/>
      <c r="AT365" s="980"/>
      <c r="AU365" s="980"/>
      <c r="AV365" s="980"/>
      <c r="AW365" s="980"/>
      <c r="BA365" s="70"/>
      <c r="BB365" s="164"/>
      <c r="BC365" s="43"/>
      <c r="BD365" s="164"/>
      <c r="BE365" s="70"/>
      <c r="BF365" s="70"/>
      <c r="BG365" s="164"/>
      <c r="BH365" s="70"/>
      <c r="BI365" s="70"/>
      <c r="BJ365" s="70"/>
      <c r="BK365" s="70"/>
      <c r="BL365" s="70"/>
      <c r="BM365" s="70"/>
      <c r="BN365" s="70"/>
      <c r="BO365" s="70"/>
      <c r="BP365" s="70"/>
      <c r="BQ365" s="164"/>
      <c r="BR365" s="70"/>
      <c r="BS365" s="70"/>
      <c r="BT365" s="70"/>
      <c r="BU365" s="164"/>
      <c r="BV365" s="70"/>
      <c r="BW365" s="70"/>
      <c r="BX365" s="70"/>
      <c r="BY365" s="70"/>
      <c r="BZ365" s="70"/>
      <c r="CA365" s="70"/>
      <c r="CB365" s="70"/>
      <c r="CC365" s="70"/>
      <c r="CF365" s="157"/>
      <c r="CG365" s="157"/>
    </row>
    <row r="366" spans="1:88" ht="37.5" customHeight="1">
      <c r="A366" s="945" t="s">
        <v>516</v>
      </c>
      <c r="B366" s="1231" t="s">
        <v>240</v>
      </c>
      <c r="C366" s="984" t="s">
        <v>714</v>
      </c>
      <c r="D366" s="985"/>
      <c r="E366" s="986"/>
      <c r="F366" s="698">
        <f>+'[1]UE409 (2)'!F380</f>
        <v>320</v>
      </c>
      <c r="G366" s="698">
        <f>+'[1]UE409 (2)'!G380</f>
        <v>320</v>
      </c>
      <c r="H366" s="698">
        <f>+'[1]UE409 (2)'!H380</f>
        <v>320</v>
      </c>
      <c r="I366" s="698">
        <f>+'[1]UE409 (2)'!I380</f>
        <v>320</v>
      </c>
      <c r="J366" s="723">
        <v>0</v>
      </c>
      <c r="K366" s="698">
        <v>9</v>
      </c>
      <c r="L366" s="698">
        <v>9</v>
      </c>
      <c r="M366" s="698">
        <v>26</v>
      </c>
      <c r="N366" s="698">
        <f t="shared" ref="N366:U366" si="108">+N367+N369</f>
        <v>0</v>
      </c>
      <c r="O366" s="698">
        <f t="shared" si="108"/>
        <v>0</v>
      </c>
      <c r="P366" s="698">
        <f t="shared" si="108"/>
        <v>0</v>
      </c>
      <c r="Q366" s="698">
        <f t="shared" si="108"/>
        <v>0</v>
      </c>
      <c r="R366" s="698">
        <f t="shared" si="108"/>
        <v>0</v>
      </c>
      <c r="S366" s="698">
        <f t="shared" si="108"/>
        <v>0</v>
      </c>
      <c r="T366" s="698">
        <f t="shared" si="108"/>
        <v>0</v>
      </c>
      <c r="U366" s="698">
        <f t="shared" si="108"/>
        <v>0</v>
      </c>
      <c r="V366" s="77">
        <f>SUM(J366:U366)</f>
        <v>44</v>
      </c>
      <c r="W366" s="128">
        <f>+V366/F366*100</f>
        <v>13.750000000000002</v>
      </c>
      <c r="Z366" s="640"/>
      <c r="AA366" s="640"/>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BA366" s="129"/>
      <c r="BB366" s="130"/>
      <c r="BC366" s="183"/>
      <c r="BD366" s="155"/>
      <c r="BE366" s="187"/>
      <c r="BF366" s="131"/>
      <c r="BG366" s="184"/>
      <c r="BH366" s="131"/>
      <c r="BI366" s="187"/>
      <c r="BJ366" s="131"/>
      <c r="BK366" s="187"/>
      <c r="BL366" s="131"/>
      <c r="BM366" s="187"/>
      <c r="BN366" s="131"/>
      <c r="BO366" s="187"/>
      <c r="BP366" s="131"/>
      <c r="BQ366" s="184"/>
      <c r="BR366" s="131"/>
      <c r="BS366" s="187"/>
      <c r="BT366" s="131"/>
      <c r="BU366" s="184"/>
      <c r="BV366" s="131"/>
      <c r="BW366" s="187"/>
      <c r="BX366" s="131"/>
      <c r="BY366" s="187"/>
      <c r="BZ366" s="131"/>
      <c r="CA366" s="65"/>
      <c r="CB366" s="156"/>
      <c r="CC366" s="128"/>
    </row>
    <row r="367" spans="1:88" ht="36.75" customHeight="1">
      <c r="A367" s="945"/>
      <c r="B367" s="1232"/>
      <c r="C367" s="989" t="s">
        <v>303</v>
      </c>
      <c r="D367" s="677" t="s">
        <v>221</v>
      </c>
      <c r="E367" s="678"/>
      <c r="F367" s="671">
        <f>+'[1]UE409 (2)'!F381</f>
        <v>6</v>
      </c>
      <c r="G367" s="671">
        <f>+'[1]UE409 (2)'!G381</f>
        <v>6</v>
      </c>
      <c r="H367" s="671">
        <f>+'[1]UE409 (2)'!H381</f>
        <v>6</v>
      </c>
      <c r="I367" s="671">
        <f>+'[1]UE409 (2)'!I381</f>
        <v>6</v>
      </c>
      <c r="J367" s="727">
        <v>0</v>
      </c>
      <c r="K367" s="671">
        <v>0</v>
      </c>
      <c r="L367" s="671">
        <v>1</v>
      </c>
      <c r="M367" s="671">
        <v>1</v>
      </c>
      <c r="N367" s="671">
        <f t="shared" ref="N367:U367" si="109">+N368</f>
        <v>0</v>
      </c>
      <c r="O367" s="671">
        <f t="shared" si="109"/>
        <v>0</v>
      </c>
      <c r="P367" s="671">
        <f t="shared" si="109"/>
        <v>0</v>
      </c>
      <c r="Q367" s="671">
        <f t="shared" si="109"/>
        <v>0</v>
      </c>
      <c r="R367" s="671">
        <f t="shared" si="109"/>
        <v>0</v>
      </c>
      <c r="S367" s="671">
        <f t="shared" si="109"/>
        <v>0</v>
      </c>
      <c r="T367" s="671">
        <f t="shared" si="109"/>
        <v>0</v>
      </c>
      <c r="U367" s="671">
        <f t="shared" si="109"/>
        <v>0</v>
      </c>
      <c r="V367" s="77">
        <f t="shared" ref="V367:V396" si="110">SUM(J367:U367)</f>
        <v>2</v>
      </c>
      <c r="W367" s="128">
        <f t="shared" ref="W367:W396" si="111">+V367/F367*100</f>
        <v>33.333333333333329</v>
      </c>
      <c r="X367" s="93"/>
      <c r="Y367" s="93"/>
      <c r="Z367" s="640"/>
      <c r="AA367" s="640"/>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93"/>
      <c r="BA367" s="750">
        <f>+BC367+BD367+BF367+BH367+BJ367+BL367+BN367+BP367+BR367+BT367+BV367+BX367+BZ367</f>
        <v>88800</v>
      </c>
      <c r="BB367" s="130">
        <f>+BE367+BG367+BI367+BK367+BM367+BO367+BQ367+BS367+BU367+BW367+BY367+CA367</f>
        <v>4533.33</v>
      </c>
      <c r="BC367" s="752">
        <f>48000+40800</f>
        <v>88800</v>
      </c>
      <c r="BD367" s="155">
        <v>0</v>
      </c>
      <c r="BE367" s="184">
        <v>0</v>
      </c>
      <c r="BF367" s="131">
        <v>0</v>
      </c>
      <c r="BG367" s="184">
        <v>4533.33</v>
      </c>
      <c r="BH367" s="131"/>
      <c r="BI367" s="185"/>
      <c r="BJ367" s="131"/>
      <c r="BK367" s="184"/>
      <c r="BL367" s="131"/>
      <c r="BM367" s="187"/>
      <c r="BN367" s="131"/>
      <c r="BO367" s="185"/>
      <c r="BP367" s="131"/>
      <c r="BQ367" s="185"/>
      <c r="BR367" s="131"/>
      <c r="BS367" s="186"/>
      <c r="BT367" s="131"/>
      <c r="BU367" s="185"/>
      <c r="BV367" s="131"/>
      <c r="BW367" s="186"/>
      <c r="BX367" s="131"/>
      <c r="BY367" s="186"/>
      <c r="BZ367" s="131"/>
      <c r="CA367" s="65"/>
      <c r="CB367" s="156">
        <f>+BE367+BG367+BI367+BK367+BM367+BO367+BQ367+BS367+BU367+BW367+BY367+CA367</f>
        <v>4533.33</v>
      </c>
      <c r="CC367" s="128">
        <f>+CB367/BA367*100</f>
        <v>5.1051013513513519</v>
      </c>
      <c r="CF367" s="133">
        <f>+CI367-BA367</f>
        <v>0</v>
      </c>
      <c r="CG367" s="133">
        <f>+CJ367-BB367</f>
        <v>0</v>
      </c>
      <c r="CH367" s="160"/>
      <c r="CI367" s="133">
        <v>88800</v>
      </c>
      <c r="CJ367" s="133">
        <v>4533.33</v>
      </c>
    </row>
    <row r="368" spans="1:88" ht="51" customHeight="1">
      <c r="A368" s="945"/>
      <c r="B368" s="1232"/>
      <c r="C368" s="990"/>
      <c r="D368" s="252" t="s">
        <v>555</v>
      </c>
      <c r="E368" s="9" t="s">
        <v>46</v>
      </c>
      <c r="F368" s="671">
        <f>+'[1]UE409 (2)'!F382</f>
        <v>6</v>
      </c>
      <c r="G368" s="671">
        <f>+'[1]UE409 (2)'!G382</f>
        <v>6</v>
      </c>
      <c r="H368" s="671">
        <f>+'[1]UE409 (2)'!H382</f>
        <v>6</v>
      </c>
      <c r="I368" s="671">
        <f>+'[1]UE409 (2)'!I382</f>
        <v>6</v>
      </c>
      <c r="J368" s="634">
        <v>0</v>
      </c>
      <c r="K368" s="91">
        <v>0</v>
      </c>
      <c r="L368" s="91">
        <v>1</v>
      </c>
      <c r="M368" s="91">
        <v>1</v>
      </c>
      <c r="N368" s="91"/>
      <c r="O368" s="91"/>
      <c r="P368" s="91"/>
      <c r="Q368" s="91"/>
      <c r="R368" s="91"/>
      <c r="S368" s="634"/>
      <c r="T368" s="91"/>
      <c r="U368" s="91"/>
      <c r="V368" s="77">
        <f t="shared" si="110"/>
        <v>2</v>
      </c>
      <c r="W368" s="128">
        <f t="shared" si="111"/>
        <v>33.333333333333329</v>
      </c>
      <c r="Z368" s="640" t="s">
        <v>853</v>
      </c>
      <c r="AA368" s="640" t="s">
        <v>854</v>
      </c>
      <c r="AB368" s="226"/>
      <c r="AC368" s="226"/>
      <c r="AD368" s="226" t="s">
        <v>1017</v>
      </c>
      <c r="AE368" s="226" t="s">
        <v>1018</v>
      </c>
      <c r="AF368" s="226"/>
      <c r="AG368" s="226"/>
      <c r="AH368" s="226"/>
      <c r="AI368" s="226"/>
      <c r="AJ368" s="226"/>
      <c r="AK368" s="226"/>
      <c r="AL368" s="226"/>
      <c r="AM368" s="226"/>
      <c r="AN368" s="226"/>
      <c r="AO368" s="226"/>
      <c r="AP368" s="226"/>
      <c r="AQ368" s="226"/>
      <c r="AR368" s="226"/>
      <c r="AS368" s="226"/>
      <c r="AT368" s="226"/>
      <c r="AU368" s="226"/>
      <c r="AV368" s="226"/>
      <c r="AW368" s="226"/>
      <c r="BA368" s="129"/>
      <c r="BB368" s="130"/>
      <c r="BC368" s="183"/>
      <c r="BD368" s="155"/>
      <c r="BE368" s="184"/>
      <c r="BF368" s="131"/>
      <c r="BG368" s="184"/>
      <c r="BH368" s="131"/>
      <c r="BI368" s="185"/>
      <c r="BJ368" s="131"/>
      <c r="BK368" s="184"/>
      <c r="BL368" s="131"/>
      <c r="BM368" s="187"/>
      <c r="BN368" s="131"/>
      <c r="BO368" s="185"/>
      <c r="BP368" s="131"/>
      <c r="BQ368" s="185"/>
      <c r="BR368" s="131"/>
      <c r="BS368" s="186"/>
      <c r="BT368" s="131"/>
      <c r="BU368" s="185"/>
      <c r="BV368" s="131"/>
      <c r="BW368" s="186"/>
      <c r="BX368" s="131"/>
      <c r="BY368" s="186"/>
      <c r="BZ368" s="131"/>
      <c r="CA368" s="65"/>
      <c r="CB368" s="156">
        <f t="shared" ref="CB368:CB396" si="112">+BE368+BG368+BI368+BK368+BM368+BO368+BQ368+BS368+BU368+BW368+BY368+CA368</f>
        <v>0</v>
      </c>
      <c r="CC368" s="128" t="e">
        <f t="shared" ref="CC368:CC396" si="113">+CB368/BA368*100</f>
        <v>#DIV/0!</v>
      </c>
      <c r="CF368" s="122"/>
      <c r="CG368" s="122"/>
    </row>
    <row r="369" spans="1:88" ht="38.25" customHeight="1">
      <c r="A369" s="945"/>
      <c r="B369" s="1232"/>
      <c r="C369" s="989" t="s">
        <v>304</v>
      </c>
      <c r="D369" s="677" t="s">
        <v>221</v>
      </c>
      <c r="E369" s="678"/>
      <c r="F369" s="671">
        <f>+'[1]UE409 (2)'!F383</f>
        <v>314</v>
      </c>
      <c r="G369" s="671">
        <f>+'[1]UE409 (2)'!G383</f>
        <v>314</v>
      </c>
      <c r="H369" s="671">
        <f>+'[1]UE409 (2)'!H383</f>
        <v>314</v>
      </c>
      <c r="I369" s="671">
        <f>+'[1]UE409 (2)'!I383</f>
        <v>314</v>
      </c>
      <c r="J369" s="727">
        <v>0</v>
      </c>
      <c r="K369" s="671">
        <v>9</v>
      </c>
      <c r="L369" s="671">
        <v>8</v>
      </c>
      <c r="M369" s="671">
        <v>25</v>
      </c>
      <c r="N369" s="671">
        <f t="shared" ref="N369:U369" si="114">+N370</f>
        <v>0</v>
      </c>
      <c r="O369" s="671">
        <f t="shared" si="114"/>
        <v>0</v>
      </c>
      <c r="P369" s="671">
        <f t="shared" si="114"/>
        <v>0</v>
      </c>
      <c r="Q369" s="671">
        <f t="shared" si="114"/>
        <v>0</v>
      </c>
      <c r="R369" s="671">
        <f t="shared" si="114"/>
        <v>0</v>
      </c>
      <c r="S369" s="671">
        <f t="shared" si="114"/>
        <v>0</v>
      </c>
      <c r="T369" s="671">
        <f t="shared" si="114"/>
        <v>0</v>
      </c>
      <c r="U369" s="671">
        <f t="shared" si="114"/>
        <v>0</v>
      </c>
      <c r="V369" s="77">
        <f t="shared" si="110"/>
        <v>42</v>
      </c>
      <c r="W369" s="128">
        <f t="shared" si="111"/>
        <v>13.375796178343949</v>
      </c>
      <c r="Z369" s="640"/>
      <c r="AA369" s="640"/>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BA369" s="77">
        <f>+BC369+BD369+BF369+BH369+BJ369+BL369+BN369+BP369+BR369+BT369+BV369+BX369+BZ369</f>
        <v>6000</v>
      </c>
      <c r="BB369" s="130">
        <f>+BE369+BG369+BI369+BK369+BM369+BO369+BQ369+BS369+BU369+BW369+BY369+CA369</f>
        <v>0</v>
      </c>
      <c r="BC369" s="183">
        <v>6000</v>
      </c>
      <c r="BD369" s="155">
        <v>0</v>
      </c>
      <c r="BE369" s="184">
        <v>0</v>
      </c>
      <c r="BF369" s="131">
        <v>0</v>
      </c>
      <c r="BG369" s="184">
        <v>0</v>
      </c>
      <c r="BH369" s="131"/>
      <c r="BI369" s="185"/>
      <c r="BJ369" s="131"/>
      <c r="BK369" s="184"/>
      <c r="BL369" s="131"/>
      <c r="BM369" s="184"/>
      <c r="BN369" s="131"/>
      <c r="BO369" s="185"/>
      <c r="BP369" s="131"/>
      <c r="BQ369" s="185"/>
      <c r="BR369" s="131"/>
      <c r="BS369" s="186"/>
      <c r="BT369" s="131"/>
      <c r="BU369" s="185"/>
      <c r="BV369" s="131"/>
      <c r="BW369" s="186"/>
      <c r="BX369" s="131"/>
      <c r="BY369" s="186"/>
      <c r="BZ369" s="131"/>
      <c r="CA369" s="65"/>
      <c r="CB369" s="156">
        <f t="shared" si="112"/>
        <v>0</v>
      </c>
      <c r="CC369" s="128">
        <f t="shared" si="113"/>
        <v>0</v>
      </c>
      <c r="CF369" s="133">
        <f>+CI369-BA369</f>
        <v>0</v>
      </c>
      <c r="CG369" s="133">
        <f>+CJ369-BB369</f>
        <v>0</v>
      </c>
      <c r="CH369" s="160"/>
      <c r="CI369" s="133">
        <v>6000</v>
      </c>
      <c r="CJ369" s="133">
        <v>0</v>
      </c>
    </row>
    <row r="370" spans="1:88" ht="48.75" customHeight="1">
      <c r="A370" s="945"/>
      <c r="B370" s="1233"/>
      <c r="C370" s="990"/>
      <c r="D370" s="19" t="s">
        <v>305</v>
      </c>
      <c r="E370" s="9" t="s">
        <v>145</v>
      </c>
      <c r="F370" s="671">
        <f>+'[1]UE409 (2)'!F384</f>
        <v>314</v>
      </c>
      <c r="G370" s="671">
        <f>+'[1]UE409 (2)'!G384</f>
        <v>314</v>
      </c>
      <c r="H370" s="671">
        <f>+'[1]UE409 (2)'!H384</f>
        <v>314</v>
      </c>
      <c r="I370" s="671">
        <f>+'[1]UE409 (2)'!I384</f>
        <v>314</v>
      </c>
      <c r="J370" s="634">
        <v>0</v>
      </c>
      <c r="K370" s="80">
        <v>9</v>
      </c>
      <c r="L370" s="80">
        <v>8</v>
      </c>
      <c r="M370" s="80">
        <v>25</v>
      </c>
      <c r="N370" s="80"/>
      <c r="O370" s="80"/>
      <c r="P370" s="80"/>
      <c r="Q370" s="80"/>
      <c r="R370" s="80"/>
      <c r="S370" s="634"/>
      <c r="T370" s="80"/>
      <c r="U370" s="80"/>
      <c r="V370" s="77">
        <f t="shared" si="110"/>
        <v>42</v>
      </c>
      <c r="W370" s="128">
        <f t="shared" si="111"/>
        <v>13.375796178343949</v>
      </c>
      <c r="Z370" s="640" t="s">
        <v>855</v>
      </c>
      <c r="AA370" s="640" t="s">
        <v>856</v>
      </c>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BA370" s="129"/>
      <c r="BB370" s="130"/>
      <c r="BC370" s="183"/>
      <c r="BD370" s="155"/>
      <c r="BE370" s="184"/>
      <c r="BF370" s="131"/>
      <c r="BG370" s="184"/>
      <c r="BH370" s="131"/>
      <c r="BI370" s="185"/>
      <c r="BJ370" s="131"/>
      <c r="BK370" s="184"/>
      <c r="BL370" s="131"/>
      <c r="BM370" s="184"/>
      <c r="BN370" s="131"/>
      <c r="BO370" s="185"/>
      <c r="BP370" s="131"/>
      <c r="BQ370" s="185"/>
      <c r="BR370" s="131"/>
      <c r="BS370" s="186"/>
      <c r="BT370" s="131"/>
      <c r="BU370" s="185"/>
      <c r="BV370" s="131"/>
      <c r="BW370" s="186"/>
      <c r="BX370" s="131"/>
      <c r="BY370" s="186"/>
      <c r="BZ370" s="131"/>
      <c r="CA370" s="65"/>
      <c r="CB370" s="156">
        <f t="shared" si="112"/>
        <v>0</v>
      </c>
      <c r="CC370" s="128" t="e">
        <f t="shared" si="113"/>
        <v>#DIV/0!</v>
      </c>
      <c r="CF370" s="122"/>
      <c r="CG370" s="122"/>
    </row>
    <row r="371" spans="1:88" ht="48.75" customHeight="1">
      <c r="A371" s="945"/>
      <c r="B371" s="975" t="s">
        <v>306</v>
      </c>
      <c r="C371" s="984" t="s">
        <v>714</v>
      </c>
      <c r="D371" s="985"/>
      <c r="E371" s="986"/>
      <c r="F371" s="698">
        <f>+'[1]UE409 (2)'!F385</f>
        <v>167769</v>
      </c>
      <c r="G371" s="698">
        <f>+'[1]UE409 (2)'!G385</f>
        <v>167769</v>
      </c>
      <c r="H371" s="698">
        <f>+'[1]UE409 (2)'!H385</f>
        <v>167769</v>
      </c>
      <c r="I371" s="698">
        <f>+'[1]UE409 (2)'!I385</f>
        <v>167769</v>
      </c>
      <c r="J371" s="740">
        <v>17665</v>
      </c>
      <c r="K371" s="700">
        <v>16308</v>
      </c>
      <c r="L371" s="700">
        <v>17717</v>
      </c>
      <c r="M371" s="700">
        <v>6280</v>
      </c>
      <c r="N371" s="700">
        <f t="shared" ref="N371:U371" si="115">+N372+N374</f>
        <v>0</v>
      </c>
      <c r="O371" s="700">
        <f t="shared" si="115"/>
        <v>0</v>
      </c>
      <c r="P371" s="700">
        <f t="shared" si="115"/>
        <v>0</v>
      </c>
      <c r="Q371" s="700">
        <f t="shared" si="115"/>
        <v>0</v>
      </c>
      <c r="R371" s="700">
        <f t="shared" si="115"/>
        <v>0</v>
      </c>
      <c r="S371" s="700">
        <f t="shared" si="115"/>
        <v>0</v>
      </c>
      <c r="T371" s="700">
        <f t="shared" si="115"/>
        <v>0</v>
      </c>
      <c r="U371" s="700">
        <f t="shared" si="115"/>
        <v>0</v>
      </c>
      <c r="V371" s="77">
        <f t="shared" si="110"/>
        <v>57970</v>
      </c>
      <c r="W371" s="128">
        <f t="shared" si="111"/>
        <v>34.553463393117916</v>
      </c>
      <c r="Z371" s="640"/>
      <c r="AA371" s="640"/>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BA371" s="129"/>
      <c r="BB371" s="130"/>
      <c r="BC371" s="183"/>
      <c r="BD371" s="155"/>
      <c r="BE371" s="184"/>
      <c r="BF371" s="131"/>
      <c r="BG371" s="184"/>
      <c r="BH371" s="131"/>
      <c r="BI371" s="185"/>
      <c r="BJ371" s="131"/>
      <c r="BK371" s="184"/>
      <c r="BL371" s="131"/>
      <c r="BM371" s="184"/>
      <c r="BN371" s="131"/>
      <c r="BO371" s="185"/>
      <c r="BP371" s="131"/>
      <c r="BQ371" s="185"/>
      <c r="BR371" s="131"/>
      <c r="BS371" s="186"/>
      <c r="BT371" s="131"/>
      <c r="BU371" s="185"/>
      <c r="BV371" s="131"/>
      <c r="BW371" s="186"/>
      <c r="BX371" s="131"/>
      <c r="BY371" s="186"/>
      <c r="BZ371" s="131"/>
      <c r="CA371" s="65"/>
      <c r="CB371" s="156">
        <f t="shared" si="112"/>
        <v>0</v>
      </c>
      <c r="CC371" s="128" t="e">
        <f t="shared" si="113"/>
        <v>#DIV/0!</v>
      </c>
      <c r="CF371" s="122"/>
      <c r="CG371" s="122"/>
    </row>
    <row r="372" spans="1:88" ht="42" customHeight="1">
      <c r="A372" s="945"/>
      <c r="B372" s="976"/>
      <c r="C372" s="944" t="s">
        <v>307</v>
      </c>
      <c r="D372" s="677" t="s">
        <v>221</v>
      </c>
      <c r="E372" s="678"/>
      <c r="F372" s="671">
        <f>+'[1]UE409 (2)'!F386</f>
        <v>107393</v>
      </c>
      <c r="G372" s="671">
        <f>+'[1]UE409 (2)'!G386</f>
        <v>107393</v>
      </c>
      <c r="H372" s="671">
        <f>+'[1]UE409 (2)'!H386</f>
        <v>107393</v>
      </c>
      <c r="I372" s="671">
        <f>+'[1]UE409 (2)'!I386</f>
        <v>107393</v>
      </c>
      <c r="J372" s="729">
        <v>14051</v>
      </c>
      <c r="K372" s="671">
        <v>12292</v>
      </c>
      <c r="L372" s="671">
        <v>12220</v>
      </c>
      <c r="M372" s="671">
        <v>4760</v>
      </c>
      <c r="N372" s="671">
        <f t="shared" ref="N372:U372" si="116">+N373</f>
        <v>0</v>
      </c>
      <c r="O372" s="671">
        <f t="shared" si="116"/>
        <v>0</v>
      </c>
      <c r="P372" s="671">
        <f t="shared" si="116"/>
        <v>0</v>
      </c>
      <c r="Q372" s="671">
        <f t="shared" si="116"/>
        <v>0</v>
      </c>
      <c r="R372" s="671">
        <f t="shared" si="116"/>
        <v>0</v>
      </c>
      <c r="S372" s="671">
        <f t="shared" si="116"/>
        <v>0</v>
      </c>
      <c r="T372" s="671">
        <f t="shared" si="116"/>
        <v>0</v>
      </c>
      <c r="U372" s="671">
        <f t="shared" si="116"/>
        <v>0</v>
      </c>
      <c r="V372" s="77">
        <f t="shared" si="110"/>
        <v>43323</v>
      </c>
      <c r="W372" s="128">
        <f t="shared" si="111"/>
        <v>40.340618103600796</v>
      </c>
      <c r="Z372" s="640"/>
      <c r="AA372" s="640"/>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BA372" s="77">
        <f>+BC372+BD372+BF372+BH372+BJ372+BL372+BN372+BP372+BR372+BT372+BV372+BX372+BZ372</f>
        <v>98390</v>
      </c>
      <c r="BB372" s="130">
        <f>+BE372+BG372+BI372+BK372+BM372+BO372+BQ372+BS372+BU372+BW372+BY372+CA372</f>
        <v>8980.18</v>
      </c>
      <c r="BC372" s="183">
        <v>26135</v>
      </c>
      <c r="BD372" s="155">
        <v>0</v>
      </c>
      <c r="BE372" s="184">
        <v>1179.3000000000002</v>
      </c>
      <c r="BF372" s="131">
        <v>72255</v>
      </c>
      <c r="BG372" s="184">
        <v>7800.88</v>
      </c>
      <c r="BH372" s="131"/>
      <c r="BI372" s="185"/>
      <c r="BJ372" s="131"/>
      <c r="BK372" s="184"/>
      <c r="BL372" s="131"/>
      <c r="BM372" s="184"/>
      <c r="BN372" s="131"/>
      <c r="BO372" s="185"/>
      <c r="BP372" s="131"/>
      <c r="BQ372" s="185"/>
      <c r="BR372" s="131"/>
      <c r="BS372" s="186"/>
      <c r="BT372" s="131"/>
      <c r="BU372" s="185"/>
      <c r="BV372" s="131"/>
      <c r="BW372" s="186"/>
      <c r="BX372" s="131"/>
      <c r="BY372" s="186"/>
      <c r="BZ372" s="131"/>
      <c r="CA372" s="65"/>
      <c r="CB372" s="156">
        <f t="shared" si="112"/>
        <v>8980.18</v>
      </c>
      <c r="CC372" s="128">
        <f t="shared" si="113"/>
        <v>9.1271267405224101</v>
      </c>
      <c r="CF372" s="133">
        <f>+CI372-BA372</f>
        <v>0</v>
      </c>
      <c r="CG372" s="133">
        <f>+CJ372-BB372</f>
        <v>0</v>
      </c>
      <c r="CH372" s="160"/>
      <c r="CI372" s="133">
        <v>98390</v>
      </c>
      <c r="CJ372" s="133">
        <v>8980.18</v>
      </c>
    </row>
    <row r="373" spans="1:88" ht="42" customHeight="1">
      <c r="A373" s="945"/>
      <c r="B373" s="976"/>
      <c r="C373" s="944"/>
      <c r="D373" s="19" t="s">
        <v>485</v>
      </c>
      <c r="E373" s="9" t="s">
        <v>33</v>
      </c>
      <c r="F373" s="671">
        <f>+'[1]UE409 (2)'!F387</f>
        <v>107393</v>
      </c>
      <c r="G373" s="671">
        <f>+'[1]UE409 (2)'!G387</f>
        <v>107393</v>
      </c>
      <c r="H373" s="671">
        <f>+'[1]UE409 (2)'!H387</f>
        <v>107393</v>
      </c>
      <c r="I373" s="671">
        <f>+'[1]UE409 (2)'!I387</f>
        <v>107393</v>
      </c>
      <c r="J373" s="635">
        <v>14051</v>
      </c>
      <c r="K373" s="80">
        <v>12292</v>
      </c>
      <c r="L373" s="80">
        <v>12220</v>
      </c>
      <c r="M373" s="80">
        <v>4760</v>
      </c>
      <c r="N373" s="80"/>
      <c r="O373" s="80"/>
      <c r="P373" s="80"/>
      <c r="Q373" s="80"/>
      <c r="R373" s="80"/>
      <c r="S373" s="635"/>
      <c r="T373" s="80"/>
      <c r="U373" s="80"/>
      <c r="V373" s="77">
        <f t="shared" si="110"/>
        <v>43323</v>
      </c>
      <c r="W373" s="128">
        <f t="shared" si="111"/>
        <v>40.340618103600796</v>
      </c>
      <c r="Z373" s="640"/>
      <c r="AA373" s="640"/>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BA373" s="129"/>
      <c r="BB373" s="130"/>
      <c r="BC373" s="183"/>
      <c r="BD373" s="155"/>
      <c r="BE373" s="184"/>
      <c r="BF373" s="131"/>
      <c r="BG373" s="184"/>
      <c r="BH373" s="131"/>
      <c r="BI373" s="185"/>
      <c r="BJ373" s="131"/>
      <c r="BK373" s="184"/>
      <c r="BL373" s="131"/>
      <c r="BM373" s="184"/>
      <c r="BN373" s="131"/>
      <c r="BO373" s="185"/>
      <c r="BP373" s="131"/>
      <c r="BQ373" s="185"/>
      <c r="BR373" s="131"/>
      <c r="BS373" s="186"/>
      <c r="BT373" s="131"/>
      <c r="BU373" s="185"/>
      <c r="BV373" s="131"/>
      <c r="BW373" s="186"/>
      <c r="BX373" s="131"/>
      <c r="BY373" s="186"/>
      <c r="BZ373" s="131"/>
      <c r="CA373" s="65"/>
      <c r="CB373" s="156">
        <f t="shared" si="112"/>
        <v>0</v>
      </c>
      <c r="CC373" s="128" t="e">
        <f t="shared" si="113"/>
        <v>#DIV/0!</v>
      </c>
      <c r="CF373" s="122"/>
      <c r="CG373" s="122"/>
    </row>
    <row r="374" spans="1:88" ht="42" customHeight="1">
      <c r="A374" s="945"/>
      <c r="B374" s="976"/>
      <c r="C374" s="981" t="s">
        <v>308</v>
      </c>
      <c r="D374" s="677" t="s">
        <v>221</v>
      </c>
      <c r="E374" s="678"/>
      <c r="F374" s="671">
        <f>+'[1]UE409 (2)'!F388</f>
        <v>60376</v>
      </c>
      <c r="G374" s="671">
        <f>+'[1]UE409 (2)'!G388</f>
        <v>60376</v>
      </c>
      <c r="H374" s="671">
        <f>+'[1]UE409 (2)'!H388</f>
        <v>60376</v>
      </c>
      <c r="I374" s="671">
        <f>+'[1]UE409 (2)'!I388</f>
        <v>60376</v>
      </c>
      <c r="J374" s="729">
        <v>3614</v>
      </c>
      <c r="K374" s="671">
        <v>4016</v>
      </c>
      <c r="L374" s="671">
        <v>5497</v>
      </c>
      <c r="M374" s="671">
        <v>1520</v>
      </c>
      <c r="N374" s="671">
        <f t="shared" ref="N374:U374" si="117">+N375</f>
        <v>0</v>
      </c>
      <c r="O374" s="671">
        <f t="shared" si="117"/>
        <v>0</v>
      </c>
      <c r="P374" s="671">
        <f t="shared" si="117"/>
        <v>0</v>
      </c>
      <c r="Q374" s="671">
        <f t="shared" si="117"/>
        <v>0</v>
      </c>
      <c r="R374" s="671">
        <f t="shared" si="117"/>
        <v>0</v>
      </c>
      <c r="S374" s="671">
        <f t="shared" si="117"/>
        <v>0</v>
      </c>
      <c r="T374" s="671">
        <f t="shared" si="117"/>
        <v>0</v>
      </c>
      <c r="U374" s="671">
        <f t="shared" si="117"/>
        <v>0</v>
      </c>
      <c r="V374" s="77">
        <f t="shared" si="110"/>
        <v>14647</v>
      </c>
      <c r="W374" s="128">
        <f t="shared" si="111"/>
        <v>24.259639591890817</v>
      </c>
      <c r="Z374" s="640"/>
      <c r="AA374" s="640"/>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BA374" s="77">
        <f>+BC374+BD374+BF374+BH374+BJ374+BL374+BN374+BP374+BR374+BT374+BV374+BX374+BZ374</f>
        <v>24000</v>
      </c>
      <c r="BB374" s="130">
        <f>+BE374+BG374+BI374+BK374+BM374+BO374+BQ374+BS374+BU374+BW374+BY374+CA374</f>
        <v>0</v>
      </c>
      <c r="BC374" s="183">
        <v>24000</v>
      </c>
      <c r="BD374" s="155">
        <v>0</v>
      </c>
      <c r="BE374" s="184">
        <v>0</v>
      </c>
      <c r="BF374" s="131">
        <v>0</v>
      </c>
      <c r="BG374" s="184">
        <v>0</v>
      </c>
      <c r="BH374" s="131"/>
      <c r="BI374" s="185"/>
      <c r="BJ374" s="131"/>
      <c r="BK374" s="184"/>
      <c r="BL374" s="131"/>
      <c r="BM374" s="184"/>
      <c r="BN374" s="131"/>
      <c r="BO374" s="185"/>
      <c r="BP374" s="131"/>
      <c r="BQ374" s="185"/>
      <c r="BR374" s="131"/>
      <c r="BS374" s="186"/>
      <c r="BT374" s="131"/>
      <c r="BU374" s="185"/>
      <c r="BV374" s="131"/>
      <c r="BW374" s="186"/>
      <c r="BX374" s="131"/>
      <c r="BY374" s="186"/>
      <c r="BZ374" s="131"/>
      <c r="CA374" s="65"/>
      <c r="CB374" s="156">
        <f t="shared" si="112"/>
        <v>0</v>
      </c>
      <c r="CC374" s="128">
        <f t="shared" si="113"/>
        <v>0</v>
      </c>
      <c r="CF374" s="133">
        <f>+CI374-BA374</f>
        <v>0</v>
      </c>
      <c r="CG374" s="133">
        <f>+CJ374-BB374</f>
        <v>0</v>
      </c>
      <c r="CH374" s="160"/>
      <c r="CI374" s="133">
        <v>24000</v>
      </c>
      <c r="CJ374" s="133">
        <v>0</v>
      </c>
    </row>
    <row r="375" spans="1:88" ht="107.25" customHeight="1">
      <c r="A375" s="945"/>
      <c r="B375" s="977"/>
      <c r="C375" s="983"/>
      <c r="D375" s="22" t="s">
        <v>432</v>
      </c>
      <c r="E375" s="9" t="s">
        <v>33</v>
      </c>
      <c r="F375" s="671">
        <f>+'[1]UE409 (2)'!F389</f>
        <v>60376</v>
      </c>
      <c r="G375" s="671">
        <f>+'[1]UE409 (2)'!G389</f>
        <v>60376</v>
      </c>
      <c r="H375" s="671">
        <f>+'[1]UE409 (2)'!H389</f>
        <v>60376</v>
      </c>
      <c r="I375" s="671">
        <f>+'[1]UE409 (2)'!I389</f>
        <v>60376</v>
      </c>
      <c r="J375" s="635">
        <v>3614</v>
      </c>
      <c r="K375" s="80">
        <v>4016</v>
      </c>
      <c r="L375" s="80">
        <v>5497</v>
      </c>
      <c r="M375" s="80">
        <v>1520</v>
      </c>
      <c r="N375" s="80"/>
      <c r="O375" s="80"/>
      <c r="P375" s="80"/>
      <c r="Q375" s="80"/>
      <c r="R375" s="80"/>
      <c r="S375" s="635"/>
      <c r="T375" s="80"/>
      <c r="U375" s="80"/>
      <c r="V375" s="77">
        <f t="shared" si="110"/>
        <v>14647</v>
      </c>
      <c r="W375" s="128">
        <f t="shared" si="111"/>
        <v>24.259639591890817</v>
      </c>
      <c r="Z375" s="640" t="s">
        <v>857</v>
      </c>
      <c r="AA375" s="640" t="s">
        <v>858</v>
      </c>
      <c r="AB375" s="226"/>
      <c r="AC375" s="226"/>
      <c r="AD375" s="226" t="s">
        <v>1019</v>
      </c>
      <c r="AE375" s="226"/>
      <c r="AF375" s="226"/>
      <c r="AG375" s="226"/>
      <c r="AH375" s="226"/>
      <c r="AI375" s="226"/>
      <c r="AJ375" s="226"/>
      <c r="AK375" s="226"/>
      <c r="AL375" s="226"/>
      <c r="AM375" s="226"/>
      <c r="AN375" s="226"/>
      <c r="AO375" s="226"/>
      <c r="AP375" s="226"/>
      <c r="AQ375" s="226"/>
      <c r="AR375" s="226"/>
      <c r="AS375" s="226"/>
      <c r="AT375" s="226"/>
      <c r="AU375" s="226"/>
      <c r="AV375" s="226"/>
      <c r="AW375" s="226"/>
      <c r="BA375" s="129"/>
      <c r="BB375" s="130"/>
      <c r="BC375" s="183"/>
      <c r="BD375" s="155"/>
      <c r="BE375" s="184"/>
      <c r="BF375" s="131"/>
      <c r="BG375" s="184"/>
      <c r="BH375" s="131"/>
      <c r="BI375" s="185"/>
      <c r="BJ375" s="131"/>
      <c r="BK375" s="184"/>
      <c r="BL375" s="131"/>
      <c r="BM375" s="184"/>
      <c r="BN375" s="131"/>
      <c r="BO375" s="185"/>
      <c r="BP375" s="131"/>
      <c r="BQ375" s="185"/>
      <c r="BR375" s="131"/>
      <c r="BS375" s="186"/>
      <c r="BT375" s="131"/>
      <c r="BU375" s="185"/>
      <c r="BV375" s="131"/>
      <c r="BW375" s="186"/>
      <c r="BX375" s="131"/>
      <c r="BY375" s="186"/>
      <c r="BZ375" s="131"/>
      <c r="CA375" s="65"/>
      <c r="CB375" s="156">
        <f t="shared" si="112"/>
        <v>0</v>
      </c>
      <c r="CC375" s="128" t="e">
        <f t="shared" si="113"/>
        <v>#DIV/0!</v>
      </c>
      <c r="CF375" s="122"/>
      <c r="CG375" s="122"/>
    </row>
    <row r="376" spans="1:88" ht="49.5" customHeight="1">
      <c r="A376" s="945"/>
      <c r="B376" s="975" t="s">
        <v>309</v>
      </c>
      <c r="C376" s="984" t="s">
        <v>714</v>
      </c>
      <c r="D376" s="985"/>
      <c r="E376" s="986"/>
      <c r="F376" s="698">
        <f>+'[1]UE409 (2)'!F390</f>
        <v>8726</v>
      </c>
      <c r="G376" s="698">
        <f>+'[1]UE409 (2)'!G390</f>
        <v>8726</v>
      </c>
      <c r="H376" s="698">
        <f>+'[1]UE409 (2)'!H390</f>
        <v>8726</v>
      </c>
      <c r="I376" s="698">
        <f>+'[1]UE409 (2)'!I390</f>
        <v>8726</v>
      </c>
      <c r="J376" s="741">
        <v>690</v>
      </c>
      <c r="K376" s="700">
        <v>782</v>
      </c>
      <c r="L376" s="700">
        <v>899</v>
      </c>
      <c r="M376" s="700">
        <v>220</v>
      </c>
      <c r="N376" s="700">
        <f t="shared" ref="N376:U376" si="118">+N377+N379</f>
        <v>0</v>
      </c>
      <c r="O376" s="700">
        <f t="shared" si="118"/>
        <v>0</v>
      </c>
      <c r="P376" s="700">
        <f t="shared" si="118"/>
        <v>0</v>
      </c>
      <c r="Q376" s="700">
        <f t="shared" si="118"/>
        <v>0</v>
      </c>
      <c r="R376" s="700">
        <f t="shared" si="118"/>
        <v>0</v>
      </c>
      <c r="S376" s="700">
        <f t="shared" si="118"/>
        <v>0</v>
      </c>
      <c r="T376" s="700">
        <f t="shared" si="118"/>
        <v>0</v>
      </c>
      <c r="U376" s="700">
        <f t="shared" si="118"/>
        <v>0</v>
      </c>
      <c r="V376" s="77">
        <f t="shared" si="110"/>
        <v>2591</v>
      </c>
      <c r="W376" s="128">
        <f t="shared" si="111"/>
        <v>29.692871877148754</v>
      </c>
      <c r="Z376" s="640"/>
      <c r="AA376" s="640"/>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BA376" s="129"/>
      <c r="BB376" s="130"/>
      <c r="BC376" s="183"/>
      <c r="BD376" s="155"/>
      <c r="BE376" s="184"/>
      <c r="BF376" s="131"/>
      <c r="BG376" s="184"/>
      <c r="BH376" s="131"/>
      <c r="BI376" s="185"/>
      <c r="BJ376" s="131"/>
      <c r="BK376" s="184"/>
      <c r="BL376" s="131"/>
      <c r="BM376" s="184"/>
      <c r="BN376" s="131"/>
      <c r="BO376" s="185"/>
      <c r="BP376" s="131"/>
      <c r="BQ376" s="185"/>
      <c r="BR376" s="131"/>
      <c r="BS376" s="186"/>
      <c r="BT376" s="131"/>
      <c r="BU376" s="185"/>
      <c r="BV376" s="131"/>
      <c r="BW376" s="186"/>
      <c r="BX376" s="131"/>
      <c r="BY376" s="186"/>
      <c r="BZ376" s="131"/>
      <c r="CA376" s="65"/>
      <c r="CB376" s="156">
        <f t="shared" si="112"/>
        <v>0</v>
      </c>
      <c r="CC376" s="128" t="e">
        <f t="shared" si="113"/>
        <v>#DIV/0!</v>
      </c>
      <c r="CF376" s="122"/>
      <c r="CG376" s="122"/>
    </row>
    <row r="377" spans="1:88" ht="42" customHeight="1">
      <c r="A377" s="945"/>
      <c r="B377" s="976"/>
      <c r="C377" s="944" t="s">
        <v>310</v>
      </c>
      <c r="D377" s="677" t="s">
        <v>221</v>
      </c>
      <c r="E377" s="678"/>
      <c r="F377" s="671">
        <f>+'[1]UE409 (2)'!F391</f>
        <v>5270</v>
      </c>
      <c r="G377" s="671">
        <f>+'[1]UE409 (2)'!G391</f>
        <v>5270</v>
      </c>
      <c r="H377" s="671">
        <f>+'[1]UE409 (2)'!H391</f>
        <v>5270</v>
      </c>
      <c r="I377" s="671">
        <f>+'[1]UE409 (2)'!I391</f>
        <v>5270</v>
      </c>
      <c r="J377" s="727">
        <v>340</v>
      </c>
      <c r="K377" s="671">
        <v>282</v>
      </c>
      <c r="L377" s="671">
        <v>245</v>
      </c>
      <c r="M377" s="671">
        <v>50</v>
      </c>
      <c r="N377" s="671">
        <f t="shared" ref="N377:U377" si="119">+N378</f>
        <v>0</v>
      </c>
      <c r="O377" s="671">
        <f t="shared" si="119"/>
        <v>0</v>
      </c>
      <c r="P377" s="671">
        <f t="shared" si="119"/>
        <v>0</v>
      </c>
      <c r="Q377" s="671">
        <f t="shared" si="119"/>
        <v>0</v>
      </c>
      <c r="R377" s="671">
        <f t="shared" si="119"/>
        <v>0</v>
      </c>
      <c r="S377" s="671">
        <f t="shared" si="119"/>
        <v>0</v>
      </c>
      <c r="T377" s="671">
        <f t="shared" si="119"/>
        <v>0</v>
      </c>
      <c r="U377" s="671">
        <f t="shared" si="119"/>
        <v>0</v>
      </c>
      <c r="V377" s="77">
        <f t="shared" si="110"/>
        <v>917</v>
      </c>
      <c r="W377" s="128">
        <f t="shared" si="111"/>
        <v>17.400379506641368</v>
      </c>
      <c r="Z377" s="640"/>
      <c r="AA377" s="640"/>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BA377" s="750">
        <f>+BC377+BD377+BF377+BH377+BJ377+BL377+BN377+BP377+BR377+BT377+BV377+BX377+BZ377</f>
        <v>562421</v>
      </c>
      <c r="BB377" s="130">
        <f>+BE377+BG377+BI377+BK377+BM377+BO377+BQ377+BS377+BU377+BW377+BY377+CA377</f>
        <v>47463.3</v>
      </c>
      <c r="BC377" s="183">
        <v>418420</v>
      </c>
      <c r="BD377" s="748">
        <v>16000</v>
      </c>
      <c r="BE377" s="184">
        <v>17003.03</v>
      </c>
      <c r="BF377" s="131">
        <v>128001</v>
      </c>
      <c r="BG377" s="184">
        <v>30460.270000000004</v>
      </c>
      <c r="BH377" s="131"/>
      <c r="BI377" s="185"/>
      <c r="BJ377" s="131"/>
      <c r="BK377" s="184"/>
      <c r="BL377" s="131"/>
      <c r="BM377" s="184"/>
      <c r="BN377" s="131"/>
      <c r="BO377" s="185"/>
      <c r="BP377" s="131"/>
      <c r="BQ377" s="185"/>
      <c r="BR377" s="131"/>
      <c r="BS377" s="186"/>
      <c r="BT377" s="131"/>
      <c r="BU377" s="185"/>
      <c r="BV377" s="131"/>
      <c r="BW377" s="186"/>
      <c r="BX377" s="131"/>
      <c r="BY377" s="186"/>
      <c r="BZ377" s="131"/>
      <c r="CA377" s="65"/>
      <c r="CB377" s="156">
        <f t="shared" si="112"/>
        <v>47463.3</v>
      </c>
      <c r="CC377" s="128">
        <f t="shared" si="113"/>
        <v>8.4391052254449974</v>
      </c>
      <c r="CF377" s="133">
        <f>+CI377-BA377</f>
        <v>0</v>
      </c>
      <c r="CG377" s="133">
        <f>+CJ377-BB377</f>
        <v>0</v>
      </c>
      <c r="CH377" s="160"/>
      <c r="CI377" s="133">
        <v>562421</v>
      </c>
      <c r="CJ377" s="133">
        <v>47463.3</v>
      </c>
    </row>
    <row r="378" spans="1:88" ht="42" customHeight="1">
      <c r="A378" s="945"/>
      <c r="B378" s="976"/>
      <c r="C378" s="944"/>
      <c r="D378" s="19" t="s">
        <v>311</v>
      </c>
      <c r="E378" s="9" t="s">
        <v>101</v>
      </c>
      <c r="F378" s="671">
        <f>+'[1]UE409 (2)'!F392</f>
        <v>5270</v>
      </c>
      <c r="G378" s="671">
        <f>+'[1]UE409 (2)'!G392</f>
        <v>5270</v>
      </c>
      <c r="H378" s="671">
        <f>+'[1]UE409 (2)'!H392</f>
        <v>5270</v>
      </c>
      <c r="I378" s="671">
        <f>+'[1]UE409 (2)'!I392</f>
        <v>5270</v>
      </c>
      <c r="J378" s="634">
        <v>340</v>
      </c>
      <c r="K378" s="80">
        <v>282</v>
      </c>
      <c r="L378" s="80">
        <v>245</v>
      </c>
      <c r="M378" s="80">
        <v>50</v>
      </c>
      <c r="N378" s="80"/>
      <c r="O378" s="80"/>
      <c r="P378" s="80"/>
      <c r="Q378" s="80"/>
      <c r="R378" s="80"/>
      <c r="S378" s="634"/>
      <c r="T378" s="80"/>
      <c r="U378" s="80"/>
      <c r="V378" s="77">
        <f t="shared" si="110"/>
        <v>917</v>
      </c>
      <c r="W378" s="128">
        <f t="shared" si="111"/>
        <v>17.400379506641368</v>
      </c>
      <c r="Z378" s="640"/>
      <c r="AA378" s="640"/>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BA378" s="129"/>
      <c r="BB378" s="130"/>
      <c r="BC378" s="183"/>
      <c r="BD378" s="155"/>
      <c r="BE378" s="184"/>
      <c r="BF378" s="131"/>
      <c r="BG378" s="184"/>
      <c r="BH378" s="131"/>
      <c r="BI378" s="185"/>
      <c r="BJ378" s="131"/>
      <c r="BK378" s="184"/>
      <c r="BL378" s="131"/>
      <c r="BM378" s="184"/>
      <c r="BN378" s="131"/>
      <c r="BO378" s="185"/>
      <c r="BP378" s="131"/>
      <c r="BQ378" s="185"/>
      <c r="BR378" s="131"/>
      <c r="BS378" s="186"/>
      <c r="BT378" s="131"/>
      <c r="BU378" s="185"/>
      <c r="BV378" s="131"/>
      <c r="BW378" s="186"/>
      <c r="BX378" s="131"/>
      <c r="BY378" s="186"/>
      <c r="BZ378" s="131"/>
      <c r="CA378" s="65"/>
      <c r="CB378" s="156">
        <f t="shared" si="112"/>
        <v>0</v>
      </c>
      <c r="CC378" s="128" t="e">
        <f t="shared" si="113"/>
        <v>#DIV/0!</v>
      </c>
      <c r="CF378" s="122"/>
      <c r="CG378" s="122"/>
    </row>
    <row r="379" spans="1:88" ht="42" customHeight="1">
      <c r="A379" s="945"/>
      <c r="B379" s="976"/>
      <c r="C379" s="981" t="s">
        <v>312</v>
      </c>
      <c r="D379" s="677" t="s">
        <v>221</v>
      </c>
      <c r="E379" s="678"/>
      <c r="F379" s="671">
        <f>+'[1]UE409 (2)'!F393</f>
        <v>3456</v>
      </c>
      <c r="G379" s="671">
        <f>+'[1]UE409 (2)'!G393</f>
        <v>3456</v>
      </c>
      <c r="H379" s="671">
        <f>+'[1]UE409 (2)'!H393</f>
        <v>3456</v>
      </c>
      <c r="I379" s="671">
        <f>+'[1]UE409 (2)'!I393</f>
        <v>3456</v>
      </c>
      <c r="J379" s="727">
        <v>350</v>
      </c>
      <c r="K379" s="671">
        <v>500</v>
      </c>
      <c r="L379" s="671">
        <v>654</v>
      </c>
      <c r="M379" s="671">
        <v>170</v>
      </c>
      <c r="N379" s="671">
        <f t="shared" ref="N379:U379" si="120">+N380</f>
        <v>0</v>
      </c>
      <c r="O379" s="671">
        <f t="shared" si="120"/>
        <v>0</v>
      </c>
      <c r="P379" s="671">
        <f t="shared" si="120"/>
        <v>0</v>
      </c>
      <c r="Q379" s="671">
        <f t="shared" si="120"/>
        <v>0</v>
      </c>
      <c r="R379" s="671">
        <f t="shared" si="120"/>
        <v>0</v>
      </c>
      <c r="S379" s="671">
        <f t="shared" si="120"/>
        <v>0</v>
      </c>
      <c r="T379" s="671">
        <f t="shared" si="120"/>
        <v>0</v>
      </c>
      <c r="U379" s="671">
        <f t="shared" si="120"/>
        <v>0</v>
      </c>
      <c r="V379" s="77">
        <f t="shared" si="110"/>
        <v>1674</v>
      </c>
      <c r="W379" s="128">
        <f t="shared" si="111"/>
        <v>48.4375</v>
      </c>
      <c r="Z379" s="640"/>
      <c r="AA379" s="640"/>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BA379" s="77">
        <f>+BC379+BD379+BF379+BH379+BJ379+BL379+BN379+BP379+BR379+BT379+BV379+BX379+BZ379</f>
        <v>381161</v>
      </c>
      <c r="BB379" s="130">
        <f>+BE379+BG379+BI379+BK379+BM379+BO379+BQ379+BS379+BU379+BW379+BY379+CA379</f>
        <v>103098.11</v>
      </c>
      <c r="BC379" s="183">
        <v>296601</v>
      </c>
      <c r="BD379" s="155">
        <v>0</v>
      </c>
      <c r="BE379" s="184">
        <v>44605.45</v>
      </c>
      <c r="BF379" s="131">
        <v>84560</v>
      </c>
      <c r="BG379" s="184">
        <v>58492.66</v>
      </c>
      <c r="BH379" s="131"/>
      <c r="BI379" s="185"/>
      <c r="BJ379" s="131"/>
      <c r="BK379" s="184"/>
      <c r="BL379" s="131"/>
      <c r="BM379" s="184"/>
      <c r="BN379" s="131"/>
      <c r="BO379" s="185"/>
      <c r="BP379" s="131"/>
      <c r="BQ379" s="185"/>
      <c r="BR379" s="131"/>
      <c r="BS379" s="186"/>
      <c r="BT379" s="131"/>
      <c r="BU379" s="185"/>
      <c r="BV379" s="131"/>
      <c r="BW379" s="186"/>
      <c r="BX379" s="131"/>
      <c r="BY379" s="186"/>
      <c r="BZ379" s="131"/>
      <c r="CA379" s="65"/>
      <c r="CB379" s="156">
        <f t="shared" si="112"/>
        <v>103098.11</v>
      </c>
      <c r="CC379" s="128">
        <f t="shared" si="113"/>
        <v>27.048441472238764</v>
      </c>
      <c r="CF379" s="133">
        <f>+CI379-BA379</f>
        <v>0</v>
      </c>
      <c r="CG379" s="133">
        <f>+CJ379-BB379</f>
        <v>0</v>
      </c>
      <c r="CH379" s="160"/>
      <c r="CI379" s="133">
        <v>381161</v>
      </c>
      <c r="CJ379" s="133">
        <v>103098.11</v>
      </c>
    </row>
    <row r="380" spans="1:88" ht="99.75" customHeight="1">
      <c r="A380" s="945"/>
      <c r="B380" s="977"/>
      <c r="C380" s="983"/>
      <c r="D380" s="22" t="s">
        <v>433</v>
      </c>
      <c r="E380" s="9" t="s">
        <v>101</v>
      </c>
      <c r="F380" s="671">
        <f>+'[1]UE409 (2)'!F394</f>
        <v>3456</v>
      </c>
      <c r="G380" s="671">
        <f>+'[1]UE409 (2)'!G394</f>
        <v>3456</v>
      </c>
      <c r="H380" s="671">
        <f>+'[1]UE409 (2)'!H394</f>
        <v>3456</v>
      </c>
      <c r="I380" s="671">
        <f>+'[1]UE409 (2)'!I394</f>
        <v>3456</v>
      </c>
      <c r="J380" s="634">
        <v>350</v>
      </c>
      <c r="K380" s="91">
        <v>500</v>
      </c>
      <c r="L380" s="91">
        <v>654</v>
      </c>
      <c r="M380" s="91">
        <v>170</v>
      </c>
      <c r="N380" s="91"/>
      <c r="O380" s="91"/>
      <c r="P380" s="91"/>
      <c r="Q380" s="91"/>
      <c r="R380" s="91"/>
      <c r="S380" s="634"/>
      <c r="T380" s="91"/>
      <c r="U380" s="91"/>
      <c r="V380" s="77">
        <f t="shared" si="110"/>
        <v>1674</v>
      </c>
      <c r="W380" s="128">
        <f t="shared" si="111"/>
        <v>48.4375</v>
      </c>
      <c r="Z380" s="640"/>
      <c r="AA380" s="640"/>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BA380" s="129"/>
      <c r="BB380" s="130"/>
      <c r="BC380" s="183"/>
      <c r="BD380" s="155"/>
      <c r="BE380" s="184"/>
      <c r="BF380" s="131"/>
      <c r="BG380" s="184"/>
      <c r="BH380" s="131"/>
      <c r="BI380" s="185"/>
      <c r="BJ380" s="131"/>
      <c r="BK380" s="184"/>
      <c r="BL380" s="131"/>
      <c r="BM380" s="184"/>
      <c r="BN380" s="131"/>
      <c r="BO380" s="185"/>
      <c r="BP380" s="131"/>
      <c r="BQ380" s="185"/>
      <c r="BR380" s="131"/>
      <c r="BS380" s="186"/>
      <c r="BT380" s="131"/>
      <c r="BU380" s="185"/>
      <c r="BV380" s="131"/>
      <c r="BW380" s="186"/>
      <c r="BX380" s="131"/>
      <c r="BY380" s="186"/>
      <c r="BZ380" s="131"/>
      <c r="CA380" s="65"/>
      <c r="CB380" s="156">
        <f t="shared" si="112"/>
        <v>0</v>
      </c>
      <c r="CC380" s="128" t="e">
        <f t="shared" si="113"/>
        <v>#DIV/0!</v>
      </c>
      <c r="CF380" s="122"/>
      <c r="CG380" s="122"/>
    </row>
    <row r="381" spans="1:88" ht="50.25" customHeight="1">
      <c r="A381" s="945"/>
      <c r="B381" s="981" t="s">
        <v>313</v>
      </c>
      <c r="C381" s="997" t="s">
        <v>314</v>
      </c>
      <c r="D381" s="677" t="s">
        <v>221</v>
      </c>
      <c r="E381" s="678"/>
      <c r="F381" s="671">
        <f>+'[1]UE409 (2)'!F395</f>
        <v>18459</v>
      </c>
      <c r="G381" s="671">
        <f>+'[1]UE409 (2)'!G395</f>
        <v>18459</v>
      </c>
      <c r="H381" s="671">
        <f>+'[1]UE409 (2)'!H395</f>
        <v>18459</v>
      </c>
      <c r="I381" s="671">
        <f>+'[1]UE409 (2)'!I395</f>
        <v>18459</v>
      </c>
      <c r="J381" s="729">
        <v>1433</v>
      </c>
      <c r="K381" s="671">
        <v>1704</v>
      </c>
      <c r="L381" s="671">
        <v>1567</v>
      </c>
      <c r="M381" s="671">
        <v>563</v>
      </c>
      <c r="N381" s="671">
        <f t="shared" ref="N381:U381" si="121">SUM(N382:N384)</f>
        <v>0</v>
      </c>
      <c r="O381" s="671">
        <f t="shared" si="121"/>
        <v>0</v>
      </c>
      <c r="P381" s="671">
        <f t="shared" si="121"/>
        <v>0</v>
      </c>
      <c r="Q381" s="671">
        <f t="shared" si="121"/>
        <v>0</v>
      </c>
      <c r="R381" s="671">
        <f t="shared" si="121"/>
        <v>0</v>
      </c>
      <c r="S381" s="671">
        <f t="shared" si="121"/>
        <v>0</v>
      </c>
      <c r="T381" s="671">
        <f t="shared" si="121"/>
        <v>0</v>
      </c>
      <c r="U381" s="671">
        <f t="shared" si="121"/>
        <v>0</v>
      </c>
      <c r="V381" s="77">
        <f t="shared" si="110"/>
        <v>5267</v>
      </c>
      <c r="W381" s="128">
        <f t="shared" si="111"/>
        <v>28.53350669050328</v>
      </c>
      <c r="Z381" s="640"/>
      <c r="AA381" s="640"/>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BA381" s="77">
        <f>+BC381+BD381+BF381+BH381+BJ381+BL381+BN381+BP381+BR381+BT381+BV381+BX381+BZ381</f>
        <v>2020583</v>
      </c>
      <c r="BB381" s="130">
        <f>+BE381+BG381+BI381+BK381+BM381+BO381+BQ381+BS381+BU381+BW381+BY381+CA381</f>
        <v>329562.18999999994</v>
      </c>
      <c r="BC381" s="183">
        <v>1627862</v>
      </c>
      <c r="BD381" s="155">
        <v>24223</v>
      </c>
      <c r="BE381" s="184">
        <v>164300.71</v>
      </c>
      <c r="BF381" s="131">
        <v>368498</v>
      </c>
      <c r="BG381" s="184">
        <v>165261.47999999995</v>
      </c>
      <c r="BH381" s="131"/>
      <c r="BI381" s="185"/>
      <c r="BJ381" s="131"/>
      <c r="BK381" s="184"/>
      <c r="BL381" s="131"/>
      <c r="BM381" s="184"/>
      <c r="BN381" s="131"/>
      <c r="BO381" s="185"/>
      <c r="BP381" s="131"/>
      <c r="BQ381" s="185"/>
      <c r="BR381" s="131"/>
      <c r="BS381" s="186"/>
      <c r="BT381" s="131"/>
      <c r="BU381" s="185"/>
      <c r="BV381" s="131"/>
      <c r="BW381" s="186"/>
      <c r="BX381" s="131"/>
      <c r="BY381" s="186"/>
      <c r="BZ381" s="131"/>
      <c r="CA381" s="65"/>
      <c r="CB381" s="156">
        <f t="shared" si="112"/>
        <v>329562.18999999994</v>
      </c>
      <c r="CC381" s="128">
        <f t="shared" si="113"/>
        <v>16.310252536025491</v>
      </c>
      <c r="CF381" s="133">
        <f>+CI381-BA381</f>
        <v>0</v>
      </c>
      <c r="CG381" s="133">
        <f>+CJ381-BB381</f>
        <v>0</v>
      </c>
      <c r="CH381" s="160"/>
      <c r="CI381" s="133">
        <v>2020583</v>
      </c>
      <c r="CJ381" s="133">
        <v>329562.18999999994</v>
      </c>
    </row>
    <row r="382" spans="1:88" ht="60" customHeight="1">
      <c r="A382" s="945"/>
      <c r="B382" s="982"/>
      <c r="C382" s="998"/>
      <c r="D382" s="666" t="s">
        <v>871</v>
      </c>
      <c r="E382" s="9" t="s">
        <v>101</v>
      </c>
      <c r="F382" s="671">
        <f>+'[1]UE409 (2)'!F396</f>
        <v>8179</v>
      </c>
      <c r="G382" s="671">
        <f>+'[1]UE409 (2)'!G396</f>
        <v>8179</v>
      </c>
      <c r="H382" s="671">
        <f>+'[1]UE409 (2)'!H396</f>
        <v>8179</v>
      </c>
      <c r="I382" s="671">
        <f>+'[1]UE409 (2)'!I396</f>
        <v>8179</v>
      </c>
      <c r="J382" s="634">
        <v>873</v>
      </c>
      <c r="K382" s="91">
        <v>727</v>
      </c>
      <c r="L382" s="91">
        <v>679</v>
      </c>
      <c r="M382" s="91">
        <v>229</v>
      </c>
      <c r="N382" s="91"/>
      <c r="O382" s="91"/>
      <c r="P382" s="91"/>
      <c r="Q382" s="91"/>
      <c r="R382" s="91"/>
      <c r="S382" s="634"/>
      <c r="T382" s="91"/>
      <c r="U382" s="91"/>
      <c r="V382" s="77">
        <f t="shared" si="110"/>
        <v>2508</v>
      </c>
      <c r="W382" s="128">
        <f t="shared" si="111"/>
        <v>30.663895341728818</v>
      </c>
      <c r="Z382" s="640"/>
      <c r="AA382" s="640"/>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BA382" s="129"/>
      <c r="BB382" s="130"/>
      <c r="BC382" s="183"/>
      <c r="BD382" s="155"/>
      <c r="BE382" s="184"/>
      <c r="BF382" s="131"/>
      <c r="BG382" s="184"/>
      <c r="BH382" s="131"/>
      <c r="BI382" s="185"/>
      <c r="BJ382" s="131"/>
      <c r="BK382" s="184"/>
      <c r="BL382" s="131"/>
      <c r="BM382" s="184"/>
      <c r="BN382" s="131"/>
      <c r="BO382" s="185"/>
      <c r="BP382" s="131"/>
      <c r="BQ382" s="185"/>
      <c r="BR382" s="131"/>
      <c r="BS382" s="186"/>
      <c r="BT382" s="131"/>
      <c r="BU382" s="185"/>
      <c r="BV382" s="131"/>
      <c r="BW382" s="186"/>
      <c r="BX382" s="131"/>
      <c r="BY382" s="186"/>
      <c r="BZ382" s="131"/>
      <c r="CA382" s="65"/>
      <c r="CB382" s="156">
        <f t="shared" si="112"/>
        <v>0</v>
      </c>
      <c r="CC382" s="128" t="e">
        <f t="shared" si="113"/>
        <v>#DIV/0!</v>
      </c>
      <c r="CD382" s="209"/>
      <c r="CE382" s="145"/>
      <c r="CF382" s="122"/>
      <c r="CG382" s="122"/>
    </row>
    <row r="383" spans="1:88" ht="60" customHeight="1">
      <c r="A383" s="945"/>
      <c r="B383" s="982"/>
      <c r="C383" s="998"/>
      <c r="D383" s="38" t="s">
        <v>567</v>
      </c>
      <c r="E383" s="9" t="s">
        <v>101</v>
      </c>
      <c r="F383" s="671">
        <f>+'[1]UE409 (2)'!F397</f>
        <v>1154</v>
      </c>
      <c r="G383" s="671">
        <f>+'[1]UE409 (2)'!G397</f>
        <v>1154</v>
      </c>
      <c r="H383" s="671">
        <f>+'[1]UE409 (2)'!H397</f>
        <v>1154</v>
      </c>
      <c r="I383" s="671">
        <f>+'[1]UE409 (2)'!I397</f>
        <v>1154</v>
      </c>
      <c r="J383" s="647">
        <v>10</v>
      </c>
      <c r="K383" s="139">
        <v>4</v>
      </c>
      <c r="L383" s="139">
        <v>4</v>
      </c>
      <c r="M383" s="139">
        <v>0</v>
      </c>
      <c r="N383" s="139"/>
      <c r="O383" s="139"/>
      <c r="P383" s="139"/>
      <c r="Q383" s="139"/>
      <c r="R383" s="139"/>
      <c r="S383" s="647"/>
      <c r="T383" s="139"/>
      <c r="U383" s="139"/>
      <c r="V383" s="77">
        <f t="shared" si="110"/>
        <v>18</v>
      </c>
      <c r="W383" s="128">
        <f t="shared" si="111"/>
        <v>1.559792027729636</v>
      </c>
      <c r="Z383" s="640"/>
      <c r="AA383" s="640"/>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BA383" s="129"/>
      <c r="BB383" s="130"/>
      <c r="BC383" s="183"/>
      <c r="BD383" s="155"/>
      <c r="BE383" s="184"/>
      <c r="BF383" s="131"/>
      <c r="BG383" s="184"/>
      <c r="BH383" s="131"/>
      <c r="BI383" s="185"/>
      <c r="BJ383" s="131"/>
      <c r="BK383" s="184"/>
      <c r="BL383" s="131"/>
      <c r="BM383" s="184"/>
      <c r="BN383" s="131"/>
      <c r="BO383" s="185"/>
      <c r="BP383" s="131"/>
      <c r="BQ383" s="185"/>
      <c r="BR383" s="131"/>
      <c r="BS383" s="186"/>
      <c r="BT383" s="131"/>
      <c r="BU383" s="185"/>
      <c r="BV383" s="131"/>
      <c r="BW383" s="186"/>
      <c r="BX383" s="131"/>
      <c r="BY383" s="186"/>
      <c r="BZ383" s="131"/>
      <c r="CA383" s="65"/>
      <c r="CB383" s="156">
        <f t="shared" si="112"/>
        <v>0</v>
      </c>
      <c r="CC383" s="128" t="e">
        <f t="shared" si="113"/>
        <v>#DIV/0!</v>
      </c>
      <c r="CF383" s="122"/>
      <c r="CG383" s="122"/>
    </row>
    <row r="384" spans="1:88" ht="60" customHeight="1">
      <c r="A384" s="945"/>
      <c r="B384" s="983"/>
      <c r="C384" s="999"/>
      <c r="D384" s="38" t="s">
        <v>568</v>
      </c>
      <c r="E384" s="9" t="s">
        <v>101</v>
      </c>
      <c r="F384" s="671">
        <f>+'[1]UE409 (2)'!F398</f>
        <v>9126</v>
      </c>
      <c r="G384" s="671">
        <f>+'[1]UE409 (2)'!G398</f>
        <v>9126</v>
      </c>
      <c r="H384" s="671">
        <f>+'[1]UE409 (2)'!H398</f>
        <v>9126</v>
      </c>
      <c r="I384" s="671">
        <f>+'[1]UE409 (2)'!I398</f>
        <v>9126</v>
      </c>
      <c r="J384" s="647">
        <v>550</v>
      </c>
      <c r="K384" s="139">
        <v>973</v>
      </c>
      <c r="L384" s="139">
        <v>884</v>
      </c>
      <c r="M384" s="139">
        <v>334</v>
      </c>
      <c r="N384" s="139"/>
      <c r="O384" s="139"/>
      <c r="P384" s="139"/>
      <c r="Q384" s="139"/>
      <c r="R384" s="139"/>
      <c r="S384" s="647"/>
      <c r="T384" s="139"/>
      <c r="U384" s="139"/>
      <c r="V384" s="77">
        <f t="shared" si="110"/>
        <v>2741</v>
      </c>
      <c r="W384" s="128">
        <f t="shared" si="111"/>
        <v>30.035064650449268</v>
      </c>
      <c r="Z384" s="640"/>
      <c r="AA384" s="640"/>
      <c r="AB384" s="226"/>
      <c r="AC384" s="226"/>
      <c r="AD384" s="226"/>
      <c r="AE384" s="226"/>
      <c r="AF384" s="226"/>
      <c r="AG384" s="226"/>
      <c r="AH384" s="226"/>
      <c r="AI384" s="226"/>
      <c r="AJ384" s="226"/>
      <c r="AK384" s="226"/>
      <c r="AL384" s="226"/>
      <c r="AM384" s="226"/>
      <c r="AN384" s="226"/>
      <c r="AO384" s="226"/>
      <c r="AP384" s="226"/>
      <c r="AQ384" s="226"/>
      <c r="AR384" s="226"/>
      <c r="AS384" s="226"/>
      <c r="AT384" s="226"/>
      <c r="AU384" s="226"/>
      <c r="AV384" s="226"/>
      <c r="AW384" s="226"/>
      <c r="BA384" s="129"/>
      <c r="BB384" s="130"/>
      <c r="BC384" s="183"/>
      <c r="BD384" s="155"/>
      <c r="BE384" s="184"/>
      <c r="BF384" s="131"/>
      <c r="BG384" s="184"/>
      <c r="BH384" s="131"/>
      <c r="BI384" s="185"/>
      <c r="BJ384" s="131"/>
      <c r="BK384" s="184"/>
      <c r="BL384" s="131"/>
      <c r="BM384" s="184"/>
      <c r="BN384" s="131"/>
      <c r="BO384" s="185"/>
      <c r="BP384" s="131"/>
      <c r="BQ384" s="185"/>
      <c r="BR384" s="131"/>
      <c r="BS384" s="186"/>
      <c r="BT384" s="131"/>
      <c r="BU384" s="185"/>
      <c r="BV384" s="131"/>
      <c r="BW384" s="186"/>
      <c r="BX384" s="131"/>
      <c r="BY384" s="186"/>
      <c r="BZ384" s="131"/>
      <c r="CA384" s="65"/>
      <c r="CB384" s="156">
        <f t="shared" si="112"/>
        <v>0</v>
      </c>
      <c r="CC384" s="128" t="e">
        <f t="shared" si="113"/>
        <v>#DIV/0!</v>
      </c>
      <c r="CF384" s="122"/>
      <c r="CG384" s="122"/>
    </row>
    <row r="385" spans="1:88" ht="60" customHeight="1">
      <c r="A385" s="945"/>
      <c r="B385" s="975" t="s">
        <v>318</v>
      </c>
      <c r="C385" s="984" t="s">
        <v>714</v>
      </c>
      <c r="D385" s="985"/>
      <c r="E385" s="986"/>
      <c r="F385" s="698">
        <f>+'[1]UE409 (2)'!F399</f>
        <v>2399</v>
      </c>
      <c r="G385" s="698">
        <f>+'[1]UE409 (2)'!G399</f>
        <v>2399</v>
      </c>
      <c r="H385" s="698">
        <f>+'[1]UE409 (2)'!H399</f>
        <v>2399</v>
      </c>
      <c r="I385" s="698">
        <f>+'[1]UE409 (2)'!I399</f>
        <v>2399</v>
      </c>
      <c r="J385" s="741">
        <v>200</v>
      </c>
      <c r="K385" s="700">
        <v>282</v>
      </c>
      <c r="L385" s="700">
        <v>133</v>
      </c>
      <c r="M385" s="700">
        <v>46</v>
      </c>
      <c r="N385" s="700">
        <f t="shared" ref="N385:U385" si="122">+N386+N390+N388</f>
        <v>0</v>
      </c>
      <c r="O385" s="700">
        <f t="shared" si="122"/>
        <v>0</v>
      </c>
      <c r="P385" s="700">
        <f t="shared" si="122"/>
        <v>0</v>
      </c>
      <c r="Q385" s="700">
        <f t="shared" si="122"/>
        <v>0</v>
      </c>
      <c r="R385" s="700">
        <f t="shared" si="122"/>
        <v>0</v>
      </c>
      <c r="S385" s="700">
        <f t="shared" si="122"/>
        <v>0</v>
      </c>
      <c r="T385" s="700">
        <f t="shared" si="122"/>
        <v>0</v>
      </c>
      <c r="U385" s="700">
        <f t="shared" si="122"/>
        <v>0</v>
      </c>
      <c r="V385" s="77">
        <f t="shared" si="110"/>
        <v>661</v>
      </c>
      <c r="W385" s="128">
        <f t="shared" si="111"/>
        <v>27.553147144643603</v>
      </c>
      <c r="Z385" s="640"/>
      <c r="AA385" s="640"/>
      <c r="AB385" s="226"/>
      <c r="AC385" s="226"/>
      <c r="AD385" s="226"/>
      <c r="AE385" s="226"/>
      <c r="AF385" s="226"/>
      <c r="AG385" s="226"/>
      <c r="AH385" s="226"/>
      <c r="AI385" s="226"/>
      <c r="AJ385" s="226"/>
      <c r="AK385" s="226"/>
      <c r="AL385" s="226"/>
      <c r="AM385" s="226"/>
      <c r="AN385" s="226"/>
      <c r="AO385" s="226"/>
      <c r="AP385" s="226"/>
      <c r="AQ385" s="226"/>
      <c r="AR385" s="226"/>
      <c r="AS385" s="226"/>
      <c r="AT385" s="226"/>
      <c r="AU385" s="226"/>
      <c r="AV385" s="226"/>
      <c r="AW385" s="226"/>
      <c r="BA385" s="129"/>
      <c r="BB385" s="130"/>
      <c r="BC385" s="183"/>
      <c r="BD385" s="155"/>
      <c r="BE385" s="184"/>
      <c r="BF385" s="131"/>
      <c r="BG385" s="184"/>
      <c r="BH385" s="131"/>
      <c r="BI385" s="185"/>
      <c r="BJ385" s="131"/>
      <c r="BK385" s="184"/>
      <c r="BL385" s="131"/>
      <c r="BM385" s="184"/>
      <c r="BN385" s="131"/>
      <c r="BO385" s="185"/>
      <c r="BP385" s="131"/>
      <c r="BQ385" s="185"/>
      <c r="BR385" s="131"/>
      <c r="BS385" s="186"/>
      <c r="BT385" s="131"/>
      <c r="BU385" s="185"/>
      <c r="BV385" s="131"/>
      <c r="BW385" s="186"/>
      <c r="BX385" s="131"/>
      <c r="BY385" s="186"/>
      <c r="BZ385" s="131"/>
      <c r="CA385" s="65"/>
      <c r="CB385" s="156">
        <f t="shared" si="112"/>
        <v>0</v>
      </c>
      <c r="CC385" s="128" t="e">
        <f t="shared" si="113"/>
        <v>#DIV/0!</v>
      </c>
      <c r="CF385" s="122"/>
      <c r="CG385" s="122"/>
    </row>
    <row r="386" spans="1:88" ht="60" customHeight="1">
      <c r="A386" s="945"/>
      <c r="B386" s="976"/>
      <c r="C386" s="989" t="s">
        <v>319</v>
      </c>
      <c r="D386" s="677" t="s">
        <v>221</v>
      </c>
      <c r="E386" s="678"/>
      <c r="F386" s="671">
        <f>+'[1]UE409 (2)'!F400</f>
        <v>1274</v>
      </c>
      <c r="G386" s="671">
        <f>+'[1]UE409 (2)'!G400</f>
        <v>1274</v>
      </c>
      <c r="H386" s="671">
        <f>+'[1]UE409 (2)'!H400</f>
        <v>1274</v>
      </c>
      <c r="I386" s="671">
        <f>+'[1]UE409 (2)'!I400</f>
        <v>1274</v>
      </c>
      <c r="J386" s="727">
        <v>150</v>
      </c>
      <c r="K386" s="671">
        <v>232</v>
      </c>
      <c r="L386" s="671">
        <v>123</v>
      </c>
      <c r="M386" s="671">
        <v>37</v>
      </c>
      <c r="N386" s="671">
        <f t="shared" ref="N386:U386" si="123">+N387</f>
        <v>0</v>
      </c>
      <c r="O386" s="671">
        <f t="shared" si="123"/>
        <v>0</v>
      </c>
      <c r="P386" s="671">
        <f t="shared" si="123"/>
        <v>0</v>
      </c>
      <c r="Q386" s="671">
        <f t="shared" si="123"/>
        <v>0</v>
      </c>
      <c r="R386" s="671">
        <f t="shared" si="123"/>
        <v>0</v>
      </c>
      <c r="S386" s="671">
        <f t="shared" si="123"/>
        <v>0</v>
      </c>
      <c r="T386" s="671">
        <f t="shared" si="123"/>
        <v>0</v>
      </c>
      <c r="U386" s="671">
        <f t="shared" si="123"/>
        <v>0</v>
      </c>
      <c r="V386" s="77">
        <f t="shared" si="110"/>
        <v>542</v>
      </c>
      <c r="W386" s="128">
        <f t="shared" si="111"/>
        <v>42.543171114599687</v>
      </c>
      <c r="X386" s="93"/>
      <c r="Y386" s="93"/>
      <c r="Z386" s="640"/>
      <c r="AA386" s="640"/>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93"/>
      <c r="BA386" s="77">
        <f>+BC386+BD386+BF386+BH386+BJ386+BL386+BN386+BP386+BR386+BT386+BV386+BX386+BZ386</f>
        <v>1192989</v>
      </c>
      <c r="BB386" s="130">
        <f>+BE386+BG386+BI386+BK386+BM386+BO386+BQ386+BS386+BU386+BW386+BY386+CA386</f>
        <v>111214.75</v>
      </c>
      <c r="BC386" s="183">
        <v>941577</v>
      </c>
      <c r="BD386" s="155">
        <v>19365</v>
      </c>
      <c r="BE386" s="184">
        <v>33122.35</v>
      </c>
      <c r="BF386" s="131">
        <v>232047</v>
      </c>
      <c r="BG386" s="184">
        <v>78092.399999999994</v>
      </c>
      <c r="BH386" s="131"/>
      <c r="BI386" s="185"/>
      <c r="BJ386" s="131"/>
      <c r="BK386" s="184"/>
      <c r="BL386" s="131"/>
      <c r="BM386" s="184"/>
      <c r="BN386" s="131"/>
      <c r="BO386" s="185"/>
      <c r="BP386" s="131"/>
      <c r="BQ386" s="185"/>
      <c r="BR386" s="131"/>
      <c r="BS386" s="186"/>
      <c r="BT386" s="131"/>
      <c r="BU386" s="185"/>
      <c r="BV386" s="131"/>
      <c r="BW386" s="186"/>
      <c r="BX386" s="131"/>
      <c r="BY386" s="186"/>
      <c r="BZ386" s="131"/>
      <c r="CA386" s="65"/>
      <c r="CB386" s="156">
        <f t="shared" si="112"/>
        <v>111214.75</v>
      </c>
      <c r="CC386" s="128">
        <f t="shared" si="113"/>
        <v>9.322361731751089</v>
      </c>
      <c r="CF386" s="133">
        <f>+CI386-BA386</f>
        <v>0</v>
      </c>
      <c r="CG386" s="133">
        <f>+CJ386-BB386</f>
        <v>0</v>
      </c>
      <c r="CH386" s="160"/>
      <c r="CI386" s="133">
        <v>1192989</v>
      </c>
      <c r="CJ386" s="133">
        <v>111214.75</v>
      </c>
    </row>
    <row r="387" spans="1:88" ht="60" customHeight="1">
      <c r="A387" s="945"/>
      <c r="B387" s="976"/>
      <c r="C387" s="990"/>
      <c r="D387" s="19" t="s">
        <v>320</v>
      </c>
      <c r="E387" s="9" t="s">
        <v>101</v>
      </c>
      <c r="F387" s="671">
        <f>+'[1]UE409 (2)'!F401</f>
        <v>1274</v>
      </c>
      <c r="G387" s="671">
        <f>+'[1]UE409 (2)'!G401</f>
        <v>1274</v>
      </c>
      <c r="H387" s="671">
        <f>+'[1]UE409 (2)'!H401</f>
        <v>1274</v>
      </c>
      <c r="I387" s="671">
        <f>+'[1]UE409 (2)'!I401</f>
        <v>1274</v>
      </c>
      <c r="J387" s="634">
        <v>150</v>
      </c>
      <c r="K387" s="91">
        <v>232</v>
      </c>
      <c r="L387" s="91">
        <v>123</v>
      </c>
      <c r="M387" s="91">
        <v>37</v>
      </c>
      <c r="N387" s="91"/>
      <c r="O387" s="91"/>
      <c r="P387" s="91"/>
      <c r="Q387" s="91"/>
      <c r="R387" s="91"/>
      <c r="S387" s="634"/>
      <c r="T387" s="91"/>
      <c r="U387" s="91"/>
      <c r="V387" s="77">
        <f t="shared" si="110"/>
        <v>542</v>
      </c>
      <c r="W387" s="128">
        <f t="shared" si="111"/>
        <v>42.543171114599687</v>
      </c>
      <c r="Z387" s="640"/>
      <c r="AA387" s="640"/>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BA387" s="129"/>
      <c r="BB387" s="130"/>
      <c r="BC387" s="183"/>
      <c r="BD387" s="155"/>
      <c r="BE387" s="184"/>
      <c r="BF387" s="131"/>
      <c r="BG387" s="184"/>
      <c r="BH387" s="131"/>
      <c r="BI387" s="185"/>
      <c r="BJ387" s="131"/>
      <c r="BK387" s="184"/>
      <c r="BL387" s="131"/>
      <c r="BM387" s="184"/>
      <c r="BN387" s="131"/>
      <c r="BO387" s="185"/>
      <c r="BP387" s="131"/>
      <c r="BQ387" s="185"/>
      <c r="BR387" s="131"/>
      <c r="BS387" s="186"/>
      <c r="BT387" s="131"/>
      <c r="BU387" s="185"/>
      <c r="BV387" s="131"/>
      <c r="BW387" s="186"/>
      <c r="BX387" s="131"/>
      <c r="BY387" s="186"/>
      <c r="BZ387" s="131"/>
      <c r="CA387" s="65"/>
      <c r="CB387" s="156">
        <f t="shared" si="112"/>
        <v>0</v>
      </c>
      <c r="CC387" s="128" t="e">
        <f t="shared" si="113"/>
        <v>#DIV/0!</v>
      </c>
      <c r="CD387" s="145"/>
      <c r="CF387" s="122"/>
      <c r="CG387" s="122"/>
    </row>
    <row r="388" spans="1:88" ht="60" customHeight="1">
      <c r="A388" s="945"/>
      <c r="B388" s="976"/>
      <c r="C388" s="1014" t="s">
        <v>602</v>
      </c>
      <c r="D388" s="677" t="s">
        <v>221</v>
      </c>
      <c r="E388" s="678"/>
      <c r="F388" s="671">
        <f>+'[1]UE409 (2)'!F402</f>
        <v>16</v>
      </c>
      <c r="G388" s="671">
        <f>+'[1]UE409 (2)'!G402</f>
        <v>16</v>
      </c>
      <c r="H388" s="671">
        <f>+'[1]UE409 (2)'!H402</f>
        <v>16</v>
      </c>
      <c r="I388" s="671">
        <f>+'[1]UE409 (2)'!I402</f>
        <v>16</v>
      </c>
      <c r="J388" s="727">
        <v>11</v>
      </c>
      <c r="K388" s="671">
        <v>0</v>
      </c>
      <c r="L388" s="671">
        <v>0</v>
      </c>
      <c r="M388" s="671">
        <v>0</v>
      </c>
      <c r="N388" s="671">
        <f t="shared" ref="N388:U388" si="124">+N389</f>
        <v>0</v>
      </c>
      <c r="O388" s="671">
        <f t="shared" si="124"/>
        <v>0</v>
      </c>
      <c r="P388" s="671">
        <f t="shared" si="124"/>
        <v>0</v>
      </c>
      <c r="Q388" s="671">
        <f t="shared" si="124"/>
        <v>0</v>
      </c>
      <c r="R388" s="671">
        <f t="shared" si="124"/>
        <v>0</v>
      </c>
      <c r="S388" s="671">
        <f t="shared" si="124"/>
        <v>0</v>
      </c>
      <c r="T388" s="671">
        <f t="shared" si="124"/>
        <v>0</v>
      </c>
      <c r="U388" s="671">
        <f t="shared" si="124"/>
        <v>0</v>
      </c>
      <c r="V388" s="77">
        <f t="shared" si="110"/>
        <v>11</v>
      </c>
      <c r="W388" s="128">
        <f t="shared" si="111"/>
        <v>68.75</v>
      </c>
      <c r="Z388" s="640"/>
      <c r="AA388" s="640"/>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BA388" s="77">
        <f>+BC388+BD388+BF388+BH388+BJ388+BL388+BN388+BP388+BR388+BT388+BV388+BX388+BZ388</f>
        <v>599700</v>
      </c>
      <c r="BB388" s="130">
        <f>+BE388+BG388+BI388+BK388+BM388+BO388+BQ388+BS388+BU388+BW388+BY388+CA388</f>
        <v>97430.01</v>
      </c>
      <c r="BC388" s="183">
        <v>535999</v>
      </c>
      <c r="BD388" s="155">
        <v>0</v>
      </c>
      <c r="BE388" s="184">
        <v>70443.22</v>
      </c>
      <c r="BF388" s="131">
        <v>63701</v>
      </c>
      <c r="BG388" s="184">
        <v>26986.789999999994</v>
      </c>
      <c r="BH388" s="131"/>
      <c r="BI388" s="185"/>
      <c r="BJ388" s="131"/>
      <c r="BK388" s="184"/>
      <c r="BL388" s="131"/>
      <c r="BM388" s="184"/>
      <c r="BN388" s="131"/>
      <c r="BO388" s="185"/>
      <c r="BP388" s="131"/>
      <c r="BQ388" s="185"/>
      <c r="BR388" s="131"/>
      <c r="BS388" s="186"/>
      <c r="BT388" s="131"/>
      <c r="BU388" s="185"/>
      <c r="BV388" s="131"/>
      <c r="BW388" s="186"/>
      <c r="BX388" s="131"/>
      <c r="BY388" s="186"/>
      <c r="BZ388" s="131"/>
      <c r="CA388" s="65"/>
      <c r="CB388" s="156">
        <f>+BE388+BG388+BI388+BK388+BM388+BO388+BQ388+BS388+BU388+BW388+BY388+CA388</f>
        <v>97430.01</v>
      </c>
      <c r="CC388" s="128">
        <f>+CB388/BA388*100</f>
        <v>16.246458229114559</v>
      </c>
      <c r="CD388" s="145"/>
      <c r="CF388" s="133">
        <f>+CI388-BA388</f>
        <v>0</v>
      </c>
      <c r="CG388" s="133">
        <f>+CJ388-BB388</f>
        <v>0</v>
      </c>
      <c r="CH388" s="160"/>
      <c r="CI388" s="133">
        <v>599700</v>
      </c>
      <c r="CJ388" s="133">
        <v>97430.01</v>
      </c>
    </row>
    <row r="389" spans="1:88" ht="60" customHeight="1">
      <c r="A389" s="945"/>
      <c r="B389" s="976"/>
      <c r="C389" s="1015"/>
      <c r="D389" s="45" t="s">
        <v>877</v>
      </c>
      <c r="E389" s="9" t="s">
        <v>101</v>
      </c>
      <c r="F389" s="671">
        <f>+'[1]UE409 (2)'!F403</f>
        <v>16</v>
      </c>
      <c r="G389" s="671">
        <f>+'[1]UE409 (2)'!G403</f>
        <v>16</v>
      </c>
      <c r="H389" s="671">
        <f>+'[1]UE409 (2)'!H403</f>
        <v>16</v>
      </c>
      <c r="I389" s="671">
        <f>+'[1]UE409 (2)'!I403</f>
        <v>16</v>
      </c>
      <c r="J389" s="634">
        <v>11</v>
      </c>
      <c r="K389" s="91">
        <v>0</v>
      </c>
      <c r="L389" s="91">
        <v>0</v>
      </c>
      <c r="M389" s="91">
        <v>0</v>
      </c>
      <c r="N389" s="91"/>
      <c r="O389" s="91"/>
      <c r="P389" s="91"/>
      <c r="Q389" s="91"/>
      <c r="R389" s="91"/>
      <c r="S389" s="634"/>
      <c r="T389" s="91"/>
      <c r="U389" s="91"/>
      <c r="V389" s="77">
        <f t="shared" si="110"/>
        <v>11</v>
      </c>
      <c r="W389" s="128">
        <f t="shared" si="111"/>
        <v>68.75</v>
      </c>
      <c r="Z389" s="640" t="s">
        <v>859</v>
      </c>
      <c r="AA389" s="640" t="s">
        <v>860</v>
      </c>
      <c r="AB389" s="226"/>
      <c r="AC389" s="226"/>
      <c r="AD389" s="226" t="s">
        <v>1020</v>
      </c>
      <c r="AE389" s="226"/>
      <c r="AF389" s="226"/>
      <c r="AG389" s="226"/>
      <c r="AH389" s="226"/>
      <c r="AI389" s="226"/>
      <c r="AJ389" s="226"/>
      <c r="AK389" s="226"/>
      <c r="AL389" s="226"/>
      <c r="AM389" s="226"/>
      <c r="AN389" s="226"/>
      <c r="AO389" s="226"/>
      <c r="AP389" s="226"/>
      <c r="AQ389" s="226"/>
      <c r="AR389" s="226"/>
      <c r="AS389" s="226"/>
      <c r="AT389" s="226"/>
      <c r="AU389" s="226"/>
      <c r="AV389" s="226"/>
      <c r="AW389" s="226"/>
      <c r="BA389" s="129"/>
      <c r="BB389" s="130"/>
      <c r="BC389" s="183"/>
      <c r="BD389" s="155"/>
      <c r="BE389" s="184"/>
      <c r="BF389" s="131"/>
      <c r="BG389" s="184"/>
      <c r="BH389" s="131"/>
      <c r="BI389" s="185"/>
      <c r="BJ389" s="131"/>
      <c r="BK389" s="184"/>
      <c r="BL389" s="131"/>
      <c r="BM389" s="184"/>
      <c r="BN389" s="131"/>
      <c r="BO389" s="185"/>
      <c r="BP389" s="131"/>
      <c r="BQ389" s="185"/>
      <c r="BR389" s="131"/>
      <c r="BS389" s="186"/>
      <c r="BT389" s="131"/>
      <c r="BU389" s="185"/>
      <c r="BV389" s="131"/>
      <c r="BW389" s="186"/>
      <c r="BX389" s="131"/>
      <c r="BY389" s="186"/>
      <c r="BZ389" s="131"/>
      <c r="CA389" s="65"/>
      <c r="CB389" s="156">
        <f>+BE389+BG389+BI389+BK389+BM389+BO389+BQ389+BS389+BU389+BW389+BY389+CA389</f>
        <v>0</v>
      </c>
      <c r="CC389" s="128" t="e">
        <f>+CB389/BA389*100</f>
        <v>#DIV/0!</v>
      </c>
      <c r="CD389" s="145"/>
      <c r="CF389" s="122"/>
      <c r="CG389" s="122"/>
    </row>
    <row r="390" spans="1:88" ht="60" customHeight="1">
      <c r="A390" s="945"/>
      <c r="B390" s="976"/>
      <c r="C390" s="1014" t="s">
        <v>554</v>
      </c>
      <c r="D390" s="677" t="s">
        <v>221</v>
      </c>
      <c r="E390" s="678"/>
      <c r="F390" s="671">
        <f>+'[1]UE409 (2)'!F404</f>
        <v>1109</v>
      </c>
      <c r="G390" s="671">
        <f>+'[1]UE409 (2)'!G404</f>
        <v>1109</v>
      </c>
      <c r="H390" s="671">
        <f>+'[1]UE409 (2)'!H404</f>
        <v>1109</v>
      </c>
      <c r="I390" s="671">
        <f>+'[1]UE409 (2)'!I404</f>
        <v>1109</v>
      </c>
      <c r="J390" s="727">
        <v>39</v>
      </c>
      <c r="K390" s="671">
        <v>50</v>
      </c>
      <c r="L390" s="671">
        <v>10</v>
      </c>
      <c r="M390" s="671">
        <v>9</v>
      </c>
      <c r="N390" s="671">
        <f t="shared" ref="N390:U390" si="125">+N391</f>
        <v>0</v>
      </c>
      <c r="O390" s="671">
        <f t="shared" si="125"/>
        <v>0</v>
      </c>
      <c r="P390" s="671">
        <f t="shared" si="125"/>
        <v>0</v>
      </c>
      <c r="Q390" s="671">
        <f t="shared" si="125"/>
        <v>0</v>
      </c>
      <c r="R390" s="671">
        <f t="shared" si="125"/>
        <v>0</v>
      </c>
      <c r="S390" s="671">
        <f t="shared" si="125"/>
        <v>0</v>
      </c>
      <c r="T390" s="671">
        <f t="shared" si="125"/>
        <v>0</v>
      </c>
      <c r="U390" s="671">
        <f t="shared" si="125"/>
        <v>0</v>
      </c>
      <c r="V390" s="77">
        <f t="shared" si="110"/>
        <v>108</v>
      </c>
      <c r="W390" s="128">
        <f t="shared" si="111"/>
        <v>9.7385031559963942</v>
      </c>
      <c r="Z390" s="640"/>
      <c r="AA390" s="640"/>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BA390" s="750">
        <f>+BC390+BD390+BF390+BH390+BJ390+BL390+BN390+BP390+BR390+BT390+BV390+BX390+BZ390</f>
        <v>286110</v>
      </c>
      <c r="BB390" s="130">
        <f>+BE390+BG390+BI390+BK390+BM390+BO390+BQ390+BS390+BU390+BW390+BY390+CA390</f>
        <v>6064.52</v>
      </c>
      <c r="BC390" s="183">
        <v>50810</v>
      </c>
      <c r="BD390" s="748">
        <v>235300</v>
      </c>
      <c r="BE390" s="184">
        <v>0</v>
      </c>
      <c r="BF390" s="131">
        <v>0</v>
      </c>
      <c r="BG390" s="184">
        <v>6064.52</v>
      </c>
      <c r="BH390" s="131"/>
      <c r="BI390" s="185"/>
      <c r="BJ390" s="131"/>
      <c r="BK390" s="184"/>
      <c r="BL390" s="131"/>
      <c r="BM390" s="184"/>
      <c r="BN390" s="131"/>
      <c r="BO390" s="185"/>
      <c r="BP390" s="131"/>
      <c r="BQ390" s="185"/>
      <c r="BR390" s="131"/>
      <c r="BS390" s="186"/>
      <c r="BT390" s="131"/>
      <c r="BU390" s="185"/>
      <c r="BV390" s="131"/>
      <c r="BW390" s="186"/>
      <c r="BX390" s="131"/>
      <c r="BY390" s="186"/>
      <c r="BZ390" s="131"/>
      <c r="CA390" s="65"/>
      <c r="CB390" s="156">
        <f t="shared" si="112"/>
        <v>6064.52</v>
      </c>
      <c r="CC390" s="128">
        <f t="shared" si="113"/>
        <v>2.1196462898885047</v>
      </c>
      <c r="CF390" s="133">
        <f>+CI390-BA390</f>
        <v>0</v>
      </c>
      <c r="CG390" s="133">
        <f>+CJ390-BB390</f>
        <v>0</v>
      </c>
      <c r="CH390" s="160"/>
      <c r="CI390" s="133">
        <v>286110</v>
      </c>
      <c r="CJ390" s="133">
        <v>6064.52</v>
      </c>
    </row>
    <row r="391" spans="1:88" ht="60" customHeight="1">
      <c r="A391" s="945"/>
      <c r="B391" s="977"/>
      <c r="C391" s="1015"/>
      <c r="D391" s="38" t="s">
        <v>873</v>
      </c>
      <c r="E391" s="9" t="s">
        <v>60</v>
      </c>
      <c r="F391" s="671">
        <f>+'[1]UE409 (2)'!F405</f>
        <v>1109</v>
      </c>
      <c r="G391" s="671">
        <f>+'[1]UE409 (2)'!G405</f>
        <v>1109</v>
      </c>
      <c r="H391" s="671">
        <f>+'[1]UE409 (2)'!H405</f>
        <v>1109</v>
      </c>
      <c r="I391" s="671">
        <f>+'[1]UE409 (2)'!I405</f>
        <v>1109</v>
      </c>
      <c r="J391" s="634">
        <v>39</v>
      </c>
      <c r="K391" s="91">
        <v>50</v>
      </c>
      <c r="L391" s="91">
        <v>10</v>
      </c>
      <c r="M391" s="91">
        <v>9</v>
      </c>
      <c r="N391" s="91"/>
      <c r="O391" s="91"/>
      <c r="P391" s="91"/>
      <c r="Q391" s="91"/>
      <c r="R391" s="91"/>
      <c r="S391" s="634"/>
      <c r="T391" s="91"/>
      <c r="U391" s="91"/>
      <c r="V391" s="77">
        <f t="shared" si="110"/>
        <v>108</v>
      </c>
      <c r="W391" s="128">
        <f t="shared" si="111"/>
        <v>9.7385031559963942</v>
      </c>
      <c r="Z391" s="640" t="s">
        <v>861</v>
      </c>
      <c r="AA391" s="640" t="s">
        <v>862</v>
      </c>
      <c r="AB391" s="226"/>
      <c r="AC391" s="226"/>
      <c r="AD391" s="226" t="s">
        <v>1021</v>
      </c>
      <c r="AE391" s="226"/>
      <c r="AF391" s="226"/>
      <c r="AG391" s="226"/>
      <c r="AH391" s="226"/>
      <c r="AI391" s="226"/>
      <c r="AJ391" s="226"/>
      <c r="AK391" s="226"/>
      <c r="AL391" s="226"/>
      <c r="AM391" s="226"/>
      <c r="AN391" s="226"/>
      <c r="AO391" s="226"/>
      <c r="AP391" s="226"/>
      <c r="AQ391" s="226"/>
      <c r="AR391" s="226"/>
      <c r="AS391" s="226"/>
      <c r="AT391" s="226"/>
      <c r="AU391" s="226"/>
      <c r="AV391" s="226"/>
      <c r="AW391" s="226"/>
      <c r="BA391" s="129"/>
      <c r="BB391" s="130"/>
      <c r="BC391" s="183"/>
      <c r="BD391" s="155"/>
      <c r="BE391" s="184"/>
      <c r="BF391" s="131"/>
      <c r="BG391" s="184"/>
      <c r="BH391" s="131"/>
      <c r="BI391" s="185"/>
      <c r="BJ391" s="131"/>
      <c r="BK391" s="184"/>
      <c r="BL391" s="131"/>
      <c r="BM391" s="184"/>
      <c r="BN391" s="131"/>
      <c r="BO391" s="185"/>
      <c r="BP391" s="131"/>
      <c r="BQ391" s="185"/>
      <c r="BR391" s="131"/>
      <c r="BS391" s="186"/>
      <c r="BT391" s="131"/>
      <c r="BU391" s="185"/>
      <c r="BV391" s="131"/>
      <c r="BW391" s="186"/>
      <c r="BX391" s="131"/>
      <c r="BY391" s="186"/>
      <c r="BZ391" s="131"/>
      <c r="CA391" s="65"/>
      <c r="CB391" s="156">
        <f t="shared" si="112"/>
        <v>0</v>
      </c>
      <c r="CC391" s="128" t="e">
        <f t="shared" si="113"/>
        <v>#DIV/0!</v>
      </c>
      <c r="CF391" s="122"/>
      <c r="CG391" s="122"/>
    </row>
    <row r="392" spans="1:88" ht="60" customHeight="1">
      <c r="A392" s="945"/>
      <c r="B392" s="975" t="s">
        <v>315</v>
      </c>
      <c r="C392" s="984" t="s">
        <v>714</v>
      </c>
      <c r="D392" s="985"/>
      <c r="E392" s="986"/>
      <c r="F392" s="698">
        <f>+'[1]UE409 (2)'!F406</f>
        <v>3000</v>
      </c>
      <c r="G392" s="698">
        <f>+'[1]UE409 (2)'!G406</f>
        <v>3000</v>
      </c>
      <c r="H392" s="698">
        <f>+'[1]UE409 (2)'!H406</f>
        <v>3000</v>
      </c>
      <c r="I392" s="698">
        <f>+'[1]UE409 (2)'!I406</f>
        <v>3000</v>
      </c>
      <c r="J392" s="741">
        <v>84</v>
      </c>
      <c r="K392" s="700">
        <v>79</v>
      </c>
      <c r="L392" s="700">
        <v>90</v>
      </c>
      <c r="M392" s="700">
        <v>27</v>
      </c>
      <c r="N392" s="700">
        <f t="shared" ref="N392:U392" si="126">+N393+N395</f>
        <v>0</v>
      </c>
      <c r="O392" s="700">
        <f t="shared" si="126"/>
        <v>0</v>
      </c>
      <c r="P392" s="700">
        <f t="shared" si="126"/>
        <v>0</v>
      </c>
      <c r="Q392" s="700">
        <f t="shared" si="126"/>
        <v>0</v>
      </c>
      <c r="R392" s="700">
        <f t="shared" si="126"/>
        <v>0</v>
      </c>
      <c r="S392" s="700">
        <f t="shared" si="126"/>
        <v>0</v>
      </c>
      <c r="T392" s="700">
        <f t="shared" si="126"/>
        <v>0</v>
      </c>
      <c r="U392" s="700">
        <f t="shared" si="126"/>
        <v>0</v>
      </c>
      <c r="V392" s="77">
        <f t="shared" si="110"/>
        <v>280</v>
      </c>
      <c r="W392" s="128">
        <f t="shared" si="111"/>
        <v>9.3333333333333339</v>
      </c>
      <c r="Z392" s="640"/>
      <c r="AA392" s="640"/>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BA392" s="129"/>
      <c r="BB392" s="130"/>
      <c r="BC392" s="183"/>
      <c r="BD392" s="155"/>
      <c r="BE392" s="132"/>
      <c r="BF392" s="131"/>
      <c r="BG392" s="132"/>
      <c r="BH392" s="131"/>
      <c r="BI392" s="132"/>
      <c r="BJ392" s="131"/>
      <c r="BK392" s="184"/>
      <c r="BL392" s="131"/>
      <c r="BM392" s="184"/>
      <c r="BN392" s="131"/>
      <c r="BO392" s="132"/>
      <c r="BP392" s="131"/>
      <c r="BQ392" s="132"/>
      <c r="BR392" s="131"/>
      <c r="BS392" s="65"/>
      <c r="BT392" s="131"/>
      <c r="BU392" s="132"/>
      <c r="BV392" s="131"/>
      <c r="BW392" s="65"/>
      <c r="BX392" s="131"/>
      <c r="BY392" s="65"/>
      <c r="BZ392" s="131"/>
      <c r="CA392" s="65"/>
      <c r="CB392" s="156">
        <f t="shared" si="112"/>
        <v>0</v>
      </c>
      <c r="CC392" s="128" t="e">
        <f t="shared" si="113"/>
        <v>#DIV/0!</v>
      </c>
      <c r="CF392" s="122"/>
      <c r="CG392" s="122"/>
    </row>
    <row r="393" spans="1:88" ht="60" customHeight="1">
      <c r="A393" s="945"/>
      <c r="B393" s="976"/>
      <c r="C393" s="1014" t="s">
        <v>317</v>
      </c>
      <c r="D393" s="677" t="s">
        <v>221</v>
      </c>
      <c r="E393" s="678"/>
      <c r="F393" s="671">
        <f>+'[1]UE409 (2)'!F407</f>
        <v>1200</v>
      </c>
      <c r="G393" s="671">
        <f>+'[1]UE409 (2)'!G407</f>
        <v>1200</v>
      </c>
      <c r="H393" s="671">
        <f>+'[1]UE409 (2)'!H407</f>
        <v>1200</v>
      </c>
      <c r="I393" s="671">
        <f>+'[1]UE409 (2)'!I407</f>
        <v>1200</v>
      </c>
      <c r="J393" s="727">
        <v>0</v>
      </c>
      <c r="K393" s="671">
        <v>0</v>
      </c>
      <c r="L393" s="671">
        <v>39</v>
      </c>
      <c r="M393" s="671">
        <v>3</v>
      </c>
      <c r="N393" s="671">
        <f t="shared" ref="N393:U393" si="127">+N394</f>
        <v>0</v>
      </c>
      <c r="O393" s="671">
        <f t="shared" si="127"/>
        <v>0</v>
      </c>
      <c r="P393" s="671">
        <f t="shared" si="127"/>
        <v>0</v>
      </c>
      <c r="Q393" s="671">
        <f t="shared" si="127"/>
        <v>0</v>
      </c>
      <c r="R393" s="671">
        <f t="shared" si="127"/>
        <v>0</v>
      </c>
      <c r="S393" s="671">
        <f t="shared" si="127"/>
        <v>0</v>
      </c>
      <c r="T393" s="671">
        <f t="shared" si="127"/>
        <v>0</v>
      </c>
      <c r="U393" s="671">
        <f t="shared" si="127"/>
        <v>0</v>
      </c>
      <c r="V393" s="77">
        <f t="shared" si="110"/>
        <v>42</v>
      </c>
      <c r="W393" s="128">
        <f t="shared" si="111"/>
        <v>3.5000000000000004</v>
      </c>
      <c r="Z393" s="640"/>
      <c r="AA393" s="640"/>
      <c r="AB393" s="226"/>
      <c r="AC393" s="226"/>
      <c r="AD393" s="226"/>
      <c r="AE393" s="226"/>
      <c r="AF393" s="226"/>
      <c r="AG393" s="226"/>
      <c r="AH393" s="226"/>
      <c r="AI393" s="226"/>
      <c r="AJ393" s="226"/>
      <c r="AK393" s="226"/>
      <c r="AL393" s="226"/>
      <c r="AM393" s="226"/>
      <c r="AN393" s="226"/>
      <c r="AO393" s="226"/>
      <c r="AP393" s="226"/>
      <c r="AQ393" s="226"/>
      <c r="AR393" s="226"/>
      <c r="AS393" s="226"/>
      <c r="AT393" s="226"/>
      <c r="AU393" s="226"/>
      <c r="AV393" s="226"/>
      <c r="AW393" s="226"/>
      <c r="BA393" s="77">
        <f>+BC393+BD393+BF393+BH393+BJ393+BL393+BN393+BP393+BR393+BT393+BV393+BX393+BZ393</f>
        <v>129912</v>
      </c>
      <c r="BB393" s="130">
        <f>+BE393+BG393+BI393+BK393+BM393+BO393+BQ393+BS393+BU393+BW393+BY393+CA393</f>
        <v>29052.739999999998</v>
      </c>
      <c r="BC393" s="183">
        <v>99776</v>
      </c>
      <c r="BD393" s="155">
        <v>0</v>
      </c>
      <c r="BE393" s="184">
        <v>19147.03</v>
      </c>
      <c r="BF393" s="131">
        <v>30136</v>
      </c>
      <c r="BG393" s="184">
        <v>9905.7099999999991</v>
      </c>
      <c r="BH393" s="131"/>
      <c r="BI393" s="185"/>
      <c r="BJ393" s="131"/>
      <c r="BK393" s="184"/>
      <c r="BL393" s="131"/>
      <c r="BM393" s="184"/>
      <c r="BN393" s="131"/>
      <c r="BO393" s="185"/>
      <c r="BP393" s="131"/>
      <c r="BQ393" s="185"/>
      <c r="BR393" s="131"/>
      <c r="BS393" s="186"/>
      <c r="BT393" s="131"/>
      <c r="BU393" s="185"/>
      <c r="BV393" s="131"/>
      <c r="BW393" s="186"/>
      <c r="BX393" s="131"/>
      <c r="BY393" s="186"/>
      <c r="BZ393" s="131"/>
      <c r="CA393" s="65"/>
      <c r="CB393" s="156">
        <f t="shared" si="112"/>
        <v>29052.739999999998</v>
      </c>
      <c r="CC393" s="128">
        <f t="shared" si="113"/>
        <v>22.363399839891617</v>
      </c>
      <c r="CF393" s="133">
        <f>+CI393-BA393</f>
        <v>0</v>
      </c>
      <c r="CG393" s="133">
        <f>+CJ393-BB393</f>
        <v>0</v>
      </c>
      <c r="CH393" s="160"/>
      <c r="CI393" s="133">
        <v>129912</v>
      </c>
      <c r="CJ393" s="133">
        <v>29052.739999999998</v>
      </c>
    </row>
    <row r="394" spans="1:88" ht="60" customHeight="1">
      <c r="A394" s="945"/>
      <c r="B394" s="976"/>
      <c r="C394" s="1015"/>
      <c r="D394" s="38" t="s">
        <v>872</v>
      </c>
      <c r="E394" s="9" t="s">
        <v>60</v>
      </c>
      <c r="F394" s="671">
        <f>+'[1]UE409 (2)'!F408</f>
        <v>1200</v>
      </c>
      <c r="G394" s="671">
        <f>+'[1]UE409 (2)'!G408</f>
        <v>1200</v>
      </c>
      <c r="H394" s="671">
        <f>+'[1]UE409 (2)'!H408</f>
        <v>1200</v>
      </c>
      <c r="I394" s="671">
        <f>+'[1]UE409 (2)'!I408</f>
        <v>1200</v>
      </c>
      <c r="J394" s="634">
        <v>0</v>
      </c>
      <c r="K394" s="91">
        <v>0</v>
      </c>
      <c r="L394" s="91">
        <v>39</v>
      </c>
      <c r="M394" s="91">
        <v>3</v>
      </c>
      <c r="N394" s="91"/>
      <c r="O394" s="91"/>
      <c r="P394" s="91"/>
      <c r="Q394" s="91"/>
      <c r="R394" s="91"/>
      <c r="S394" s="634"/>
      <c r="T394" s="91"/>
      <c r="U394" s="91"/>
      <c r="V394" s="77">
        <f t="shared" si="110"/>
        <v>42</v>
      </c>
      <c r="W394" s="128">
        <f t="shared" si="111"/>
        <v>3.5000000000000004</v>
      </c>
      <c r="Z394" s="640" t="s">
        <v>863</v>
      </c>
      <c r="AA394" s="640" t="s">
        <v>864</v>
      </c>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BA394" s="129"/>
      <c r="BB394" s="130"/>
      <c r="BC394" s="183"/>
      <c r="BD394" s="155"/>
      <c r="BE394" s="184"/>
      <c r="BF394" s="131"/>
      <c r="BG394" s="184"/>
      <c r="BH394" s="131"/>
      <c r="BI394" s="185"/>
      <c r="BJ394" s="131"/>
      <c r="BK394" s="184"/>
      <c r="BL394" s="131"/>
      <c r="BM394" s="184"/>
      <c r="BN394" s="131"/>
      <c r="BO394" s="185"/>
      <c r="BP394" s="131"/>
      <c r="BQ394" s="185"/>
      <c r="BR394" s="131"/>
      <c r="BS394" s="186"/>
      <c r="BT394" s="131"/>
      <c r="BU394" s="185"/>
      <c r="BV394" s="131"/>
      <c r="BW394" s="186"/>
      <c r="BX394" s="131"/>
      <c r="BY394" s="186"/>
      <c r="BZ394" s="131"/>
      <c r="CA394" s="65"/>
      <c r="CB394" s="156">
        <f t="shared" si="112"/>
        <v>0</v>
      </c>
      <c r="CC394" s="128" t="e">
        <f t="shared" si="113"/>
        <v>#DIV/0!</v>
      </c>
      <c r="CF394" s="122"/>
      <c r="CG394" s="122"/>
    </row>
    <row r="395" spans="1:88" ht="45" customHeight="1">
      <c r="A395" s="945"/>
      <c r="B395" s="976"/>
      <c r="C395" s="989" t="s">
        <v>316</v>
      </c>
      <c r="D395" s="677" t="s">
        <v>221</v>
      </c>
      <c r="E395" s="678"/>
      <c r="F395" s="671">
        <f>+'[1]UE409 (2)'!F409</f>
        <v>1800</v>
      </c>
      <c r="G395" s="671">
        <f>+'[1]UE409 (2)'!G409</f>
        <v>1800</v>
      </c>
      <c r="H395" s="671">
        <f>+'[1]UE409 (2)'!H409</f>
        <v>1800</v>
      </c>
      <c r="I395" s="671">
        <f>+'[1]UE409 (2)'!I409</f>
        <v>1800</v>
      </c>
      <c r="J395" s="727">
        <v>84</v>
      </c>
      <c r="K395" s="671">
        <v>79</v>
      </c>
      <c r="L395" s="671">
        <v>51</v>
      </c>
      <c r="M395" s="671">
        <v>24</v>
      </c>
      <c r="N395" s="671">
        <f t="shared" ref="N395:U395" si="128">+N396</f>
        <v>0</v>
      </c>
      <c r="O395" s="671">
        <f t="shared" si="128"/>
        <v>0</v>
      </c>
      <c r="P395" s="671">
        <f t="shared" si="128"/>
        <v>0</v>
      </c>
      <c r="Q395" s="671">
        <f t="shared" si="128"/>
        <v>0</v>
      </c>
      <c r="R395" s="671">
        <f t="shared" si="128"/>
        <v>0</v>
      </c>
      <c r="S395" s="671">
        <f t="shared" si="128"/>
        <v>0</v>
      </c>
      <c r="T395" s="671">
        <f t="shared" si="128"/>
        <v>0</v>
      </c>
      <c r="U395" s="671">
        <f t="shared" si="128"/>
        <v>0</v>
      </c>
      <c r="V395" s="77">
        <f t="shared" si="110"/>
        <v>238</v>
      </c>
      <c r="W395" s="128">
        <f t="shared" si="111"/>
        <v>13.222222222222221</v>
      </c>
      <c r="Z395" s="640"/>
      <c r="AA395" s="640"/>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Y395" s="135" t="s">
        <v>18</v>
      </c>
      <c r="AZ395" s="136">
        <f>SUM(BA366:BA396)</f>
        <v>6799767</v>
      </c>
      <c r="BA395" s="77">
        <f>+BC395+BD395+BF395+BH395+BJ395+BL395+BN395+BP395+BR395+BT395+BV395+BX395+BZ395</f>
        <v>1409701</v>
      </c>
      <c r="BB395" s="130">
        <f>+BE395+BG395+BI395+BK395+BM395+BO395+BQ395+BS395+BU395+BW395+BY395+CA395</f>
        <v>55842.33</v>
      </c>
      <c r="BC395" s="183">
        <v>1095564</v>
      </c>
      <c r="BD395" s="155">
        <v>0</v>
      </c>
      <c r="BE395" s="184">
        <v>1671.24</v>
      </c>
      <c r="BF395" s="131">
        <v>314137</v>
      </c>
      <c r="BG395" s="184">
        <v>54171.090000000004</v>
      </c>
      <c r="BH395" s="131"/>
      <c r="BI395" s="185"/>
      <c r="BJ395" s="131"/>
      <c r="BK395" s="184"/>
      <c r="BL395" s="131"/>
      <c r="BM395" s="184"/>
      <c r="BN395" s="131"/>
      <c r="BO395" s="185"/>
      <c r="BP395" s="131"/>
      <c r="BQ395" s="185"/>
      <c r="BR395" s="131"/>
      <c r="BS395" s="186"/>
      <c r="BT395" s="131"/>
      <c r="BU395" s="185"/>
      <c r="BV395" s="131"/>
      <c r="BW395" s="186"/>
      <c r="BX395" s="131"/>
      <c r="BY395" s="186"/>
      <c r="BZ395" s="131"/>
      <c r="CA395" s="65"/>
      <c r="CB395" s="156">
        <f t="shared" si="112"/>
        <v>55842.33</v>
      </c>
      <c r="CC395" s="128">
        <f t="shared" si="113"/>
        <v>3.9612889541824825</v>
      </c>
      <c r="CF395" s="133">
        <f>+CI395-BA395</f>
        <v>0</v>
      </c>
      <c r="CG395" s="133">
        <f>+CJ395-BB395</f>
        <v>0</v>
      </c>
      <c r="CH395" s="160"/>
      <c r="CI395" s="133">
        <v>1409701</v>
      </c>
      <c r="CJ395" s="133">
        <v>55842.33</v>
      </c>
    </row>
    <row r="396" spans="1:88" ht="66.75" customHeight="1">
      <c r="A396" s="945"/>
      <c r="B396" s="976"/>
      <c r="C396" s="990"/>
      <c r="D396" s="34" t="s">
        <v>450</v>
      </c>
      <c r="E396" s="25" t="s">
        <v>101</v>
      </c>
      <c r="F396" s="671">
        <f>+'[1]UE409 (2)'!F410</f>
        <v>1800</v>
      </c>
      <c r="G396" s="671">
        <f>+'[1]UE409 (2)'!G410</f>
        <v>1800</v>
      </c>
      <c r="H396" s="671">
        <f>+'[1]UE409 (2)'!H410</f>
        <v>1800</v>
      </c>
      <c r="I396" s="671">
        <f>+'[1]UE409 (2)'!I410</f>
        <v>1800</v>
      </c>
      <c r="J396" s="634">
        <v>84</v>
      </c>
      <c r="K396" s="91">
        <v>79</v>
      </c>
      <c r="L396" s="91">
        <v>51</v>
      </c>
      <c r="M396" s="91">
        <v>24</v>
      </c>
      <c r="N396" s="91"/>
      <c r="O396" s="91"/>
      <c r="P396" s="91"/>
      <c r="Q396" s="91"/>
      <c r="R396" s="91"/>
      <c r="S396" s="634"/>
      <c r="T396" s="91"/>
      <c r="U396" s="91"/>
      <c r="V396" s="77">
        <f t="shared" si="110"/>
        <v>238</v>
      </c>
      <c r="W396" s="128">
        <f t="shared" si="111"/>
        <v>13.222222222222221</v>
      </c>
      <c r="Z396" s="640" t="s">
        <v>863</v>
      </c>
      <c r="AA396" s="640" t="s">
        <v>864</v>
      </c>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Y396" s="135" t="s">
        <v>573</v>
      </c>
      <c r="AZ396" s="136">
        <f>SUM(BB366:BB396)</f>
        <v>793241.46</v>
      </c>
      <c r="BA396" s="129"/>
      <c r="BB396" s="130"/>
      <c r="BC396" s="129"/>
      <c r="BD396" s="155"/>
      <c r="BE396" s="184"/>
      <c r="BF396" s="131"/>
      <c r="BG396" s="184"/>
      <c r="BH396" s="131"/>
      <c r="BI396" s="185"/>
      <c r="BJ396" s="131"/>
      <c r="BK396" s="184"/>
      <c r="BL396" s="131"/>
      <c r="BM396" s="184"/>
      <c r="BN396" s="131"/>
      <c r="BO396" s="186"/>
      <c r="BP396" s="131"/>
      <c r="BQ396" s="185"/>
      <c r="BR396" s="131"/>
      <c r="BS396" s="186"/>
      <c r="BT396" s="131"/>
      <c r="BU396" s="186"/>
      <c r="BV396" s="131"/>
      <c r="BW396" s="186"/>
      <c r="BX396" s="131"/>
      <c r="BY396" s="186"/>
      <c r="BZ396" s="131"/>
      <c r="CA396" s="65"/>
      <c r="CB396" s="156">
        <f t="shared" si="112"/>
        <v>0</v>
      </c>
      <c r="CC396" s="128" t="e">
        <f t="shared" si="113"/>
        <v>#DIV/0!</v>
      </c>
      <c r="CD396" s="145"/>
      <c r="CF396" s="122"/>
      <c r="CG396" s="122"/>
    </row>
    <row r="397" spans="1:88" ht="37.5" customHeight="1">
      <c r="A397" s="1007" t="s">
        <v>517</v>
      </c>
      <c r="B397" s="1008"/>
      <c r="C397" s="1008"/>
      <c r="D397" s="1008"/>
      <c r="E397" s="1008"/>
      <c r="F397" s="1009"/>
      <c r="G397" s="98"/>
      <c r="H397" s="98"/>
      <c r="I397" s="97"/>
      <c r="J397" s="98"/>
      <c r="K397" s="98"/>
      <c r="L397" s="98"/>
      <c r="M397" s="98"/>
      <c r="N397" s="98"/>
      <c r="O397" s="98"/>
      <c r="P397" s="98"/>
      <c r="Q397" s="98"/>
      <c r="R397" s="98"/>
      <c r="S397" s="98"/>
      <c r="T397" s="98"/>
      <c r="U397" s="98"/>
      <c r="Z397" s="70"/>
      <c r="AA397" s="70"/>
      <c r="AB397" s="70"/>
      <c r="AC397" s="70"/>
      <c r="AD397" s="70"/>
      <c r="AE397" s="70"/>
      <c r="AF397" s="70"/>
      <c r="AG397" s="70"/>
      <c r="AH397" s="70"/>
      <c r="AI397" s="70"/>
      <c r="AJ397" s="70"/>
      <c r="AK397" s="70"/>
      <c r="AL397" s="70"/>
      <c r="AM397" s="70"/>
      <c r="AN397" s="70"/>
      <c r="AO397" s="70"/>
      <c r="AP397" s="70"/>
      <c r="AQ397" s="70"/>
      <c r="AR397" s="70"/>
      <c r="AS397" s="70"/>
      <c r="AT397" s="212"/>
      <c r="AU397" s="212"/>
      <c r="AV397" s="212"/>
      <c r="AW397" s="212"/>
      <c r="BA397" s="70"/>
      <c r="BB397" s="164"/>
      <c r="BC397" s="70"/>
      <c r="BD397" s="70"/>
      <c r="BE397" s="164"/>
      <c r="BF397" s="70"/>
      <c r="BG397" s="164"/>
      <c r="BH397" s="70"/>
      <c r="BI397" s="164"/>
      <c r="BJ397" s="70"/>
      <c r="BK397" s="164"/>
      <c r="BL397" s="70"/>
      <c r="BM397" s="164"/>
      <c r="BN397" s="70"/>
      <c r="BO397" s="70"/>
      <c r="BP397" s="70"/>
      <c r="BQ397" s="70"/>
      <c r="BR397" s="70"/>
      <c r="BS397" s="70"/>
      <c r="BT397" s="70"/>
      <c r="BU397" s="70"/>
      <c r="BV397" s="70"/>
      <c r="BW397" s="70"/>
      <c r="BX397" s="70"/>
      <c r="BY397" s="70"/>
      <c r="BZ397" s="70"/>
      <c r="CA397" s="70"/>
      <c r="CB397" s="164"/>
      <c r="CC397" s="164"/>
      <c r="CF397" s="122"/>
      <c r="CG397" s="122"/>
    </row>
    <row r="398" spans="1:88" ht="17.25" customHeight="1">
      <c r="A398" s="14"/>
      <c r="B398" s="10"/>
      <c r="C398" s="14"/>
      <c r="D398" s="14"/>
      <c r="E398" s="15"/>
      <c r="F398" s="96"/>
      <c r="G398" s="97"/>
      <c r="H398" s="97"/>
      <c r="I398" s="97"/>
      <c r="J398" s="98"/>
      <c r="K398" s="98"/>
      <c r="L398" s="98"/>
      <c r="M398" s="98"/>
      <c r="N398" s="98"/>
      <c r="O398" s="98"/>
      <c r="P398" s="98"/>
      <c r="Q398" s="98"/>
      <c r="R398" s="98"/>
      <c r="S398" s="98"/>
      <c r="T398" s="98"/>
      <c r="U398" s="98"/>
      <c r="Z398" s="70"/>
      <c r="AA398" s="70"/>
      <c r="AB398" s="70"/>
      <c r="AC398" s="70"/>
      <c r="AD398" s="70"/>
      <c r="AE398" s="70"/>
      <c r="AF398" s="70"/>
      <c r="AG398" s="70"/>
      <c r="AH398" s="70"/>
      <c r="AI398" s="70"/>
      <c r="AJ398" s="70"/>
      <c r="AK398" s="70"/>
      <c r="AL398" s="70"/>
      <c r="AM398" s="70"/>
      <c r="AN398" s="70"/>
      <c r="AO398" s="70"/>
      <c r="AP398" s="70"/>
      <c r="AQ398" s="70"/>
      <c r="AR398" s="70"/>
      <c r="AS398" s="70"/>
      <c r="AT398" s="227"/>
      <c r="AU398" s="227"/>
      <c r="AV398" s="227"/>
      <c r="AW398" s="227"/>
      <c r="BA398" s="70"/>
      <c r="BB398" s="164"/>
      <c r="BC398" s="70"/>
      <c r="BD398" s="70"/>
      <c r="BE398" s="164"/>
      <c r="BF398" s="70"/>
      <c r="BG398" s="164"/>
      <c r="BH398" s="70"/>
      <c r="BI398" s="164"/>
      <c r="BJ398" s="70"/>
      <c r="BK398" s="164"/>
      <c r="BL398" s="70"/>
      <c r="BM398" s="164"/>
      <c r="BN398" s="70"/>
      <c r="BO398" s="70"/>
      <c r="BP398" s="70"/>
      <c r="BQ398" s="70"/>
      <c r="BR398" s="70"/>
      <c r="BS398" s="70"/>
      <c r="BT398" s="70"/>
      <c r="BU398" s="70"/>
      <c r="BV398" s="70"/>
      <c r="BW398" s="70"/>
      <c r="BX398" s="70"/>
      <c r="BY398" s="70"/>
      <c r="BZ398" s="70"/>
      <c r="CA398" s="70"/>
      <c r="CB398" s="164"/>
      <c r="CC398" s="164"/>
      <c r="CF398" s="122"/>
      <c r="CG398" s="122"/>
    </row>
    <row r="399" spans="1:88" ht="23.25">
      <c r="A399" s="14"/>
      <c r="B399" s="10"/>
      <c r="C399" s="14"/>
      <c r="D399" s="14"/>
      <c r="E399" s="15"/>
      <c r="F399" s="96"/>
      <c r="G399" s="97"/>
      <c r="H399" s="97"/>
      <c r="I399" s="97"/>
      <c r="J399" s="98"/>
      <c r="K399" s="98"/>
      <c r="L399" s="98"/>
      <c r="M399" s="98"/>
      <c r="N399" s="98"/>
      <c r="O399" s="98"/>
      <c r="P399" s="98"/>
      <c r="Q399" s="98"/>
      <c r="R399" s="98"/>
      <c r="S399" s="98"/>
      <c r="T399" s="98"/>
      <c r="U399" s="98"/>
      <c r="Z399" s="995"/>
      <c r="AA399" s="995"/>
      <c r="AB399" s="995"/>
      <c r="AC399" s="995"/>
      <c r="AD399" s="995"/>
      <c r="AE399" s="995"/>
      <c r="AF399" s="995"/>
      <c r="AG399" s="995"/>
      <c r="AH399" s="995"/>
      <c r="AI399" s="995"/>
      <c r="AJ399" s="995"/>
      <c r="AK399" s="995"/>
      <c r="AL399" s="995"/>
      <c r="AM399" s="995"/>
      <c r="AN399" s="995"/>
      <c r="AO399" s="995"/>
      <c r="AP399" s="995"/>
      <c r="AQ399" s="995"/>
      <c r="AR399" s="995"/>
      <c r="AS399" s="995"/>
      <c r="AT399" s="995"/>
      <c r="AU399" s="995"/>
      <c r="AV399" s="995"/>
      <c r="AW399" s="995"/>
      <c r="BA399" s="70"/>
      <c r="BB399" s="164"/>
      <c r="BC399" s="70"/>
      <c r="BD399" s="70"/>
      <c r="BE399" s="70"/>
      <c r="BF399" s="70"/>
      <c r="BG399" s="164"/>
      <c r="BH399" s="70"/>
      <c r="BI399" s="164"/>
      <c r="BJ399" s="70"/>
      <c r="BK399" s="70"/>
      <c r="BL399" s="70"/>
      <c r="BM399" s="164"/>
      <c r="BN399" s="70"/>
      <c r="BO399" s="70"/>
      <c r="BP399" s="70"/>
      <c r="BQ399" s="70"/>
      <c r="BR399" s="70"/>
      <c r="BS399" s="70"/>
      <c r="BT399" s="70"/>
      <c r="BU399" s="70"/>
      <c r="BV399" s="70"/>
      <c r="BW399" s="70"/>
      <c r="BX399" s="70"/>
      <c r="BY399" s="70"/>
      <c r="BZ399" s="70"/>
      <c r="CA399" s="70"/>
      <c r="CB399" s="164"/>
      <c r="CC399" s="164"/>
      <c r="CF399" s="122"/>
      <c r="CG399" s="122"/>
    </row>
    <row r="400" spans="1:88" ht="23.25">
      <c r="A400" s="14"/>
      <c r="B400" s="10"/>
      <c r="C400" s="14"/>
      <c r="D400" s="14"/>
      <c r="E400" s="15"/>
      <c r="F400" s="96"/>
      <c r="G400" s="97"/>
      <c r="H400" s="97"/>
      <c r="I400" s="97"/>
      <c r="J400" s="98"/>
      <c r="K400" s="98"/>
      <c r="L400" s="98"/>
      <c r="M400" s="98"/>
      <c r="N400" s="98"/>
      <c r="O400" s="98"/>
      <c r="P400" s="98"/>
      <c r="Q400" s="98"/>
      <c r="R400" s="98"/>
      <c r="S400" s="98"/>
      <c r="T400" s="98"/>
      <c r="U400" s="98"/>
      <c r="Z400" s="987"/>
      <c r="AA400" s="987"/>
      <c r="AB400" s="987"/>
      <c r="AC400" s="987"/>
      <c r="AD400" s="987"/>
      <c r="AE400" s="987"/>
      <c r="AF400" s="987"/>
      <c r="AG400" s="987"/>
      <c r="AH400" s="987"/>
      <c r="AI400" s="987"/>
      <c r="AJ400" s="987"/>
      <c r="AK400" s="987"/>
      <c r="AL400" s="987"/>
      <c r="AM400" s="987"/>
      <c r="AN400" s="987"/>
      <c r="AO400" s="987"/>
      <c r="AP400" s="987"/>
      <c r="AQ400" s="987"/>
      <c r="AR400" s="987"/>
      <c r="AS400" s="987"/>
      <c r="AT400" s="987"/>
      <c r="AU400" s="987"/>
      <c r="AV400" s="987"/>
      <c r="AW400" s="987"/>
      <c r="AY400" s="125"/>
      <c r="AZ400" s="125"/>
      <c r="CD400" s="125"/>
      <c r="CE400" s="125"/>
      <c r="CF400" s="122"/>
      <c r="CG400" s="122"/>
    </row>
    <row r="401" spans="1:89">
      <c r="A401" s="21" t="s">
        <v>8</v>
      </c>
      <c r="B401" s="1229" t="s">
        <v>179</v>
      </c>
      <c r="C401" s="1229"/>
      <c r="D401" s="1229"/>
      <c r="E401" s="15"/>
      <c r="F401" s="96"/>
      <c r="G401" s="97"/>
      <c r="H401" s="97"/>
      <c r="I401" s="97"/>
      <c r="J401" s="98"/>
      <c r="K401" s="98"/>
      <c r="L401" s="98"/>
      <c r="M401" s="98"/>
      <c r="N401" s="98"/>
      <c r="O401" s="98"/>
      <c r="P401" s="98"/>
      <c r="Q401" s="98"/>
      <c r="R401" s="98"/>
      <c r="S401" s="98"/>
      <c r="T401" s="98"/>
      <c r="U401" s="98"/>
      <c r="Z401" s="987"/>
      <c r="AA401" s="987"/>
      <c r="AB401" s="987"/>
      <c r="AC401" s="987"/>
      <c r="AD401" s="987"/>
      <c r="AE401" s="987"/>
      <c r="AF401" s="987"/>
      <c r="AG401" s="987"/>
      <c r="AH401" s="987"/>
      <c r="AI401" s="987"/>
      <c r="AJ401" s="987"/>
      <c r="AK401" s="987"/>
      <c r="AL401" s="987"/>
      <c r="AM401" s="987"/>
      <c r="AN401" s="987"/>
      <c r="AO401" s="987"/>
      <c r="AP401" s="987"/>
      <c r="AQ401" s="987"/>
      <c r="AR401" s="987"/>
      <c r="AS401" s="987"/>
      <c r="AT401" s="987"/>
      <c r="AU401" s="987"/>
      <c r="AV401" s="987"/>
      <c r="AW401" s="987"/>
      <c r="CF401" s="122"/>
      <c r="CG401" s="122"/>
    </row>
    <row r="402" spans="1:89">
      <c r="A402" s="16" t="s">
        <v>180</v>
      </c>
      <c r="B402" s="1000" t="s">
        <v>181</v>
      </c>
      <c r="C402" s="1000"/>
      <c r="D402" s="1000"/>
      <c r="E402" s="1000"/>
      <c r="F402" s="1000"/>
      <c r="G402" s="1000"/>
      <c r="H402" s="1000"/>
      <c r="I402" s="99"/>
      <c r="J402" s="100"/>
      <c r="K402" s="100"/>
      <c r="L402" s="100"/>
      <c r="M402" s="100"/>
      <c r="N402" s="100"/>
      <c r="O402" s="100"/>
      <c r="P402" s="100"/>
      <c r="Q402" s="100"/>
      <c r="R402" s="100"/>
      <c r="S402" s="100"/>
      <c r="T402" s="100"/>
      <c r="U402" s="100"/>
      <c r="Z402" s="987"/>
      <c r="AA402" s="987"/>
      <c r="AB402" s="987"/>
      <c r="AC402" s="987"/>
      <c r="AD402" s="987"/>
      <c r="AE402" s="987"/>
      <c r="AF402" s="987"/>
      <c r="AG402" s="987"/>
      <c r="AH402" s="987"/>
      <c r="AI402" s="987"/>
      <c r="AJ402" s="987"/>
      <c r="AK402" s="987"/>
      <c r="AL402" s="987"/>
      <c r="AM402" s="987"/>
      <c r="AN402" s="987"/>
      <c r="AO402" s="987"/>
      <c r="AP402" s="987"/>
      <c r="AQ402" s="987"/>
      <c r="AR402" s="987"/>
      <c r="AS402" s="987"/>
      <c r="AT402" s="987"/>
      <c r="AU402" s="987"/>
      <c r="AV402" s="987"/>
      <c r="AW402" s="987"/>
      <c r="CF402" s="122"/>
      <c r="CG402" s="122"/>
    </row>
    <row r="403" spans="1:89" ht="25.5" customHeight="1">
      <c r="A403" s="14"/>
      <c r="B403" s="669" t="s">
        <v>182</v>
      </c>
      <c r="C403" s="1000" t="s">
        <v>183</v>
      </c>
      <c r="D403" s="1000"/>
      <c r="E403" s="1000"/>
      <c r="F403" s="1000"/>
      <c r="G403" s="1000"/>
      <c r="H403" s="1000"/>
      <c r="I403" s="99"/>
      <c r="J403" s="100"/>
      <c r="K403" s="100"/>
      <c r="L403" s="100"/>
      <c r="M403" s="100"/>
      <c r="N403" s="100"/>
      <c r="O403" s="100"/>
      <c r="P403" s="100"/>
      <c r="Q403" s="100"/>
      <c r="R403" s="100"/>
      <c r="S403" s="100"/>
      <c r="T403" s="100"/>
      <c r="U403" s="100"/>
      <c r="Z403" s="237"/>
      <c r="AA403" s="237"/>
      <c r="AB403" s="237"/>
      <c r="AC403" s="237"/>
      <c r="AD403" s="232"/>
      <c r="AE403" s="232"/>
      <c r="AF403" s="232"/>
      <c r="AG403" s="232"/>
      <c r="AH403" s="232"/>
      <c r="AI403" s="232"/>
      <c r="AJ403" s="232"/>
      <c r="AK403" s="232"/>
      <c r="AL403" s="232"/>
      <c r="AM403" s="232"/>
      <c r="AN403" s="232"/>
      <c r="AO403" s="232"/>
      <c r="AP403" s="232"/>
      <c r="AQ403" s="232"/>
      <c r="AR403" s="232"/>
      <c r="AS403" s="232"/>
      <c r="AT403" s="232"/>
      <c r="AU403" s="232"/>
      <c r="AV403" s="232"/>
      <c r="AW403" s="232"/>
      <c r="CD403" s="145"/>
      <c r="CF403" s="122"/>
      <c r="CG403" s="122"/>
    </row>
    <row r="404" spans="1:89" ht="21.75" customHeight="1">
      <c r="A404" s="975" t="s">
        <v>13</v>
      </c>
      <c r="B404" s="981" t="s">
        <v>14</v>
      </c>
      <c r="C404" s="981" t="s">
        <v>15</v>
      </c>
      <c r="D404" s="997" t="s">
        <v>16</v>
      </c>
      <c r="E404" s="1001" t="s">
        <v>17</v>
      </c>
      <c r="F404" s="1011" t="s">
        <v>709</v>
      </c>
      <c r="G404" s="994" t="s">
        <v>214</v>
      </c>
      <c r="H404" s="1005"/>
      <c r="I404" s="1005"/>
      <c r="J404" s="996" t="s">
        <v>710</v>
      </c>
      <c r="K404" s="996"/>
      <c r="L404" s="996"/>
      <c r="M404" s="996"/>
      <c r="N404" s="996"/>
      <c r="O404" s="996"/>
      <c r="P404" s="996"/>
      <c r="Q404" s="996"/>
      <c r="R404" s="996"/>
      <c r="S404" s="996"/>
      <c r="T404" s="996"/>
      <c r="U404" s="996"/>
      <c r="V404" s="1238" t="s">
        <v>712</v>
      </c>
      <c r="W404" s="1241" t="s">
        <v>577</v>
      </c>
      <c r="Z404" s="991" t="s">
        <v>518</v>
      </c>
      <c r="AA404" s="992"/>
      <c r="AB404" s="991" t="s">
        <v>519</v>
      </c>
      <c r="AC404" s="992"/>
      <c r="AD404" s="991" t="s">
        <v>520</v>
      </c>
      <c r="AE404" s="992"/>
      <c r="AF404" s="991" t="s">
        <v>521</v>
      </c>
      <c r="AG404" s="992"/>
      <c r="AH404" s="991" t="s">
        <v>522</v>
      </c>
      <c r="AI404" s="992"/>
      <c r="AJ404" s="991" t="s">
        <v>523</v>
      </c>
      <c r="AK404" s="992"/>
      <c r="AL404" s="991" t="s">
        <v>524</v>
      </c>
      <c r="AM404" s="992"/>
      <c r="AN404" s="991" t="s">
        <v>525</v>
      </c>
      <c r="AO404" s="992"/>
      <c r="AP404" s="991" t="s">
        <v>526</v>
      </c>
      <c r="AQ404" s="992"/>
      <c r="AR404" s="991" t="s">
        <v>527</v>
      </c>
      <c r="AS404" s="992"/>
      <c r="AT404" s="991" t="s">
        <v>528</v>
      </c>
      <c r="AU404" s="992"/>
      <c r="AV404" s="991" t="s">
        <v>529</v>
      </c>
      <c r="AW404" s="992"/>
      <c r="BA404" s="1074" t="s">
        <v>763</v>
      </c>
      <c r="BB404" s="119"/>
      <c r="BC404" s="1074" t="s">
        <v>763</v>
      </c>
      <c r="BD404" s="1108" t="s">
        <v>530</v>
      </c>
      <c r="BE404" s="1112"/>
      <c r="BF404" s="1112"/>
      <c r="BG404" s="1112"/>
      <c r="BH404" s="1112"/>
      <c r="BI404" s="1112"/>
      <c r="BJ404" s="1112"/>
      <c r="BK404" s="1112"/>
      <c r="BL404" s="1112"/>
      <c r="BM404" s="1112"/>
      <c r="BN404" s="1112"/>
      <c r="BO404" s="1112"/>
      <c r="BP404" s="1112"/>
      <c r="BQ404" s="1112"/>
      <c r="BR404" s="1112"/>
      <c r="BS404" s="1112"/>
      <c r="BT404" s="1112"/>
      <c r="BU404" s="1112"/>
      <c r="BV404" s="1112"/>
      <c r="BW404" s="1112"/>
      <c r="BX404" s="1112"/>
      <c r="BY404" s="1112"/>
      <c r="BZ404" s="1109"/>
      <c r="CA404" s="120"/>
      <c r="CB404" s="121"/>
      <c r="CC404" s="121"/>
      <c r="CF404" s="122"/>
      <c r="CG404" s="122"/>
    </row>
    <row r="405" spans="1:89" ht="27.75" customHeight="1">
      <c r="A405" s="976"/>
      <c r="B405" s="982"/>
      <c r="C405" s="982"/>
      <c r="D405" s="998"/>
      <c r="E405" s="1002"/>
      <c r="F405" s="1012"/>
      <c r="G405" s="993" t="s">
        <v>713</v>
      </c>
      <c r="H405" s="993"/>
      <c r="I405" s="994"/>
      <c r="J405" s="996" t="s">
        <v>711</v>
      </c>
      <c r="K405" s="996"/>
      <c r="L405" s="996"/>
      <c r="M405" s="996"/>
      <c r="N405" s="996"/>
      <c r="O405" s="996"/>
      <c r="P405" s="996"/>
      <c r="Q405" s="996"/>
      <c r="R405" s="996"/>
      <c r="S405" s="996"/>
      <c r="T405" s="996"/>
      <c r="U405" s="996"/>
      <c r="V405" s="1239"/>
      <c r="W405" s="1242"/>
      <c r="Z405" s="980" t="s">
        <v>578</v>
      </c>
      <c r="AA405" s="980" t="s">
        <v>579</v>
      </c>
      <c r="AB405" s="980" t="s">
        <v>580</v>
      </c>
      <c r="AC405" s="980" t="s">
        <v>581</v>
      </c>
      <c r="AD405" s="980" t="s">
        <v>582</v>
      </c>
      <c r="AE405" s="980" t="s">
        <v>583</v>
      </c>
      <c r="AF405" s="980" t="s">
        <v>584</v>
      </c>
      <c r="AG405" s="980" t="s">
        <v>585</v>
      </c>
      <c r="AH405" s="980" t="s">
        <v>586</v>
      </c>
      <c r="AI405" s="980" t="s">
        <v>587</v>
      </c>
      <c r="AJ405" s="980" t="s">
        <v>588</v>
      </c>
      <c r="AK405" s="980" t="s">
        <v>589</v>
      </c>
      <c r="AL405" s="980" t="s">
        <v>590</v>
      </c>
      <c r="AM405" s="980" t="s">
        <v>591</v>
      </c>
      <c r="AN405" s="980" t="s">
        <v>592</v>
      </c>
      <c r="AO405" s="980" t="s">
        <v>593</v>
      </c>
      <c r="AP405" s="980" t="s">
        <v>594</v>
      </c>
      <c r="AQ405" s="980" t="s">
        <v>595</v>
      </c>
      <c r="AR405" s="980" t="s">
        <v>596</v>
      </c>
      <c r="AS405" s="980" t="s">
        <v>597</v>
      </c>
      <c r="AT405" s="980" t="s">
        <v>598</v>
      </c>
      <c r="AU405" s="980" t="s">
        <v>599</v>
      </c>
      <c r="AV405" s="980" t="s">
        <v>600</v>
      </c>
      <c r="AW405" s="980" t="s">
        <v>601</v>
      </c>
      <c r="BA405" s="1075"/>
      <c r="BB405" s="124"/>
      <c r="BC405" s="1075"/>
      <c r="BD405" s="1108" t="s">
        <v>518</v>
      </c>
      <c r="BE405" s="1109"/>
      <c r="BF405" s="1108" t="s">
        <v>519</v>
      </c>
      <c r="BG405" s="1109"/>
      <c r="BH405" s="1108" t="s">
        <v>520</v>
      </c>
      <c r="BI405" s="1109"/>
      <c r="BJ405" s="1108" t="s">
        <v>521</v>
      </c>
      <c r="BK405" s="1109"/>
      <c r="BL405" s="1108" t="s">
        <v>522</v>
      </c>
      <c r="BM405" s="1109"/>
      <c r="BN405" s="1108" t="s">
        <v>523</v>
      </c>
      <c r="BO405" s="1109"/>
      <c r="BP405" s="1108" t="s">
        <v>524</v>
      </c>
      <c r="BQ405" s="1109"/>
      <c r="BR405" s="1108" t="s">
        <v>525</v>
      </c>
      <c r="BS405" s="1109"/>
      <c r="BT405" s="1108" t="s">
        <v>526</v>
      </c>
      <c r="BU405" s="1109"/>
      <c r="BV405" s="1108" t="s">
        <v>527</v>
      </c>
      <c r="BW405" s="1109"/>
      <c r="BX405" s="1108" t="s">
        <v>528</v>
      </c>
      <c r="BY405" s="1109"/>
      <c r="BZ405" s="1108" t="s">
        <v>529</v>
      </c>
      <c r="CA405" s="1109"/>
      <c r="CB405" s="1105" t="s">
        <v>764</v>
      </c>
      <c r="CC405" s="1106" t="s">
        <v>765</v>
      </c>
      <c r="CF405" s="122"/>
      <c r="CG405" s="122"/>
    </row>
    <row r="406" spans="1:89" ht="27" customHeight="1">
      <c r="A406" s="976"/>
      <c r="B406" s="982"/>
      <c r="C406" s="982"/>
      <c r="D406" s="998"/>
      <c r="E406" s="1002"/>
      <c r="F406" s="1012"/>
      <c r="G406" s="978">
        <v>2024</v>
      </c>
      <c r="H406" s="978">
        <v>2025</v>
      </c>
      <c r="I406" s="978">
        <v>2026</v>
      </c>
      <c r="J406" s="660"/>
      <c r="K406" s="660"/>
      <c r="L406" s="660"/>
      <c r="M406" s="660"/>
      <c r="N406" s="660"/>
      <c r="O406" s="660"/>
      <c r="P406" s="660"/>
      <c r="Q406" s="660"/>
      <c r="R406" s="660"/>
      <c r="S406" s="660"/>
      <c r="T406" s="660"/>
      <c r="U406" s="660"/>
      <c r="V406" s="1239"/>
      <c r="W406" s="1242"/>
      <c r="Z406" s="980"/>
      <c r="AA406" s="980"/>
      <c r="AB406" s="980"/>
      <c r="AC406" s="980"/>
      <c r="AD406" s="980"/>
      <c r="AE406" s="980"/>
      <c r="AF406" s="980"/>
      <c r="AG406" s="980"/>
      <c r="AH406" s="980"/>
      <c r="AI406" s="980"/>
      <c r="AJ406" s="980"/>
      <c r="AK406" s="980"/>
      <c r="AL406" s="980"/>
      <c r="AM406" s="980"/>
      <c r="AN406" s="980"/>
      <c r="AO406" s="980"/>
      <c r="AP406" s="980"/>
      <c r="AQ406" s="980"/>
      <c r="AR406" s="980"/>
      <c r="AS406" s="980"/>
      <c r="AT406" s="980"/>
      <c r="AU406" s="980"/>
      <c r="AV406" s="980"/>
      <c r="AW406" s="980"/>
      <c r="BA406" s="1075"/>
      <c r="BB406" s="124"/>
      <c r="BC406" s="1075"/>
      <c r="BD406" s="1110" t="s">
        <v>531</v>
      </c>
      <c r="BE406" s="1110" t="s">
        <v>532</v>
      </c>
      <c r="BF406" s="1110" t="s">
        <v>531</v>
      </c>
      <c r="BG406" s="1110" t="s">
        <v>532</v>
      </c>
      <c r="BH406" s="1110" t="s">
        <v>531</v>
      </c>
      <c r="BI406" s="1110" t="s">
        <v>532</v>
      </c>
      <c r="BJ406" s="1110" t="s">
        <v>531</v>
      </c>
      <c r="BK406" s="1110" t="s">
        <v>532</v>
      </c>
      <c r="BL406" s="1110" t="s">
        <v>531</v>
      </c>
      <c r="BM406" s="1110" t="s">
        <v>532</v>
      </c>
      <c r="BN406" s="1107" t="s">
        <v>531</v>
      </c>
      <c r="BO406" s="1110" t="s">
        <v>532</v>
      </c>
      <c r="BP406" s="1107" t="s">
        <v>531</v>
      </c>
      <c r="BQ406" s="1110" t="s">
        <v>532</v>
      </c>
      <c r="BR406" s="1107" t="s">
        <v>531</v>
      </c>
      <c r="BS406" s="1110" t="s">
        <v>532</v>
      </c>
      <c r="BT406" s="1107" t="s">
        <v>531</v>
      </c>
      <c r="BU406" s="1110" t="s">
        <v>532</v>
      </c>
      <c r="BV406" s="1107" t="s">
        <v>531</v>
      </c>
      <c r="BW406" s="1110" t="s">
        <v>532</v>
      </c>
      <c r="BX406" s="1107" t="s">
        <v>531</v>
      </c>
      <c r="BY406" s="1110" t="s">
        <v>532</v>
      </c>
      <c r="BZ406" s="1107" t="s">
        <v>531</v>
      </c>
      <c r="CA406" s="1110" t="s">
        <v>532</v>
      </c>
      <c r="CB406" s="1105"/>
      <c r="CC406" s="1106"/>
      <c r="CF406" s="122"/>
      <c r="CG406" s="122"/>
    </row>
    <row r="407" spans="1:89" ht="51" customHeight="1">
      <c r="A407" s="977"/>
      <c r="B407" s="983"/>
      <c r="C407" s="983"/>
      <c r="D407" s="999"/>
      <c r="E407" s="1003"/>
      <c r="F407" s="1013"/>
      <c r="G407" s="979"/>
      <c r="H407" s="979"/>
      <c r="I407" s="979"/>
      <c r="J407" s="661" t="s">
        <v>399</v>
      </c>
      <c r="K407" s="661" t="s">
        <v>400</v>
      </c>
      <c r="L407" s="661" t="s">
        <v>401</v>
      </c>
      <c r="M407" s="661" t="s">
        <v>402</v>
      </c>
      <c r="N407" s="661" t="s">
        <v>403</v>
      </c>
      <c r="O407" s="661" t="s">
        <v>404</v>
      </c>
      <c r="P407" s="661" t="s">
        <v>405</v>
      </c>
      <c r="Q407" s="661" t="s">
        <v>406</v>
      </c>
      <c r="R407" s="661" t="s">
        <v>407</v>
      </c>
      <c r="S407" s="661" t="s">
        <v>408</v>
      </c>
      <c r="T407" s="661" t="s">
        <v>409</v>
      </c>
      <c r="U407" s="661" t="s">
        <v>410</v>
      </c>
      <c r="V407" s="1240"/>
      <c r="W407" s="1243"/>
      <c r="Z407" s="980"/>
      <c r="AA407" s="980"/>
      <c r="AB407" s="980"/>
      <c r="AC407" s="980"/>
      <c r="AD407" s="980"/>
      <c r="AE407" s="980"/>
      <c r="AF407" s="980"/>
      <c r="AG407" s="980"/>
      <c r="AH407" s="980"/>
      <c r="AI407" s="980"/>
      <c r="AJ407" s="980"/>
      <c r="AK407" s="980"/>
      <c r="AL407" s="980"/>
      <c r="AM407" s="980"/>
      <c r="AN407" s="980"/>
      <c r="AO407" s="980"/>
      <c r="AP407" s="980"/>
      <c r="AQ407" s="980"/>
      <c r="AR407" s="980"/>
      <c r="AS407" s="980"/>
      <c r="AT407" s="980"/>
      <c r="AU407" s="980"/>
      <c r="AV407" s="980"/>
      <c r="AW407" s="980"/>
      <c r="BA407" s="1076"/>
      <c r="BB407" s="127"/>
      <c r="BC407" s="1076"/>
      <c r="BD407" s="1111"/>
      <c r="BE407" s="1111"/>
      <c r="BF407" s="1111"/>
      <c r="BG407" s="1111"/>
      <c r="BH407" s="1111"/>
      <c r="BI407" s="1111"/>
      <c r="BJ407" s="1111"/>
      <c r="BK407" s="1111"/>
      <c r="BL407" s="1111"/>
      <c r="BM407" s="1111"/>
      <c r="BN407" s="1107"/>
      <c r="BO407" s="1111"/>
      <c r="BP407" s="1107"/>
      <c r="BQ407" s="1111"/>
      <c r="BR407" s="1107"/>
      <c r="BS407" s="1111"/>
      <c r="BT407" s="1107"/>
      <c r="BU407" s="1111"/>
      <c r="BV407" s="1107"/>
      <c r="BW407" s="1111"/>
      <c r="BX407" s="1107"/>
      <c r="BY407" s="1111"/>
      <c r="BZ407" s="1107"/>
      <c r="CA407" s="1111"/>
      <c r="CB407" s="1105"/>
      <c r="CC407" s="1106"/>
      <c r="CF407" s="122"/>
      <c r="CG407" s="122"/>
    </row>
    <row r="408" spans="1:89" ht="51" customHeight="1">
      <c r="A408" s="975" t="s">
        <v>510</v>
      </c>
      <c r="B408" s="981" t="s">
        <v>240</v>
      </c>
      <c r="C408" s="984" t="s">
        <v>714</v>
      </c>
      <c r="D408" s="985"/>
      <c r="E408" s="986"/>
      <c r="F408" s="698">
        <f>+'[1]UE409 (2)'!F422</f>
        <v>24</v>
      </c>
      <c r="G408" s="698">
        <f>+'[1]UE409 (2)'!G422</f>
        <v>24</v>
      </c>
      <c r="H408" s="698">
        <f>+'[1]UE409 (2)'!H422</f>
        <v>24</v>
      </c>
      <c r="I408" s="698">
        <f>+'[1]UE409 (2)'!I422</f>
        <v>24</v>
      </c>
      <c r="J408" s="723">
        <v>14</v>
      </c>
      <c r="K408" s="698">
        <v>0</v>
      </c>
      <c r="L408" s="698">
        <v>0</v>
      </c>
      <c r="M408" s="698">
        <v>8</v>
      </c>
      <c r="N408" s="698">
        <f t="shared" ref="N408:U408" si="129">+N409+N411</f>
        <v>0</v>
      </c>
      <c r="O408" s="698">
        <f t="shared" si="129"/>
        <v>0</v>
      </c>
      <c r="P408" s="698">
        <f t="shared" si="129"/>
        <v>0</v>
      </c>
      <c r="Q408" s="698">
        <f t="shared" si="129"/>
        <v>0</v>
      </c>
      <c r="R408" s="698">
        <f t="shared" si="129"/>
        <v>0</v>
      </c>
      <c r="S408" s="698">
        <f t="shared" si="129"/>
        <v>0</v>
      </c>
      <c r="T408" s="698">
        <f t="shared" si="129"/>
        <v>0</v>
      </c>
      <c r="U408" s="698">
        <f t="shared" si="129"/>
        <v>0</v>
      </c>
      <c r="V408" s="77">
        <f>SUM(J408:U408)</f>
        <v>22</v>
      </c>
      <c r="W408" s="128">
        <f>+V408/F408*100</f>
        <v>91.666666666666657</v>
      </c>
      <c r="Z408" s="38"/>
      <c r="AA408" s="38"/>
      <c r="AB408" s="38"/>
      <c r="AC408" s="38"/>
      <c r="AD408" s="38"/>
      <c r="AE408" s="38"/>
      <c r="AF408" s="38"/>
      <c r="AG408" s="38"/>
      <c r="AH408" s="38"/>
      <c r="AI408" s="38"/>
      <c r="AJ408" s="38"/>
      <c r="AK408" s="38"/>
      <c r="AL408" s="38"/>
      <c r="AM408" s="38"/>
      <c r="AN408" s="38"/>
      <c r="AO408" s="38"/>
      <c r="AP408" s="38"/>
      <c r="AQ408" s="38"/>
      <c r="AR408" s="38"/>
      <c r="AS408" s="38"/>
      <c r="AT408" s="38"/>
      <c r="AU408" s="38"/>
      <c r="AV408" s="38"/>
      <c r="AW408" s="38"/>
      <c r="BA408" s="129"/>
      <c r="BB408" s="130"/>
      <c r="BC408" s="129"/>
      <c r="BD408" s="188"/>
      <c r="BE408" s="189"/>
      <c r="BF408" s="188"/>
      <c r="BG408" s="189"/>
      <c r="BH408" s="188"/>
      <c r="BI408" s="189"/>
      <c r="BJ408" s="188"/>
      <c r="BK408" s="189"/>
      <c r="BL408" s="188"/>
      <c r="BM408" s="189"/>
      <c r="BN408" s="188"/>
      <c r="BO408" s="189"/>
      <c r="BP408" s="188"/>
      <c r="BQ408" s="189"/>
      <c r="BR408" s="188"/>
      <c r="BS408" s="189"/>
      <c r="BT408" s="188"/>
      <c r="BU408" s="189"/>
      <c r="BV408" s="188"/>
      <c r="BW408" s="189"/>
      <c r="BX408" s="188"/>
      <c r="BY408" s="189"/>
      <c r="BZ408" s="188"/>
      <c r="CA408" s="189"/>
      <c r="CB408" s="156"/>
      <c r="CC408" s="128"/>
    </row>
    <row r="409" spans="1:89" s="32" customFormat="1" ht="48.75" customHeight="1">
      <c r="A409" s="976"/>
      <c r="B409" s="982"/>
      <c r="C409" s="944" t="s">
        <v>345</v>
      </c>
      <c r="D409" s="670" t="s">
        <v>221</v>
      </c>
      <c r="E409" s="670"/>
      <c r="F409" s="671">
        <f>+'[1]UE409 (2)'!F423</f>
        <v>18</v>
      </c>
      <c r="G409" s="671">
        <f>+'[1]UE409 (2)'!G423</f>
        <v>18</v>
      </c>
      <c r="H409" s="671">
        <f>+'[1]UE409 (2)'!H423</f>
        <v>18</v>
      </c>
      <c r="I409" s="671">
        <f>+'[1]UE409 (2)'!I423</f>
        <v>18</v>
      </c>
      <c r="J409" s="727">
        <v>9</v>
      </c>
      <c r="K409" s="671">
        <v>0</v>
      </c>
      <c r="L409" s="671">
        <v>0</v>
      </c>
      <c r="M409" s="671">
        <v>8</v>
      </c>
      <c r="N409" s="671">
        <f t="shared" ref="N409:U409" si="130">+N410</f>
        <v>0</v>
      </c>
      <c r="O409" s="671">
        <f t="shared" si="130"/>
        <v>0</v>
      </c>
      <c r="P409" s="671">
        <f t="shared" si="130"/>
        <v>0</v>
      </c>
      <c r="Q409" s="671">
        <f t="shared" si="130"/>
        <v>0</v>
      </c>
      <c r="R409" s="671">
        <f t="shared" si="130"/>
        <v>0</v>
      </c>
      <c r="S409" s="671">
        <f t="shared" si="130"/>
        <v>0</v>
      </c>
      <c r="T409" s="671">
        <f t="shared" si="130"/>
        <v>0</v>
      </c>
      <c r="U409" s="671">
        <f t="shared" si="130"/>
        <v>0</v>
      </c>
      <c r="V409" s="77">
        <f t="shared" ref="V409:V429" si="131">SUM(J409:U409)</f>
        <v>17</v>
      </c>
      <c r="W409" s="128">
        <f t="shared" ref="W409:W429" si="132">+V409/F409*100</f>
        <v>94.444444444444443</v>
      </c>
      <c r="Y409" s="6"/>
      <c r="Z409" s="38"/>
      <c r="AA409" s="38"/>
      <c r="AB409" s="38"/>
      <c r="AC409" s="38"/>
      <c r="AD409" s="38"/>
      <c r="AE409" s="38"/>
      <c r="AF409" s="38"/>
      <c r="AG409" s="38"/>
      <c r="AH409" s="38"/>
      <c r="AI409" s="38"/>
      <c r="AJ409" s="38"/>
      <c r="AK409" s="38"/>
      <c r="AL409" s="38"/>
      <c r="AM409" s="38"/>
      <c r="AN409" s="38"/>
      <c r="AO409" s="38"/>
      <c r="AP409" s="38"/>
      <c r="AQ409" s="38"/>
      <c r="AR409" s="38"/>
      <c r="AS409" s="38"/>
      <c r="AT409" s="38"/>
      <c r="AU409" s="38"/>
      <c r="AV409" s="38"/>
      <c r="AW409" s="38"/>
      <c r="AX409" s="6"/>
      <c r="BA409" s="77">
        <f>+BC409+BD409+BF409+BH409+BJ409+BL409+BN409+BP409+BR409+BT409+BV409+BX409+BZ409</f>
        <v>952</v>
      </c>
      <c r="BB409" s="130">
        <f>+BE409+BG409+BI409+BK409+BM409+BO409+BQ409+BS409+BU409+BW409+BY409+CA409</f>
        <v>0</v>
      </c>
      <c r="BC409" s="129">
        <v>952</v>
      </c>
      <c r="BD409" s="155">
        <v>0</v>
      </c>
      <c r="BE409" s="159">
        <v>0</v>
      </c>
      <c r="BF409" s="158">
        <v>0</v>
      </c>
      <c r="BG409" s="159">
        <v>0</v>
      </c>
      <c r="BH409" s="158"/>
      <c r="BI409" s="190"/>
      <c r="BJ409" s="158"/>
      <c r="BK409" s="189"/>
      <c r="BL409" s="158"/>
      <c r="BM409" s="64"/>
      <c r="BN409" s="158"/>
      <c r="BO409" s="159"/>
      <c r="BP409" s="158"/>
      <c r="BQ409" s="159"/>
      <c r="BR409" s="158"/>
      <c r="BS409" s="64"/>
      <c r="BT409" s="158"/>
      <c r="BU409" s="159"/>
      <c r="BV409" s="158"/>
      <c r="BW409" s="64"/>
      <c r="BX409" s="158"/>
      <c r="BY409" s="64"/>
      <c r="BZ409" s="158"/>
      <c r="CA409" s="64"/>
      <c r="CB409" s="156">
        <f>+BE409+BG409+BI409+BK409+BM409+BO409+BQ409+BS409+BU409+BW409+BY409+CA409</f>
        <v>0</v>
      </c>
      <c r="CC409" s="128">
        <f>+CB409/BA409*100</f>
        <v>0</v>
      </c>
      <c r="CF409" s="133">
        <f>+CI409-BA409</f>
        <v>0</v>
      </c>
      <c r="CG409" s="133">
        <f>+CJ409-BB409</f>
        <v>0</v>
      </c>
      <c r="CH409" s="160"/>
      <c r="CI409" s="133">
        <v>952</v>
      </c>
      <c r="CJ409" s="133">
        <v>0</v>
      </c>
      <c r="CK409" s="147"/>
    </row>
    <row r="410" spans="1:89" ht="52.5" customHeight="1">
      <c r="A410" s="976"/>
      <c r="B410" s="982"/>
      <c r="C410" s="944"/>
      <c r="D410" s="38" t="s">
        <v>874</v>
      </c>
      <c r="E410" s="9" t="s">
        <v>185</v>
      </c>
      <c r="F410" s="671">
        <f>+'[1]UE409 (2)'!F424</f>
        <v>18</v>
      </c>
      <c r="G410" s="671">
        <f>+'[1]UE409 (2)'!G424</f>
        <v>18</v>
      </c>
      <c r="H410" s="671">
        <f>+'[1]UE409 (2)'!H424</f>
        <v>18</v>
      </c>
      <c r="I410" s="671">
        <f>+'[1]UE409 (2)'!I424</f>
        <v>18</v>
      </c>
      <c r="J410" s="634">
        <v>9</v>
      </c>
      <c r="K410" s="91">
        <v>0</v>
      </c>
      <c r="L410" s="91">
        <v>0</v>
      </c>
      <c r="M410" s="91">
        <v>8</v>
      </c>
      <c r="N410" s="91"/>
      <c r="O410" s="91"/>
      <c r="P410" s="91"/>
      <c r="Q410" s="634"/>
      <c r="R410" s="634"/>
      <c r="S410" s="634"/>
      <c r="T410" s="91"/>
      <c r="U410" s="91"/>
      <c r="V410" s="77">
        <f t="shared" si="131"/>
        <v>17</v>
      </c>
      <c r="W410" s="128">
        <f t="shared" si="132"/>
        <v>94.444444444444443</v>
      </c>
      <c r="Z410" s="397"/>
      <c r="AA410" s="397"/>
      <c r="AB410" s="38"/>
      <c r="AC410" s="397"/>
      <c r="AD410" s="38"/>
      <c r="AE410" s="397"/>
      <c r="AF410" s="38"/>
      <c r="AG410" s="397"/>
      <c r="AH410" s="38"/>
      <c r="AI410" s="397"/>
      <c r="AJ410" s="38"/>
      <c r="AK410" s="38"/>
      <c r="AL410" s="38"/>
      <c r="AM410" s="38"/>
      <c r="AN410" s="38"/>
      <c r="AO410" s="38"/>
      <c r="AP410" s="38"/>
      <c r="AQ410" s="38"/>
      <c r="AR410" s="38"/>
      <c r="AS410" s="38"/>
      <c r="AT410" s="38"/>
      <c r="AU410" s="38"/>
      <c r="AV410" s="38"/>
      <c r="AW410" s="38"/>
      <c r="BA410" s="129"/>
      <c r="BB410" s="130"/>
      <c r="BC410" s="129"/>
      <c r="BD410" s="155"/>
      <c r="BE410" s="159"/>
      <c r="BF410" s="158"/>
      <c r="BG410" s="159"/>
      <c r="BH410" s="158"/>
      <c r="BI410" s="190"/>
      <c r="BJ410" s="158"/>
      <c r="BK410" s="189"/>
      <c r="BL410" s="158"/>
      <c r="BM410" s="64"/>
      <c r="BN410" s="158"/>
      <c r="BO410" s="159"/>
      <c r="BP410" s="158"/>
      <c r="BQ410" s="159"/>
      <c r="BR410" s="158"/>
      <c r="BS410" s="64"/>
      <c r="BT410" s="158"/>
      <c r="BU410" s="159"/>
      <c r="BV410" s="158"/>
      <c r="BW410" s="64"/>
      <c r="BX410" s="158"/>
      <c r="BY410" s="64"/>
      <c r="BZ410" s="158"/>
      <c r="CA410" s="64"/>
      <c r="CB410" s="156">
        <f t="shared" ref="CB410:CB429" si="133">+BE410+BG410+BI410+BK410+BM410+BO410+BQ410+BS410+BU410+BW410+BY410+CA410</f>
        <v>0</v>
      </c>
      <c r="CC410" s="128" t="e">
        <f t="shared" ref="CC410:CC429" si="134">+CB410/BA410*100</f>
        <v>#DIV/0!</v>
      </c>
      <c r="CD410" s="145"/>
      <c r="CF410" s="122"/>
      <c r="CG410" s="122"/>
    </row>
    <row r="411" spans="1:89" ht="49.5" customHeight="1">
      <c r="A411" s="976"/>
      <c r="B411" s="982"/>
      <c r="C411" s="944" t="s">
        <v>343</v>
      </c>
      <c r="D411" s="670" t="s">
        <v>221</v>
      </c>
      <c r="E411" s="670"/>
      <c r="F411" s="671">
        <f>+'[1]UE409 (2)'!F425</f>
        <v>6</v>
      </c>
      <c r="G411" s="671">
        <f>+'[1]UE409 (2)'!G425</f>
        <v>6</v>
      </c>
      <c r="H411" s="671">
        <f>+'[1]UE409 (2)'!H425</f>
        <v>6</v>
      </c>
      <c r="I411" s="671">
        <f>+'[1]UE409 (2)'!I425</f>
        <v>6</v>
      </c>
      <c r="J411" s="727">
        <v>5</v>
      </c>
      <c r="K411" s="671">
        <v>0</v>
      </c>
      <c r="L411" s="671">
        <v>0</v>
      </c>
      <c r="M411" s="671">
        <v>0</v>
      </c>
      <c r="N411" s="671">
        <f t="shared" ref="N411:U411" si="135">+N412</f>
        <v>0</v>
      </c>
      <c r="O411" s="671">
        <f t="shared" si="135"/>
        <v>0</v>
      </c>
      <c r="P411" s="671">
        <f t="shared" si="135"/>
        <v>0</v>
      </c>
      <c r="Q411" s="671">
        <f t="shared" si="135"/>
        <v>0</v>
      </c>
      <c r="R411" s="671">
        <f t="shared" si="135"/>
        <v>0</v>
      </c>
      <c r="S411" s="671">
        <f t="shared" si="135"/>
        <v>0</v>
      </c>
      <c r="T411" s="671">
        <f t="shared" si="135"/>
        <v>0</v>
      </c>
      <c r="U411" s="671">
        <f t="shared" si="135"/>
        <v>0</v>
      </c>
      <c r="V411" s="77">
        <f t="shared" si="131"/>
        <v>5</v>
      </c>
      <c r="W411" s="128">
        <f t="shared" si="132"/>
        <v>83.333333333333343</v>
      </c>
      <c r="Z411" s="397"/>
      <c r="AA411" s="397"/>
      <c r="AB411" s="38"/>
      <c r="AC411" s="397"/>
      <c r="AD411" s="38"/>
      <c r="AE411" s="397"/>
      <c r="AF411" s="38"/>
      <c r="AG411" s="397"/>
      <c r="AH411" s="38"/>
      <c r="AI411" s="38"/>
      <c r="AJ411" s="38"/>
      <c r="AK411" s="38"/>
      <c r="AL411" s="38"/>
      <c r="AM411" s="38"/>
      <c r="AN411" s="38"/>
      <c r="AO411" s="38"/>
      <c r="AP411" s="38"/>
      <c r="AQ411" s="38"/>
      <c r="AR411" s="38"/>
      <c r="AS411" s="38"/>
      <c r="AT411" s="38"/>
      <c r="AU411" s="38"/>
      <c r="AV411" s="38"/>
      <c r="AW411" s="38"/>
      <c r="BA411" s="77">
        <f>+BC411+BD411+BF411+BH411+BJ411+BL411+BN411+BP411+BR411+BT411+BV411+BX411+BZ411</f>
        <v>22762</v>
      </c>
      <c r="BB411" s="130">
        <f>+BE411+BG411+BI411+BK411+BM411+BO411+BQ411+BS411+BU411+BW411+BY411+CA411</f>
        <v>0</v>
      </c>
      <c r="BC411" s="129">
        <v>22762</v>
      </c>
      <c r="BD411" s="155">
        <v>0</v>
      </c>
      <c r="BE411" s="159">
        <v>0</v>
      </c>
      <c r="BF411" s="158">
        <v>0</v>
      </c>
      <c r="BG411" s="159">
        <v>0</v>
      </c>
      <c r="BH411" s="158"/>
      <c r="BI411" s="190"/>
      <c r="BJ411" s="158"/>
      <c r="BK411" s="189"/>
      <c r="BL411" s="158"/>
      <c r="BM411" s="64"/>
      <c r="BN411" s="158"/>
      <c r="BO411" s="159"/>
      <c r="BP411" s="158"/>
      <c r="BQ411" s="159"/>
      <c r="BR411" s="158"/>
      <c r="BS411" s="64"/>
      <c r="BT411" s="158"/>
      <c r="BU411" s="159"/>
      <c r="BV411" s="158"/>
      <c r="BW411" s="64"/>
      <c r="BX411" s="158"/>
      <c r="BY411" s="64"/>
      <c r="BZ411" s="158"/>
      <c r="CA411" s="64"/>
      <c r="CB411" s="156">
        <f t="shared" si="133"/>
        <v>0</v>
      </c>
      <c r="CC411" s="128">
        <f t="shared" si="134"/>
        <v>0</v>
      </c>
      <c r="CF411" s="133">
        <f>+CI411-BA411</f>
        <v>0</v>
      </c>
      <c r="CG411" s="133">
        <f>+CJ411-BB411</f>
        <v>0</v>
      </c>
      <c r="CH411" s="160"/>
      <c r="CI411" s="133">
        <v>22762</v>
      </c>
      <c r="CJ411" s="133">
        <v>0</v>
      </c>
    </row>
    <row r="412" spans="1:89" ht="55.5" customHeight="1">
      <c r="A412" s="976"/>
      <c r="B412" s="982"/>
      <c r="C412" s="944"/>
      <c r="D412" s="38" t="s">
        <v>875</v>
      </c>
      <c r="E412" s="9" t="s">
        <v>185</v>
      </c>
      <c r="F412" s="671">
        <f>+'[1]UE409 (2)'!F426</f>
        <v>6</v>
      </c>
      <c r="G412" s="671">
        <f>+'[1]UE409 (2)'!G426</f>
        <v>6</v>
      </c>
      <c r="H412" s="671">
        <f>+'[1]UE409 (2)'!H426</f>
        <v>6</v>
      </c>
      <c r="I412" s="671">
        <f>+'[1]UE409 (2)'!I426</f>
        <v>6</v>
      </c>
      <c r="J412" s="634">
        <v>5</v>
      </c>
      <c r="K412" s="91">
        <v>0</v>
      </c>
      <c r="L412" s="91">
        <v>0</v>
      </c>
      <c r="M412" s="91">
        <v>0</v>
      </c>
      <c r="N412" s="91"/>
      <c r="O412" s="91"/>
      <c r="P412" s="91"/>
      <c r="Q412" s="634"/>
      <c r="R412" s="634"/>
      <c r="S412" s="634"/>
      <c r="T412" s="91"/>
      <c r="U412" s="91"/>
      <c r="V412" s="77">
        <f t="shared" si="131"/>
        <v>5</v>
      </c>
      <c r="W412" s="128">
        <f t="shared" si="132"/>
        <v>83.333333333333343</v>
      </c>
      <c r="Z412" s="397"/>
      <c r="AA412" s="397"/>
      <c r="AB412" s="38"/>
      <c r="AC412" s="397"/>
      <c r="AD412" s="38"/>
      <c r="AE412" s="397"/>
      <c r="AF412" s="38"/>
      <c r="AG412" s="397"/>
      <c r="AH412" s="38"/>
      <c r="AI412" s="397"/>
      <c r="AJ412" s="38"/>
      <c r="AK412" s="38"/>
      <c r="AL412" s="38"/>
      <c r="AM412" s="38"/>
      <c r="AN412" s="38"/>
      <c r="AO412" s="38"/>
      <c r="AP412" s="38"/>
      <c r="AQ412" s="38"/>
      <c r="AR412" s="38"/>
      <c r="AS412" s="38"/>
      <c r="AT412" s="38"/>
      <c r="AU412" s="38"/>
      <c r="AV412" s="38"/>
      <c r="AW412" s="38"/>
      <c r="BA412" s="129"/>
      <c r="BB412" s="130"/>
      <c r="BC412" s="129"/>
      <c r="BD412" s="155"/>
      <c r="BE412" s="159"/>
      <c r="BF412" s="158"/>
      <c r="BG412" s="159"/>
      <c r="BH412" s="158"/>
      <c r="BI412" s="190"/>
      <c r="BJ412" s="158"/>
      <c r="BK412" s="189"/>
      <c r="BL412" s="158"/>
      <c r="BM412" s="132"/>
      <c r="BN412" s="158"/>
      <c r="BO412" s="159"/>
      <c r="BP412" s="158"/>
      <c r="BQ412" s="159"/>
      <c r="BR412" s="158"/>
      <c r="BS412" s="64"/>
      <c r="BT412" s="158"/>
      <c r="BU412" s="159"/>
      <c r="BV412" s="158"/>
      <c r="BW412" s="64"/>
      <c r="BX412" s="158"/>
      <c r="BY412" s="64"/>
      <c r="BZ412" s="158"/>
      <c r="CA412" s="64"/>
      <c r="CB412" s="156">
        <f t="shared" si="133"/>
        <v>0</v>
      </c>
      <c r="CC412" s="128" t="e">
        <f t="shared" si="134"/>
        <v>#DIV/0!</v>
      </c>
      <c r="CF412" s="122"/>
      <c r="CG412" s="122"/>
    </row>
    <row r="413" spans="1:89" ht="55.5" customHeight="1">
      <c r="A413" s="976"/>
      <c r="B413" s="981" t="s">
        <v>355</v>
      </c>
      <c r="C413" s="984" t="s">
        <v>714</v>
      </c>
      <c r="D413" s="985"/>
      <c r="E413" s="986"/>
      <c r="F413" s="698">
        <f>+'[1]UE409 (2)'!F427</f>
        <v>23</v>
      </c>
      <c r="G413" s="698">
        <f>+'[1]UE409 (2)'!G427</f>
        <v>23</v>
      </c>
      <c r="H413" s="698">
        <f>+'[1]UE409 (2)'!H427</f>
        <v>23</v>
      </c>
      <c r="I413" s="698">
        <f>+'[1]UE409 (2)'!I427</f>
        <v>23</v>
      </c>
      <c r="J413" s="723">
        <v>1</v>
      </c>
      <c r="K413" s="698">
        <v>1</v>
      </c>
      <c r="L413" s="698">
        <v>1</v>
      </c>
      <c r="M413" s="698">
        <v>1</v>
      </c>
      <c r="N413" s="698">
        <f t="shared" ref="N413:U413" si="136">+N414+N416+N418+N420</f>
        <v>0</v>
      </c>
      <c r="O413" s="698">
        <f t="shared" si="136"/>
        <v>0</v>
      </c>
      <c r="P413" s="698">
        <f t="shared" si="136"/>
        <v>0</v>
      </c>
      <c r="Q413" s="698">
        <f t="shared" si="136"/>
        <v>0</v>
      </c>
      <c r="R413" s="698">
        <f t="shared" si="136"/>
        <v>0</v>
      </c>
      <c r="S413" s="698">
        <f t="shared" si="136"/>
        <v>0</v>
      </c>
      <c r="T413" s="698">
        <f t="shared" si="136"/>
        <v>0</v>
      </c>
      <c r="U413" s="698">
        <f t="shared" si="136"/>
        <v>0</v>
      </c>
      <c r="V413" s="77">
        <f t="shared" si="131"/>
        <v>4</v>
      </c>
      <c r="W413" s="128">
        <f t="shared" si="132"/>
        <v>17.391304347826086</v>
      </c>
      <c r="Z413" s="397"/>
      <c r="AA413" s="397"/>
      <c r="AB413" s="38"/>
      <c r="AC413" s="397"/>
      <c r="AD413" s="38"/>
      <c r="AE413" s="397"/>
      <c r="AF413" s="38"/>
      <c r="AG413" s="397"/>
      <c r="AH413" s="38"/>
      <c r="AI413" s="38"/>
      <c r="AJ413" s="38"/>
      <c r="AK413" s="38"/>
      <c r="AL413" s="38"/>
      <c r="AM413" s="38"/>
      <c r="AN413" s="38"/>
      <c r="AO413" s="38"/>
      <c r="AP413" s="38"/>
      <c r="AQ413" s="38"/>
      <c r="AR413" s="38"/>
      <c r="AS413" s="38"/>
      <c r="AT413" s="38"/>
      <c r="AU413" s="38"/>
      <c r="AV413" s="38"/>
      <c r="AW413" s="38"/>
      <c r="BA413" s="129"/>
      <c r="BB413" s="130"/>
      <c r="BC413" s="129"/>
      <c r="BD413" s="155"/>
      <c r="BE413" s="159"/>
      <c r="BF413" s="158"/>
      <c r="BG413" s="159"/>
      <c r="BH413" s="158"/>
      <c r="BI413" s="190"/>
      <c r="BJ413" s="158"/>
      <c r="BK413" s="189"/>
      <c r="BL413" s="158"/>
      <c r="BM413" s="64"/>
      <c r="BN413" s="158"/>
      <c r="BO413" s="159"/>
      <c r="BP413" s="158"/>
      <c r="BQ413" s="159"/>
      <c r="BR413" s="158"/>
      <c r="BS413" s="64"/>
      <c r="BT413" s="158"/>
      <c r="BU413" s="159"/>
      <c r="BV413" s="158"/>
      <c r="BW413" s="64"/>
      <c r="BX413" s="158"/>
      <c r="BY413" s="64"/>
      <c r="BZ413" s="158"/>
      <c r="CA413" s="64"/>
      <c r="CB413" s="156">
        <f t="shared" si="133"/>
        <v>0</v>
      </c>
      <c r="CC413" s="128" t="e">
        <f t="shared" si="134"/>
        <v>#DIV/0!</v>
      </c>
      <c r="CF413" s="122"/>
      <c r="CG413" s="122"/>
    </row>
    <row r="414" spans="1:89" ht="43.5" customHeight="1">
      <c r="A414" s="976"/>
      <c r="B414" s="982"/>
      <c r="C414" s="944" t="s">
        <v>344</v>
      </c>
      <c r="D414" s="945" t="s">
        <v>18</v>
      </c>
      <c r="E414" s="945"/>
      <c r="F414" s="671">
        <f>+'[1]UE409 (2)'!F428</f>
        <v>3</v>
      </c>
      <c r="G414" s="671">
        <f>+'[1]UE409 (2)'!G428</f>
        <v>3</v>
      </c>
      <c r="H414" s="671">
        <f>+'[1]UE409 (2)'!H428</f>
        <v>3</v>
      </c>
      <c r="I414" s="671">
        <f>+'[1]UE409 (2)'!I428</f>
        <v>3</v>
      </c>
      <c r="J414" s="727">
        <v>0</v>
      </c>
      <c r="K414" s="671">
        <v>0</v>
      </c>
      <c r="L414" s="671">
        <v>0</v>
      </c>
      <c r="M414" s="671">
        <v>0</v>
      </c>
      <c r="N414" s="671">
        <f t="shared" ref="N414:U414" si="137">SUM(N415)</f>
        <v>0</v>
      </c>
      <c r="O414" s="671">
        <f t="shared" si="137"/>
        <v>0</v>
      </c>
      <c r="P414" s="671">
        <f t="shared" si="137"/>
        <v>0</v>
      </c>
      <c r="Q414" s="671">
        <f t="shared" si="137"/>
        <v>0</v>
      </c>
      <c r="R414" s="671">
        <f t="shared" si="137"/>
        <v>0</v>
      </c>
      <c r="S414" s="671">
        <f t="shared" si="137"/>
        <v>0</v>
      </c>
      <c r="T414" s="671">
        <f t="shared" si="137"/>
        <v>0</v>
      </c>
      <c r="U414" s="671">
        <f t="shared" si="137"/>
        <v>0</v>
      </c>
      <c r="V414" s="77">
        <f t="shared" si="131"/>
        <v>0</v>
      </c>
      <c r="W414" s="128">
        <f t="shared" si="132"/>
        <v>0</v>
      </c>
      <c r="Z414" s="397"/>
      <c r="AA414" s="397"/>
      <c r="AB414" s="38"/>
      <c r="AC414" s="397"/>
      <c r="AD414" s="38"/>
      <c r="AE414" s="397"/>
      <c r="AF414" s="38"/>
      <c r="AG414" s="397"/>
      <c r="AH414" s="38"/>
      <c r="AI414" s="38"/>
      <c r="AJ414" s="38"/>
      <c r="AK414" s="38"/>
      <c r="AL414" s="38"/>
      <c r="AM414" s="38"/>
      <c r="AN414" s="38"/>
      <c r="AO414" s="38"/>
      <c r="AP414" s="38"/>
      <c r="AQ414" s="38"/>
      <c r="AR414" s="38"/>
      <c r="AS414" s="38"/>
      <c r="AT414" s="38"/>
      <c r="AU414" s="38"/>
      <c r="AV414" s="38"/>
      <c r="AW414" s="38"/>
      <c r="BA414" s="77">
        <f>+BC414+BD414+BF414+BH414+BJ414+BL414+BN414+BP414+BR414+BT414+BV414+BX414+BZ414</f>
        <v>5401</v>
      </c>
      <c r="BB414" s="130">
        <f>+BE414+BG414+BI414+BK414+BM414+BO414+BQ414+BS414+BU414+BW414+BY414+CA414</f>
        <v>0</v>
      </c>
      <c r="BC414" s="129">
        <v>5401</v>
      </c>
      <c r="BD414" s="155">
        <v>0</v>
      </c>
      <c r="BE414" s="159">
        <v>0</v>
      </c>
      <c r="BF414" s="158">
        <v>0</v>
      </c>
      <c r="BG414" s="159">
        <v>0</v>
      </c>
      <c r="BH414" s="158"/>
      <c r="BI414" s="190"/>
      <c r="BJ414" s="158"/>
      <c r="BK414" s="189"/>
      <c r="BL414" s="158"/>
      <c r="BM414" s="64"/>
      <c r="BN414" s="158"/>
      <c r="BO414" s="159"/>
      <c r="BP414" s="158"/>
      <c r="BQ414" s="159"/>
      <c r="BR414" s="158"/>
      <c r="BS414" s="64"/>
      <c r="BT414" s="158"/>
      <c r="BU414" s="159"/>
      <c r="BV414" s="158"/>
      <c r="BW414" s="64"/>
      <c r="BX414" s="158"/>
      <c r="BY414" s="64"/>
      <c r="BZ414" s="158"/>
      <c r="CA414" s="64"/>
      <c r="CB414" s="156">
        <f t="shared" si="133"/>
        <v>0</v>
      </c>
      <c r="CC414" s="128">
        <f t="shared" si="134"/>
        <v>0</v>
      </c>
      <c r="CF414" s="133">
        <f>+CI414-BA414</f>
        <v>0</v>
      </c>
      <c r="CG414" s="133">
        <f>+CJ414-BB414</f>
        <v>0</v>
      </c>
      <c r="CH414" s="160"/>
      <c r="CI414" s="133">
        <v>5401</v>
      </c>
      <c r="CJ414" s="133">
        <v>0</v>
      </c>
    </row>
    <row r="415" spans="1:89" ht="51.75" customHeight="1">
      <c r="A415" s="976"/>
      <c r="B415" s="982"/>
      <c r="C415" s="944"/>
      <c r="D415" s="38" t="s">
        <v>548</v>
      </c>
      <c r="E415" s="9" t="s">
        <v>186</v>
      </c>
      <c r="F415" s="671">
        <f>+'[1]UE409 (2)'!F429</f>
        <v>3</v>
      </c>
      <c r="G415" s="671">
        <f>+'[1]UE409 (2)'!G429</f>
        <v>3</v>
      </c>
      <c r="H415" s="671">
        <f>+'[1]UE409 (2)'!H429</f>
        <v>3</v>
      </c>
      <c r="I415" s="671">
        <f>+'[1]UE409 (2)'!I429</f>
        <v>3</v>
      </c>
      <c r="J415" s="634">
        <v>0</v>
      </c>
      <c r="K415" s="91">
        <v>0</v>
      </c>
      <c r="L415" s="91">
        <v>0</v>
      </c>
      <c r="M415" s="91">
        <v>0</v>
      </c>
      <c r="N415" s="91"/>
      <c r="O415" s="91"/>
      <c r="P415" s="91"/>
      <c r="Q415" s="634"/>
      <c r="R415" s="634"/>
      <c r="S415" s="634"/>
      <c r="T415" s="91"/>
      <c r="U415" s="91"/>
      <c r="V415" s="77">
        <f t="shared" si="131"/>
        <v>0</v>
      </c>
      <c r="W415" s="128">
        <f t="shared" si="132"/>
        <v>0</v>
      </c>
      <c r="Z415" s="397"/>
      <c r="AA415" s="397"/>
      <c r="AB415" s="38"/>
      <c r="AC415" s="397"/>
      <c r="AD415" s="38"/>
      <c r="AE415" s="397"/>
      <c r="AF415" s="38"/>
      <c r="AG415" s="397"/>
      <c r="AH415" s="38"/>
      <c r="AI415" s="397"/>
      <c r="AJ415" s="38"/>
      <c r="AK415" s="38"/>
      <c r="AL415" s="38"/>
      <c r="AM415" s="38"/>
      <c r="AN415" s="38"/>
      <c r="AO415" s="38"/>
      <c r="AP415" s="38"/>
      <c r="AQ415" s="38"/>
      <c r="AR415" s="38"/>
      <c r="AS415" s="38"/>
      <c r="AT415" s="38"/>
      <c r="AU415" s="38"/>
      <c r="AV415" s="38"/>
      <c r="AW415" s="38"/>
      <c r="BA415" s="129"/>
      <c r="BB415" s="130"/>
      <c r="BC415" s="129"/>
      <c r="BD415" s="155"/>
      <c r="BE415" s="159"/>
      <c r="BF415" s="158"/>
      <c r="BG415" s="159"/>
      <c r="BH415" s="158"/>
      <c r="BI415" s="190"/>
      <c r="BJ415" s="158"/>
      <c r="BK415" s="189"/>
      <c r="BL415" s="158"/>
      <c r="BM415" s="64"/>
      <c r="BN415" s="158"/>
      <c r="BO415" s="159"/>
      <c r="BP415" s="158"/>
      <c r="BQ415" s="159"/>
      <c r="BR415" s="158"/>
      <c r="BS415" s="64"/>
      <c r="BT415" s="158"/>
      <c r="BU415" s="159"/>
      <c r="BV415" s="158"/>
      <c r="BW415" s="64"/>
      <c r="BX415" s="158"/>
      <c r="BY415" s="64"/>
      <c r="BZ415" s="158"/>
      <c r="CA415" s="64"/>
      <c r="CB415" s="156">
        <f t="shared" si="133"/>
        <v>0</v>
      </c>
      <c r="CC415" s="128" t="e">
        <f t="shared" si="134"/>
        <v>#DIV/0!</v>
      </c>
      <c r="CF415" s="122"/>
      <c r="CG415" s="122"/>
    </row>
    <row r="416" spans="1:89" ht="43.5" customHeight="1">
      <c r="A416" s="976"/>
      <c r="B416" s="982"/>
      <c r="C416" s="944" t="s">
        <v>346</v>
      </c>
      <c r="D416" s="945" t="s">
        <v>18</v>
      </c>
      <c r="E416" s="945"/>
      <c r="F416" s="671">
        <f>+'[1]UE409 (2)'!F430</f>
        <v>4</v>
      </c>
      <c r="G416" s="671">
        <f>+'[1]UE409 (2)'!G430</f>
        <v>4</v>
      </c>
      <c r="H416" s="671">
        <f>+'[1]UE409 (2)'!H430</f>
        <v>4</v>
      </c>
      <c r="I416" s="671">
        <f>+'[1]UE409 (2)'!I430</f>
        <v>4</v>
      </c>
      <c r="J416" s="727">
        <v>0</v>
      </c>
      <c r="K416" s="671">
        <v>0</v>
      </c>
      <c r="L416" s="671">
        <v>0</v>
      </c>
      <c r="M416" s="671">
        <v>0</v>
      </c>
      <c r="N416" s="671">
        <f t="shared" ref="N416:U416" si="138">SUM(N417)</f>
        <v>0</v>
      </c>
      <c r="O416" s="671">
        <f t="shared" si="138"/>
        <v>0</v>
      </c>
      <c r="P416" s="671">
        <f t="shared" si="138"/>
        <v>0</v>
      </c>
      <c r="Q416" s="671">
        <f t="shared" si="138"/>
        <v>0</v>
      </c>
      <c r="R416" s="671">
        <f t="shared" si="138"/>
        <v>0</v>
      </c>
      <c r="S416" s="671">
        <f t="shared" si="138"/>
        <v>0</v>
      </c>
      <c r="T416" s="671">
        <f t="shared" si="138"/>
        <v>0</v>
      </c>
      <c r="U416" s="671">
        <f t="shared" si="138"/>
        <v>0</v>
      </c>
      <c r="V416" s="77">
        <f t="shared" si="131"/>
        <v>0</v>
      </c>
      <c r="W416" s="128">
        <f t="shared" si="132"/>
        <v>0</v>
      </c>
      <c r="Z416" s="397"/>
      <c r="AA416" s="397"/>
      <c r="AB416" s="38"/>
      <c r="AC416" s="397"/>
      <c r="AD416" s="38"/>
      <c r="AE416" s="397"/>
      <c r="AF416" s="38"/>
      <c r="AG416" s="397"/>
      <c r="AH416" s="38"/>
      <c r="AI416" s="38"/>
      <c r="AJ416" s="38"/>
      <c r="AK416" s="38"/>
      <c r="AL416" s="38"/>
      <c r="AM416" s="38"/>
      <c r="AN416" s="38"/>
      <c r="AO416" s="38"/>
      <c r="AP416" s="38"/>
      <c r="AQ416" s="38"/>
      <c r="AR416" s="38"/>
      <c r="AS416" s="38"/>
      <c r="AT416" s="38"/>
      <c r="AU416" s="38"/>
      <c r="AV416" s="38"/>
      <c r="AW416" s="38"/>
      <c r="BA416" s="77">
        <f>+BC416+BD416+BF416+BH416+BJ416+BL416+BN416+BP416+BR416+BT416+BV416+BX416+BZ416</f>
        <v>6718</v>
      </c>
      <c r="BB416" s="130">
        <f>+BE416+BG416+BI416+BK416+BM416+BO416+BQ416+BS416+BU416+BW416+BY416+CA416</f>
        <v>0</v>
      </c>
      <c r="BC416" s="129">
        <v>6718</v>
      </c>
      <c r="BD416" s="155">
        <v>0</v>
      </c>
      <c r="BE416" s="159">
        <v>0</v>
      </c>
      <c r="BF416" s="158">
        <v>0</v>
      </c>
      <c r="BG416" s="159">
        <v>0</v>
      </c>
      <c r="BH416" s="158"/>
      <c r="BI416" s="190"/>
      <c r="BJ416" s="158"/>
      <c r="BK416" s="189"/>
      <c r="BL416" s="158"/>
      <c r="BM416" s="64"/>
      <c r="BN416" s="158"/>
      <c r="BO416" s="159"/>
      <c r="BP416" s="158"/>
      <c r="BQ416" s="159"/>
      <c r="BR416" s="158"/>
      <c r="BS416" s="64"/>
      <c r="BT416" s="158"/>
      <c r="BU416" s="159"/>
      <c r="BV416" s="158"/>
      <c r="BW416" s="64"/>
      <c r="BX416" s="158"/>
      <c r="BY416" s="64"/>
      <c r="BZ416" s="158"/>
      <c r="CA416" s="64"/>
      <c r="CB416" s="156">
        <f t="shared" si="133"/>
        <v>0</v>
      </c>
      <c r="CC416" s="128">
        <f t="shared" si="134"/>
        <v>0</v>
      </c>
      <c r="CF416" s="133">
        <f>+CI416-BA416</f>
        <v>0</v>
      </c>
      <c r="CG416" s="133">
        <f>+CJ416-BB416</f>
        <v>0</v>
      </c>
      <c r="CH416" s="160"/>
      <c r="CI416" s="133">
        <v>6718</v>
      </c>
      <c r="CJ416" s="133">
        <v>0</v>
      </c>
    </row>
    <row r="417" spans="1:88" ht="51.75" customHeight="1">
      <c r="A417" s="976"/>
      <c r="B417" s="982"/>
      <c r="C417" s="944"/>
      <c r="D417" s="38" t="s">
        <v>549</v>
      </c>
      <c r="E417" s="9" t="s">
        <v>187</v>
      </c>
      <c r="F417" s="671">
        <f>+'[1]UE409 (2)'!F431</f>
        <v>4</v>
      </c>
      <c r="G417" s="671">
        <f>+'[1]UE409 (2)'!G431</f>
        <v>4</v>
      </c>
      <c r="H417" s="671">
        <f>+'[1]UE409 (2)'!H431</f>
        <v>4</v>
      </c>
      <c r="I417" s="671">
        <f>+'[1]UE409 (2)'!I431</f>
        <v>4</v>
      </c>
      <c r="J417" s="634">
        <v>0</v>
      </c>
      <c r="K417" s="91">
        <v>0</v>
      </c>
      <c r="L417" s="91">
        <v>0</v>
      </c>
      <c r="M417" s="91">
        <v>0</v>
      </c>
      <c r="N417" s="91"/>
      <c r="O417" s="91"/>
      <c r="P417" s="91"/>
      <c r="Q417" s="634"/>
      <c r="R417" s="634"/>
      <c r="S417" s="634"/>
      <c r="T417" s="91"/>
      <c r="U417" s="91"/>
      <c r="V417" s="77">
        <f t="shared" si="131"/>
        <v>0</v>
      </c>
      <c r="W417" s="128">
        <f t="shared" si="132"/>
        <v>0</v>
      </c>
      <c r="Z417" s="397"/>
      <c r="AA417" s="397"/>
      <c r="AB417" s="38"/>
      <c r="AC417" s="397"/>
      <c r="AD417" s="38"/>
      <c r="AE417" s="397"/>
      <c r="AF417" s="38"/>
      <c r="AG417" s="397"/>
      <c r="AH417" s="38"/>
      <c r="AI417" s="397"/>
      <c r="AJ417" s="38"/>
      <c r="AK417" s="38"/>
      <c r="AL417" s="38"/>
      <c r="AM417" s="38"/>
      <c r="AN417" s="38"/>
      <c r="AO417" s="38"/>
      <c r="AP417" s="38"/>
      <c r="AQ417" s="38"/>
      <c r="AR417" s="38"/>
      <c r="AS417" s="38"/>
      <c r="AT417" s="38"/>
      <c r="AU417" s="38"/>
      <c r="AV417" s="38"/>
      <c r="AW417" s="38"/>
      <c r="BA417" s="129"/>
      <c r="BB417" s="130"/>
      <c r="BC417" s="129"/>
      <c r="BD417" s="155"/>
      <c r="BE417" s="159"/>
      <c r="BF417" s="158"/>
      <c r="BG417" s="159"/>
      <c r="BH417" s="158"/>
      <c r="BI417" s="190"/>
      <c r="BJ417" s="158"/>
      <c r="BK417" s="189"/>
      <c r="BL417" s="158"/>
      <c r="BM417" s="64"/>
      <c r="BN417" s="158"/>
      <c r="BO417" s="159"/>
      <c r="BP417" s="158"/>
      <c r="BQ417" s="159"/>
      <c r="BR417" s="158"/>
      <c r="BS417" s="64"/>
      <c r="BT417" s="158"/>
      <c r="BU417" s="159"/>
      <c r="BV417" s="158"/>
      <c r="BW417" s="64"/>
      <c r="BX417" s="158"/>
      <c r="BY417" s="64"/>
      <c r="BZ417" s="158"/>
      <c r="CA417" s="64"/>
      <c r="CB417" s="156">
        <f t="shared" si="133"/>
        <v>0</v>
      </c>
      <c r="CC417" s="128" t="e">
        <f t="shared" si="134"/>
        <v>#DIV/0!</v>
      </c>
      <c r="CF417" s="122"/>
      <c r="CG417" s="122"/>
    </row>
    <row r="418" spans="1:88" ht="58.5" customHeight="1">
      <c r="A418" s="976"/>
      <c r="B418" s="982"/>
      <c r="C418" s="944" t="s">
        <v>347</v>
      </c>
      <c r="D418" s="670" t="s">
        <v>221</v>
      </c>
      <c r="E418" s="670"/>
      <c r="F418" s="671">
        <f>+'[1]UE409 (2)'!F432</f>
        <v>4</v>
      </c>
      <c r="G418" s="671">
        <f>+'[1]UE409 (2)'!G432</f>
        <v>4</v>
      </c>
      <c r="H418" s="671">
        <f>+'[1]UE409 (2)'!H432</f>
        <v>4</v>
      </c>
      <c r="I418" s="671">
        <f>+'[1]UE409 (2)'!I432</f>
        <v>4</v>
      </c>
      <c r="J418" s="727">
        <v>0</v>
      </c>
      <c r="K418" s="671">
        <v>0</v>
      </c>
      <c r="L418" s="671">
        <v>0</v>
      </c>
      <c r="M418" s="671">
        <v>0</v>
      </c>
      <c r="N418" s="671">
        <f t="shared" ref="N418:U418" si="139">+N419</f>
        <v>0</v>
      </c>
      <c r="O418" s="671">
        <f t="shared" si="139"/>
        <v>0</v>
      </c>
      <c r="P418" s="671">
        <f t="shared" si="139"/>
        <v>0</v>
      </c>
      <c r="Q418" s="671">
        <f t="shared" si="139"/>
        <v>0</v>
      </c>
      <c r="R418" s="671">
        <f t="shared" si="139"/>
        <v>0</v>
      </c>
      <c r="S418" s="671">
        <f t="shared" si="139"/>
        <v>0</v>
      </c>
      <c r="T418" s="671">
        <f t="shared" si="139"/>
        <v>0</v>
      </c>
      <c r="U418" s="671">
        <f t="shared" si="139"/>
        <v>0</v>
      </c>
      <c r="V418" s="77">
        <f t="shared" si="131"/>
        <v>0</v>
      </c>
      <c r="W418" s="128">
        <f t="shared" si="132"/>
        <v>0</v>
      </c>
      <c r="Z418" s="397"/>
      <c r="AA418" s="397"/>
      <c r="AB418" s="38"/>
      <c r="AC418" s="397"/>
      <c r="AD418" s="38"/>
      <c r="AE418" s="397"/>
      <c r="AF418" s="38"/>
      <c r="AG418" s="397"/>
      <c r="AH418" s="38"/>
      <c r="AI418" s="397"/>
      <c r="AJ418" s="38"/>
      <c r="AK418" s="38"/>
      <c r="AL418" s="38"/>
      <c r="AM418" s="38"/>
      <c r="AN418" s="38"/>
      <c r="AO418" s="38"/>
      <c r="AP418" s="38"/>
      <c r="AQ418" s="38"/>
      <c r="AR418" s="38"/>
      <c r="AS418" s="38"/>
      <c r="AT418" s="38"/>
      <c r="AU418" s="38"/>
      <c r="AV418" s="38"/>
      <c r="AW418" s="38"/>
      <c r="BA418" s="77">
        <f>+BC418+BD418+BF418+BH418+BJ418+BL418+BN418+BP418+BR418+BT418+BV418+BX418+BZ418</f>
        <v>21420</v>
      </c>
      <c r="BB418" s="130">
        <f>+BE418+BG418+BI418+BK418+BM418+BO418+BQ418+BS418+BU418+BW418+BY418+CA418</f>
        <v>0</v>
      </c>
      <c r="BC418" s="129">
        <v>21420</v>
      </c>
      <c r="BD418" s="155">
        <v>0</v>
      </c>
      <c r="BE418" s="159">
        <v>0</v>
      </c>
      <c r="BF418" s="158">
        <v>0</v>
      </c>
      <c r="BG418" s="159">
        <v>0</v>
      </c>
      <c r="BH418" s="158"/>
      <c r="BI418" s="190"/>
      <c r="BJ418" s="158"/>
      <c r="BK418" s="189"/>
      <c r="BL418" s="158"/>
      <c r="BM418" s="159"/>
      <c r="BN418" s="158"/>
      <c r="BO418" s="159"/>
      <c r="BP418" s="158"/>
      <c r="BQ418" s="132"/>
      <c r="BR418" s="158"/>
      <c r="BS418" s="64"/>
      <c r="BT418" s="158"/>
      <c r="BU418" s="159"/>
      <c r="BV418" s="158"/>
      <c r="BW418" s="64"/>
      <c r="BX418" s="158"/>
      <c r="BY418" s="64"/>
      <c r="BZ418" s="158"/>
      <c r="CA418" s="64"/>
      <c r="CB418" s="156">
        <f t="shared" si="133"/>
        <v>0</v>
      </c>
      <c r="CC418" s="128">
        <f t="shared" si="134"/>
        <v>0</v>
      </c>
      <c r="CF418" s="133">
        <f>+CI418-BA418</f>
        <v>0</v>
      </c>
      <c r="CG418" s="133">
        <f>+CJ418-BB418</f>
        <v>0</v>
      </c>
      <c r="CH418" s="160"/>
      <c r="CI418" s="133">
        <v>21420</v>
      </c>
      <c r="CJ418" s="133">
        <v>0</v>
      </c>
    </row>
    <row r="419" spans="1:88" ht="68.25" customHeight="1">
      <c r="A419" s="976"/>
      <c r="B419" s="982"/>
      <c r="C419" s="944"/>
      <c r="D419" s="38" t="s">
        <v>550</v>
      </c>
      <c r="E419" s="9" t="s">
        <v>348</v>
      </c>
      <c r="F419" s="671">
        <f>+'[1]UE409 (2)'!F433</f>
        <v>4</v>
      </c>
      <c r="G419" s="671">
        <f>+'[1]UE409 (2)'!G433</f>
        <v>4</v>
      </c>
      <c r="H419" s="671">
        <f>+'[1]UE409 (2)'!H433</f>
        <v>4</v>
      </c>
      <c r="I419" s="671">
        <f>+'[1]UE409 (2)'!I433</f>
        <v>4</v>
      </c>
      <c r="J419" s="634">
        <v>0</v>
      </c>
      <c r="K419" s="91">
        <v>0</v>
      </c>
      <c r="L419" s="91">
        <v>0</v>
      </c>
      <c r="M419" s="91">
        <v>0</v>
      </c>
      <c r="N419" s="91"/>
      <c r="O419" s="91"/>
      <c r="P419" s="91"/>
      <c r="Q419" s="634"/>
      <c r="R419" s="634"/>
      <c r="S419" s="634"/>
      <c r="T419" s="91"/>
      <c r="U419" s="91"/>
      <c r="V419" s="77">
        <f t="shared" si="131"/>
        <v>0</v>
      </c>
      <c r="W419" s="128">
        <f t="shared" si="132"/>
        <v>0</v>
      </c>
      <c r="Z419" s="397"/>
      <c r="AA419" s="397"/>
      <c r="AB419" s="38"/>
      <c r="AC419" s="397"/>
      <c r="AD419" s="38"/>
      <c r="AE419" s="397"/>
      <c r="AF419" s="38"/>
      <c r="AG419" s="397"/>
      <c r="AH419" s="38"/>
      <c r="AI419" s="397"/>
      <c r="AJ419" s="38"/>
      <c r="AK419" s="38"/>
      <c r="AL419" s="38"/>
      <c r="AM419" s="38"/>
      <c r="AN419" s="38"/>
      <c r="AO419" s="38"/>
      <c r="AP419" s="38"/>
      <c r="AQ419" s="38"/>
      <c r="AR419" s="38"/>
      <c r="AS419" s="38"/>
      <c r="AT419" s="38"/>
      <c r="AU419" s="38"/>
      <c r="AV419" s="38"/>
      <c r="AW419" s="38"/>
      <c r="BA419" s="129"/>
      <c r="BB419" s="130"/>
      <c r="BC419" s="129"/>
      <c r="BD419" s="155"/>
      <c r="BE419" s="159"/>
      <c r="BF419" s="158"/>
      <c r="BG419" s="159"/>
      <c r="BH419" s="158"/>
      <c r="BI419" s="190"/>
      <c r="BJ419" s="158"/>
      <c r="BK419" s="189"/>
      <c r="BL419" s="158"/>
      <c r="BM419" s="159"/>
      <c r="BN419" s="158"/>
      <c r="BO419" s="159"/>
      <c r="BP419" s="158"/>
      <c r="BQ419" s="132"/>
      <c r="BR419" s="158"/>
      <c r="BS419" s="64"/>
      <c r="BT419" s="158"/>
      <c r="BU419" s="159"/>
      <c r="BV419" s="158"/>
      <c r="BW419" s="64"/>
      <c r="BX419" s="158"/>
      <c r="BY419" s="64"/>
      <c r="BZ419" s="158"/>
      <c r="CA419" s="64"/>
      <c r="CB419" s="156">
        <f t="shared" si="133"/>
        <v>0</v>
      </c>
      <c r="CC419" s="128" t="e">
        <f t="shared" si="134"/>
        <v>#DIV/0!</v>
      </c>
      <c r="CF419" s="122"/>
      <c r="CG419" s="122"/>
    </row>
    <row r="420" spans="1:88" ht="55.5" customHeight="1">
      <c r="A420" s="976"/>
      <c r="B420" s="982"/>
      <c r="C420" s="944" t="s">
        <v>349</v>
      </c>
      <c r="D420" s="670" t="s">
        <v>221</v>
      </c>
      <c r="E420" s="670"/>
      <c r="F420" s="671">
        <f>+'[1]UE409 (2)'!F434</f>
        <v>12</v>
      </c>
      <c r="G420" s="671">
        <f>+'[1]UE409 (2)'!G434</f>
        <v>12</v>
      </c>
      <c r="H420" s="671">
        <f>+'[1]UE409 (2)'!H434</f>
        <v>12</v>
      </c>
      <c r="I420" s="671">
        <f>+'[1]UE409 (2)'!I434</f>
        <v>12</v>
      </c>
      <c r="J420" s="727">
        <v>1</v>
      </c>
      <c r="K420" s="671">
        <v>1</v>
      </c>
      <c r="L420" s="671">
        <v>1</v>
      </c>
      <c r="M420" s="671">
        <v>1</v>
      </c>
      <c r="N420" s="671">
        <f t="shared" ref="N420:U420" si="140">+N421</f>
        <v>0</v>
      </c>
      <c r="O420" s="671">
        <f t="shared" si="140"/>
        <v>0</v>
      </c>
      <c r="P420" s="671">
        <f t="shared" si="140"/>
        <v>0</v>
      </c>
      <c r="Q420" s="671">
        <f t="shared" si="140"/>
        <v>0</v>
      </c>
      <c r="R420" s="671">
        <f t="shared" si="140"/>
        <v>0</v>
      </c>
      <c r="S420" s="671">
        <f t="shared" si="140"/>
        <v>0</v>
      </c>
      <c r="T420" s="671">
        <f t="shared" si="140"/>
        <v>0</v>
      </c>
      <c r="U420" s="671">
        <f t="shared" si="140"/>
        <v>0</v>
      </c>
      <c r="V420" s="77">
        <f t="shared" si="131"/>
        <v>4</v>
      </c>
      <c r="W420" s="128">
        <f t="shared" si="132"/>
        <v>33.333333333333329</v>
      </c>
      <c r="Z420" s="397"/>
      <c r="AA420" s="397"/>
      <c r="AB420" s="38"/>
      <c r="AC420" s="397"/>
      <c r="AD420" s="38"/>
      <c r="AE420" s="397"/>
      <c r="AF420" s="38"/>
      <c r="AG420" s="397"/>
      <c r="AH420" s="38"/>
      <c r="AI420" s="38"/>
      <c r="AJ420" s="38"/>
      <c r="AK420" s="38"/>
      <c r="AL420" s="38"/>
      <c r="AM420" s="38"/>
      <c r="AN420" s="38"/>
      <c r="AO420" s="38"/>
      <c r="AP420" s="38"/>
      <c r="AQ420" s="38"/>
      <c r="AR420" s="38"/>
      <c r="AS420" s="38"/>
      <c r="AT420" s="38"/>
      <c r="AU420" s="38"/>
      <c r="AV420" s="38"/>
      <c r="AW420" s="38"/>
      <c r="BA420" s="77">
        <f>+BC420+BD420+BF420+BH420+BJ420+BL420+BN420+BP420+BR420+BT420+BV420+BX420+BZ420</f>
        <v>24693</v>
      </c>
      <c r="BB420" s="130">
        <f>+BE420+BG420+BI420+BK420+BM420+BO420+BQ420+BS420+BU420+BW420+BY420+CA420</f>
        <v>3518.94</v>
      </c>
      <c r="BC420" s="129">
        <v>24038</v>
      </c>
      <c r="BD420" s="155">
        <v>0</v>
      </c>
      <c r="BE420" s="159">
        <v>1759.47</v>
      </c>
      <c r="BF420" s="158">
        <v>655</v>
      </c>
      <c r="BG420" s="159">
        <v>1759.47</v>
      </c>
      <c r="BH420" s="158"/>
      <c r="BI420" s="190"/>
      <c r="BJ420" s="158"/>
      <c r="BK420" s="189"/>
      <c r="BL420" s="158"/>
      <c r="BM420" s="159"/>
      <c r="BN420" s="158"/>
      <c r="BO420" s="159"/>
      <c r="BP420" s="158"/>
      <c r="BQ420" s="132"/>
      <c r="BR420" s="158"/>
      <c r="BS420" s="64"/>
      <c r="BT420" s="158"/>
      <c r="BU420" s="159"/>
      <c r="BV420" s="158"/>
      <c r="BW420" s="64"/>
      <c r="BX420" s="158"/>
      <c r="BY420" s="64"/>
      <c r="BZ420" s="158"/>
      <c r="CA420" s="64"/>
      <c r="CB420" s="156">
        <f t="shared" si="133"/>
        <v>3518.94</v>
      </c>
      <c r="CC420" s="128">
        <f t="shared" si="134"/>
        <v>14.250759324504921</v>
      </c>
      <c r="CF420" s="133">
        <f>+CI420-BA420</f>
        <v>0</v>
      </c>
      <c r="CG420" s="133">
        <f>+CJ420-BB420</f>
        <v>0</v>
      </c>
      <c r="CH420" s="160"/>
      <c r="CI420" s="133">
        <v>24693</v>
      </c>
      <c r="CJ420" s="133">
        <v>3518.94</v>
      </c>
    </row>
    <row r="421" spans="1:88" ht="51.75" customHeight="1">
      <c r="A421" s="976"/>
      <c r="B421" s="982"/>
      <c r="C421" s="944"/>
      <c r="D421" s="38" t="s">
        <v>551</v>
      </c>
      <c r="E421" s="9" t="s">
        <v>186</v>
      </c>
      <c r="F421" s="671">
        <f>+'[1]UE409 (2)'!F435</f>
        <v>12</v>
      </c>
      <c r="G421" s="671">
        <f>+'[1]UE409 (2)'!G435</f>
        <v>12</v>
      </c>
      <c r="H421" s="671">
        <f>+'[1]UE409 (2)'!H435</f>
        <v>12</v>
      </c>
      <c r="I421" s="671">
        <f>+'[1]UE409 (2)'!I435</f>
        <v>12</v>
      </c>
      <c r="J421" s="634">
        <v>1</v>
      </c>
      <c r="K421" s="91">
        <v>1</v>
      </c>
      <c r="L421" s="91">
        <v>1</v>
      </c>
      <c r="M421" s="91">
        <v>1</v>
      </c>
      <c r="N421" s="91"/>
      <c r="O421" s="91"/>
      <c r="P421" s="91"/>
      <c r="Q421" s="634"/>
      <c r="R421" s="634"/>
      <c r="S421" s="634"/>
      <c r="T421" s="91"/>
      <c r="U421" s="91"/>
      <c r="V421" s="77">
        <f t="shared" si="131"/>
        <v>4</v>
      </c>
      <c r="W421" s="128">
        <f t="shared" si="132"/>
        <v>33.333333333333329</v>
      </c>
      <c r="Z421" s="397"/>
      <c r="AA421" s="397"/>
      <c r="AB421" s="38"/>
      <c r="AC421" s="397"/>
      <c r="AD421" s="38"/>
      <c r="AE421" s="397"/>
      <c r="AF421" s="38"/>
      <c r="AG421" s="397"/>
      <c r="AH421" s="38"/>
      <c r="AI421" s="397"/>
      <c r="AJ421" s="38"/>
      <c r="AK421" s="38"/>
      <c r="AL421" s="38"/>
      <c r="AM421" s="38"/>
      <c r="AN421" s="38"/>
      <c r="AO421" s="38"/>
      <c r="AP421" s="38"/>
      <c r="AQ421" s="38"/>
      <c r="AR421" s="38"/>
      <c r="AS421" s="38"/>
      <c r="AT421" s="38"/>
      <c r="AU421" s="38"/>
      <c r="AV421" s="38"/>
      <c r="AW421" s="38"/>
      <c r="BA421" s="129"/>
      <c r="BB421" s="130"/>
      <c r="BC421" s="129"/>
      <c r="BD421" s="155"/>
      <c r="BE421" s="159"/>
      <c r="BF421" s="158"/>
      <c r="BG421" s="159"/>
      <c r="BH421" s="158"/>
      <c r="BI421" s="190"/>
      <c r="BJ421" s="158"/>
      <c r="BK421" s="189"/>
      <c r="BL421" s="158"/>
      <c r="BM421" s="132"/>
      <c r="BN421" s="158"/>
      <c r="BO421" s="159"/>
      <c r="BP421" s="158"/>
      <c r="BQ421" s="159"/>
      <c r="BR421" s="158"/>
      <c r="BS421" s="64"/>
      <c r="BT421" s="158"/>
      <c r="BU421" s="159"/>
      <c r="BV421" s="158"/>
      <c r="BW421" s="64"/>
      <c r="BX421" s="158"/>
      <c r="BY421" s="64"/>
      <c r="BZ421" s="158"/>
      <c r="CA421" s="64"/>
      <c r="CB421" s="156">
        <f t="shared" si="133"/>
        <v>0</v>
      </c>
      <c r="CC421" s="128" t="e">
        <f t="shared" si="134"/>
        <v>#DIV/0!</v>
      </c>
      <c r="CF421" s="122"/>
      <c r="CG421" s="122"/>
    </row>
    <row r="422" spans="1:88" ht="51.75" customHeight="1">
      <c r="A422" s="976"/>
      <c r="B422" s="982"/>
      <c r="C422" s="1118" t="s">
        <v>628</v>
      </c>
      <c r="D422" s="662" t="s">
        <v>221</v>
      </c>
      <c r="E422" s="662"/>
      <c r="F422" s="671">
        <f>+'[1]UE409 (2)'!F436</f>
        <v>2</v>
      </c>
      <c r="G422" s="671">
        <f>+'[1]UE409 (2)'!G436</f>
        <v>2</v>
      </c>
      <c r="H422" s="671">
        <f>+'[1]UE409 (2)'!H436</f>
        <v>2</v>
      </c>
      <c r="I422" s="671">
        <f>+'[1]UE409 (2)'!I436</f>
        <v>2</v>
      </c>
      <c r="J422" s="727">
        <v>0</v>
      </c>
      <c r="K422" s="767">
        <v>0</v>
      </c>
      <c r="L422" s="767">
        <v>0</v>
      </c>
      <c r="M422" s="767">
        <v>0</v>
      </c>
      <c r="N422" s="767">
        <f t="shared" ref="N422:U422" si="141">+N423</f>
        <v>0</v>
      </c>
      <c r="O422" s="767">
        <f t="shared" si="141"/>
        <v>0</v>
      </c>
      <c r="P422" s="767">
        <f t="shared" si="141"/>
        <v>0</v>
      </c>
      <c r="Q422" s="767">
        <f t="shared" si="141"/>
        <v>0</v>
      </c>
      <c r="R422" s="767">
        <f t="shared" si="141"/>
        <v>0</v>
      </c>
      <c r="S422" s="767">
        <f t="shared" si="141"/>
        <v>0</v>
      </c>
      <c r="T422" s="767">
        <f t="shared" si="141"/>
        <v>0</v>
      </c>
      <c r="U422" s="767">
        <f t="shared" si="141"/>
        <v>0</v>
      </c>
      <c r="V422" s="77">
        <f t="shared" si="131"/>
        <v>0</v>
      </c>
      <c r="W422" s="128">
        <f t="shared" si="132"/>
        <v>0</v>
      </c>
      <c r="Z422" s="397"/>
      <c r="AA422" s="397"/>
      <c r="AB422" s="38"/>
      <c r="AC422" s="397"/>
      <c r="AD422" s="38"/>
      <c r="AE422" s="397"/>
      <c r="AF422" s="38"/>
      <c r="AG422" s="397"/>
      <c r="AH422" s="38"/>
      <c r="AI422" s="397"/>
      <c r="AJ422" s="38"/>
      <c r="AK422" s="38"/>
      <c r="AL422" s="38"/>
      <c r="AM422" s="38"/>
      <c r="AN422" s="38"/>
      <c r="AO422" s="38"/>
      <c r="AP422" s="38"/>
      <c r="AQ422" s="38"/>
      <c r="AR422" s="38"/>
      <c r="AS422" s="38"/>
      <c r="AT422" s="38"/>
      <c r="AU422" s="38"/>
      <c r="AV422" s="38"/>
      <c r="AW422" s="38"/>
      <c r="BA422" s="77">
        <f>+BC422+BD422+BF422+BH422+BJ422+BL422+BN422+BP422+BR422+BT422+BV422+BX422+BZ422</f>
        <v>0</v>
      </c>
      <c r="BB422" s="717">
        <f>+BE422+BG422+BI422+BK422+BM422+BO422+BQ422+BS422+BU422+BW422+BY422+CA422</f>
        <v>0</v>
      </c>
      <c r="BC422" s="77">
        <v>0</v>
      </c>
      <c r="BD422" s="155">
        <v>0</v>
      </c>
      <c r="BE422" s="159">
        <v>0</v>
      </c>
      <c r="BF422" s="158">
        <v>0</v>
      </c>
      <c r="BG422" s="159">
        <v>0</v>
      </c>
      <c r="BH422" s="158"/>
      <c r="BI422" s="190"/>
      <c r="BJ422" s="158"/>
      <c r="BK422" s="189"/>
      <c r="BL422" s="158"/>
      <c r="BM422" s="132"/>
      <c r="BN422" s="158"/>
      <c r="BO422" s="159"/>
      <c r="BP422" s="158"/>
      <c r="BQ422" s="159"/>
      <c r="BR422" s="158"/>
      <c r="BS422" s="64"/>
      <c r="BT422" s="158"/>
      <c r="BU422" s="159"/>
      <c r="BV422" s="158"/>
      <c r="BW422" s="64"/>
      <c r="BX422" s="158"/>
      <c r="BY422" s="64"/>
      <c r="BZ422" s="158"/>
      <c r="CA422" s="64"/>
      <c r="CB422" s="156">
        <f t="shared" si="133"/>
        <v>0</v>
      </c>
      <c r="CC422" s="128" t="e">
        <f t="shared" si="134"/>
        <v>#DIV/0!</v>
      </c>
      <c r="CF422" s="133">
        <f>+CI422-BA422</f>
        <v>0</v>
      </c>
      <c r="CG422" s="133">
        <f>+CJ422-BB422</f>
        <v>0</v>
      </c>
      <c r="CH422" s="160"/>
      <c r="CI422" s="133"/>
      <c r="CJ422" s="133"/>
    </row>
    <row r="423" spans="1:88" ht="51.75" customHeight="1">
      <c r="A423" s="976"/>
      <c r="B423" s="983"/>
      <c r="C423" s="1120"/>
      <c r="D423" s="20" t="s">
        <v>746</v>
      </c>
      <c r="E423" s="9" t="s">
        <v>747</v>
      </c>
      <c r="F423" s="671">
        <f>+'[1]UE409 (2)'!F437</f>
        <v>2</v>
      </c>
      <c r="G423" s="671">
        <f>+'[1]UE409 (2)'!G437</f>
        <v>2</v>
      </c>
      <c r="H423" s="671">
        <f>+'[1]UE409 (2)'!H437</f>
        <v>2</v>
      </c>
      <c r="I423" s="671">
        <f>+'[1]UE409 (2)'!I437</f>
        <v>2</v>
      </c>
      <c r="J423" s="634">
        <v>0</v>
      </c>
      <c r="K423" s="91">
        <v>0</v>
      </c>
      <c r="L423" s="91">
        <v>0</v>
      </c>
      <c r="M423" s="91">
        <v>0</v>
      </c>
      <c r="N423" s="91"/>
      <c r="O423" s="91"/>
      <c r="P423" s="91"/>
      <c r="Q423" s="634"/>
      <c r="R423" s="634"/>
      <c r="S423" s="634"/>
      <c r="T423" s="91"/>
      <c r="U423" s="91"/>
      <c r="V423" s="77">
        <f t="shared" si="131"/>
        <v>0</v>
      </c>
      <c r="W423" s="128">
        <f t="shared" si="132"/>
        <v>0</v>
      </c>
      <c r="Z423" s="397"/>
      <c r="AA423" s="397"/>
      <c r="AB423" s="38"/>
      <c r="AC423" s="397"/>
      <c r="AD423" s="38"/>
      <c r="AE423" s="397"/>
      <c r="AF423" s="38"/>
      <c r="AG423" s="397"/>
      <c r="AH423" s="38"/>
      <c r="AI423" s="397"/>
      <c r="AJ423" s="38"/>
      <c r="AK423" s="38"/>
      <c r="AL423" s="38"/>
      <c r="AM423" s="38"/>
      <c r="AN423" s="38"/>
      <c r="AO423" s="38"/>
      <c r="AP423" s="38"/>
      <c r="AQ423" s="38"/>
      <c r="AR423" s="38"/>
      <c r="AS423" s="38"/>
      <c r="AT423" s="38"/>
      <c r="AU423" s="38"/>
      <c r="AV423" s="38"/>
      <c r="AW423" s="38"/>
      <c r="BA423" s="129"/>
      <c r="BB423" s="130"/>
      <c r="BC423" s="129"/>
      <c r="BD423" s="155"/>
      <c r="BE423" s="159"/>
      <c r="BF423" s="158"/>
      <c r="BG423" s="159"/>
      <c r="BH423" s="158"/>
      <c r="BI423" s="190"/>
      <c r="BJ423" s="158"/>
      <c r="BK423" s="189"/>
      <c r="BL423" s="158"/>
      <c r="BM423" s="132"/>
      <c r="BN423" s="158"/>
      <c r="BO423" s="159"/>
      <c r="BP423" s="158"/>
      <c r="BQ423" s="159"/>
      <c r="BR423" s="158"/>
      <c r="BS423" s="64"/>
      <c r="BT423" s="158"/>
      <c r="BU423" s="159"/>
      <c r="BV423" s="158"/>
      <c r="BW423" s="64"/>
      <c r="BX423" s="158"/>
      <c r="BY423" s="64"/>
      <c r="BZ423" s="158"/>
      <c r="CA423" s="64"/>
      <c r="CB423" s="156">
        <f t="shared" si="133"/>
        <v>0</v>
      </c>
      <c r="CC423" s="128" t="e">
        <f t="shared" si="134"/>
        <v>#DIV/0!</v>
      </c>
      <c r="CF423" s="122"/>
      <c r="CG423" s="122"/>
    </row>
    <row r="424" spans="1:88" ht="51.75" customHeight="1">
      <c r="A424" s="976"/>
      <c r="B424" s="945" t="s">
        <v>352</v>
      </c>
      <c r="C424" s="944" t="s">
        <v>351</v>
      </c>
      <c r="D424" s="670" t="s">
        <v>221</v>
      </c>
      <c r="E424" s="670"/>
      <c r="F424" s="671">
        <f>+'[1]UE409 (2)'!F438</f>
        <v>90</v>
      </c>
      <c r="G424" s="671">
        <f>+'[1]UE409 (2)'!G438</f>
        <v>90</v>
      </c>
      <c r="H424" s="671">
        <f>+'[1]UE409 (2)'!H438</f>
        <v>90</v>
      </c>
      <c r="I424" s="671">
        <f>+'[1]UE409 (2)'!I438</f>
        <v>90</v>
      </c>
      <c r="J424" s="727">
        <v>0</v>
      </c>
      <c r="K424" s="671">
        <v>0</v>
      </c>
      <c r="L424" s="671">
        <v>0</v>
      </c>
      <c r="M424" s="671">
        <v>0</v>
      </c>
      <c r="N424" s="671">
        <f t="shared" ref="N424:U424" si="142">+N425</f>
        <v>0</v>
      </c>
      <c r="O424" s="671">
        <f t="shared" si="142"/>
        <v>0</v>
      </c>
      <c r="P424" s="671">
        <f t="shared" si="142"/>
        <v>0</v>
      </c>
      <c r="Q424" s="671">
        <f t="shared" si="142"/>
        <v>0</v>
      </c>
      <c r="R424" s="671">
        <f t="shared" si="142"/>
        <v>0</v>
      </c>
      <c r="S424" s="671">
        <f t="shared" si="142"/>
        <v>0</v>
      </c>
      <c r="T424" s="671">
        <f t="shared" si="142"/>
        <v>0</v>
      </c>
      <c r="U424" s="671">
        <f t="shared" si="142"/>
        <v>0</v>
      </c>
      <c r="V424" s="77">
        <f t="shared" si="131"/>
        <v>0</v>
      </c>
      <c r="W424" s="128">
        <f t="shared" si="132"/>
        <v>0</v>
      </c>
      <c r="Z424" s="397"/>
      <c r="AA424" s="397"/>
      <c r="AB424" s="38"/>
      <c r="AC424" s="397"/>
      <c r="AD424" s="38"/>
      <c r="AE424" s="397"/>
      <c r="AF424" s="38"/>
      <c r="AG424" s="397"/>
      <c r="AH424" s="38"/>
      <c r="AI424" s="38"/>
      <c r="AJ424" s="38"/>
      <c r="AK424" s="38"/>
      <c r="AL424" s="38"/>
      <c r="AM424" s="38"/>
      <c r="AN424" s="38"/>
      <c r="AO424" s="38"/>
      <c r="AP424" s="38"/>
      <c r="AQ424" s="38"/>
      <c r="AR424" s="38"/>
      <c r="AS424" s="38"/>
      <c r="AT424" s="38"/>
      <c r="AU424" s="38"/>
      <c r="AV424" s="38"/>
      <c r="AW424" s="38"/>
      <c r="BA424" s="77">
        <f>+BC424+BD424+BF424+BH424+BJ424+BL424+BN424+BP424+BR424+BT424+BV424+BX424+BZ424</f>
        <v>10282</v>
      </c>
      <c r="BB424" s="130">
        <f>+BE424+BG424+BI424+BK424+BM424+BO424+BQ424+BS424+BU424+BW424+BY424+CA424</f>
        <v>0</v>
      </c>
      <c r="BC424" s="129">
        <v>10282</v>
      </c>
      <c r="BD424" s="155">
        <v>0</v>
      </c>
      <c r="BE424" s="159">
        <v>0</v>
      </c>
      <c r="BF424" s="158">
        <v>0</v>
      </c>
      <c r="BG424" s="159">
        <v>0</v>
      </c>
      <c r="BH424" s="158"/>
      <c r="BI424" s="190"/>
      <c r="BJ424" s="158"/>
      <c r="BK424" s="189"/>
      <c r="BL424" s="158"/>
      <c r="BM424" s="64"/>
      <c r="BN424" s="158"/>
      <c r="BO424" s="159"/>
      <c r="BP424" s="158"/>
      <c r="BQ424" s="159"/>
      <c r="BR424" s="158"/>
      <c r="BS424" s="64"/>
      <c r="BT424" s="158"/>
      <c r="BU424" s="159"/>
      <c r="BV424" s="158"/>
      <c r="BW424" s="64"/>
      <c r="BX424" s="158"/>
      <c r="BY424" s="64"/>
      <c r="BZ424" s="158"/>
      <c r="CA424" s="64"/>
      <c r="CB424" s="156">
        <f t="shared" si="133"/>
        <v>0</v>
      </c>
      <c r="CC424" s="128">
        <f t="shared" si="134"/>
        <v>0</v>
      </c>
      <c r="CF424" s="133">
        <f>+CI424-BA424</f>
        <v>0</v>
      </c>
      <c r="CG424" s="133">
        <f>+CJ424-BB424</f>
        <v>0</v>
      </c>
      <c r="CH424" s="160"/>
      <c r="CI424" s="133">
        <v>10282</v>
      </c>
      <c r="CJ424" s="133">
        <v>0</v>
      </c>
    </row>
    <row r="425" spans="1:88" ht="51.75" customHeight="1">
      <c r="A425" s="976"/>
      <c r="B425" s="945"/>
      <c r="C425" s="944"/>
      <c r="D425" s="38" t="s">
        <v>552</v>
      </c>
      <c r="E425" s="9" t="s">
        <v>188</v>
      </c>
      <c r="F425" s="671">
        <f>+'[1]UE409 (2)'!F439</f>
        <v>90</v>
      </c>
      <c r="G425" s="671">
        <f>+'[1]UE409 (2)'!G439</f>
        <v>90</v>
      </c>
      <c r="H425" s="671">
        <f>+'[1]UE409 (2)'!H439</f>
        <v>90</v>
      </c>
      <c r="I425" s="671">
        <f>+'[1]UE409 (2)'!I439</f>
        <v>90</v>
      </c>
      <c r="J425" s="634">
        <v>0</v>
      </c>
      <c r="K425" s="91">
        <v>0</v>
      </c>
      <c r="L425" s="91">
        <v>0</v>
      </c>
      <c r="M425" s="91">
        <v>0</v>
      </c>
      <c r="N425" s="91"/>
      <c r="O425" s="91"/>
      <c r="P425" s="91"/>
      <c r="Q425" s="634"/>
      <c r="R425" s="634"/>
      <c r="S425" s="634"/>
      <c r="T425" s="91"/>
      <c r="U425" s="91"/>
      <c r="V425" s="77">
        <f t="shared" si="131"/>
        <v>0</v>
      </c>
      <c r="W425" s="128">
        <f t="shared" si="132"/>
        <v>0</v>
      </c>
      <c r="Z425" s="397"/>
      <c r="AA425" s="397"/>
      <c r="AB425" s="38"/>
      <c r="AC425" s="397"/>
      <c r="AD425" s="38"/>
      <c r="AE425" s="397"/>
      <c r="AF425" s="38"/>
      <c r="AG425" s="397"/>
      <c r="AH425" s="38"/>
      <c r="AI425" s="397"/>
      <c r="AJ425" s="38"/>
      <c r="AK425" s="38"/>
      <c r="AL425" s="38"/>
      <c r="AM425" s="38"/>
      <c r="AN425" s="38"/>
      <c r="AO425" s="38"/>
      <c r="AP425" s="38"/>
      <c r="AQ425" s="38"/>
      <c r="AR425" s="38"/>
      <c r="AS425" s="38"/>
      <c r="AT425" s="38"/>
      <c r="AU425" s="38"/>
      <c r="AV425" s="38"/>
      <c r="AW425" s="38"/>
      <c r="BA425" s="129"/>
      <c r="BB425" s="130"/>
      <c r="BC425" s="129"/>
      <c r="BD425" s="155"/>
      <c r="BE425" s="159"/>
      <c r="BF425" s="158"/>
      <c r="BG425" s="159"/>
      <c r="BH425" s="158"/>
      <c r="BI425" s="190"/>
      <c r="BJ425" s="158"/>
      <c r="BK425" s="189"/>
      <c r="BL425" s="158"/>
      <c r="BM425" s="132"/>
      <c r="BN425" s="158"/>
      <c r="BO425" s="159"/>
      <c r="BP425" s="158"/>
      <c r="BQ425" s="159"/>
      <c r="BR425" s="158"/>
      <c r="BS425" s="64"/>
      <c r="BT425" s="158"/>
      <c r="BU425" s="159"/>
      <c r="BV425" s="158"/>
      <c r="BW425" s="64"/>
      <c r="BX425" s="158"/>
      <c r="BY425" s="64"/>
      <c r="BZ425" s="158"/>
      <c r="CA425" s="64"/>
      <c r="CB425" s="156">
        <f t="shared" si="133"/>
        <v>0</v>
      </c>
      <c r="CC425" s="128" t="e">
        <f t="shared" si="134"/>
        <v>#DIV/0!</v>
      </c>
      <c r="CF425" s="122"/>
      <c r="CG425" s="122"/>
    </row>
    <row r="426" spans="1:88" ht="51.75" customHeight="1">
      <c r="A426" s="976"/>
      <c r="B426" s="945" t="s">
        <v>354</v>
      </c>
      <c r="C426" s="944" t="s">
        <v>353</v>
      </c>
      <c r="D426" s="670" t="s">
        <v>221</v>
      </c>
      <c r="E426" s="670"/>
      <c r="F426" s="671">
        <f>+'[1]UE409 (2)'!F440</f>
        <v>60</v>
      </c>
      <c r="G426" s="671">
        <f>+'[1]UE409 (2)'!G440</f>
        <v>60</v>
      </c>
      <c r="H426" s="671">
        <f>+'[1]UE409 (2)'!H440</f>
        <v>60</v>
      </c>
      <c r="I426" s="671">
        <f>+'[1]UE409 (2)'!I440</f>
        <v>60</v>
      </c>
      <c r="J426" s="727">
        <v>0</v>
      </c>
      <c r="K426" s="671">
        <v>0</v>
      </c>
      <c r="L426" s="671">
        <v>0</v>
      </c>
      <c r="M426" s="671">
        <v>0</v>
      </c>
      <c r="N426" s="671">
        <f t="shared" ref="N426:U426" si="143">+N427</f>
        <v>0</v>
      </c>
      <c r="O426" s="671">
        <f t="shared" si="143"/>
        <v>0</v>
      </c>
      <c r="P426" s="671">
        <f t="shared" si="143"/>
        <v>0</v>
      </c>
      <c r="Q426" s="671">
        <f t="shared" si="143"/>
        <v>0</v>
      </c>
      <c r="R426" s="671">
        <f t="shared" si="143"/>
        <v>0</v>
      </c>
      <c r="S426" s="671">
        <f t="shared" si="143"/>
        <v>0</v>
      </c>
      <c r="T426" s="671">
        <f t="shared" si="143"/>
        <v>0</v>
      </c>
      <c r="U426" s="671">
        <f t="shared" si="143"/>
        <v>0</v>
      </c>
      <c r="V426" s="77">
        <f t="shared" si="131"/>
        <v>0</v>
      </c>
      <c r="W426" s="128">
        <f t="shared" si="132"/>
        <v>0</v>
      </c>
      <c r="Z426" s="397"/>
      <c r="AA426" s="397"/>
      <c r="AB426" s="38"/>
      <c r="AC426" s="397"/>
      <c r="AD426" s="38"/>
      <c r="AE426" s="397"/>
      <c r="AF426" s="38"/>
      <c r="AG426" s="397"/>
      <c r="AH426" s="38"/>
      <c r="AI426" s="38"/>
      <c r="AJ426" s="38"/>
      <c r="AK426" s="38"/>
      <c r="AL426" s="38"/>
      <c r="AM426" s="38"/>
      <c r="AN426" s="38"/>
      <c r="AO426" s="38"/>
      <c r="AP426" s="38"/>
      <c r="AQ426" s="38"/>
      <c r="AR426" s="38"/>
      <c r="AS426" s="38"/>
      <c r="AT426" s="38"/>
      <c r="AU426" s="38"/>
      <c r="AV426" s="38"/>
      <c r="AW426" s="38"/>
      <c r="BA426" s="77">
        <f>+BC426+BD426+BF426+BH426+BJ426+BL426+BN426+BP426+BR426+BT426+BV426+BX426+BZ426</f>
        <v>16924</v>
      </c>
      <c r="BB426" s="130">
        <f>+BE426+BG426+BI426+BK426+BM426+BO426+BQ426+BS426+BU426+BW426+BY426+CA426</f>
        <v>0</v>
      </c>
      <c r="BC426" s="129">
        <v>16924</v>
      </c>
      <c r="BD426" s="155">
        <v>0</v>
      </c>
      <c r="BE426" s="159">
        <v>0</v>
      </c>
      <c r="BF426" s="158">
        <v>0</v>
      </c>
      <c r="BG426" s="159">
        <v>0</v>
      </c>
      <c r="BH426" s="158"/>
      <c r="BI426" s="190"/>
      <c r="BJ426" s="158"/>
      <c r="BK426" s="189"/>
      <c r="BL426" s="158"/>
      <c r="BM426" s="64"/>
      <c r="BN426" s="158"/>
      <c r="BO426" s="159"/>
      <c r="BP426" s="158"/>
      <c r="BQ426" s="159"/>
      <c r="BR426" s="158"/>
      <c r="BS426" s="64"/>
      <c r="BT426" s="158"/>
      <c r="BU426" s="159"/>
      <c r="BV426" s="158"/>
      <c r="BW426" s="64"/>
      <c r="BX426" s="158"/>
      <c r="BY426" s="64"/>
      <c r="BZ426" s="158"/>
      <c r="CA426" s="64"/>
      <c r="CB426" s="156">
        <f t="shared" si="133"/>
        <v>0</v>
      </c>
      <c r="CC426" s="128">
        <f t="shared" si="134"/>
        <v>0</v>
      </c>
      <c r="CF426" s="133">
        <f>+CI426-BA426</f>
        <v>0</v>
      </c>
      <c r="CG426" s="133">
        <f>+CJ426-BB426</f>
        <v>0</v>
      </c>
      <c r="CH426" s="160"/>
      <c r="CI426" s="133">
        <v>16924</v>
      </c>
      <c r="CJ426" s="133">
        <v>0</v>
      </c>
    </row>
    <row r="427" spans="1:88" ht="51.75" customHeight="1">
      <c r="A427" s="976"/>
      <c r="B427" s="945"/>
      <c r="C427" s="944"/>
      <c r="D427" s="38" t="s">
        <v>553</v>
      </c>
      <c r="E427" s="9" t="s">
        <v>188</v>
      </c>
      <c r="F427" s="671">
        <f>+'[1]UE409 (2)'!F441</f>
        <v>60</v>
      </c>
      <c r="G427" s="671">
        <f>+'[1]UE409 (2)'!G441</f>
        <v>60</v>
      </c>
      <c r="H427" s="671">
        <f>+'[1]UE409 (2)'!H441</f>
        <v>60</v>
      </c>
      <c r="I427" s="671">
        <f>+'[1]UE409 (2)'!I441</f>
        <v>60</v>
      </c>
      <c r="J427" s="634">
        <v>0</v>
      </c>
      <c r="K427" s="91">
        <v>0</v>
      </c>
      <c r="L427" s="91">
        <v>0</v>
      </c>
      <c r="M427" s="91">
        <v>0</v>
      </c>
      <c r="N427" s="91"/>
      <c r="O427" s="91"/>
      <c r="P427" s="91"/>
      <c r="Q427" s="634"/>
      <c r="R427" s="634"/>
      <c r="S427" s="634"/>
      <c r="T427" s="91"/>
      <c r="U427" s="91"/>
      <c r="V427" s="77">
        <f t="shared" si="131"/>
        <v>0</v>
      </c>
      <c r="W427" s="128">
        <f t="shared" si="132"/>
        <v>0</v>
      </c>
      <c r="Z427" s="397"/>
      <c r="AA427" s="397"/>
      <c r="AB427" s="38"/>
      <c r="AC427" s="397"/>
      <c r="AD427" s="38"/>
      <c r="AE427" s="397"/>
      <c r="AF427" s="38"/>
      <c r="AG427" s="397"/>
      <c r="AH427" s="38"/>
      <c r="AI427" s="397"/>
      <c r="AJ427" s="38"/>
      <c r="AK427" s="38"/>
      <c r="AL427" s="38"/>
      <c r="AM427" s="38"/>
      <c r="AN427" s="38"/>
      <c r="AO427" s="38"/>
      <c r="AP427" s="38"/>
      <c r="AQ427" s="38"/>
      <c r="AR427" s="38"/>
      <c r="AS427" s="38"/>
      <c r="AT427" s="38"/>
      <c r="AU427" s="38"/>
      <c r="AV427" s="38"/>
      <c r="AW427" s="38"/>
      <c r="BA427" s="129"/>
      <c r="BB427" s="130"/>
      <c r="BC427" s="129"/>
      <c r="BD427" s="155"/>
      <c r="BE427" s="159"/>
      <c r="BF427" s="158"/>
      <c r="BG427" s="159"/>
      <c r="BH427" s="158"/>
      <c r="BI427" s="190"/>
      <c r="BJ427" s="158"/>
      <c r="BK427" s="189"/>
      <c r="BL427" s="158"/>
      <c r="BM427" s="64"/>
      <c r="BN427" s="158"/>
      <c r="BO427" s="159"/>
      <c r="BP427" s="158"/>
      <c r="BQ427" s="159"/>
      <c r="BR427" s="158"/>
      <c r="BS427" s="64"/>
      <c r="BT427" s="158"/>
      <c r="BU427" s="159"/>
      <c r="BV427" s="158"/>
      <c r="BW427" s="64"/>
      <c r="BX427" s="158"/>
      <c r="BY427" s="64"/>
      <c r="BZ427" s="158"/>
      <c r="CA427" s="64"/>
      <c r="CB427" s="156">
        <f t="shared" si="133"/>
        <v>0</v>
      </c>
      <c r="CC427" s="128" t="e">
        <f t="shared" si="134"/>
        <v>#DIV/0!</v>
      </c>
      <c r="CF427" s="122"/>
      <c r="CG427" s="122"/>
    </row>
    <row r="428" spans="1:88" ht="51.75" customHeight="1">
      <c r="A428" s="976"/>
      <c r="B428" s="982" t="s">
        <v>492</v>
      </c>
      <c r="C428" s="944" t="s">
        <v>350</v>
      </c>
      <c r="D428" s="670" t="s">
        <v>221</v>
      </c>
      <c r="E428" s="670"/>
      <c r="F428" s="671">
        <f>+'[1]UE409 (2)'!F442</f>
        <v>2</v>
      </c>
      <c r="G428" s="671">
        <f>+'[1]UE409 (2)'!G442</f>
        <v>2</v>
      </c>
      <c r="H428" s="671">
        <f>+'[1]UE409 (2)'!H442</f>
        <v>2</v>
      </c>
      <c r="I428" s="671">
        <f>+'[1]UE409 (2)'!I442</f>
        <v>2</v>
      </c>
      <c r="J428" s="727">
        <v>0</v>
      </c>
      <c r="K428" s="671">
        <v>0</v>
      </c>
      <c r="L428" s="671">
        <v>0</v>
      </c>
      <c r="M428" s="671">
        <v>0</v>
      </c>
      <c r="N428" s="671">
        <f t="shared" ref="N428:U428" si="144">+N429</f>
        <v>0</v>
      </c>
      <c r="O428" s="671">
        <f t="shared" si="144"/>
        <v>0</v>
      </c>
      <c r="P428" s="671">
        <f t="shared" si="144"/>
        <v>0</v>
      </c>
      <c r="Q428" s="671">
        <f t="shared" si="144"/>
        <v>0</v>
      </c>
      <c r="R428" s="671">
        <f t="shared" si="144"/>
        <v>0</v>
      </c>
      <c r="S428" s="671">
        <f t="shared" si="144"/>
        <v>0</v>
      </c>
      <c r="T428" s="671">
        <f t="shared" si="144"/>
        <v>0</v>
      </c>
      <c r="U428" s="671">
        <f t="shared" si="144"/>
        <v>0</v>
      </c>
      <c r="V428" s="77">
        <f t="shared" si="131"/>
        <v>0</v>
      </c>
      <c r="W428" s="128">
        <f t="shared" si="132"/>
        <v>0</v>
      </c>
      <c r="Z428" s="397"/>
      <c r="AA428" s="397"/>
      <c r="AB428" s="38"/>
      <c r="AC428" s="397"/>
      <c r="AD428" s="38"/>
      <c r="AE428" s="397"/>
      <c r="AF428" s="38"/>
      <c r="AG428" s="397"/>
      <c r="AH428" s="38"/>
      <c r="AI428" s="38"/>
      <c r="AJ428" s="38"/>
      <c r="AK428" s="38"/>
      <c r="AL428" s="38"/>
      <c r="AM428" s="38"/>
      <c r="AN428" s="38"/>
      <c r="AO428" s="38"/>
      <c r="AP428" s="38"/>
      <c r="AQ428" s="38"/>
      <c r="AR428" s="38"/>
      <c r="AS428" s="38"/>
      <c r="AT428" s="38"/>
      <c r="AU428" s="38"/>
      <c r="AV428" s="38"/>
      <c r="AW428" s="38"/>
      <c r="AY428" s="135" t="s">
        <v>18</v>
      </c>
      <c r="AZ428" s="136">
        <f>SUM(BA409:BA428)</f>
        <v>141424</v>
      </c>
      <c r="BA428" s="77">
        <f>+BC428+BD428+BF428+BH428+BJ428+BL428+BN428+BP428+BR428+BT428+BV428+BX428+BZ428</f>
        <v>32272</v>
      </c>
      <c r="BB428" s="130">
        <f>+BE428+BG428+BI428+BK428+BM428+BO428+BQ428+BS428+BU428+BW428+BY428+CA428</f>
        <v>0</v>
      </c>
      <c r="BC428" s="129">
        <v>32272</v>
      </c>
      <c r="BD428" s="155">
        <v>0</v>
      </c>
      <c r="BE428" s="159">
        <v>0</v>
      </c>
      <c r="BF428" s="158">
        <v>0</v>
      </c>
      <c r="BG428" s="159">
        <v>0</v>
      </c>
      <c r="BH428" s="158"/>
      <c r="BI428" s="190"/>
      <c r="BJ428" s="158"/>
      <c r="BK428" s="189"/>
      <c r="BL428" s="158"/>
      <c r="BM428" s="64"/>
      <c r="BN428" s="158"/>
      <c r="BO428" s="159"/>
      <c r="BP428" s="158"/>
      <c r="BQ428" s="159"/>
      <c r="BR428" s="158"/>
      <c r="BS428" s="64"/>
      <c r="BT428" s="158"/>
      <c r="BU428" s="159"/>
      <c r="BV428" s="158"/>
      <c r="BW428" s="64"/>
      <c r="BX428" s="158"/>
      <c r="BY428" s="64"/>
      <c r="BZ428" s="158"/>
      <c r="CA428" s="64"/>
      <c r="CB428" s="156">
        <f t="shared" si="133"/>
        <v>0</v>
      </c>
      <c r="CC428" s="128">
        <f t="shared" si="134"/>
        <v>0</v>
      </c>
      <c r="CF428" s="133">
        <f>+CI428-BA428</f>
        <v>0</v>
      </c>
      <c r="CG428" s="133">
        <f>+CJ428-BB428</f>
        <v>0</v>
      </c>
      <c r="CH428" s="160"/>
      <c r="CI428" s="133">
        <v>32272</v>
      </c>
      <c r="CJ428" s="133">
        <v>0</v>
      </c>
    </row>
    <row r="429" spans="1:88" ht="51.75" customHeight="1">
      <c r="A429" s="977"/>
      <c r="B429" s="983"/>
      <c r="C429" s="944"/>
      <c r="D429" s="38" t="s">
        <v>547</v>
      </c>
      <c r="E429" s="9" t="s">
        <v>189</v>
      </c>
      <c r="F429" s="671">
        <f>+'[1]UE409 (2)'!F443</f>
        <v>2</v>
      </c>
      <c r="G429" s="671">
        <f>+'[1]UE409 (2)'!G443</f>
        <v>2</v>
      </c>
      <c r="H429" s="671">
        <f>+'[1]UE409 (2)'!H443</f>
        <v>2</v>
      </c>
      <c r="I429" s="671">
        <f>+'[1]UE409 (2)'!I443</f>
        <v>2</v>
      </c>
      <c r="J429" s="634">
        <v>0</v>
      </c>
      <c r="K429" s="91">
        <v>0</v>
      </c>
      <c r="L429" s="91">
        <v>0</v>
      </c>
      <c r="M429" s="91">
        <v>0</v>
      </c>
      <c r="N429" s="91"/>
      <c r="O429" s="91"/>
      <c r="P429" s="91"/>
      <c r="Q429" s="634"/>
      <c r="R429" s="634"/>
      <c r="S429" s="634"/>
      <c r="T429" s="91"/>
      <c r="U429" s="91"/>
      <c r="V429" s="77">
        <f t="shared" si="131"/>
        <v>0</v>
      </c>
      <c r="W429" s="128">
        <f t="shared" si="132"/>
        <v>0</v>
      </c>
      <c r="Z429" s="397"/>
      <c r="AA429" s="397"/>
      <c r="AB429" s="38"/>
      <c r="AC429" s="397"/>
      <c r="AD429" s="38"/>
      <c r="AE429" s="397"/>
      <c r="AF429" s="38"/>
      <c r="AG429" s="397"/>
      <c r="AH429" s="38"/>
      <c r="AI429" s="397"/>
      <c r="AJ429" s="38"/>
      <c r="AK429" s="38"/>
      <c r="AL429" s="38"/>
      <c r="AM429" s="38"/>
      <c r="AN429" s="38"/>
      <c r="AO429" s="38"/>
      <c r="AP429" s="38"/>
      <c r="AQ429" s="38"/>
      <c r="AR429" s="38"/>
      <c r="AS429" s="38"/>
      <c r="AT429" s="38"/>
      <c r="AU429" s="38"/>
      <c r="AV429" s="38"/>
      <c r="AW429" s="38"/>
      <c r="AY429" s="135" t="s">
        <v>573</v>
      </c>
      <c r="AZ429" s="136">
        <f>SUM(BB409:BB428)</f>
        <v>3518.94</v>
      </c>
      <c r="BA429" s="129"/>
      <c r="BB429" s="130"/>
      <c r="BC429" s="129"/>
      <c r="BD429" s="158"/>
      <c r="BE429" s="64"/>
      <c r="BF429" s="158"/>
      <c r="BG429" s="159"/>
      <c r="BH429" s="158"/>
      <c r="BI429" s="190"/>
      <c r="BJ429" s="158"/>
      <c r="BK429" s="64"/>
      <c r="BL429" s="158"/>
      <c r="BM429" s="64"/>
      <c r="BN429" s="158"/>
      <c r="BO429" s="64"/>
      <c r="BP429" s="158"/>
      <c r="BQ429" s="159"/>
      <c r="BR429" s="158"/>
      <c r="BS429" s="64"/>
      <c r="BT429" s="158"/>
      <c r="BU429" s="159"/>
      <c r="BV429" s="158"/>
      <c r="BW429" s="64"/>
      <c r="BX429" s="158"/>
      <c r="BY429" s="64"/>
      <c r="BZ429" s="158"/>
      <c r="CA429" s="64"/>
      <c r="CB429" s="156">
        <f t="shared" si="133"/>
        <v>0</v>
      </c>
      <c r="CC429" s="128" t="e">
        <f t="shared" si="134"/>
        <v>#DIV/0!</v>
      </c>
      <c r="CF429" s="122"/>
      <c r="CG429" s="122"/>
    </row>
    <row r="430" spans="1:88" ht="37.5" customHeight="1">
      <c r="A430" s="1006" t="s">
        <v>511</v>
      </c>
      <c r="B430" s="1006"/>
      <c r="C430" s="1006"/>
      <c r="D430" s="1006"/>
      <c r="E430" s="1006"/>
      <c r="F430" s="117"/>
      <c r="G430" s="109"/>
      <c r="H430" s="109"/>
      <c r="I430" s="109"/>
      <c r="J430" s="105"/>
      <c r="K430" s="105"/>
      <c r="L430" s="105"/>
      <c r="M430" s="105"/>
      <c r="N430" s="105"/>
      <c r="O430" s="105"/>
      <c r="P430" s="105"/>
      <c r="Q430" s="105"/>
      <c r="R430" s="105"/>
      <c r="S430" s="105"/>
      <c r="T430" s="105"/>
      <c r="U430" s="105"/>
      <c r="Z430" s="268"/>
      <c r="AA430" s="268"/>
      <c r="AB430" s="268"/>
      <c r="AC430" s="268"/>
      <c r="AD430" s="268"/>
      <c r="AE430" s="268"/>
      <c r="AF430" s="268"/>
      <c r="AG430" s="268"/>
      <c r="AH430" s="268"/>
      <c r="AI430" s="268"/>
      <c r="AJ430" s="268"/>
      <c r="AK430" s="268"/>
      <c r="AL430" s="268"/>
      <c r="AM430" s="268"/>
      <c r="AN430" s="268"/>
      <c r="AO430" s="268"/>
      <c r="AP430" s="268"/>
      <c r="AQ430" s="268"/>
      <c r="AR430" s="268"/>
      <c r="AS430" s="268"/>
      <c r="AT430" s="268"/>
      <c r="AU430" s="268"/>
      <c r="AV430" s="268"/>
      <c r="AW430" s="268"/>
      <c r="AX430" s="29"/>
      <c r="CF430" s="122"/>
      <c r="CG430" s="122"/>
    </row>
    <row r="431" spans="1:88">
      <c r="A431" s="14"/>
      <c r="B431" s="10"/>
      <c r="C431" s="14"/>
      <c r="D431" s="14"/>
      <c r="E431" s="10"/>
      <c r="F431" s="92"/>
      <c r="G431" s="104"/>
      <c r="H431" s="104"/>
      <c r="I431" s="104"/>
      <c r="J431" s="105"/>
      <c r="K431" s="105"/>
      <c r="L431" s="105"/>
      <c r="M431" s="105"/>
      <c r="N431" s="105"/>
      <c r="O431" s="105"/>
      <c r="P431" s="105"/>
      <c r="Q431" s="105"/>
      <c r="R431" s="105"/>
      <c r="S431" s="105"/>
      <c r="T431" s="105"/>
      <c r="U431" s="105"/>
      <c r="Z431" s="228"/>
      <c r="AA431" s="228"/>
      <c r="AB431" s="228"/>
      <c r="AC431" s="228"/>
      <c r="AD431" s="228"/>
      <c r="AE431" s="228"/>
      <c r="AF431" s="228"/>
      <c r="AG431" s="228"/>
      <c r="AH431" s="228"/>
      <c r="AI431" s="228"/>
      <c r="AJ431" s="228"/>
      <c r="AK431" s="228"/>
      <c r="AL431" s="228"/>
      <c r="AM431" s="228"/>
      <c r="AN431" s="228"/>
      <c r="AO431" s="228"/>
      <c r="AP431" s="228"/>
      <c r="AQ431" s="228"/>
      <c r="AR431" s="228"/>
      <c r="AS431" s="228"/>
      <c r="AT431" s="228"/>
      <c r="AU431" s="228"/>
      <c r="AV431" s="228"/>
      <c r="AW431" s="228"/>
      <c r="CF431" s="122"/>
      <c r="CG431" s="122"/>
    </row>
    <row r="432" spans="1:88">
      <c r="A432" s="14"/>
      <c r="B432" s="10"/>
      <c r="C432" s="14"/>
      <c r="D432" s="14"/>
      <c r="E432" s="10"/>
      <c r="F432" s="92"/>
      <c r="G432" s="104"/>
      <c r="H432" s="104"/>
      <c r="I432" s="104"/>
      <c r="J432" s="105"/>
      <c r="K432" s="105"/>
      <c r="L432" s="105"/>
      <c r="M432" s="105"/>
      <c r="N432" s="105"/>
      <c r="O432" s="105"/>
      <c r="P432" s="105"/>
      <c r="Q432" s="105"/>
      <c r="R432" s="105"/>
      <c r="S432" s="105"/>
      <c r="T432" s="105"/>
      <c r="U432" s="105"/>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CF432" s="122"/>
      <c r="CG432" s="122"/>
    </row>
    <row r="433" spans="1:88" ht="23.25">
      <c r="A433" s="14"/>
      <c r="B433" s="10"/>
      <c r="C433" s="14"/>
      <c r="D433" s="14"/>
      <c r="E433" s="10"/>
      <c r="F433" s="92"/>
      <c r="G433" s="104"/>
      <c r="H433" s="104"/>
      <c r="I433" s="104"/>
      <c r="J433" s="105"/>
      <c r="K433" s="105"/>
      <c r="L433" s="105"/>
      <c r="M433" s="105"/>
      <c r="N433" s="105"/>
      <c r="O433" s="105"/>
      <c r="P433" s="105"/>
      <c r="Q433" s="105"/>
      <c r="R433" s="105"/>
      <c r="S433" s="105"/>
      <c r="T433" s="105"/>
      <c r="U433" s="105"/>
      <c r="Z433" s="995"/>
      <c r="AA433" s="995"/>
      <c r="AB433" s="995"/>
      <c r="AC433" s="995"/>
      <c r="AD433" s="995"/>
      <c r="AE433" s="995"/>
      <c r="AF433" s="995"/>
      <c r="AG433" s="995"/>
      <c r="AH433" s="995"/>
      <c r="AI433" s="995"/>
      <c r="AJ433" s="995"/>
      <c r="AK433" s="995"/>
      <c r="AL433" s="995"/>
      <c r="AM433" s="995"/>
      <c r="AN433" s="995"/>
      <c r="AO433" s="995"/>
      <c r="AP433" s="995"/>
      <c r="AQ433" s="995"/>
      <c r="AR433" s="995"/>
      <c r="AS433" s="995"/>
      <c r="AT433" s="995"/>
      <c r="AU433" s="995"/>
      <c r="AV433" s="995"/>
      <c r="AW433" s="995"/>
      <c r="CF433" s="122"/>
      <c r="CG433" s="122"/>
    </row>
    <row r="434" spans="1:88" ht="24.95" customHeight="1">
      <c r="A434" s="15"/>
      <c r="B434" s="13"/>
      <c r="C434" s="14"/>
      <c r="D434" s="14"/>
      <c r="E434" s="15"/>
      <c r="F434" s="96"/>
      <c r="G434" s="97"/>
      <c r="H434" s="97"/>
      <c r="I434" s="97"/>
      <c r="J434" s="98"/>
      <c r="K434" s="98"/>
      <c r="L434" s="98"/>
      <c r="M434" s="98"/>
      <c r="N434" s="98"/>
      <c r="O434" s="98"/>
      <c r="P434" s="98"/>
      <c r="Q434" s="98"/>
      <c r="R434" s="98"/>
      <c r="S434" s="98"/>
      <c r="T434" s="98"/>
      <c r="U434" s="98"/>
      <c r="Z434" s="987"/>
      <c r="AA434" s="987"/>
      <c r="AB434" s="987"/>
      <c r="AC434" s="987"/>
      <c r="AD434" s="987"/>
      <c r="AE434" s="987"/>
      <c r="AF434" s="987"/>
      <c r="AG434" s="987"/>
      <c r="AH434" s="987"/>
      <c r="AI434" s="987"/>
      <c r="AJ434" s="987"/>
      <c r="AK434" s="987"/>
      <c r="AL434" s="987"/>
      <c r="AM434" s="987"/>
      <c r="AN434" s="987"/>
      <c r="AO434" s="987"/>
      <c r="AP434" s="987"/>
      <c r="AQ434" s="987"/>
      <c r="AR434" s="987"/>
      <c r="AS434" s="987"/>
      <c r="AT434" s="987"/>
      <c r="AU434" s="987"/>
      <c r="AV434" s="987"/>
      <c r="AW434" s="987"/>
      <c r="CF434" s="122"/>
      <c r="CG434" s="122"/>
    </row>
    <row r="435" spans="1:88" ht="24.95" customHeight="1">
      <c r="A435" s="21" t="s">
        <v>8</v>
      </c>
      <c r="B435" s="1229" t="s">
        <v>190</v>
      </c>
      <c r="C435" s="1229"/>
      <c r="D435" s="1229"/>
      <c r="E435" s="15"/>
      <c r="F435" s="96"/>
      <c r="G435" s="97"/>
      <c r="H435" s="97"/>
      <c r="I435" s="97"/>
      <c r="J435" s="98"/>
      <c r="K435" s="98"/>
      <c r="L435" s="98"/>
      <c r="M435" s="98"/>
      <c r="N435" s="98"/>
      <c r="O435" s="98"/>
      <c r="P435" s="98"/>
      <c r="Q435" s="98"/>
      <c r="R435" s="98"/>
      <c r="S435" s="98"/>
      <c r="T435" s="98"/>
      <c r="U435" s="98"/>
      <c r="Z435" s="987"/>
      <c r="AA435" s="987"/>
      <c r="AB435" s="987"/>
      <c r="AC435" s="987"/>
      <c r="AD435" s="987"/>
      <c r="AE435" s="987"/>
      <c r="AF435" s="987"/>
      <c r="AG435" s="987"/>
      <c r="AH435" s="987"/>
      <c r="AI435" s="987"/>
      <c r="AJ435" s="987"/>
      <c r="AK435" s="987"/>
      <c r="AL435" s="987"/>
      <c r="AM435" s="987"/>
      <c r="AN435" s="987"/>
      <c r="AO435" s="987"/>
      <c r="AP435" s="987"/>
      <c r="AQ435" s="987"/>
      <c r="AR435" s="987"/>
      <c r="AS435" s="987"/>
      <c r="AT435" s="987"/>
      <c r="AU435" s="987"/>
      <c r="AV435" s="987"/>
      <c r="AW435" s="987"/>
      <c r="CF435" s="122"/>
      <c r="CG435" s="122"/>
    </row>
    <row r="436" spans="1:88" ht="24.95" customHeight="1">
      <c r="A436" s="16" t="s">
        <v>9</v>
      </c>
      <c r="B436" s="1000" t="s">
        <v>10</v>
      </c>
      <c r="C436" s="1000"/>
      <c r="D436" s="1000"/>
      <c r="E436" s="1000"/>
      <c r="F436" s="1000"/>
      <c r="G436" s="1000"/>
      <c r="H436" s="1000"/>
      <c r="I436" s="99"/>
      <c r="J436" s="100"/>
      <c r="K436" s="100"/>
      <c r="L436" s="100"/>
      <c r="M436" s="100"/>
      <c r="N436" s="100"/>
      <c r="O436" s="100"/>
      <c r="P436" s="100"/>
      <c r="Q436" s="100"/>
      <c r="R436" s="100"/>
      <c r="S436" s="100"/>
      <c r="T436" s="100"/>
      <c r="U436" s="100"/>
      <c r="Z436" s="987"/>
      <c r="AA436" s="987"/>
      <c r="AB436" s="987"/>
      <c r="AC436" s="987"/>
      <c r="AD436" s="987"/>
      <c r="AE436" s="987"/>
      <c r="AF436" s="987"/>
      <c r="AG436" s="987"/>
      <c r="AH436" s="987"/>
      <c r="AI436" s="987"/>
      <c r="AJ436" s="987"/>
      <c r="AK436" s="987"/>
      <c r="AL436" s="987"/>
      <c r="AM436" s="987"/>
      <c r="AN436" s="987"/>
      <c r="AO436" s="987"/>
      <c r="AP436" s="987"/>
      <c r="AQ436" s="987"/>
      <c r="AR436" s="987"/>
      <c r="AS436" s="987"/>
      <c r="AT436" s="987"/>
      <c r="AU436" s="987"/>
      <c r="AV436" s="987"/>
      <c r="AW436" s="987"/>
      <c r="CF436" s="122"/>
      <c r="CG436" s="122"/>
    </row>
    <row r="437" spans="1:88" ht="24.95" customHeight="1">
      <c r="A437" s="14"/>
      <c r="B437" s="669" t="s">
        <v>191</v>
      </c>
      <c r="C437" s="1000" t="s">
        <v>192</v>
      </c>
      <c r="D437" s="1000"/>
      <c r="E437" s="1000"/>
      <c r="F437" s="1000"/>
      <c r="G437" s="1000"/>
      <c r="H437" s="1000"/>
      <c r="I437" s="99"/>
      <c r="J437" s="100"/>
      <c r="K437" s="100"/>
      <c r="L437" s="100"/>
      <c r="M437" s="100"/>
      <c r="N437" s="100"/>
      <c r="O437" s="100"/>
      <c r="P437" s="100"/>
      <c r="Q437" s="100"/>
      <c r="R437" s="100"/>
      <c r="S437" s="100"/>
      <c r="T437" s="100"/>
      <c r="U437" s="100"/>
      <c r="Z437" s="232"/>
      <c r="AA437" s="232"/>
      <c r="AB437" s="269"/>
      <c r="AC437" s="269"/>
      <c r="AD437" s="232"/>
      <c r="AE437" s="232"/>
      <c r="AF437" s="269"/>
      <c r="AG437" s="269"/>
      <c r="AH437" s="269"/>
      <c r="AI437" s="269"/>
      <c r="AJ437" s="270"/>
      <c r="AK437" s="270"/>
      <c r="AL437" s="269"/>
      <c r="AM437" s="269"/>
      <c r="AN437" s="269"/>
      <c r="AO437" s="269"/>
      <c r="AP437" s="269"/>
      <c r="AQ437" s="269"/>
      <c r="AR437" s="269"/>
      <c r="AS437" s="269"/>
      <c r="AT437" s="269"/>
      <c r="AU437" s="269"/>
      <c r="AV437" s="269"/>
      <c r="AW437" s="269"/>
      <c r="CF437" s="122"/>
      <c r="CG437" s="122"/>
    </row>
    <row r="438" spans="1:88" ht="21.75" customHeight="1">
      <c r="A438" s="975" t="s">
        <v>13</v>
      </c>
      <c r="B438" s="981" t="s">
        <v>14</v>
      </c>
      <c r="C438" s="981" t="s">
        <v>15</v>
      </c>
      <c r="D438" s="997" t="s">
        <v>16</v>
      </c>
      <c r="E438" s="1001" t="s">
        <v>17</v>
      </c>
      <c r="F438" s="1011" t="s">
        <v>709</v>
      </c>
      <c r="G438" s="994" t="s">
        <v>214</v>
      </c>
      <c r="H438" s="1005"/>
      <c r="I438" s="1005"/>
      <c r="J438" s="996" t="s">
        <v>710</v>
      </c>
      <c r="K438" s="996"/>
      <c r="L438" s="996"/>
      <c r="M438" s="996"/>
      <c r="N438" s="996"/>
      <c r="O438" s="996"/>
      <c r="P438" s="996"/>
      <c r="Q438" s="996"/>
      <c r="R438" s="996"/>
      <c r="S438" s="996"/>
      <c r="T438" s="996"/>
      <c r="U438" s="996"/>
      <c r="V438" s="1238" t="s">
        <v>712</v>
      </c>
      <c r="W438" s="1241" t="s">
        <v>577</v>
      </c>
      <c r="X438" s="214"/>
      <c r="Y438" s="214"/>
      <c r="Z438" s="991" t="s">
        <v>518</v>
      </c>
      <c r="AA438" s="992"/>
      <c r="AB438" s="991" t="s">
        <v>519</v>
      </c>
      <c r="AC438" s="992"/>
      <c r="AD438" s="991" t="s">
        <v>520</v>
      </c>
      <c r="AE438" s="992"/>
      <c r="AF438" s="991" t="s">
        <v>521</v>
      </c>
      <c r="AG438" s="992"/>
      <c r="AH438" s="991" t="s">
        <v>522</v>
      </c>
      <c r="AI438" s="992"/>
      <c r="AJ438" s="991" t="s">
        <v>523</v>
      </c>
      <c r="AK438" s="992"/>
      <c r="AL438" s="991" t="s">
        <v>524</v>
      </c>
      <c r="AM438" s="992"/>
      <c r="AN438" s="991" t="s">
        <v>525</v>
      </c>
      <c r="AO438" s="992"/>
      <c r="AP438" s="991" t="s">
        <v>526</v>
      </c>
      <c r="AQ438" s="992"/>
      <c r="AR438" s="991" t="s">
        <v>527</v>
      </c>
      <c r="AS438" s="992"/>
      <c r="AT438" s="991" t="s">
        <v>528</v>
      </c>
      <c r="AU438" s="992"/>
      <c r="AV438" s="991" t="s">
        <v>529</v>
      </c>
      <c r="AW438" s="992"/>
      <c r="AX438" s="214"/>
      <c r="AY438" s="214"/>
      <c r="BA438" s="1074" t="s">
        <v>763</v>
      </c>
      <c r="BB438" s="119"/>
      <c r="BC438" s="1074" t="s">
        <v>763</v>
      </c>
      <c r="BD438" s="1108" t="s">
        <v>530</v>
      </c>
      <c r="BE438" s="1112"/>
      <c r="BF438" s="1112"/>
      <c r="BG438" s="1112"/>
      <c r="BH438" s="1112"/>
      <c r="BI438" s="1112"/>
      <c r="BJ438" s="1112"/>
      <c r="BK438" s="1112"/>
      <c r="BL438" s="1112"/>
      <c r="BM438" s="1112"/>
      <c r="BN438" s="1112"/>
      <c r="BO438" s="1112"/>
      <c r="BP438" s="1112"/>
      <c r="BQ438" s="1112"/>
      <c r="BR438" s="1112"/>
      <c r="BS438" s="1112"/>
      <c r="BT438" s="1112"/>
      <c r="BU438" s="1112"/>
      <c r="BV438" s="1112"/>
      <c r="BW438" s="1112"/>
      <c r="BX438" s="1112"/>
      <c r="BY438" s="1112"/>
      <c r="BZ438" s="1109"/>
      <c r="CA438" s="120"/>
      <c r="CB438" s="121"/>
      <c r="CC438" s="121"/>
      <c r="CF438" s="122"/>
      <c r="CG438" s="122"/>
    </row>
    <row r="439" spans="1:88" ht="27.75" customHeight="1">
      <c r="A439" s="976"/>
      <c r="B439" s="982"/>
      <c r="C439" s="982"/>
      <c r="D439" s="998"/>
      <c r="E439" s="1002"/>
      <c r="F439" s="1012"/>
      <c r="G439" s="993" t="s">
        <v>713</v>
      </c>
      <c r="H439" s="993"/>
      <c r="I439" s="994"/>
      <c r="J439" s="996" t="s">
        <v>711</v>
      </c>
      <c r="K439" s="996"/>
      <c r="L439" s="996"/>
      <c r="M439" s="996"/>
      <c r="N439" s="996"/>
      <c r="O439" s="996"/>
      <c r="P439" s="996"/>
      <c r="Q439" s="996"/>
      <c r="R439" s="996"/>
      <c r="S439" s="996"/>
      <c r="T439" s="996"/>
      <c r="U439" s="996"/>
      <c r="V439" s="1239"/>
      <c r="W439" s="1242"/>
      <c r="X439" s="212"/>
      <c r="Y439" s="212"/>
      <c r="Z439" s="980" t="s">
        <v>578</v>
      </c>
      <c r="AA439" s="980" t="s">
        <v>579</v>
      </c>
      <c r="AB439" s="980" t="s">
        <v>580</v>
      </c>
      <c r="AC439" s="980" t="s">
        <v>581</v>
      </c>
      <c r="AD439" s="980" t="s">
        <v>582</v>
      </c>
      <c r="AE439" s="980" t="s">
        <v>583</v>
      </c>
      <c r="AF439" s="980" t="s">
        <v>584</v>
      </c>
      <c r="AG439" s="980" t="s">
        <v>585</v>
      </c>
      <c r="AH439" s="980" t="s">
        <v>586</v>
      </c>
      <c r="AI439" s="980" t="s">
        <v>587</v>
      </c>
      <c r="AJ439" s="980" t="s">
        <v>588</v>
      </c>
      <c r="AK439" s="980" t="s">
        <v>589</v>
      </c>
      <c r="AL439" s="980" t="s">
        <v>590</v>
      </c>
      <c r="AM439" s="980" t="s">
        <v>591</v>
      </c>
      <c r="AN439" s="980" t="s">
        <v>592</v>
      </c>
      <c r="AO439" s="980" t="s">
        <v>593</v>
      </c>
      <c r="AP439" s="980" t="s">
        <v>594</v>
      </c>
      <c r="AQ439" s="980" t="s">
        <v>595</v>
      </c>
      <c r="AR439" s="980" t="s">
        <v>596</v>
      </c>
      <c r="AS439" s="980" t="s">
        <v>597</v>
      </c>
      <c r="AT439" s="980" t="s">
        <v>598</v>
      </c>
      <c r="AU439" s="980" t="s">
        <v>599</v>
      </c>
      <c r="AV439" s="980" t="s">
        <v>600</v>
      </c>
      <c r="AW439" s="980" t="s">
        <v>601</v>
      </c>
      <c r="AX439" s="212"/>
      <c r="BA439" s="1075"/>
      <c r="BB439" s="124"/>
      <c r="BC439" s="1075"/>
      <c r="BD439" s="1108" t="s">
        <v>518</v>
      </c>
      <c r="BE439" s="1109"/>
      <c r="BF439" s="1108" t="s">
        <v>519</v>
      </c>
      <c r="BG439" s="1109"/>
      <c r="BH439" s="1108" t="s">
        <v>520</v>
      </c>
      <c r="BI439" s="1109"/>
      <c r="BJ439" s="1108" t="s">
        <v>521</v>
      </c>
      <c r="BK439" s="1109"/>
      <c r="BL439" s="1108" t="s">
        <v>522</v>
      </c>
      <c r="BM439" s="1109"/>
      <c r="BN439" s="1108" t="s">
        <v>523</v>
      </c>
      <c r="BO439" s="1109"/>
      <c r="BP439" s="1108" t="s">
        <v>524</v>
      </c>
      <c r="BQ439" s="1109"/>
      <c r="BR439" s="1108" t="s">
        <v>525</v>
      </c>
      <c r="BS439" s="1109"/>
      <c r="BT439" s="1108" t="s">
        <v>526</v>
      </c>
      <c r="BU439" s="1109"/>
      <c r="BV439" s="1108" t="s">
        <v>527</v>
      </c>
      <c r="BW439" s="1109"/>
      <c r="BX439" s="1108" t="s">
        <v>528</v>
      </c>
      <c r="BY439" s="1109"/>
      <c r="BZ439" s="1108" t="s">
        <v>529</v>
      </c>
      <c r="CA439" s="1109"/>
      <c r="CB439" s="1105" t="s">
        <v>764</v>
      </c>
      <c r="CC439" s="1106" t="s">
        <v>765</v>
      </c>
      <c r="CF439" s="122"/>
      <c r="CG439" s="122"/>
    </row>
    <row r="440" spans="1:88" ht="27" customHeight="1">
      <c r="A440" s="976"/>
      <c r="B440" s="982"/>
      <c r="C440" s="982"/>
      <c r="D440" s="998"/>
      <c r="E440" s="1002"/>
      <c r="F440" s="1012"/>
      <c r="G440" s="978">
        <v>2024</v>
      </c>
      <c r="H440" s="978">
        <v>2025</v>
      </c>
      <c r="I440" s="978">
        <v>2026</v>
      </c>
      <c r="J440" s="660"/>
      <c r="K440" s="660"/>
      <c r="L440" s="660"/>
      <c r="M440" s="660"/>
      <c r="N440" s="660"/>
      <c r="O440" s="660"/>
      <c r="P440" s="660"/>
      <c r="Q440" s="660"/>
      <c r="R440" s="660"/>
      <c r="S440" s="660"/>
      <c r="T440" s="660"/>
      <c r="U440" s="660"/>
      <c r="V440" s="1239"/>
      <c r="W440" s="1242"/>
      <c r="X440" s="212"/>
      <c r="Y440" s="212"/>
      <c r="Z440" s="980"/>
      <c r="AA440" s="980"/>
      <c r="AB440" s="980"/>
      <c r="AC440" s="980"/>
      <c r="AD440" s="980"/>
      <c r="AE440" s="980"/>
      <c r="AF440" s="980"/>
      <c r="AG440" s="980"/>
      <c r="AH440" s="980"/>
      <c r="AI440" s="980"/>
      <c r="AJ440" s="980"/>
      <c r="AK440" s="980"/>
      <c r="AL440" s="980"/>
      <c r="AM440" s="980"/>
      <c r="AN440" s="980"/>
      <c r="AO440" s="980"/>
      <c r="AP440" s="980"/>
      <c r="AQ440" s="980"/>
      <c r="AR440" s="980"/>
      <c r="AS440" s="980"/>
      <c r="AT440" s="980"/>
      <c r="AU440" s="980"/>
      <c r="AV440" s="980"/>
      <c r="AW440" s="980"/>
      <c r="AX440" s="212"/>
      <c r="BA440" s="1075"/>
      <c r="BB440" s="124"/>
      <c r="BC440" s="1075"/>
      <c r="BD440" s="1110" t="s">
        <v>531</v>
      </c>
      <c r="BE440" s="1110" t="s">
        <v>532</v>
      </c>
      <c r="BF440" s="1110" t="s">
        <v>531</v>
      </c>
      <c r="BG440" s="1110" t="s">
        <v>532</v>
      </c>
      <c r="BH440" s="1110" t="s">
        <v>531</v>
      </c>
      <c r="BI440" s="1110" t="s">
        <v>532</v>
      </c>
      <c r="BJ440" s="1110" t="s">
        <v>531</v>
      </c>
      <c r="BK440" s="1110" t="s">
        <v>532</v>
      </c>
      <c r="BL440" s="1110" t="s">
        <v>531</v>
      </c>
      <c r="BM440" s="1110" t="s">
        <v>532</v>
      </c>
      <c r="BN440" s="1107" t="s">
        <v>531</v>
      </c>
      <c r="BO440" s="1110" t="s">
        <v>532</v>
      </c>
      <c r="BP440" s="1107" t="s">
        <v>531</v>
      </c>
      <c r="BQ440" s="1110" t="s">
        <v>532</v>
      </c>
      <c r="BR440" s="1107" t="s">
        <v>531</v>
      </c>
      <c r="BS440" s="1110" t="s">
        <v>532</v>
      </c>
      <c r="BT440" s="1107" t="s">
        <v>531</v>
      </c>
      <c r="BU440" s="1110" t="s">
        <v>532</v>
      </c>
      <c r="BV440" s="1107" t="s">
        <v>531</v>
      </c>
      <c r="BW440" s="1110" t="s">
        <v>532</v>
      </c>
      <c r="BX440" s="1107" t="s">
        <v>531</v>
      </c>
      <c r="BY440" s="1110" t="s">
        <v>532</v>
      </c>
      <c r="BZ440" s="1107" t="s">
        <v>531</v>
      </c>
      <c r="CA440" s="1110" t="s">
        <v>532</v>
      </c>
      <c r="CB440" s="1105"/>
      <c r="CC440" s="1106"/>
      <c r="CF440" s="122"/>
      <c r="CG440" s="122"/>
    </row>
    <row r="441" spans="1:88" ht="51" customHeight="1">
      <c r="A441" s="977"/>
      <c r="B441" s="983"/>
      <c r="C441" s="983"/>
      <c r="D441" s="999"/>
      <c r="E441" s="1003"/>
      <c r="F441" s="1013"/>
      <c r="G441" s="979"/>
      <c r="H441" s="979"/>
      <c r="I441" s="979"/>
      <c r="J441" s="661" t="s">
        <v>399</v>
      </c>
      <c r="K441" s="661" t="s">
        <v>400</v>
      </c>
      <c r="L441" s="661" t="s">
        <v>401</v>
      </c>
      <c r="M441" s="661" t="s">
        <v>402</v>
      </c>
      <c r="N441" s="661" t="s">
        <v>403</v>
      </c>
      <c r="O441" s="661" t="s">
        <v>404</v>
      </c>
      <c r="P441" s="661" t="s">
        <v>405</v>
      </c>
      <c r="Q441" s="661" t="s">
        <v>406</v>
      </c>
      <c r="R441" s="661" t="s">
        <v>407</v>
      </c>
      <c r="S441" s="661" t="s">
        <v>408</v>
      </c>
      <c r="T441" s="661" t="s">
        <v>409</v>
      </c>
      <c r="U441" s="661" t="s">
        <v>410</v>
      </c>
      <c r="V441" s="1240"/>
      <c r="W441" s="1243"/>
      <c r="X441" s="212"/>
      <c r="Y441" s="212"/>
      <c r="Z441" s="980"/>
      <c r="AA441" s="980"/>
      <c r="AB441" s="980"/>
      <c r="AC441" s="980"/>
      <c r="AD441" s="980"/>
      <c r="AE441" s="980"/>
      <c r="AF441" s="980"/>
      <c r="AG441" s="980"/>
      <c r="AH441" s="980"/>
      <c r="AI441" s="980"/>
      <c r="AJ441" s="980"/>
      <c r="AK441" s="980"/>
      <c r="AL441" s="980"/>
      <c r="AM441" s="980"/>
      <c r="AN441" s="980"/>
      <c r="AO441" s="980"/>
      <c r="AP441" s="980"/>
      <c r="AQ441" s="980"/>
      <c r="AR441" s="980"/>
      <c r="AS441" s="980"/>
      <c r="AT441" s="980"/>
      <c r="AU441" s="980"/>
      <c r="AV441" s="980"/>
      <c r="AW441" s="980"/>
      <c r="AX441" s="212"/>
      <c r="BA441" s="1076"/>
      <c r="BB441" s="127"/>
      <c r="BC441" s="1076"/>
      <c r="BD441" s="1111"/>
      <c r="BE441" s="1111"/>
      <c r="BF441" s="1111"/>
      <c r="BG441" s="1111"/>
      <c r="BH441" s="1111"/>
      <c r="BI441" s="1111"/>
      <c r="BJ441" s="1111"/>
      <c r="BK441" s="1111"/>
      <c r="BL441" s="1111"/>
      <c r="BM441" s="1111"/>
      <c r="BN441" s="1107"/>
      <c r="BO441" s="1111"/>
      <c r="BP441" s="1107"/>
      <c r="BQ441" s="1111"/>
      <c r="BR441" s="1107"/>
      <c r="BS441" s="1111"/>
      <c r="BT441" s="1107"/>
      <c r="BU441" s="1111"/>
      <c r="BV441" s="1107"/>
      <c r="BW441" s="1111"/>
      <c r="BX441" s="1107"/>
      <c r="BY441" s="1111"/>
      <c r="BZ441" s="1107"/>
      <c r="CA441" s="1111"/>
      <c r="CB441" s="1105"/>
      <c r="CC441" s="1106"/>
      <c r="CF441" s="122"/>
      <c r="CG441" s="122"/>
    </row>
    <row r="442" spans="1:88" ht="48" customHeight="1">
      <c r="A442" s="1002" t="s">
        <v>512</v>
      </c>
      <c r="B442" s="945" t="s">
        <v>357</v>
      </c>
      <c r="C442" s="944" t="s">
        <v>356</v>
      </c>
      <c r="D442" s="670" t="s">
        <v>221</v>
      </c>
      <c r="E442" s="670"/>
      <c r="F442" s="671">
        <f>+'[1]UE409 (2)'!F456</f>
        <v>900</v>
      </c>
      <c r="G442" s="671">
        <f>+'[1]UE409 (2)'!G456</f>
        <v>900</v>
      </c>
      <c r="H442" s="671">
        <f>+'[1]UE409 (2)'!H456</f>
        <v>900</v>
      </c>
      <c r="I442" s="671">
        <f>+'[1]UE409 (2)'!I456</f>
        <v>900</v>
      </c>
      <c r="J442" s="727">
        <f>+J443</f>
        <v>79</v>
      </c>
      <c r="K442" s="727">
        <v>72</v>
      </c>
      <c r="L442" s="727">
        <v>77</v>
      </c>
      <c r="M442" s="727">
        <v>82</v>
      </c>
      <c r="N442" s="727">
        <f t="shared" ref="N442:U442" si="145">+N443</f>
        <v>0</v>
      </c>
      <c r="O442" s="727">
        <f t="shared" si="145"/>
        <v>0</v>
      </c>
      <c r="P442" s="727">
        <f t="shared" si="145"/>
        <v>0</v>
      </c>
      <c r="Q442" s="727">
        <f t="shared" si="145"/>
        <v>0</v>
      </c>
      <c r="R442" s="727">
        <f t="shared" si="145"/>
        <v>0</v>
      </c>
      <c r="S442" s="727">
        <f t="shared" si="145"/>
        <v>0</v>
      </c>
      <c r="T442" s="727">
        <f t="shared" si="145"/>
        <v>0</v>
      </c>
      <c r="U442" s="727">
        <f t="shared" si="145"/>
        <v>0</v>
      </c>
      <c r="V442" s="77">
        <f t="shared" ref="V442:V447" si="146">SUM(J442:U442)</f>
        <v>310</v>
      </c>
      <c r="W442" s="128">
        <f t="shared" ref="W442:W447" si="147">+V442/F442*100</f>
        <v>34.444444444444443</v>
      </c>
      <c r="Y442" s="29"/>
      <c r="Z442" s="65"/>
      <c r="AA442" s="65"/>
      <c r="AB442" s="65"/>
      <c r="AC442" s="65"/>
      <c r="AD442" s="65"/>
      <c r="AE442" s="65"/>
      <c r="AF442" s="65"/>
      <c r="AG442" s="65"/>
      <c r="AH442" s="65"/>
      <c r="AI442" s="65"/>
      <c r="AJ442" s="65"/>
      <c r="AK442" s="65"/>
      <c r="AL442" s="65"/>
      <c r="AM442" s="65"/>
      <c r="AN442" s="65"/>
      <c r="AO442" s="65"/>
      <c r="AP442" s="65"/>
      <c r="AQ442" s="65"/>
      <c r="AR442" s="65"/>
      <c r="AS442" s="65"/>
      <c r="AT442" s="223"/>
      <c r="AU442" s="223"/>
      <c r="AV442" s="223"/>
      <c r="AW442" s="223"/>
      <c r="AX442" s="29"/>
      <c r="BA442" s="77">
        <f>+BC442+BD442+BF442+BH442+BJ442+BL442+BN442+BP442+BR442+BT442+BV442+BX442+BZ442</f>
        <v>9000</v>
      </c>
      <c r="BB442" s="130">
        <f>+BE442+BG442+BI442+BK442+BM442+BO442+BQ442+BS442+BU442+BW442+BY442+CA442</f>
        <v>0</v>
      </c>
      <c r="BC442" s="129">
        <v>9000</v>
      </c>
      <c r="BD442" s="155">
        <v>0</v>
      </c>
      <c r="BE442" s="132">
        <v>0</v>
      </c>
      <c r="BF442" s="131">
        <v>0</v>
      </c>
      <c r="BG442" s="132">
        <v>0</v>
      </c>
      <c r="BH442" s="131"/>
      <c r="BI442" s="132"/>
      <c r="BJ442" s="131"/>
      <c r="BK442" s="65"/>
      <c r="BL442" s="131"/>
      <c r="BM442" s="65"/>
      <c r="BN442" s="131"/>
      <c r="BO442" s="132"/>
      <c r="BP442" s="131"/>
      <c r="BQ442" s="132"/>
      <c r="BR442" s="131"/>
      <c r="BS442" s="65"/>
      <c r="BT442" s="131"/>
      <c r="BU442" s="132"/>
      <c r="BV442" s="131"/>
      <c r="BW442" s="65"/>
      <c r="BX442" s="131"/>
      <c r="BY442" s="65"/>
      <c r="BZ442" s="131"/>
      <c r="CA442" s="65"/>
      <c r="CB442" s="156">
        <f t="shared" ref="CB442:CB447" si="148">+BE442+BG442+BI442+BK442+BM442+BO442+BQ442+BS442+BU442+BW442+BY442+CA442</f>
        <v>0</v>
      </c>
      <c r="CC442" s="128">
        <f t="shared" ref="CC442:CC447" si="149">+CB442/BA442*100</f>
        <v>0</v>
      </c>
      <c r="CF442" s="133">
        <f>+CI442-BA442</f>
        <v>0</v>
      </c>
      <c r="CG442" s="133">
        <f>+CJ442-BB442</f>
        <v>0</v>
      </c>
      <c r="CH442" s="160"/>
      <c r="CI442" s="133">
        <v>9000</v>
      </c>
      <c r="CJ442" s="133">
        <v>0</v>
      </c>
    </row>
    <row r="443" spans="1:88" ht="44.25" customHeight="1">
      <c r="A443" s="1002"/>
      <c r="B443" s="945"/>
      <c r="C443" s="944"/>
      <c r="D443" s="34" t="s">
        <v>556</v>
      </c>
      <c r="E443" s="18" t="s">
        <v>143</v>
      </c>
      <c r="F443" s="671">
        <f>+'[1]UE409 (2)'!F457</f>
        <v>900</v>
      </c>
      <c r="G443" s="671">
        <f>+'[1]UE409 (2)'!G457</f>
        <v>900</v>
      </c>
      <c r="H443" s="671">
        <f>+'[1]UE409 (2)'!H457</f>
        <v>900</v>
      </c>
      <c r="I443" s="671">
        <f>+'[1]UE409 (2)'!I457</f>
        <v>900</v>
      </c>
      <c r="J443" s="634">
        <v>79</v>
      </c>
      <c r="K443" s="80">
        <v>72</v>
      </c>
      <c r="L443" s="80">
        <v>77</v>
      </c>
      <c r="M443" s="80">
        <v>82</v>
      </c>
      <c r="N443" s="80"/>
      <c r="O443" s="80"/>
      <c r="P443" s="80"/>
      <c r="Q443" s="634"/>
      <c r="R443" s="634"/>
      <c r="S443" s="634"/>
      <c r="T443" s="80"/>
      <c r="U443" s="80"/>
      <c r="V443" s="77">
        <f t="shared" si="146"/>
        <v>310</v>
      </c>
      <c r="W443" s="128">
        <f t="shared" si="147"/>
        <v>34.444444444444443</v>
      </c>
      <c r="Y443" s="29"/>
      <c r="Z443" s="65"/>
      <c r="AA443" s="65"/>
      <c r="AB443" s="65"/>
      <c r="AC443" s="65"/>
      <c r="AD443" s="65"/>
      <c r="AE443" s="65"/>
      <c r="AF443" s="65"/>
      <c r="AG443" s="65"/>
      <c r="AH443" s="65"/>
      <c r="AI443" s="417"/>
      <c r="AJ443" s="65"/>
      <c r="AK443" s="65"/>
      <c r="AL443" s="65"/>
      <c r="AM443" s="65"/>
      <c r="AN443" s="65"/>
      <c r="AO443" s="65"/>
      <c r="AP443" s="65"/>
      <c r="AQ443" s="65"/>
      <c r="AR443" s="65"/>
      <c r="AS443" s="65"/>
      <c r="AT443" s="223"/>
      <c r="AU443" s="223"/>
      <c r="AV443" s="223"/>
      <c r="AW443" s="223"/>
      <c r="AX443" s="29"/>
      <c r="BA443" s="126"/>
      <c r="BB443" s="130"/>
      <c r="BC443" s="129"/>
      <c r="BD443" s="155"/>
      <c r="BE443" s="132"/>
      <c r="BF443" s="131"/>
      <c r="BG443" s="132"/>
      <c r="BH443" s="131"/>
      <c r="BI443" s="132"/>
      <c r="BJ443" s="131"/>
      <c r="BK443" s="65"/>
      <c r="BL443" s="131"/>
      <c r="BM443" s="65"/>
      <c r="BN443" s="131"/>
      <c r="BO443" s="132"/>
      <c r="BP443" s="131"/>
      <c r="BQ443" s="132"/>
      <c r="BR443" s="131"/>
      <c r="BS443" s="65"/>
      <c r="BT443" s="131"/>
      <c r="BU443" s="132"/>
      <c r="BV443" s="131"/>
      <c r="BW443" s="65"/>
      <c r="BX443" s="131"/>
      <c r="BY443" s="65"/>
      <c r="BZ443" s="131"/>
      <c r="CA443" s="65"/>
      <c r="CB443" s="156">
        <f t="shared" si="148"/>
        <v>0</v>
      </c>
      <c r="CC443" s="128" t="e">
        <f t="shared" si="149"/>
        <v>#DIV/0!</v>
      </c>
      <c r="CF443" s="122"/>
      <c r="CG443" s="122"/>
    </row>
    <row r="444" spans="1:88" ht="53.25" customHeight="1">
      <c r="A444" s="1002"/>
      <c r="B444" s="945" t="s">
        <v>358</v>
      </c>
      <c r="C444" s="944" t="s">
        <v>359</v>
      </c>
      <c r="D444" s="670" t="s">
        <v>221</v>
      </c>
      <c r="E444" s="670"/>
      <c r="F444" s="671">
        <f>+'[1]UE409 (2)'!F458</f>
        <v>1300</v>
      </c>
      <c r="G444" s="671">
        <f>+'[1]UE409 (2)'!G458</f>
        <v>1300</v>
      </c>
      <c r="H444" s="671">
        <f>+'[1]UE409 (2)'!H458</f>
        <v>1300</v>
      </c>
      <c r="I444" s="671">
        <f>+'[1]UE409 (2)'!I458</f>
        <v>1300</v>
      </c>
      <c r="J444" s="727">
        <f>+J445</f>
        <v>101</v>
      </c>
      <c r="K444" s="727">
        <v>112</v>
      </c>
      <c r="L444" s="727">
        <v>114</v>
      </c>
      <c r="M444" s="727">
        <v>110</v>
      </c>
      <c r="N444" s="727">
        <f t="shared" ref="N444:U444" si="150">+N445</f>
        <v>0</v>
      </c>
      <c r="O444" s="727">
        <f t="shared" si="150"/>
        <v>0</v>
      </c>
      <c r="P444" s="727">
        <f t="shared" si="150"/>
        <v>0</v>
      </c>
      <c r="Q444" s="727">
        <f t="shared" si="150"/>
        <v>0</v>
      </c>
      <c r="R444" s="727">
        <f t="shared" si="150"/>
        <v>0</v>
      </c>
      <c r="S444" s="727">
        <f t="shared" si="150"/>
        <v>0</v>
      </c>
      <c r="T444" s="727">
        <f t="shared" si="150"/>
        <v>0</v>
      </c>
      <c r="U444" s="727">
        <f t="shared" si="150"/>
        <v>0</v>
      </c>
      <c r="V444" s="77">
        <f t="shared" si="146"/>
        <v>437</v>
      </c>
      <c r="W444" s="128">
        <f t="shared" si="147"/>
        <v>33.615384615384613</v>
      </c>
      <c r="Y444" s="29"/>
      <c r="Z444" s="65"/>
      <c r="AA444" s="65"/>
      <c r="AB444" s="65"/>
      <c r="AC444" s="65"/>
      <c r="AD444" s="65"/>
      <c r="AE444" s="65"/>
      <c r="AF444" s="65"/>
      <c r="AG444" s="65"/>
      <c r="AH444" s="65"/>
      <c r="AI444" s="65"/>
      <c r="AJ444" s="65"/>
      <c r="AK444" s="65"/>
      <c r="AL444" s="65"/>
      <c r="AM444" s="65"/>
      <c r="AN444" s="65"/>
      <c r="AO444" s="65"/>
      <c r="AP444" s="65"/>
      <c r="AQ444" s="65"/>
      <c r="AR444" s="65"/>
      <c r="AS444" s="65"/>
      <c r="AT444" s="223"/>
      <c r="AU444" s="223"/>
      <c r="AV444" s="223"/>
      <c r="AW444" s="223"/>
      <c r="AX444" s="29"/>
      <c r="AY444" s="135" t="s">
        <v>18</v>
      </c>
      <c r="AZ444" s="136">
        <f>SUM(BA442:BA446)</f>
        <v>1334154</v>
      </c>
      <c r="BA444" s="77">
        <f>+BC444+BD444+BF444+BH444+BJ444+BL444+BN444+BP444+BR444+BT444+BV444+BX444+BZ444</f>
        <v>1166401</v>
      </c>
      <c r="BB444" s="130">
        <f>+BE444+BG444+BI444+BK444+BM444+BO444+BQ444+BS444+BU444+BW444+BY444+CA444</f>
        <v>104505.84</v>
      </c>
      <c r="BC444" s="129">
        <v>11000</v>
      </c>
      <c r="BD444" s="155">
        <v>11021</v>
      </c>
      <c r="BE444" s="132">
        <v>118.3</v>
      </c>
      <c r="BF444" s="131">
        <v>1144380</v>
      </c>
      <c r="BG444" s="132">
        <v>104387.54</v>
      </c>
      <c r="BH444" s="131"/>
      <c r="BI444" s="132"/>
      <c r="BJ444" s="131"/>
      <c r="BK444" s="65"/>
      <c r="BL444" s="131"/>
      <c r="BM444" s="132"/>
      <c r="BN444" s="131"/>
      <c r="BO444" s="132"/>
      <c r="BP444" s="131"/>
      <c r="BQ444" s="132"/>
      <c r="BR444" s="131"/>
      <c r="BS444" s="65"/>
      <c r="BT444" s="131"/>
      <c r="BU444" s="132"/>
      <c r="BV444" s="131"/>
      <c r="BW444" s="65"/>
      <c r="BX444" s="131"/>
      <c r="BY444" s="65"/>
      <c r="BZ444" s="131"/>
      <c r="CA444" s="65"/>
      <c r="CB444" s="156">
        <f t="shared" si="148"/>
        <v>104505.84</v>
      </c>
      <c r="CC444" s="128">
        <f t="shared" si="149"/>
        <v>8.9596836765400578</v>
      </c>
      <c r="CF444" s="133">
        <f>+CI444-BA444</f>
        <v>0</v>
      </c>
      <c r="CG444" s="133">
        <f>+CJ444-BB444</f>
        <v>0</v>
      </c>
      <c r="CH444" s="160"/>
      <c r="CI444" s="133">
        <v>1166401</v>
      </c>
      <c r="CJ444" s="133">
        <v>104505.84</v>
      </c>
    </row>
    <row r="445" spans="1:88" ht="39.75" customHeight="1">
      <c r="A445" s="1002"/>
      <c r="B445" s="945"/>
      <c r="C445" s="944"/>
      <c r="D445" s="23" t="s">
        <v>434</v>
      </c>
      <c r="E445" s="18" t="s">
        <v>143</v>
      </c>
      <c r="F445" s="671">
        <f>+'[1]UE409 (2)'!F459</f>
        <v>1300</v>
      </c>
      <c r="G445" s="671">
        <f>+'[1]UE409 (2)'!G459</f>
        <v>1300</v>
      </c>
      <c r="H445" s="671">
        <f>+'[1]UE409 (2)'!H459</f>
        <v>1300</v>
      </c>
      <c r="I445" s="671">
        <f>+'[1]UE409 (2)'!I459</f>
        <v>1300</v>
      </c>
      <c r="J445" s="634">
        <v>101</v>
      </c>
      <c r="K445" s="80">
        <v>112</v>
      </c>
      <c r="L445" s="80">
        <v>114</v>
      </c>
      <c r="M445" s="80">
        <v>110</v>
      </c>
      <c r="N445" s="80"/>
      <c r="O445" s="80"/>
      <c r="P445" s="80"/>
      <c r="Q445" s="634"/>
      <c r="R445" s="634"/>
      <c r="S445" s="634"/>
      <c r="T445" s="80"/>
      <c r="U445" s="80"/>
      <c r="V445" s="77">
        <f t="shared" si="146"/>
        <v>437</v>
      </c>
      <c r="W445" s="128">
        <f t="shared" si="147"/>
        <v>33.615384615384613</v>
      </c>
      <c r="Y445" s="29"/>
      <c r="Z445" s="398"/>
      <c r="AA445" s="65"/>
      <c r="AB445" s="225"/>
      <c r="AC445" s="65"/>
      <c r="AD445" s="225"/>
      <c r="AE445" s="65"/>
      <c r="AF445" s="225"/>
      <c r="AG445" s="65"/>
      <c r="AH445" s="28"/>
      <c r="AI445" s="417"/>
      <c r="AJ445" s="28"/>
      <c r="AK445" s="28"/>
      <c r="AL445" s="28"/>
      <c r="AM445" s="28"/>
      <c r="AN445" s="28"/>
      <c r="AO445" s="28"/>
      <c r="AP445" s="28"/>
      <c r="AQ445" s="28"/>
      <c r="AR445" s="28"/>
      <c r="AS445" s="40"/>
      <c r="AT445" s="40"/>
      <c r="AU445" s="40"/>
      <c r="AV445" s="40"/>
      <c r="AW445" s="40"/>
      <c r="AX445" s="29"/>
      <c r="AY445" s="135" t="s">
        <v>573</v>
      </c>
      <c r="AZ445" s="136">
        <f>SUM(BB442:BB446)</f>
        <v>118774.15</v>
      </c>
      <c r="BA445" s="126"/>
      <c r="BB445" s="130"/>
      <c r="BC445" s="129"/>
      <c r="BD445" s="131"/>
      <c r="BE445" s="65"/>
      <c r="BF445" s="131"/>
      <c r="BG445" s="132"/>
      <c r="BH445" s="131"/>
      <c r="BI445" s="65"/>
      <c r="BJ445" s="131"/>
      <c r="BK445" s="65"/>
      <c r="BL445" s="131"/>
      <c r="BM445" s="132"/>
      <c r="BN445" s="131"/>
      <c r="BO445" s="65"/>
      <c r="BP445" s="131"/>
      <c r="BQ445" s="132"/>
      <c r="BR445" s="131"/>
      <c r="BS445" s="65"/>
      <c r="BT445" s="131"/>
      <c r="BU445" s="65"/>
      <c r="BV445" s="131"/>
      <c r="BW445" s="65"/>
      <c r="BX445" s="131"/>
      <c r="BY445" s="65"/>
      <c r="BZ445" s="131"/>
      <c r="CA445" s="65"/>
      <c r="CB445" s="156">
        <f t="shared" si="148"/>
        <v>0</v>
      </c>
      <c r="CC445" s="128" t="e">
        <f t="shared" si="149"/>
        <v>#DIV/0!</v>
      </c>
      <c r="CF445" s="122"/>
      <c r="CG445" s="122" t="s">
        <v>881</v>
      </c>
    </row>
    <row r="446" spans="1:88" ht="39.75" customHeight="1">
      <c r="A446" s="669"/>
      <c r="B446" s="1004" t="s">
        <v>884</v>
      </c>
      <c r="C446" s="1010" t="s">
        <v>885</v>
      </c>
      <c r="D446" s="662" t="s">
        <v>221</v>
      </c>
      <c r="E446" s="662"/>
      <c r="F446" s="671">
        <f>+'[1]UE409 (2)'!F460</f>
        <v>1</v>
      </c>
      <c r="G446" s="671">
        <f>+'[1]UE409 (2)'!G460</f>
        <v>12</v>
      </c>
      <c r="H446" s="671">
        <f>+'[1]UE409 (2)'!H460</f>
        <v>12</v>
      </c>
      <c r="I446" s="671">
        <f>+'[1]UE409 (2)'!I460</f>
        <v>12</v>
      </c>
      <c r="J446" s="727">
        <f>+J447</f>
        <v>0</v>
      </c>
      <c r="K446" s="727">
        <f t="shared" ref="K446:U446" si="151">+K447</f>
        <v>0</v>
      </c>
      <c r="L446" s="727">
        <f t="shared" si="151"/>
        <v>0</v>
      </c>
      <c r="M446" s="727">
        <f t="shared" si="151"/>
        <v>0</v>
      </c>
      <c r="N446" s="727">
        <f t="shared" si="151"/>
        <v>0</v>
      </c>
      <c r="O446" s="727">
        <f t="shared" si="151"/>
        <v>0</v>
      </c>
      <c r="P446" s="727">
        <f t="shared" si="151"/>
        <v>0</v>
      </c>
      <c r="Q446" s="727">
        <f t="shared" si="151"/>
        <v>0</v>
      </c>
      <c r="R446" s="727">
        <f t="shared" si="151"/>
        <v>0</v>
      </c>
      <c r="S446" s="727">
        <f t="shared" si="151"/>
        <v>0</v>
      </c>
      <c r="T446" s="727">
        <f t="shared" si="151"/>
        <v>0</v>
      </c>
      <c r="U446" s="727">
        <f t="shared" si="151"/>
        <v>0</v>
      </c>
      <c r="V446" s="77">
        <f t="shared" si="146"/>
        <v>0</v>
      </c>
      <c r="W446" s="128">
        <f t="shared" si="147"/>
        <v>0</v>
      </c>
      <c r="Y446" s="29"/>
      <c r="Z446" s="771"/>
      <c r="AA446" s="70"/>
      <c r="AB446" s="225"/>
      <c r="AC446" s="65"/>
      <c r="AD446" s="225"/>
      <c r="AE446" s="65"/>
      <c r="AF446" s="225"/>
      <c r="AG446" s="65"/>
      <c r="AH446" s="28"/>
      <c r="AI446" s="417"/>
      <c r="AJ446" s="67"/>
      <c r="AK446" s="67"/>
      <c r="AL446" s="67"/>
      <c r="AM446" s="67"/>
      <c r="AN446" s="67"/>
      <c r="AO446" s="67"/>
      <c r="AP446" s="67"/>
      <c r="AQ446" s="67"/>
      <c r="AR446" s="67"/>
      <c r="AS446" s="24"/>
      <c r="AT446" s="24"/>
      <c r="AU446" s="24"/>
      <c r="AV446" s="24"/>
      <c r="AW446" s="24"/>
      <c r="AX446" s="29"/>
      <c r="AY446" s="135"/>
      <c r="AZ446" s="136"/>
      <c r="BA446" s="77">
        <f>+BC446+BD446+BF446+BH446+BJ446+BL446+BN446+BP446+BR446+BT446+BV446+BX446+BZ446</f>
        <v>158753</v>
      </c>
      <c r="BB446" s="130">
        <f>+BE446+BG446+BI446+BK446+BM446+BO446+BQ446+BS446+BU446+BW446+BY446+CA446</f>
        <v>14268.31</v>
      </c>
      <c r="BC446" s="129">
        <v>0</v>
      </c>
      <c r="BD446" s="131">
        <v>0</v>
      </c>
      <c r="BE446" s="65">
        <v>0</v>
      </c>
      <c r="BF446" s="131">
        <v>158753</v>
      </c>
      <c r="BG446" s="132">
        <v>14268.31</v>
      </c>
      <c r="BH446" s="131"/>
      <c r="BI446" s="65"/>
      <c r="BJ446" s="131"/>
      <c r="BK446" s="65"/>
      <c r="BL446" s="131"/>
      <c r="BM446" s="132"/>
      <c r="BN446" s="131"/>
      <c r="BO446" s="65"/>
      <c r="BP446" s="131"/>
      <c r="BQ446" s="132"/>
      <c r="BR446" s="131"/>
      <c r="BS446" s="65"/>
      <c r="BT446" s="131"/>
      <c r="BU446" s="65"/>
      <c r="BV446" s="131"/>
      <c r="BW446" s="65"/>
      <c r="BX446" s="131"/>
      <c r="BY446" s="65"/>
      <c r="BZ446" s="131"/>
      <c r="CA446" s="65"/>
      <c r="CB446" s="156">
        <f t="shared" si="148"/>
        <v>14268.31</v>
      </c>
      <c r="CC446" s="128">
        <f t="shared" si="149"/>
        <v>8.9877419639313896</v>
      </c>
      <c r="CF446" s="133">
        <f>+CI446-BA446</f>
        <v>0</v>
      </c>
      <c r="CG446" s="133">
        <f>+CJ446-BB446</f>
        <v>0</v>
      </c>
      <c r="CH446" s="160"/>
      <c r="CI446" s="133">
        <v>158753</v>
      </c>
      <c r="CJ446" s="133">
        <v>14268.31</v>
      </c>
    </row>
    <row r="447" spans="1:88" ht="39.75" customHeight="1">
      <c r="A447" s="669"/>
      <c r="B447" s="1004"/>
      <c r="C447" s="1010"/>
      <c r="D447" s="23" t="s">
        <v>885</v>
      </c>
      <c r="E447" s="18" t="s">
        <v>886</v>
      </c>
      <c r="F447" s="671">
        <f>+'[1]UE409 (2)'!F461</f>
        <v>1</v>
      </c>
      <c r="G447" s="671">
        <f>+'[1]UE409 (2)'!G461</f>
        <v>12</v>
      </c>
      <c r="H447" s="671">
        <f>+'[1]UE409 (2)'!H461</f>
        <v>12</v>
      </c>
      <c r="I447" s="671">
        <f>+'[1]UE409 (2)'!I461</f>
        <v>12</v>
      </c>
      <c r="J447" s="634">
        <v>0</v>
      </c>
      <c r="K447" s="80"/>
      <c r="L447" s="80"/>
      <c r="M447" s="80"/>
      <c r="N447" s="80"/>
      <c r="O447" s="80"/>
      <c r="P447" s="80"/>
      <c r="Q447" s="634"/>
      <c r="R447" s="634"/>
      <c r="S447" s="634"/>
      <c r="T447" s="80"/>
      <c r="U447" s="80"/>
      <c r="V447" s="77">
        <f t="shared" si="146"/>
        <v>0</v>
      </c>
      <c r="W447" s="128">
        <f t="shared" si="147"/>
        <v>0</v>
      </c>
      <c r="Y447" s="29"/>
      <c r="Z447" s="771"/>
      <c r="AA447" s="70"/>
      <c r="AB447" s="225"/>
      <c r="AC447" s="65"/>
      <c r="AD447" s="225"/>
      <c r="AE447" s="65"/>
      <c r="AF447" s="225"/>
      <c r="AG447" s="65"/>
      <c r="AH447" s="28"/>
      <c r="AI447" s="417"/>
      <c r="AJ447" s="67"/>
      <c r="AK447" s="67"/>
      <c r="AL447" s="67"/>
      <c r="AM447" s="67"/>
      <c r="AN447" s="67"/>
      <c r="AO447" s="67"/>
      <c r="AP447" s="67"/>
      <c r="AQ447" s="67"/>
      <c r="AR447" s="67"/>
      <c r="AS447" s="24"/>
      <c r="AT447" s="24"/>
      <c r="AU447" s="24"/>
      <c r="AV447" s="24"/>
      <c r="AW447" s="24"/>
      <c r="AX447" s="29"/>
      <c r="AY447" s="135"/>
      <c r="AZ447" s="136"/>
      <c r="BA447" s="126"/>
      <c r="BB447" s="130"/>
      <c r="BC447" s="129"/>
      <c r="BD447" s="131"/>
      <c r="BE447" s="65"/>
      <c r="BF447" s="131"/>
      <c r="BG447" s="132"/>
      <c r="BH447" s="131"/>
      <c r="BI447" s="65"/>
      <c r="BJ447" s="131"/>
      <c r="BK447" s="65"/>
      <c r="BL447" s="131"/>
      <c r="BM447" s="132"/>
      <c r="BN447" s="131"/>
      <c r="BO447" s="65"/>
      <c r="BP447" s="131"/>
      <c r="BQ447" s="132"/>
      <c r="BR447" s="131"/>
      <c r="BS447" s="65"/>
      <c r="BT447" s="131"/>
      <c r="BU447" s="65"/>
      <c r="BV447" s="131"/>
      <c r="BW447" s="65"/>
      <c r="BX447" s="131"/>
      <c r="BY447" s="65"/>
      <c r="BZ447" s="131"/>
      <c r="CA447" s="65"/>
      <c r="CB447" s="156">
        <f t="shared" si="148"/>
        <v>0</v>
      </c>
      <c r="CC447" s="128" t="e">
        <f t="shared" si="149"/>
        <v>#DIV/0!</v>
      </c>
      <c r="CF447" s="122"/>
      <c r="CG447" s="122"/>
    </row>
    <row r="448" spans="1:88" ht="36.75" customHeight="1">
      <c r="A448" s="1006" t="s">
        <v>513</v>
      </c>
      <c r="B448" s="1006"/>
      <c r="C448" s="1006"/>
      <c r="D448" s="1006"/>
      <c r="E448" s="1006"/>
      <c r="F448" s="117"/>
      <c r="G448" s="109"/>
      <c r="H448" s="109"/>
      <c r="I448" s="109"/>
      <c r="J448" s="105"/>
      <c r="K448" s="105"/>
      <c r="L448" s="105"/>
      <c r="M448" s="105"/>
      <c r="N448" s="105"/>
      <c r="O448" s="105"/>
      <c r="P448" s="105"/>
      <c r="Q448" s="105"/>
      <c r="R448" s="105"/>
      <c r="S448" s="105"/>
      <c r="T448" s="105"/>
      <c r="U448" s="105"/>
      <c r="V448" s="70"/>
      <c r="W448" s="70"/>
      <c r="Z448" s="5"/>
      <c r="AA448" s="5"/>
      <c r="AB448" s="5"/>
      <c r="AC448" s="5"/>
      <c r="AD448" s="29"/>
      <c r="AE448" s="67"/>
      <c r="AF448" s="67"/>
      <c r="AG448" s="67"/>
      <c r="AH448" s="67"/>
      <c r="AI448" s="67"/>
      <c r="AJ448" s="67"/>
      <c r="AK448" s="67"/>
      <c r="AL448" s="67"/>
      <c r="AM448" s="67"/>
      <c r="AN448" s="67"/>
      <c r="AO448" s="67"/>
      <c r="AP448" s="67"/>
      <c r="AQ448" s="67"/>
      <c r="AR448" s="67"/>
      <c r="AS448" s="24"/>
      <c r="AT448" s="24"/>
      <c r="AU448" s="24"/>
      <c r="AV448" s="24"/>
      <c r="AW448" s="24"/>
      <c r="CF448" s="122"/>
      <c r="CG448" s="122"/>
    </row>
    <row r="449" spans="1:119" ht="38.25" customHeight="1">
      <c r="A449" s="14"/>
      <c r="B449" s="10"/>
      <c r="C449" s="14"/>
      <c r="D449" s="14"/>
      <c r="E449" s="10"/>
      <c r="F449" s="92"/>
      <c r="G449" s="104"/>
      <c r="H449" s="104"/>
      <c r="I449" s="104"/>
      <c r="J449" s="105"/>
      <c r="K449" s="105"/>
      <c r="L449" s="105"/>
      <c r="M449" s="105"/>
      <c r="N449" s="105"/>
      <c r="O449" s="105"/>
      <c r="P449" s="105"/>
      <c r="Q449" s="105"/>
      <c r="R449" s="105"/>
      <c r="S449" s="105"/>
      <c r="T449" s="105"/>
      <c r="U449" s="105"/>
      <c r="V449" s="70"/>
      <c r="W449" s="70"/>
      <c r="Z449" s="995"/>
      <c r="AA449" s="995"/>
      <c r="AB449" s="995"/>
      <c r="AC449" s="995"/>
      <c r="AD449" s="995"/>
      <c r="AE449" s="995"/>
      <c r="AF449" s="995"/>
      <c r="AG449" s="995"/>
      <c r="AH449" s="995"/>
      <c r="AI449" s="995"/>
      <c r="AJ449" s="995"/>
      <c r="AK449" s="995"/>
      <c r="AL449" s="995"/>
      <c r="AM449" s="995"/>
      <c r="AN449" s="995"/>
      <c r="AO449" s="995"/>
      <c r="AP449" s="995"/>
      <c r="AQ449" s="995"/>
      <c r="AR449" s="995"/>
      <c r="AS449" s="995"/>
      <c r="AT449" s="995"/>
      <c r="AU449" s="995"/>
      <c r="AV449" s="995"/>
      <c r="AW449" s="995"/>
      <c r="AY449" s="123"/>
      <c r="AZ449" s="191"/>
      <c r="BA449" s="204"/>
      <c r="BB449" s="205"/>
      <c r="BC449" s="204"/>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c r="CB449" s="70"/>
      <c r="CC449" s="70"/>
      <c r="CF449" s="122"/>
      <c r="CG449" s="122"/>
    </row>
    <row r="450" spans="1:119" ht="38.25" customHeight="1">
      <c r="A450" s="14"/>
      <c r="B450" s="10"/>
      <c r="C450" s="14"/>
      <c r="D450" s="14"/>
      <c r="E450" s="10"/>
      <c r="F450" s="92"/>
      <c r="G450" s="104"/>
      <c r="H450" s="104"/>
      <c r="I450" s="104"/>
      <c r="J450" s="105"/>
      <c r="K450" s="105"/>
      <c r="L450" s="105"/>
      <c r="M450" s="105"/>
      <c r="N450" s="105"/>
      <c r="O450" s="105"/>
      <c r="P450" s="105"/>
      <c r="Q450" s="105"/>
      <c r="R450" s="105"/>
      <c r="S450" s="105"/>
      <c r="T450" s="105"/>
      <c r="U450" s="105"/>
      <c r="V450" s="63"/>
      <c r="W450" s="63"/>
      <c r="Z450" s="987"/>
      <c r="AA450" s="987"/>
      <c r="AB450" s="987"/>
      <c r="AC450" s="987"/>
      <c r="AD450" s="987"/>
      <c r="AE450" s="987"/>
      <c r="AF450" s="987"/>
      <c r="AG450" s="987"/>
      <c r="AH450" s="987"/>
      <c r="AI450" s="987"/>
      <c r="AJ450" s="987"/>
      <c r="AK450" s="987"/>
      <c r="AL450" s="987"/>
      <c r="AM450" s="987"/>
      <c r="AN450" s="987"/>
      <c r="AO450" s="987"/>
      <c r="AP450" s="987"/>
      <c r="AQ450" s="987"/>
      <c r="AR450" s="987"/>
      <c r="AS450" s="987"/>
      <c r="AT450" s="987"/>
      <c r="AU450" s="987"/>
      <c r="AV450" s="987"/>
      <c r="AW450" s="987"/>
      <c r="AY450" s="123"/>
      <c r="AZ450" s="191"/>
      <c r="BA450" s="39"/>
      <c r="BB450" s="170"/>
      <c r="BC450" s="39"/>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c r="CB450" s="70"/>
      <c r="CC450" s="70"/>
      <c r="CF450" s="122"/>
      <c r="CG450" s="122"/>
    </row>
    <row r="451" spans="1:119" ht="24.95" customHeight="1">
      <c r="A451" s="16" t="s">
        <v>9</v>
      </c>
      <c r="B451" s="1000" t="s">
        <v>10</v>
      </c>
      <c r="C451" s="1000"/>
      <c r="D451" s="1000"/>
      <c r="E451" s="1000"/>
      <c r="F451" s="1000"/>
      <c r="G451" s="1000"/>
      <c r="H451" s="1000"/>
      <c r="I451" s="17"/>
      <c r="J451" s="61"/>
      <c r="K451" s="61"/>
      <c r="L451" s="61"/>
      <c r="M451" s="61"/>
      <c r="N451" s="61"/>
      <c r="O451" s="61"/>
      <c r="P451" s="61"/>
      <c r="Q451" s="61"/>
      <c r="R451" s="61"/>
      <c r="S451" s="61"/>
      <c r="T451" s="61"/>
      <c r="U451" s="61"/>
      <c r="V451" s="63"/>
      <c r="W451" s="63"/>
      <c r="Z451" s="987"/>
      <c r="AA451" s="987"/>
      <c r="AB451" s="987"/>
      <c r="AC451" s="987"/>
      <c r="AD451" s="987"/>
      <c r="AE451" s="987"/>
      <c r="AF451" s="987"/>
      <c r="AG451" s="987"/>
      <c r="AH451" s="987"/>
      <c r="AI451" s="987"/>
      <c r="AJ451" s="987"/>
      <c r="AK451" s="987"/>
      <c r="AL451" s="987"/>
      <c r="AM451" s="987"/>
      <c r="AN451" s="987"/>
      <c r="AO451" s="987"/>
      <c r="AP451" s="987"/>
      <c r="AQ451" s="987"/>
      <c r="AR451" s="987"/>
      <c r="AS451" s="987"/>
      <c r="AT451" s="987"/>
      <c r="AU451" s="987"/>
      <c r="AV451" s="987"/>
      <c r="AW451" s="987"/>
      <c r="BA451" s="39"/>
      <c r="BB451" s="170"/>
      <c r="BC451" s="39"/>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c r="CB451" s="70"/>
      <c r="CC451" s="70"/>
      <c r="CF451" s="122"/>
      <c r="CG451" s="122"/>
    </row>
    <row r="452" spans="1:119" ht="24.95" customHeight="1">
      <c r="A452" s="14"/>
      <c r="B452" s="669" t="s">
        <v>191</v>
      </c>
      <c r="C452" s="1000" t="s">
        <v>192</v>
      </c>
      <c r="D452" s="1000"/>
      <c r="E452" s="1000"/>
      <c r="F452" s="1000"/>
      <c r="G452" s="1000"/>
      <c r="H452" s="1000"/>
      <c r="I452" s="17"/>
      <c r="J452" s="61"/>
      <c r="K452" s="61"/>
      <c r="L452" s="61"/>
      <c r="M452" s="61"/>
      <c r="N452" s="61"/>
      <c r="O452" s="61"/>
      <c r="P452" s="61"/>
      <c r="Q452" s="61"/>
      <c r="R452" s="61"/>
      <c r="S452" s="61"/>
      <c r="T452" s="61"/>
      <c r="U452" s="61"/>
      <c r="V452" s="63"/>
      <c r="W452" s="63"/>
      <c r="Z452" s="988"/>
      <c r="AA452" s="988"/>
      <c r="AB452" s="988"/>
      <c r="AC452" s="988"/>
      <c r="AD452" s="988"/>
      <c r="AE452" s="988"/>
      <c r="AF452" s="988"/>
      <c r="AG452" s="988"/>
      <c r="AH452" s="988"/>
      <c r="AI452" s="988"/>
      <c r="AJ452" s="988"/>
      <c r="AK452" s="988"/>
      <c r="AL452" s="988"/>
      <c r="AM452" s="988"/>
      <c r="AN452" s="988"/>
      <c r="AO452" s="988"/>
      <c r="AP452" s="988"/>
      <c r="AQ452" s="988"/>
      <c r="AR452" s="988"/>
      <c r="AS452" s="988"/>
      <c r="AT452" s="988"/>
      <c r="AU452" s="988"/>
      <c r="AV452" s="988"/>
      <c r="AW452" s="988"/>
      <c r="BA452" s="39"/>
      <c r="BB452" s="170"/>
      <c r="BC452" s="39"/>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F452" s="122"/>
      <c r="CG452" s="122"/>
    </row>
    <row r="453" spans="1:119" ht="21.75" customHeight="1">
      <c r="A453" s="975" t="s">
        <v>13</v>
      </c>
      <c r="B453" s="981" t="s">
        <v>14</v>
      </c>
      <c r="C453" s="981" t="s">
        <v>15</v>
      </c>
      <c r="D453" s="997" t="s">
        <v>16</v>
      </c>
      <c r="E453" s="1001" t="s">
        <v>17</v>
      </c>
      <c r="F453" s="1011" t="s">
        <v>709</v>
      </c>
      <c r="G453" s="994" t="s">
        <v>214</v>
      </c>
      <c r="H453" s="1005"/>
      <c r="I453" s="1005"/>
      <c r="J453" s="996" t="s">
        <v>710</v>
      </c>
      <c r="K453" s="996"/>
      <c r="L453" s="996"/>
      <c r="M453" s="996"/>
      <c r="N453" s="996"/>
      <c r="O453" s="996"/>
      <c r="P453" s="996"/>
      <c r="Q453" s="996"/>
      <c r="R453" s="996"/>
      <c r="S453" s="996"/>
      <c r="T453" s="996"/>
      <c r="U453" s="996"/>
      <c r="V453" s="1238" t="s">
        <v>712</v>
      </c>
      <c r="W453" s="1241" t="s">
        <v>577</v>
      </c>
      <c r="Z453" s="991" t="s">
        <v>518</v>
      </c>
      <c r="AA453" s="992"/>
      <c r="AB453" s="991" t="s">
        <v>519</v>
      </c>
      <c r="AC453" s="992"/>
      <c r="AD453" s="991" t="s">
        <v>520</v>
      </c>
      <c r="AE453" s="992"/>
      <c r="AF453" s="991" t="s">
        <v>521</v>
      </c>
      <c r="AG453" s="992"/>
      <c r="AH453" s="991" t="s">
        <v>522</v>
      </c>
      <c r="AI453" s="992"/>
      <c r="AJ453" s="991" t="s">
        <v>523</v>
      </c>
      <c r="AK453" s="992"/>
      <c r="AL453" s="991" t="s">
        <v>524</v>
      </c>
      <c r="AM453" s="992"/>
      <c r="AN453" s="991" t="s">
        <v>525</v>
      </c>
      <c r="AO453" s="992"/>
      <c r="AP453" s="991" t="s">
        <v>526</v>
      </c>
      <c r="AQ453" s="992"/>
      <c r="AR453" s="991" t="s">
        <v>527</v>
      </c>
      <c r="AS453" s="992"/>
      <c r="AT453" s="991" t="s">
        <v>528</v>
      </c>
      <c r="AU453" s="992"/>
      <c r="AV453" s="991" t="s">
        <v>529</v>
      </c>
      <c r="AW453" s="992"/>
      <c r="BA453" s="1074" t="s">
        <v>763</v>
      </c>
      <c r="BB453" s="119"/>
      <c r="BC453" s="1074" t="s">
        <v>763</v>
      </c>
      <c r="BD453" s="1108" t="s">
        <v>530</v>
      </c>
      <c r="BE453" s="1112"/>
      <c r="BF453" s="1112"/>
      <c r="BG453" s="1112"/>
      <c r="BH453" s="1112"/>
      <c r="BI453" s="1112"/>
      <c r="BJ453" s="1112"/>
      <c r="BK453" s="1112"/>
      <c r="BL453" s="1112"/>
      <c r="BM453" s="1112"/>
      <c r="BN453" s="1112"/>
      <c r="BO453" s="1112"/>
      <c r="BP453" s="1112"/>
      <c r="BQ453" s="1112"/>
      <c r="BR453" s="1112"/>
      <c r="BS453" s="1112"/>
      <c r="BT453" s="1112"/>
      <c r="BU453" s="1112"/>
      <c r="BV453" s="1112"/>
      <c r="BW453" s="1112"/>
      <c r="BX453" s="1112"/>
      <c r="BY453" s="1112"/>
      <c r="BZ453" s="1109"/>
      <c r="CA453" s="120"/>
      <c r="CB453" s="121"/>
      <c r="CC453" s="121"/>
      <c r="CF453" s="122"/>
      <c r="CG453" s="122"/>
      <c r="CI453" s="137"/>
      <c r="CJ453" s="137"/>
      <c r="CK453" s="137"/>
      <c r="CL453" s="137"/>
      <c r="CM453" s="137"/>
      <c r="CN453" s="137"/>
      <c r="CO453" s="137"/>
      <c r="CP453" s="137"/>
      <c r="CQ453" s="137"/>
      <c r="CR453" s="137"/>
      <c r="CS453" s="137"/>
      <c r="CT453" s="137"/>
      <c r="CU453" s="137"/>
      <c r="CV453" s="137"/>
      <c r="CW453" s="137"/>
      <c r="CX453" s="137"/>
      <c r="CY453" s="137"/>
      <c r="CZ453" s="137"/>
      <c r="DA453" s="137"/>
      <c r="DB453" s="137"/>
      <c r="DC453" s="137"/>
      <c r="DD453" s="137"/>
      <c r="DE453" s="137"/>
      <c r="DF453" s="63"/>
      <c r="DG453" s="137"/>
      <c r="DH453" s="137"/>
      <c r="DK453" s="122"/>
      <c r="DL453" s="122"/>
      <c r="DM453" s="123"/>
      <c r="DN453" s="122"/>
      <c r="DO453" s="122"/>
    </row>
    <row r="454" spans="1:119" ht="27.75" customHeight="1">
      <c r="A454" s="976"/>
      <c r="B454" s="982"/>
      <c r="C454" s="982"/>
      <c r="D454" s="998"/>
      <c r="E454" s="1002"/>
      <c r="F454" s="1012"/>
      <c r="G454" s="993" t="s">
        <v>713</v>
      </c>
      <c r="H454" s="993"/>
      <c r="I454" s="994"/>
      <c r="J454" s="996" t="s">
        <v>711</v>
      </c>
      <c r="K454" s="996"/>
      <c r="L454" s="996"/>
      <c r="M454" s="996"/>
      <c r="N454" s="996"/>
      <c r="O454" s="996"/>
      <c r="P454" s="996"/>
      <c r="Q454" s="996"/>
      <c r="R454" s="996"/>
      <c r="S454" s="996"/>
      <c r="T454" s="996"/>
      <c r="U454" s="996"/>
      <c r="V454" s="1239"/>
      <c r="W454" s="1242"/>
      <c r="Z454" s="980" t="s">
        <v>578</v>
      </c>
      <c r="AA454" s="980" t="s">
        <v>579</v>
      </c>
      <c r="AB454" s="980" t="s">
        <v>580</v>
      </c>
      <c r="AC454" s="980" t="s">
        <v>581</v>
      </c>
      <c r="AD454" s="980" t="s">
        <v>582</v>
      </c>
      <c r="AE454" s="980" t="s">
        <v>583</v>
      </c>
      <c r="AF454" s="980" t="s">
        <v>584</v>
      </c>
      <c r="AG454" s="980" t="s">
        <v>585</v>
      </c>
      <c r="AH454" s="980" t="s">
        <v>586</v>
      </c>
      <c r="AI454" s="980" t="s">
        <v>587</v>
      </c>
      <c r="AJ454" s="980" t="s">
        <v>588</v>
      </c>
      <c r="AK454" s="980" t="s">
        <v>589</v>
      </c>
      <c r="AL454" s="980" t="s">
        <v>590</v>
      </c>
      <c r="AM454" s="980" t="s">
        <v>591</v>
      </c>
      <c r="AN454" s="980" t="s">
        <v>592</v>
      </c>
      <c r="AO454" s="980" t="s">
        <v>593</v>
      </c>
      <c r="AP454" s="980" t="s">
        <v>594</v>
      </c>
      <c r="AQ454" s="980" t="s">
        <v>595</v>
      </c>
      <c r="AR454" s="980" t="s">
        <v>596</v>
      </c>
      <c r="AS454" s="980" t="s">
        <v>597</v>
      </c>
      <c r="AT454" s="980" t="s">
        <v>598</v>
      </c>
      <c r="AU454" s="980" t="s">
        <v>599</v>
      </c>
      <c r="AV454" s="980" t="s">
        <v>600</v>
      </c>
      <c r="AW454" s="980" t="s">
        <v>601</v>
      </c>
      <c r="BA454" s="1075"/>
      <c r="BB454" s="124"/>
      <c r="BC454" s="1075"/>
      <c r="BD454" s="1108" t="s">
        <v>518</v>
      </c>
      <c r="BE454" s="1109"/>
      <c r="BF454" s="1108" t="s">
        <v>519</v>
      </c>
      <c r="BG454" s="1109"/>
      <c r="BH454" s="1108" t="s">
        <v>520</v>
      </c>
      <c r="BI454" s="1109"/>
      <c r="BJ454" s="1108" t="s">
        <v>521</v>
      </c>
      <c r="BK454" s="1109"/>
      <c r="BL454" s="1108" t="s">
        <v>522</v>
      </c>
      <c r="BM454" s="1109"/>
      <c r="BN454" s="1108" t="s">
        <v>523</v>
      </c>
      <c r="BO454" s="1109"/>
      <c r="BP454" s="1108" t="s">
        <v>524</v>
      </c>
      <c r="BQ454" s="1109"/>
      <c r="BR454" s="1108" t="s">
        <v>525</v>
      </c>
      <c r="BS454" s="1109"/>
      <c r="BT454" s="1108" t="s">
        <v>526</v>
      </c>
      <c r="BU454" s="1109"/>
      <c r="BV454" s="1108" t="s">
        <v>527</v>
      </c>
      <c r="BW454" s="1109"/>
      <c r="BX454" s="1108" t="s">
        <v>528</v>
      </c>
      <c r="BY454" s="1109"/>
      <c r="BZ454" s="1108" t="s">
        <v>529</v>
      </c>
      <c r="CA454" s="1109"/>
      <c r="CB454" s="1105" t="s">
        <v>764</v>
      </c>
      <c r="CC454" s="1106" t="s">
        <v>765</v>
      </c>
      <c r="CF454" s="122"/>
      <c r="CG454" s="122"/>
      <c r="CK454" s="137"/>
      <c r="CL454" s="137"/>
      <c r="CM454" s="137"/>
      <c r="CN454" s="137"/>
      <c r="CO454" s="137"/>
      <c r="CP454" s="137"/>
      <c r="CQ454" s="137"/>
      <c r="CR454" s="137"/>
      <c r="CS454" s="137"/>
      <c r="CT454" s="137"/>
      <c r="CU454" s="137"/>
      <c r="CV454" s="137"/>
      <c r="CW454" s="137"/>
      <c r="CX454" s="137"/>
      <c r="CY454" s="137"/>
      <c r="CZ454" s="137"/>
      <c r="DA454" s="137"/>
      <c r="DB454" s="137"/>
      <c r="DC454" s="137"/>
      <c r="DD454" s="137"/>
      <c r="DE454" s="137"/>
      <c r="DF454" s="137"/>
      <c r="DG454" s="1113"/>
      <c r="DH454" s="1113"/>
      <c r="DK454" s="122"/>
      <c r="DL454" s="122"/>
      <c r="DM454" s="123"/>
      <c r="DN454" s="122"/>
      <c r="DO454" s="122"/>
    </row>
    <row r="455" spans="1:119" ht="27" customHeight="1">
      <c r="A455" s="976"/>
      <c r="B455" s="982"/>
      <c r="C455" s="982"/>
      <c r="D455" s="998"/>
      <c r="E455" s="1002"/>
      <c r="F455" s="1012"/>
      <c r="G455" s="978">
        <v>2024</v>
      </c>
      <c r="H455" s="978">
        <v>2025</v>
      </c>
      <c r="I455" s="978">
        <v>2026</v>
      </c>
      <c r="J455" s="660"/>
      <c r="K455" s="660"/>
      <c r="L455" s="660"/>
      <c r="M455" s="660"/>
      <c r="N455" s="660"/>
      <c r="O455" s="660"/>
      <c r="P455" s="660"/>
      <c r="Q455" s="660"/>
      <c r="R455" s="660"/>
      <c r="S455" s="660"/>
      <c r="T455" s="660"/>
      <c r="U455" s="660"/>
      <c r="V455" s="1239"/>
      <c r="W455" s="1242"/>
      <c r="Z455" s="980"/>
      <c r="AA455" s="980"/>
      <c r="AB455" s="980"/>
      <c r="AC455" s="980"/>
      <c r="AD455" s="980"/>
      <c r="AE455" s="980"/>
      <c r="AF455" s="980"/>
      <c r="AG455" s="980"/>
      <c r="AH455" s="980"/>
      <c r="AI455" s="980"/>
      <c r="AJ455" s="980"/>
      <c r="AK455" s="980"/>
      <c r="AL455" s="980"/>
      <c r="AM455" s="980"/>
      <c r="AN455" s="980"/>
      <c r="AO455" s="980"/>
      <c r="AP455" s="980"/>
      <c r="AQ455" s="980"/>
      <c r="AR455" s="980"/>
      <c r="AS455" s="980"/>
      <c r="AT455" s="980"/>
      <c r="AU455" s="980"/>
      <c r="AV455" s="980"/>
      <c r="AW455" s="980"/>
      <c r="BA455" s="1075"/>
      <c r="BB455" s="124"/>
      <c r="BC455" s="1075"/>
      <c r="BD455" s="1110" t="s">
        <v>531</v>
      </c>
      <c r="BE455" s="1110" t="s">
        <v>532</v>
      </c>
      <c r="BF455" s="1110" t="s">
        <v>531</v>
      </c>
      <c r="BG455" s="1110" t="s">
        <v>532</v>
      </c>
      <c r="BH455" s="1110" t="s">
        <v>531</v>
      </c>
      <c r="BI455" s="1110" t="s">
        <v>532</v>
      </c>
      <c r="BJ455" s="1110" t="s">
        <v>531</v>
      </c>
      <c r="BK455" s="1110" t="s">
        <v>532</v>
      </c>
      <c r="BL455" s="1110" t="s">
        <v>531</v>
      </c>
      <c r="BM455" s="1110" t="s">
        <v>532</v>
      </c>
      <c r="BN455" s="1107" t="s">
        <v>531</v>
      </c>
      <c r="BO455" s="1110" t="s">
        <v>532</v>
      </c>
      <c r="BP455" s="1107" t="s">
        <v>531</v>
      </c>
      <c r="BQ455" s="1110" t="s">
        <v>532</v>
      </c>
      <c r="BR455" s="1107" t="s">
        <v>531</v>
      </c>
      <c r="BS455" s="1110" t="s">
        <v>532</v>
      </c>
      <c r="BT455" s="1107" t="s">
        <v>531</v>
      </c>
      <c r="BU455" s="1110" t="s">
        <v>532</v>
      </c>
      <c r="BV455" s="1107" t="s">
        <v>531</v>
      </c>
      <c r="BW455" s="1110" t="s">
        <v>532</v>
      </c>
      <c r="BX455" s="1107" t="s">
        <v>531</v>
      </c>
      <c r="BY455" s="1110" t="s">
        <v>532</v>
      </c>
      <c r="BZ455" s="1107" t="s">
        <v>531</v>
      </c>
      <c r="CA455" s="1110" t="s">
        <v>532</v>
      </c>
      <c r="CB455" s="1105"/>
      <c r="CC455" s="1106"/>
      <c r="CF455" s="122"/>
      <c r="CG455" s="122"/>
      <c r="CL455" s="1113"/>
      <c r="CM455" s="1113"/>
      <c r="CN455" s="1113"/>
      <c r="CO455" s="1113"/>
      <c r="CP455" s="1113"/>
      <c r="CQ455" s="1113"/>
      <c r="CR455" s="1113"/>
      <c r="CS455" s="1113"/>
      <c r="CT455" s="1113"/>
      <c r="CU455" s="1113"/>
      <c r="CV455" s="1113"/>
      <c r="CW455" s="1113"/>
      <c r="CX455" s="1113"/>
      <c r="CY455" s="1113"/>
      <c r="CZ455" s="1113"/>
      <c r="DA455" s="1113"/>
      <c r="DB455" s="1113"/>
      <c r="DC455" s="1113"/>
      <c r="DD455" s="1113"/>
      <c r="DE455" s="1113"/>
      <c r="DF455" s="1113"/>
      <c r="DG455" s="1113"/>
      <c r="DH455" s="1113"/>
      <c r="DI455" s="125"/>
      <c r="DJ455" s="125"/>
      <c r="DK455" s="122"/>
      <c r="DL455" s="122"/>
      <c r="DM455" s="123"/>
      <c r="DN455" s="122"/>
      <c r="DO455" s="122"/>
    </row>
    <row r="456" spans="1:119" ht="51" customHeight="1">
      <c r="A456" s="977"/>
      <c r="B456" s="983"/>
      <c r="C456" s="983"/>
      <c r="D456" s="999"/>
      <c r="E456" s="1003"/>
      <c r="F456" s="1013"/>
      <c r="G456" s="979"/>
      <c r="H456" s="979"/>
      <c r="I456" s="979"/>
      <c r="J456" s="661" t="s">
        <v>399</v>
      </c>
      <c r="K456" s="661" t="s">
        <v>400</v>
      </c>
      <c r="L456" s="661" t="s">
        <v>401</v>
      </c>
      <c r="M456" s="661" t="s">
        <v>402</v>
      </c>
      <c r="N456" s="661" t="s">
        <v>403</v>
      </c>
      <c r="O456" s="661" t="s">
        <v>404</v>
      </c>
      <c r="P456" s="661" t="s">
        <v>405</v>
      </c>
      <c r="Q456" s="661" t="s">
        <v>406</v>
      </c>
      <c r="R456" s="661" t="s">
        <v>407</v>
      </c>
      <c r="S456" s="661" t="s">
        <v>408</v>
      </c>
      <c r="T456" s="661" t="s">
        <v>409</v>
      </c>
      <c r="U456" s="661" t="s">
        <v>410</v>
      </c>
      <c r="V456" s="1240"/>
      <c r="W456" s="1243"/>
      <c r="Z456" s="980"/>
      <c r="AA456" s="980"/>
      <c r="AB456" s="980"/>
      <c r="AC456" s="980"/>
      <c r="AD456" s="980"/>
      <c r="AE456" s="980"/>
      <c r="AF456" s="980"/>
      <c r="AG456" s="980"/>
      <c r="AH456" s="980"/>
      <c r="AI456" s="980"/>
      <c r="AJ456" s="980"/>
      <c r="AK456" s="980"/>
      <c r="AL456" s="980"/>
      <c r="AM456" s="980"/>
      <c r="AN456" s="980"/>
      <c r="AO456" s="980"/>
      <c r="AP456" s="980"/>
      <c r="AQ456" s="980"/>
      <c r="AR456" s="980"/>
      <c r="AS456" s="980"/>
      <c r="AT456" s="980"/>
      <c r="AU456" s="980"/>
      <c r="AV456" s="980"/>
      <c r="AW456" s="980"/>
      <c r="BA456" s="1076"/>
      <c r="BB456" s="127"/>
      <c r="BC456" s="1076"/>
      <c r="BD456" s="1111"/>
      <c r="BE456" s="1111"/>
      <c r="BF456" s="1111"/>
      <c r="BG456" s="1111"/>
      <c r="BH456" s="1111"/>
      <c r="BI456" s="1111"/>
      <c r="BJ456" s="1111"/>
      <c r="BK456" s="1111"/>
      <c r="BL456" s="1111"/>
      <c r="BM456" s="1111"/>
      <c r="BN456" s="1107"/>
      <c r="BO456" s="1111"/>
      <c r="BP456" s="1107"/>
      <c r="BQ456" s="1111"/>
      <c r="BR456" s="1107"/>
      <c r="BS456" s="1111"/>
      <c r="BT456" s="1107"/>
      <c r="BU456" s="1111"/>
      <c r="BV456" s="1107"/>
      <c r="BW456" s="1111"/>
      <c r="BX456" s="1107"/>
      <c r="BY456" s="1111"/>
      <c r="BZ456" s="1107"/>
      <c r="CA456" s="1111"/>
      <c r="CB456" s="1105"/>
      <c r="CC456" s="1106"/>
      <c r="CF456" s="122"/>
      <c r="CG456" s="122"/>
      <c r="CL456" s="1113"/>
      <c r="CM456" s="1113"/>
      <c r="CN456" s="1113"/>
      <c r="CO456" s="1113"/>
      <c r="CP456" s="1113"/>
      <c r="CQ456" s="1113"/>
      <c r="CR456" s="1113"/>
      <c r="CS456" s="1113"/>
      <c r="CT456" s="1113"/>
      <c r="CU456" s="1113"/>
      <c r="CV456" s="1113"/>
      <c r="CW456" s="1113"/>
      <c r="CX456" s="1113"/>
      <c r="CY456" s="1113"/>
      <c r="CZ456" s="1113"/>
      <c r="DA456" s="1113"/>
      <c r="DB456" s="1113"/>
      <c r="DC456" s="1113"/>
      <c r="DD456" s="1113"/>
      <c r="DE456" s="1113"/>
      <c r="DF456" s="1113"/>
      <c r="DG456" s="1113"/>
      <c r="DH456" s="1113"/>
      <c r="DK456" s="122"/>
      <c r="DL456" s="122"/>
      <c r="DM456" s="123"/>
      <c r="DN456" s="122"/>
      <c r="DO456" s="122"/>
    </row>
    <row r="457" spans="1:119" ht="51" customHeight="1">
      <c r="A457" s="975" t="s">
        <v>533</v>
      </c>
      <c r="B457" s="981" t="s">
        <v>534</v>
      </c>
      <c r="C457" s="984" t="s">
        <v>714</v>
      </c>
      <c r="D457" s="985"/>
      <c r="E457" s="986"/>
      <c r="F457" s="698">
        <f>+'[1]UE409 (2)'!F471</f>
        <v>39518</v>
      </c>
      <c r="G457" s="698">
        <f>+'[1]UE409 (2)'!G469</f>
        <v>2024</v>
      </c>
      <c r="H457" s="698">
        <f>+'[1]UE409 (2)'!H469</f>
        <v>2025</v>
      </c>
      <c r="I457" s="698">
        <f>+'[1]UE409 (2)'!I469</f>
        <v>2026</v>
      </c>
      <c r="J457" s="742">
        <v>2647</v>
      </c>
      <c r="K457" s="697">
        <v>2034</v>
      </c>
      <c r="L457" s="697">
        <v>2158</v>
      </c>
      <c r="M457" s="697">
        <v>1279</v>
      </c>
      <c r="N457" s="697">
        <f t="shared" ref="N457:U457" si="152">+N458+N460</f>
        <v>0</v>
      </c>
      <c r="O457" s="697">
        <f t="shared" si="152"/>
        <v>0</v>
      </c>
      <c r="P457" s="697">
        <f t="shared" si="152"/>
        <v>0</v>
      </c>
      <c r="Q457" s="697">
        <f t="shared" si="152"/>
        <v>0</v>
      </c>
      <c r="R457" s="697">
        <f t="shared" si="152"/>
        <v>0</v>
      </c>
      <c r="S457" s="697">
        <f t="shared" si="152"/>
        <v>0</v>
      </c>
      <c r="T457" s="697">
        <f t="shared" si="152"/>
        <v>0</v>
      </c>
      <c r="U457" s="697">
        <f t="shared" si="152"/>
        <v>0</v>
      </c>
      <c r="V457" s="77">
        <f>SUM(J457:U457)</f>
        <v>8118</v>
      </c>
      <c r="W457" s="128">
        <f>+V457/F457*100</f>
        <v>20.542537577812642</v>
      </c>
      <c r="Z457" s="224"/>
      <c r="AA457" s="224"/>
      <c r="AB457" s="694"/>
      <c r="AC457" s="694"/>
      <c r="AD457" s="694"/>
      <c r="AE457" s="694"/>
      <c r="AF457" s="694"/>
      <c r="AG457" s="694"/>
      <c r="AH457" s="694"/>
      <c r="AI457" s="694"/>
      <c r="AJ457" s="694"/>
      <c r="AK457" s="694"/>
      <c r="AL457" s="694"/>
      <c r="AM457" s="694"/>
      <c r="AN457" s="694"/>
      <c r="AO457" s="694"/>
      <c r="AP457" s="694"/>
      <c r="AQ457" s="694"/>
      <c r="AR457" s="694"/>
      <c r="AS457" s="694"/>
      <c r="AT457" s="694"/>
      <c r="AU457" s="694"/>
      <c r="AV457" s="694"/>
      <c r="AW457" s="694"/>
      <c r="BA457" s="129"/>
      <c r="BB457" s="130"/>
      <c r="BC457" s="129"/>
      <c r="BD457" s="651"/>
      <c r="BE457" s="651"/>
      <c r="BF457" s="651"/>
      <c r="BG457" s="651"/>
      <c r="BH457" s="651"/>
      <c r="BI457" s="651"/>
      <c r="BJ457" s="651"/>
      <c r="BK457" s="651"/>
      <c r="BL457" s="651"/>
      <c r="BM457" s="651"/>
      <c r="BN457" s="126"/>
      <c r="BO457" s="651"/>
      <c r="BP457" s="126"/>
      <c r="BQ457" s="651"/>
      <c r="BR457" s="126"/>
      <c r="BS457" s="651"/>
      <c r="BT457" s="126"/>
      <c r="BU457" s="651"/>
      <c r="BV457" s="126"/>
      <c r="BW457" s="651"/>
      <c r="BX457" s="126"/>
      <c r="BY457" s="651"/>
      <c r="BZ457" s="126"/>
      <c r="CA457" s="651"/>
      <c r="CB457" s="653"/>
      <c r="CC457" s="654"/>
      <c r="CF457" s="122"/>
      <c r="CG457" s="122"/>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K457" s="122"/>
      <c r="DL457" s="122"/>
      <c r="DM457" s="123"/>
      <c r="DN457" s="122"/>
      <c r="DO457" s="122"/>
    </row>
    <row r="458" spans="1:119" ht="56.25" customHeight="1">
      <c r="A458" s="976"/>
      <c r="B458" s="982"/>
      <c r="C458" s="944" t="s">
        <v>535</v>
      </c>
      <c r="D458" s="670" t="s">
        <v>221</v>
      </c>
      <c r="E458" s="670"/>
      <c r="F458" s="671">
        <f>+'[1]UE409 (2)'!F472</f>
        <v>350</v>
      </c>
      <c r="G458" s="671">
        <f>+'[1]UE409 (2)'!G470</f>
        <v>0</v>
      </c>
      <c r="H458" s="671">
        <f>+'[1]UE409 (2)'!H470</f>
        <v>0</v>
      </c>
      <c r="I458" s="671">
        <f>+'[1]UE409 (2)'!I470</f>
        <v>0</v>
      </c>
      <c r="J458" s="727">
        <v>0</v>
      </c>
      <c r="K458" s="671">
        <v>9</v>
      </c>
      <c r="L458" s="671">
        <v>8</v>
      </c>
      <c r="M458" s="671">
        <v>25</v>
      </c>
      <c r="N458" s="671">
        <f t="shared" ref="N458:U458" si="153">N459</f>
        <v>0</v>
      </c>
      <c r="O458" s="671">
        <f t="shared" si="153"/>
        <v>0</v>
      </c>
      <c r="P458" s="671">
        <f t="shared" si="153"/>
        <v>0</v>
      </c>
      <c r="Q458" s="671">
        <f t="shared" si="153"/>
        <v>0</v>
      </c>
      <c r="R458" s="671">
        <f t="shared" si="153"/>
        <v>0</v>
      </c>
      <c r="S458" s="671">
        <f t="shared" si="153"/>
        <v>0</v>
      </c>
      <c r="T458" s="671">
        <f t="shared" si="153"/>
        <v>0</v>
      </c>
      <c r="U458" s="671">
        <f t="shared" si="153"/>
        <v>0</v>
      </c>
      <c r="V458" s="77">
        <f>SUM(J458:U458)</f>
        <v>42</v>
      </c>
      <c r="W458" s="128">
        <f>+V458/F458*100</f>
        <v>12</v>
      </c>
      <c r="Z458" s="738"/>
      <c r="AA458" s="738"/>
      <c r="AB458" s="68"/>
      <c r="AC458" s="68"/>
      <c r="AD458" s="68"/>
      <c r="AE458" s="28"/>
      <c r="AF458" s="28"/>
      <c r="AG458" s="28"/>
      <c r="AH458" s="28"/>
      <c r="AI458" s="28"/>
      <c r="AJ458" s="28"/>
      <c r="AK458" s="28"/>
      <c r="AL458" s="28"/>
      <c r="AM458" s="28"/>
      <c r="AN458" s="28"/>
      <c r="AO458" s="28"/>
      <c r="AP458" s="28"/>
      <c r="AQ458" s="28"/>
      <c r="AR458" s="28"/>
      <c r="AS458" s="40"/>
      <c r="AT458" s="40"/>
      <c r="AU458" s="40"/>
      <c r="AV458" s="40"/>
      <c r="AW458" s="40"/>
      <c r="BA458" s="77">
        <f>+BC458+BD458+BF458+BH458+BJ458+BL458+BN458+BP458+BR458+BT458+BV458+BX458+BZ458</f>
        <v>8000</v>
      </c>
      <c r="BB458" s="130">
        <f>+BE458+BG458+BI458+BK458+BM458+BO458+BQ458+BS458+BU458+BW458+BY458+CA458</f>
        <v>0</v>
      </c>
      <c r="BC458" s="129">
        <v>8000</v>
      </c>
      <c r="BD458" s="155">
        <v>0</v>
      </c>
      <c r="BE458" s="132">
        <v>0</v>
      </c>
      <c r="BF458" s="131">
        <v>0</v>
      </c>
      <c r="BG458" s="132">
        <v>0</v>
      </c>
      <c r="BH458" s="131"/>
      <c r="BI458" s="132"/>
      <c r="BJ458" s="131"/>
      <c r="BK458" s="65"/>
      <c r="BL458" s="131"/>
      <c r="BM458" s="65"/>
      <c r="BN458" s="131"/>
      <c r="BO458" s="65"/>
      <c r="BP458" s="131"/>
      <c r="BQ458" s="65"/>
      <c r="BR458" s="131"/>
      <c r="BS458" s="65"/>
      <c r="BT458" s="131"/>
      <c r="BU458" s="132"/>
      <c r="BV458" s="131"/>
      <c r="BW458" s="65"/>
      <c r="BX458" s="131"/>
      <c r="BY458" s="65"/>
      <c r="BZ458" s="131"/>
      <c r="CA458" s="65"/>
      <c r="CB458" s="156">
        <f>+BE458+BG458+BI458+BK458+BM458+BO458+BQ458+BS458+BU458+BW458+BY458+CA458</f>
        <v>0</v>
      </c>
      <c r="CC458" s="128">
        <f>+CB458/BA458*100</f>
        <v>0</v>
      </c>
      <c r="CF458" s="133">
        <f>+CI458-BA458</f>
        <v>0</v>
      </c>
      <c r="CG458" s="133">
        <f>+CJ458-BB458</f>
        <v>0</v>
      </c>
      <c r="CH458" s="160"/>
      <c r="CI458" s="133">
        <v>8000</v>
      </c>
      <c r="CJ458" s="133">
        <v>0</v>
      </c>
      <c r="CL458" s="1113"/>
      <c r="CM458" s="1113"/>
      <c r="CN458" s="1113"/>
      <c r="CO458" s="1113"/>
      <c r="CP458" s="1113"/>
      <c r="CQ458" s="1113"/>
      <c r="CR458" s="70"/>
      <c r="CS458" s="70"/>
      <c r="CT458" s="70"/>
      <c r="CU458" s="70"/>
      <c r="CV458" s="70"/>
      <c r="CW458" s="70"/>
      <c r="CX458" s="70"/>
      <c r="CY458" s="70"/>
      <c r="CZ458" s="70"/>
      <c r="DA458" s="70"/>
      <c r="DB458" s="70"/>
      <c r="DC458" s="70"/>
      <c r="DD458" s="70"/>
      <c r="DE458" s="70"/>
      <c r="DF458" s="70"/>
      <c r="DG458" s="70"/>
      <c r="DH458" s="70"/>
      <c r="DK458" s="122"/>
      <c r="DL458" s="122"/>
      <c r="DM458" s="123"/>
      <c r="DN458" s="122"/>
      <c r="DO458" s="122"/>
    </row>
    <row r="459" spans="1:119" ht="57.75" customHeight="1">
      <c r="A459" s="976"/>
      <c r="B459" s="982"/>
      <c r="C459" s="944"/>
      <c r="D459" s="23" t="s">
        <v>536</v>
      </c>
      <c r="E459" s="25" t="s">
        <v>188</v>
      </c>
      <c r="F459" s="671">
        <f>+'[1]UE409 (2)'!F473</f>
        <v>350</v>
      </c>
      <c r="G459" s="671">
        <f>+'[1]UE409 (2)'!G471</f>
        <v>39518</v>
      </c>
      <c r="H459" s="671">
        <f>+'[1]UE409 (2)'!H471</f>
        <v>39518</v>
      </c>
      <c r="I459" s="671">
        <f>+'[1]UE409 (2)'!I471</f>
        <v>39518</v>
      </c>
      <c r="J459" s="140">
        <v>0</v>
      </c>
      <c r="K459" s="65">
        <v>9</v>
      </c>
      <c r="L459" s="65">
        <v>8</v>
      </c>
      <c r="M459" s="65">
        <v>25</v>
      </c>
      <c r="N459" s="140"/>
      <c r="O459" s="65"/>
      <c r="P459" s="65"/>
      <c r="Q459" s="65"/>
      <c r="R459" s="65"/>
      <c r="S459" s="140"/>
      <c r="T459" s="65"/>
      <c r="U459" s="65"/>
      <c r="V459" s="77">
        <f>SUM(J459:U459)</f>
        <v>42</v>
      </c>
      <c r="W459" s="128">
        <f>+V459/F459*100</f>
        <v>12</v>
      </c>
      <c r="Z459" s="640" t="s">
        <v>855</v>
      </c>
      <c r="AA459" s="640" t="s">
        <v>856</v>
      </c>
      <c r="AB459" s="223"/>
      <c r="AC459" s="223"/>
      <c r="AD459" s="226"/>
      <c r="AE459" s="226"/>
      <c r="AF459" s="226"/>
      <c r="AG459" s="226"/>
      <c r="AH459" s="223"/>
      <c r="AI459" s="223"/>
      <c r="AJ459" s="223"/>
      <c r="AK459" s="223"/>
      <c r="AL459" s="223"/>
      <c r="AM459" s="223"/>
      <c r="AN459" s="223"/>
      <c r="AO459" s="223"/>
      <c r="AP459" s="223"/>
      <c r="AQ459" s="223"/>
      <c r="AR459" s="223"/>
      <c r="AS459" s="223"/>
      <c r="AT459" s="223"/>
      <c r="AU459" s="223"/>
      <c r="AV459" s="223"/>
      <c r="AW459" s="223"/>
      <c r="BA459" s="126"/>
      <c r="BB459" s="130"/>
      <c r="BC459" s="129"/>
      <c r="BD459" s="155"/>
      <c r="BE459" s="132"/>
      <c r="BF459" s="131"/>
      <c r="BG459" s="132"/>
      <c r="BH459" s="131"/>
      <c r="BI459" s="132"/>
      <c r="BJ459" s="131"/>
      <c r="BK459" s="65"/>
      <c r="BL459" s="131"/>
      <c r="BM459" s="65"/>
      <c r="BN459" s="131"/>
      <c r="BO459" s="65"/>
      <c r="BP459" s="131"/>
      <c r="BQ459" s="65"/>
      <c r="BR459" s="131"/>
      <c r="BS459" s="65"/>
      <c r="BT459" s="131"/>
      <c r="BU459" s="132"/>
      <c r="BV459" s="131"/>
      <c r="BW459" s="65"/>
      <c r="BX459" s="131"/>
      <c r="BY459" s="65"/>
      <c r="BZ459" s="131"/>
      <c r="CA459" s="65"/>
      <c r="CB459" s="156">
        <f>+BE459+BG459+BI459+BK459+BM459+BO459+BQ459+BS459+BU459+BW459+BY459+CA459</f>
        <v>0</v>
      </c>
      <c r="CC459" s="128" t="e">
        <f>+CB459/BA459*100</f>
        <v>#DIV/0!</v>
      </c>
      <c r="CF459" s="122"/>
      <c r="CG459" s="122"/>
      <c r="CL459" s="1113"/>
      <c r="CM459" s="1113"/>
      <c r="CN459" s="1113"/>
      <c r="CO459" s="1113"/>
      <c r="CP459" s="1113"/>
      <c r="CQ459" s="1113"/>
      <c r="CR459" s="70"/>
      <c r="CS459" s="70"/>
      <c r="CT459" s="70"/>
      <c r="CU459" s="70"/>
      <c r="CV459" s="70"/>
      <c r="CW459" s="70"/>
      <c r="CX459" s="70"/>
      <c r="CY459" s="70"/>
      <c r="CZ459" s="70"/>
      <c r="DA459" s="70"/>
      <c r="DB459" s="70"/>
      <c r="DC459" s="70"/>
      <c r="DD459" s="70"/>
      <c r="DE459" s="70"/>
      <c r="DF459" s="70"/>
      <c r="DG459" s="70"/>
      <c r="DH459" s="70"/>
      <c r="DK459" s="122"/>
      <c r="DL459" s="122"/>
      <c r="DM459" s="123"/>
      <c r="DN459" s="122"/>
      <c r="DO459" s="122"/>
    </row>
    <row r="460" spans="1:119" ht="53.25" customHeight="1">
      <c r="A460" s="976"/>
      <c r="B460" s="982"/>
      <c r="C460" s="944" t="s">
        <v>537</v>
      </c>
      <c r="D460" s="670" t="s">
        <v>221</v>
      </c>
      <c r="E460" s="670"/>
      <c r="F460" s="671">
        <f>+'[1]UE409 (2)'!F474</f>
        <v>39168</v>
      </c>
      <c r="G460" s="671">
        <f>+'[1]UE409 (2)'!G472</f>
        <v>350</v>
      </c>
      <c r="H460" s="671">
        <f>+'[1]UE409 (2)'!H472</f>
        <v>350</v>
      </c>
      <c r="I460" s="671">
        <f>+'[1]UE409 (2)'!I472</f>
        <v>350</v>
      </c>
      <c r="J460" s="729">
        <v>2647</v>
      </c>
      <c r="K460" s="671">
        <v>2025</v>
      </c>
      <c r="L460" s="671">
        <v>2150</v>
      </c>
      <c r="M460" s="671">
        <v>1254</v>
      </c>
      <c r="N460" s="671">
        <f t="shared" ref="N460:U460" si="154">+N461</f>
        <v>0</v>
      </c>
      <c r="O460" s="671">
        <f t="shared" si="154"/>
        <v>0</v>
      </c>
      <c r="P460" s="671">
        <f t="shared" si="154"/>
        <v>0</v>
      </c>
      <c r="Q460" s="671">
        <f t="shared" si="154"/>
        <v>0</v>
      </c>
      <c r="R460" s="671">
        <f t="shared" si="154"/>
        <v>0</v>
      </c>
      <c r="S460" s="671">
        <f t="shared" si="154"/>
        <v>0</v>
      </c>
      <c r="T460" s="671">
        <f t="shared" si="154"/>
        <v>0</v>
      </c>
      <c r="U460" s="671">
        <f t="shared" si="154"/>
        <v>0</v>
      </c>
      <c r="V460" s="77">
        <f>SUM(J460:U460)</f>
        <v>8076</v>
      </c>
      <c r="W460" s="128">
        <f>+V460/F460*100</f>
        <v>20.618872549019606</v>
      </c>
      <c r="Z460" s="224"/>
      <c r="AA460" s="224"/>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Y460" s="135" t="s">
        <v>18</v>
      </c>
      <c r="AZ460" s="136">
        <f>SUM(BA458:BA460)</f>
        <v>15000</v>
      </c>
      <c r="BA460" s="77">
        <f>+BC460+BD460+BF460+BH460+BJ460+BL460+BN460+BP460+BR460+BT460+BV460+BX460+BZ460</f>
        <v>7000</v>
      </c>
      <c r="BB460" s="130">
        <f>+BE460+BG460+BI460+BK460+BM460+BO460+BQ460+BS460+BU460+BW460+BY460+CA460</f>
        <v>0</v>
      </c>
      <c r="BC460" s="129">
        <v>7000</v>
      </c>
      <c r="BD460" s="155">
        <v>0</v>
      </c>
      <c r="BE460" s="132">
        <v>0</v>
      </c>
      <c r="BF460" s="131">
        <v>0</v>
      </c>
      <c r="BG460" s="132">
        <v>0</v>
      </c>
      <c r="BH460" s="131"/>
      <c r="BI460" s="132"/>
      <c r="BJ460" s="131"/>
      <c r="BK460" s="65"/>
      <c r="BL460" s="131"/>
      <c r="BM460" s="132"/>
      <c r="BN460" s="131"/>
      <c r="BO460" s="65"/>
      <c r="BP460" s="131"/>
      <c r="BQ460" s="65"/>
      <c r="BR460" s="131"/>
      <c r="BS460" s="65"/>
      <c r="BT460" s="131"/>
      <c r="BU460" s="132"/>
      <c r="BV460" s="131"/>
      <c r="BW460" s="65"/>
      <c r="BX460" s="131"/>
      <c r="BY460" s="65"/>
      <c r="BZ460" s="131"/>
      <c r="CA460" s="65"/>
      <c r="CB460" s="156">
        <f>+BE460+BG460+BI460+BK460+BM460+BO460+BQ460+BS460+BU460+BW460+BY460+CA460</f>
        <v>0</v>
      </c>
      <c r="CC460" s="128">
        <f>+CB460/BA460*100</f>
        <v>0</v>
      </c>
      <c r="CD460" s="125"/>
      <c r="CE460" s="125"/>
      <c r="CF460" s="133">
        <f>+CI460-BA460</f>
        <v>0</v>
      </c>
      <c r="CG460" s="133">
        <f>+CJ460-BB460</f>
        <v>0</v>
      </c>
      <c r="CH460" s="160"/>
      <c r="CI460" s="133">
        <v>7000</v>
      </c>
      <c r="CJ460" s="133">
        <v>0</v>
      </c>
      <c r="CL460" s="1113"/>
      <c r="CM460" s="1113"/>
      <c r="CN460" s="1113"/>
      <c r="CO460" s="1113"/>
      <c r="CP460" s="1113"/>
      <c r="CQ460" s="1113"/>
      <c r="CR460" s="70"/>
      <c r="CS460" s="70"/>
      <c r="CT460" s="70"/>
      <c r="CU460" s="70"/>
      <c r="CV460" s="70"/>
      <c r="CW460" s="70"/>
      <c r="CX460" s="70"/>
      <c r="CY460" s="70"/>
      <c r="CZ460" s="70"/>
      <c r="DA460" s="70"/>
      <c r="DB460" s="70"/>
      <c r="DC460" s="70"/>
      <c r="DD460" s="70"/>
      <c r="DE460" s="70"/>
      <c r="DF460" s="70"/>
      <c r="DG460" s="70"/>
      <c r="DH460" s="70"/>
      <c r="DK460" s="122"/>
      <c r="DL460" s="122"/>
      <c r="DM460" s="123"/>
      <c r="DN460" s="122"/>
      <c r="DO460" s="122"/>
    </row>
    <row r="461" spans="1:119" ht="69" customHeight="1">
      <c r="A461" s="977"/>
      <c r="B461" s="983"/>
      <c r="C461" s="944"/>
      <c r="D461" s="23" t="s">
        <v>538</v>
      </c>
      <c r="E461" s="25" t="s">
        <v>188</v>
      </c>
      <c r="F461" s="671">
        <f>+'[1]UE409 (2)'!F475</f>
        <v>39168</v>
      </c>
      <c r="G461" s="671">
        <f>+'[1]UE409 (2)'!G473</f>
        <v>350</v>
      </c>
      <c r="H461" s="671">
        <f>+'[1]UE409 (2)'!H473</f>
        <v>350</v>
      </c>
      <c r="I461" s="671">
        <f>+'[1]UE409 (2)'!I473</f>
        <v>350</v>
      </c>
      <c r="J461" s="743">
        <v>2647</v>
      </c>
      <c r="K461" s="65">
        <v>2025</v>
      </c>
      <c r="L461" s="65">
        <v>2150</v>
      </c>
      <c r="M461" s="65">
        <v>1254</v>
      </c>
      <c r="N461" s="140"/>
      <c r="O461" s="65"/>
      <c r="P461" s="65"/>
      <c r="Q461" s="65"/>
      <c r="R461" s="65"/>
      <c r="S461" s="140"/>
      <c r="T461" s="65"/>
      <c r="U461" s="65"/>
      <c r="V461" s="77">
        <f>SUM(J461:U461)</f>
        <v>8076</v>
      </c>
      <c r="W461" s="128">
        <f>+V461/F461*100</f>
        <v>20.618872549019606</v>
      </c>
      <c r="Z461" s="640"/>
      <c r="AA461" s="640"/>
      <c r="AB461" s="223"/>
      <c r="AC461" s="223"/>
      <c r="AD461" s="226"/>
      <c r="AE461" s="226"/>
      <c r="AF461" s="226"/>
      <c r="AG461" s="226"/>
      <c r="AH461" s="223"/>
      <c r="AI461" s="223"/>
      <c r="AJ461" s="223"/>
      <c r="AK461" s="223"/>
      <c r="AL461" s="223"/>
      <c r="AM461" s="223"/>
      <c r="AN461" s="223"/>
      <c r="AO461" s="223"/>
      <c r="AP461" s="223"/>
      <c r="AQ461" s="223"/>
      <c r="AR461" s="223"/>
      <c r="AS461" s="223"/>
      <c r="AT461" s="223"/>
      <c r="AU461" s="223"/>
      <c r="AV461" s="223"/>
      <c r="AW461" s="223"/>
      <c r="AY461" s="135" t="s">
        <v>573</v>
      </c>
      <c r="AZ461" s="136">
        <f>SUM(BB458:BB460)</f>
        <v>0</v>
      </c>
      <c r="BA461" s="126"/>
      <c r="BB461" s="130"/>
      <c r="BC461" s="129"/>
      <c r="BD461" s="155"/>
      <c r="BE461" s="65"/>
      <c r="BF461" s="131"/>
      <c r="BG461" s="132"/>
      <c r="BH461" s="131"/>
      <c r="BI461" s="65"/>
      <c r="BJ461" s="131"/>
      <c r="BK461" s="65"/>
      <c r="BL461" s="131"/>
      <c r="BM461" s="132"/>
      <c r="BN461" s="131"/>
      <c r="BO461" s="65"/>
      <c r="BP461" s="131"/>
      <c r="BQ461" s="65"/>
      <c r="BR461" s="131"/>
      <c r="BS461" s="65"/>
      <c r="BT461" s="131"/>
      <c r="BU461" s="65"/>
      <c r="BV461" s="131"/>
      <c r="BW461" s="65"/>
      <c r="BX461" s="131"/>
      <c r="BY461" s="65"/>
      <c r="BZ461" s="131"/>
      <c r="CA461" s="65"/>
      <c r="CB461" s="156">
        <f>+BE461+BG461+BI461+BK461+BM461+BO461+BQ461+BS461+BU461+BW461+BY461+CA461</f>
        <v>0</v>
      </c>
      <c r="CC461" s="128" t="e">
        <f>+CB461/BA461*100</f>
        <v>#DIV/0!</v>
      </c>
      <c r="CF461" s="122"/>
      <c r="CG461" s="122"/>
      <c r="CL461" s="1113"/>
      <c r="CM461" s="1113"/>
      <c r="CN461" s="1113"/>
      <c r="CO461" s="1113"/>
      <c r="CP461" s="1113"/>
      <c r="CQ461" s="1113"/>
      <c r="CR461" s="70"/>
      <c r="CS461" s="70"/>
      <c r="CT461" s="70"/>
      <c r="CU461" s="70"/>
      <c r="CV461" s="70"/>
      <c r="CW461" s="70"/>
      <c r="CX461" s="70"/>
      <c r="CY461" s="70"/>
      <c r="CZ461" s="70"/>
      <c r="DA461" s="70"/>
      <c r="DB461" s="70"/>
      <c r="DC461" s="70"/>
      <c r="DD461" s="70"/>
      <c r="DE461" s="70"/>
      <c r="DF461" s="70"/>
      <c r="DG461" s="70"/>
      <c r="DH461" s="70"/>
      <c r="DK461" s="122"/>
      <c r="DL461" s="122"/>
      <c r="DM461" s="123"/>
      <c r="DN461" s="122"/>
      <c r="DO461" s="122"/>
    </row>
    <row r="462" spans="1:119" ht="36.75" customHeight="1">
      <c r="A462" s="1006" t="s">
        <v>539</v>
      </c>
      <c r="B462" s="1006"/>
      <c r="C462" s="1006"/>
      <c r="D462" s="1006"/>
      <c r="E462" s="1006"/>
      <c r="F462" s="72"/>
      <c r="G462" s="55"/>
      <c r="H462" s="55"/>
      <c r="I462" s="55"/>
      <c r="J462" s="39"/>
      <c r="K462" s="39"/>
      <c r="L462" s="39"/>
      <c r="M462" s="39"/>
      <c r="N462" s="39"/>
      <c r="O462" s="39"/>
      <c r="P462" s="39"/>
      <c r="Q462" s="39"/>
      <c r="R462" s="39"/>
      <c r="S462" s="39"/>
      <c r="T462" s="39"/>
      <c r="U462" s="39"/>
      <c r="Z462" s="227"/>
      <c r="AA462" s="227"/>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CF462" s="122"/>
      <c r="CG462" s="122"/>
      <c r="CL462" s="70"/>
      <c r="CM462" s="70"/>
      <c r="CN462" s="70"/>
      <c r="CO462" s="70"/>
      <c r="CP462" s="70"/>
      <c r="CQ462" s="70"/>
      <c r="CR462" s="70"/>
      <c r="CS462" s="70"/>
      <c r="CT462" s="70"/>
      <c r="CU462" s="70"/>
      <c r="CV462" s="70"/>
      <c r="CW462" s="70"/>
      <c r="CX462" s="70"/>
      <c r="CY462" s="70"/>
      <c r="CZ462" s="70"/>
      <c r="DA462" s="70"/>
      <c r="DB462" s="70"/>
      <c r="DC462" s="70"/>
      <c r="DD462" s="70"/>
      <c r="DE462" s="70"/>
      <c r="DF462" s="70"/>
      <c r="DG462" s="70"/>
      <c r="DH462" s="70"/>
      <c r="DK462" s="122"/>
      <c r="DL462" s="122"/>
      <c r="DM462" s="123"/>
      <c r="DN462" s="122"/>
      <c r="DO462" s="122"/>
    </row>
    <row r="463" spans="1:119" ht="38.25" customHeight="1">
      <c r="A463" s="14"/>
      <c r="B463" s="10"/>
      <c r="C463" s="14"/>
      <c r="D463" s="14"/>
      <c r="E463" s="10"/>
      <c r="F463" s="92"/>
      <c r="G463" s="104"/>
      <c r="H463" s="104"/>
      <c r="I463" s="104"/>
      <c r="J463" s="105"/>
      <c r="K463" s="105"/>
      <c r="L463" s="105"/>
      <c r="M463" s="105"/>
      <c r="N463" s="105"/>
      <c r="O463" s="105"/>
      <c r="P463" s="105"/>
      <c r="Q463" s="105"/>
      <c r="R463" s="105"/>
      <c r="S463" s="105"/>
      <c r="T463" s="105"/>
      <c r="U463" s="105"/>
      <c r="Z463" s="227"/>
      <c r="AA463" s="227"/>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CF463" s="122"/>
      <c r="CG463" s="122"/>
    </row>
    <row r="464" spans="1:119">
      <c r="A464" s="14"/>
      <c r="B464" s="10"/>
      <c r="C464" s="14"/>
      <c r="D464" s="14"/>
      <c r="E464" s="10"/>
      <c r="F464" s="92"/>
      <c r="G464" s="104"/>
      <c r="H464" s="104"/>
      <c r="I464" s="104"/>
      <c r="J464" s="105"/>
      <c r="K464" s="105"/>
      <c r="L464" s="105"/>
      <c r="M464" s="105"/>
      <c r="N464" s="105"/>
      <c r="O464" s="105"/>
      <c r="P464" s="105"/>
      <c r="Q464" s="105"/>
      <c r="R464" s="105"/>
      <c r="S464" s="105"/>
      <c r="T464" s="105"/>
      <c r="U464" s="105"/>
      <c r="V464" s="70"/>
      <c r="W464" s="70"/>
      <c r="Z464" s="227"/>
      <c r="AA464" s="227"/>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CF464" s="122"/>
      <c r="CG464" s="122"/>
    </row>
    <row r="465" spans="1:88">
      <c r="A465" s="14"/>
      <c r="B465" s="10"/>
      <c r="C465" s="14"/>
      <c r="D465" s="14"/>
      <c r="E465" s="10"/>
      <c r="F465" s="92"/>
      <c r="G465" s="104"/>
      <c r="H465" s="104"/>
      <c r="I465" s="104"/>
      <c r="J465" s="105"/>
      <c r="K465" s="105"/>
      <c r="L465" s="105"/>
      <c r="M465" s="105"/>
      <c r="N465" s="105"/>
      <c r="O465" s="105"/>
      <c r="P465" s="105"/>
      <c r="Q465" s="105"/>
      <c r="R465" s="105"/>
      <c r="S465" s="105"/>
      <c r="T465" s="105"/>
      <c r="U465" s="105"/>
      <c r="V465" s="70"/>
      <c r="W465" s="70"/>
      <c r="Z465" s="227"/>
      <c r="AA465" s="227"/>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CF465" s="122"/>
      <c r="CG465" s="122"/>
    </row>
    <row r="466" spans="1:88" ht="21">
      <c r="A466" s="14"/>
      <c r="B466" s="10"/>
      <c r="C466" s="14"/>
      <c r="D466" s="14"/>
      <c r="E466" s="10"/>
      <c r="F466" s="92"/>
      <c r="G466" s="104"/>
      <c r="H466" s="104"/>
      <c r="I466" s="104"/>
      <c r="J466" s="105"/>
      <c r="K466" s="105"/>
      <c r="L466" s="105"/>
      <c r="M466" s="105"/>
      <c r="N466" s="105"/>
      <c r="O466" s="105"/>
      <c r="P466" s="105"/>
      <c r="Q466" s="105"/>
      <c r="R466" s="105"/>
      <c r="S466" s="105"/>
      <c r="T466" s="105"/>
      <c r="U466" s="105"/>
      <c r="V466" s="70"/>
      <c r="W466" s="70"/>
      <c r="Z466" s="227"/>
      <c r="AA466" s="227"/>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BA466" s="52"/>
      <c r="BB466" s="208"/>
      <c r="BC466" s="52"/>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c r="CB466" s="70"/>
      <c r="CC466" s="70"/>
      <c r="CF466" s="122"/>
      <c r="CG466" s="122"/>
    </row>
    <row r="467" spans="1:88" ht="15" customHeight="1">
      <c r="A467" s="15"/>
      <c r="B467" s="13"/>
      <c r="C467" s="14"/>
      <c r="D467" s="14"/>
      <c r="E467" s="15"/>
      <c r="F467" s="96"/>
      <c r="G467" s="97"/>
      <c r="H467" s="97"/>
      <c r="I467" s="97"/>
      <c r="J467" s="98"/>
      <c r="K467" s="98"/>
      <c r="L467" s="98"/>
      <c r="M467" s="98"/>
      <c r="N467" s="98"/>
      <c r="O467" s="98"/>
      <c r="P467" s="98"/>
      <c r="Q467" s="98"/>
      <c r="R467" s="98"/>
      <c r="S467" s="98"/>
      <c r="T467" s="98"/>
      <c r="U467" s="98"/>
      <c r="V467" s="70"/>
      <c r="W467" s="70"/>
      <c r="Z467" s="227"/>
      <c r="AA467" s="227"/>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BA467" s="39"/>
      <c r="BB467" s="170"/>
      <c r="BC467" s="39"/>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c r="CB467" s="70"/>
      <c r="CC467" s="70"/>
      <c r="CF467" s="122"/>
      <c r="CG467" s="122"/>
    </row>
    <row r="468" spans="1:88" ht="27" customHeight="1">
      <c r="A468" s="21" t="s">
        <v>8</v>
      </c>
      <c r="B468" s="1229" t="s">
        <v>193</v>
      </c>
      <c r="C468" s="1229"/>
      <c r="D468" s="1229"/>
      <c r="E468" s="15"/>
      <c r="F468" s="96"/>
      <c r="G468" s="97"/>
      <c r="H468" s="97"/>
      <c r="I468" s="97"/>
      <c r="J468" s="98"/>
      <c r="K468" s="98"/>
      <c r="L468" s="98"/>
      <c r="M468" s="98"/>
      <c r="N468" s="98"/>
      <c r="O468" s="98"/>
      <c r="P468" s="98"/>
      <c r="Q468" s="98"/>
      <c r="R468" s="98"/>
      <c r="S468" s="98"/>
      <c r="T468" s="98"/>
      <c r="U468" s="98"/>
      <c r="V468" s="29"/>
      <c r="W468" s="29"/>
      <c r="Z468" s="227"/>
      <c r="AA468" s="227"/>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Y468" s="123"/>
      <c r="AZ468" s="191"/>
      <c r="BA468" s="39"/>
      <c r="BB468" s="170"/>
      <c r="BC468" s="39"/>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c r="CB468" s="70"/>
      <c r="CC468" s="70"/>
      <c r="CF468" s="122"/>
      <c r="CG468" s="122"/>
    </row>
    <row r="469" spans="1:88" ht="27" customHeight="1">
      <c r="A469" s="16" t="s">
        <v>9</v>
      </c>
      <c r="B469" s="1000" t="s">
        <v>10</v>
      </c>
      <c r="C469" s="1000"/>
      <c r="D469" s="1000"/>
      <c r="E469" s="1000"/>
      <c r="F469" s="1000"/>
      <c r="G469" s="1000"/>
      <c r="H469" s="1000"/>
      <c r="I469" s="99"/>
      <c r="J469" s="100"/>
      <c r="K469" s="100"/>
      <c r="L469" s="100"/>
      <c r="M469" s="100"/>
      <c r="N469" s="100"/>
      <c r="O469" s="100"/>
      <c r="P469" s="100"/>
      <c r="Q469" s="100"/>
      <c r="R469" s="100"/>
      <c r="S469" s="100"/>
      <c r="T469" s="100"/>
      <c r="U469" s="100"/>
      <c r="V469" s="29"/>
      <c r="W469" s="29"/>
      <c r="Z469" s="227"/>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Y469" s="123"/>
      <c r="AZ469" s="191"/>
      <c r="BA469" s="39"/>
      <c r="BB469" s="170"/>
      <c r="BC469" s="39"/>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c r="CB469" s="70"/>
      <c r="CC469" s="70"/>
      <c r="CF469" s="122"/>
      <c r="CG469" s="122"/>
    </row>
    <row r="470" spans="1:88" ht="33" customHeight="1">
      <c r="A470" s="14"/>
      <c r="B470" s="669" t="s">
        <v>194</v>
      </c>
      <c r="C470" s="1000" t="s">
        <v>195</v>
      </c>
      <c r="D470" s="1000"/>
      <c r="E470" s="1000"/>
      <c r="F470" s="1000"/>
      <c r="G470" s="1000"/>
      <c r="H470" s="1000"/>
      <c r="I470" s="99"/>
      <c r="J470" s="100"/>
      <c r="K470" s="100"/>
      <c r="L470" s="100"/>
      <c r="M470" s="100"/>
      <c r="N470" s="100"/>
      <c r="O470" s="100"/>
      <c r="P470" s="100"/>
      <c r="Q470" s="100"/>
      <c r="R470" s="100"/>
      <c r="S470" s="100"/>
      <c r="T470" s="100"/>
      <c r="U470" s="100"/>
      <c r="V470" s="5"/>
      <c r="W470" s="5"/>
      <c r="Z470" s="227"/>
      <c r="AA470" s="227"/>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BB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F470" s="29"/>
      <c r="CG470" s="29"/>
      <c r="CH470" s="29"/>
      <c r="CI470" s="29"/>
      <c r="CJ470" s="29"/>
    </row>
    <row r="471" spans="1:88" ht="21.75" customHeight="1">
      <c r="A471" s="975" t="s">
        <v>13</v>
      </c>
      <c r="B471" s="981" t="s">
        <v>14</v>
      </c>
      <c r="C471" s="981" t="s">
        <v>15</v>
      </c>
      <c r="D471" s="997" t="s">
        <v>16</v>
      </c>
      <c r="E471" s="945" t="s">
        <v>17</v>
      </c>
      <c r="F471" s="1011" t="s">
        <v>709</v>
      </c>
      <c r="G471" s="994" t="s">
        <v>214</v>
      </c>
      <c r="H471" s="1005"/>
      <c r="I471" s="1005"/>
      <c r="J471" s="996" t="s">
        <v>710</v>
      </c>
      <c r="K471" s="996"/>
      <c r="L471" s="996"/>
      <c r="M471" s="996"/>
      <c r="N471" s="996"/>
      <c r="O471" s="996"/>
      <c r="P471" s="996"/>
      <c r="Q471" s="996"/>
      <c r="R471" s="996"/>
      <c r="S471" s="996"/>
      <c r="T471" s="996"/>
      <c r="U471" s="996"/>
      <c r="V471" s="1238" t="s">
        <v>712</v>
      </c>
      <c r="W471" s="1241" t="s">
        <v>577</v>
      </c>
      <c r="Z471" s="1022" t="s">
        <v>518</v>
      </c>
      <c r="AA471" s="1023"/>
      <c r="AB471" s="1022" t="s">
        <v>519</v>
      </c>
      <c r="AC471" s="1023"/>
      <c r="AD471" s="1022" t="s">
        <v>520</v>
      </c>
      <c r="AE471" s="1023"/>
      <c r="AF471" s="1022" t="s">
        <v>521</v>
      </c>
      <c r="AG471" s="1023"/>
      <c r="AH471" s="1022" t="s">
        <v>522</v>
      </c>
      <c r="AI471" s="1023"/>
      <c r="AJ471" s="1022" t="s">
        <v>523</v>
      </c>
      <c r="AK471" s="1023"/>
      <c r="AL471" s="1022" t="s">
        <v>524</v>
      </c>
      <c r="AM471" s="1023"/>
      <c r="AN471" s="1022" t="s">
        <v>525</v>
      </c>
      <c r="AO471" s="1023"/>
      <c r="AP471" s="1022" t="s">
        <v>526</v>
      </c>
      <c r="AQ471" s="1023"/>
      <c r="AR471" s="1022" t="s">
        <v>527</v>
      </c>
      <c r="AS471" s="1023"/>
      <c r="AT471" s="1022" t="s">
        <v>528</v>
      </c>
      <c r="AU471" s="1023"/>
      <c r="AV471" s="1022" t="s">
        <v>529</v>
      </c>
      <c r="AW471" s="1023"/>
      <c r="BA471" s="1074" t="s">
        <v>763</v>
      </c>
      <c r="BB471" s="119"/>
      <c r="BC471" s="1074" t="s">
        <v>763</v>
      </c>
      <c r="BD471" s="1108" t="s">
        <v>530</v>
      </c>
      <c r="BE471" s="1112"/>
      <c r="BF471" s="1112"/>
      <c r="BG471" s="1112"/>
      <c r="BH471" s="1112"/>
      <c r="BI471" s="1112"/>
      <c r="BJ471" s="1112"/>
      <c r="BK471" s="1112"/>
      <c r="BL471" s="1112"/>
      <c r="BM471" s="1112"/>
      <c r="BN471" s="1112"/>
      <c r="BO471" s="1112"/>
      <c r="BP471" s="1112"/>
      <c r="BQ471" s="1112"/>
      <c r="BR471" s="1112"/>
      <c r="BS471" s="1112"/>
      <c r="BT471" s="1112"/>
      <c r="BU471" s="1112"/>
      <c r="BV471" s="1112"/>
      <c r="BW471" s="1112"/>
      <c r="BX471" s="1112"/>
      <c r="BY471" s="1112"/>
      <c r="BZ471" s="1109"/>
      <c r="CA471" s="120"/>
      <c r="CB471" s="121"/>
      <c r="CC471" s="121"/>
      <c r="CF471" s="29"/>
      <c r="CG471" s="29"/>
      <c r="CH471" s="29"/>
      <c r="CI471" s="29"/>
      <c r="CJ471" s="29"/>
    </row>
    <row r="472" spans="1:88" ht="42.75" customHeight="1">
      <c r="A472" s="976"/>
      <c r="B472" s="982"/>
      <c r="C472" s="982"/>
      <c r="D472" s="998"/>
      <c r="E472" s="945"/>
      <c r="F472" s="1012"/>
      <c r="G472" s="993" t="s">
        <v>713</v>
      </c>
      <c r="H472" s="993"/>
      <c r="I472" s="994"/>
      <c r="J472" s="996" t="s">
        <v>711</v>
      </c>
      <c r="K472" s="996"/>
      <c r="L472" s="996"/>
      <c r="M472" s="996"/>
      <c r="N472" s="996"/>
      <c r="O472" s="996"/>
      <c r="P472" s="996"/>
      <c r="Q472" s="996"/>
      <c r="R472" s="996"/>
      <c r="S472" s="996"/>
      <c r="T472" s="996"/>
      <c r="U472" s="996"/>
      <c r="V472" s="1239"/>
      <c r="W472" s="1242"/>
      <c r="Z472" s="980" t="s">
        <v>578</v>
      </c>
      <c r="AA472" s="980" t="s">
        <v>579</v>
      </c>
      <c r="AB472" s="980" t="s">
        <v>580</v>
      </c>
      <c r="AC472" s="980" t="s">
        <v>581</v>
      </c>
      <c r="AD472" s="980" t="s">
        <v>582</v>
      </c>
      <c r="AE472" s="980" t="s">
        <v>583</v>
      </c>
      <c r="AF472" s="980" t="s">
        <v>584</v>
      </c>
      <c r="AG472" s="980" t="s">
        <v>585</v>
      </c>
      <c r="AH472" s="980" t="s">
        <v>586</v>
      </c>
      <c r="AI472" s="980" t="s">
        <v>587</v>
      </c>
      <c r="AJ472" s="980" t="s">
        <v>588</v>
      </c>
      <c r="AK472" s="980" t="s">
        <v>589</v>
      </c>
      <c r="AL472" s="980" t="s">
        <v>590</v>
      </c>
      <c r="AM472" s="980" t="s">
        <v>591</v>
      </c>
      <c r="AN472" s="980" t="s">
        <v>592</v>
      </c>
      <c r="AO472" s="980" t="s">
        <v>593</v>
      </c>
      <c r="AP472" s="980" t="s">
        <v>594</v>
      </c>
      <c r="AQ472" s="980" t="s">
        <v>595</v>
      </c>
      <c r="AR472" s="980" t="s">
        <v>596</v>
      </c>
      <c r="AS472" s="980" t="s">
        <v>597</v>
      </c>
      <c r="AT472" s="980" t="s">
        <v>598</v>
      </c>
      <c r="AU472" s="980" t="s">
        <v>599</v>
      </c>
      <c r="AV472" s="980" t="s">
        <v>600</v>
      </c>
      <c r="AW472" s="980" t="s">
        <v>601</v>
      </c>
      <c r="BA472" s="1075"/>
      <c r="BB472" s="124"/>
      <c r="BC472" s="1075"/>
      <c r="BD472" s="1108" t="s">
        <v>518</v>
      </c>
      <c r="BE472" s="1109"/>
      <c r="BF472" s="1108" t="s">
        <v>519</v>
      </c>
      <c r="BG472" s="1109"/>
      <c r="BH472" s="1108" t="s">
        <v>520</v>
      </c>
      <c r="BI472" s="1109"/>
      <c r="BJ472" s="1108" t="s">
        <v>521</v>
      </c>
      <c r="BK472" s="1109"/>
      <c r="BL472" s="1108" t="s">
        <v>522</v>
      </c>
      <c r="BM472" s="1109"/>
      <c r="BN472" s="1108" t="s">
        <v>523</v>
      </c>
      <c r="BO472" s="1109"/>
      <c r="BP472" s="1108" t="s">
        <v>524</v>
      </c>
      <c r="BQ472" s="1109"/>
      <c r="BR472" s="1108" t="s">
        <v>525</v>
      </c>
      <c r="BS472" s="1109"/>
      <c r="BT472" s="1108" t="s">
        <v>526</v>
      </c>
      <c r="BU472" s="1109"/>
      <c r="BV472" s="1108" t="s">
        <v>527</v>
      </c>
      <c r="BW472" s="1109"/>
      <c r="BX472" s="1108" t="s">
        <v>528</v>
      </c>
      <c r="BY472" s="1109"/>
      <c r="BZ472" s="1108" t="s">
        <v>529</v>
      </c>
      <c r="CA472" s="1109"/>
      <c r="CB472" s="1105" t="s">
        <v>764</v>
      </c>
      <c r="CC472" s="1106" t="s">
        <v>765</v>
      </c>
      <c r="CF472" s="122"/>
      <c r="CG472" s="122"/>
    </row>
    <row r="473" spans="1:88" ht="27" customHeight="1">
      <c r="A473" s="976"/>
      <c r="B473" s="982"/>
      <c r="C473" s="982"/>
      <c r="D473" s="998"/>
      <c r="E473" s="945"/>
      <c r="F473" s="1012"/>
      <c r="G473" s="978">
        <v>2024</v>
      </c>
      <c r="H473" s="978">
        <v>2025</v>
      </c>
      <c r="I473" s="978">
        <v>2026</v>
      </c>
      <c r="J473" s="660"/>
      <c r="K473" s="660"/>
      <c r="L473" s="660"/>
      <c r="M473" s="660"/>
      <c r="N473" s="660"/>
      <c r="O473" s="660"/>
      <c r="P473" s="660"/>
      <c r="Q473" s="660"/>
      <c r="R473" s="660"/>
      <c r="S473" s="660"/>
      <c r="T473" s="660"/>
      <c r="U473" s="660"/>
      <c r="V473" s="1239"/>
      <c r="W473" s="1242"/>
      <c r="Z473" s="980"/>
      <c r="AA473" s="980"/>
      <c r="AB473" s="980"/>
      <c r="AC473" s="980"/>
      <c r="AD473" s="980"/>
      <c r="AE473" s="980"/>
      <c r="AF473" s="980"/>
      <c r="AG473" s="980"/>
      <c r="AH473" s="980"/>
      <c r="AI473" s="980"/>
      <c r="AJ473" s="980"/>
      <c r="AK473" s="980"/>
      <c r="AL473" s="980"/>
      <c r="AM473" s="980"/>
      <c r="AN473" s="980"/>
      <c r="AO473" s="980"/>
      <c r="AP473" s="980"/>
      <c r="AQ473" s="980"/>
      <c r="AR473" s="980"/>
      <c r="AS473" s="980"/>
      <c r="AT473" s="980"/>
      <c r="AU473" s="980"/>
      <c r="AV473" s="980"/>
      <c r="AW473" s="980"/>
      <c r="BA473" s="1075"/>
      <c r="BB473" s="124"/>
      <c r="BC473" s="1075"/>
      <c r="BD473" s="1110" t="s">
        <v>531</v>
      </c>
      <c r="BE473" s="1110" t="s">
        <v>532</v>
      </c>
      <c r="BF473" s="1110" t="s">
        <v>531</v>
      </c>
      <c r="BG473" s="1110" t="s">
        <v>532</v>
      </c>
      <c r="BH473" s="1110" t="s">
        <v>531</v>
      </c>
      <c r="BI473" s="1110" t="s">
        <v>532</v>
      </c>
      <c r="BJ473" s="1110" t="s">
        <v>531</v>
      </c>
      <c r="BK473" s="1110" t="s">
        <v>532</v>
      </c>
      <c r="BL473" s="1110" t="s">
        <v>531</v>
      </c>
      <c r="BM473" s="1110" t="s">
        <v>532</v>
      </c>
      <c r="BN473" s="1107" t="s">
        <v>531</v>
      </c>
      <c r="BO473" s="1110" t="s">
        <v>532</v>
      </c>
      <c r="BP473" s="1107" t="s">
        <v>531</v>
      </c>
      <c r="BQ473" s="1110" t="s">
        <v>532</v>
      </c>
      <c r="BR473" s="1107" t="s">
        <v>531</v>
      </c>
      <c r="BS473" s="1110" t="s">
        <v>532</v>
      </c>
      <c r="BT473" s="1107" t="s">
        <v>531</v>
      </c>
      <c r="BU473" s="1110" t="s">
        <v>532</v>
      </c>
      <c r="BV473" s="1107" t="s">
        <v>531</v>
      </c>
      <c r="BW473" s="1110" t="s">
        <v>532</v>
      </c>
      <c r="BX473" s="1107" t="s">
        <v>531</v>
      </c>
      <c r="BY473" s="1110" t="s">
        <v>532</v>
      </c>
      <c r="BZ473" s="1107" t="s">
        <v>531</v>
      </c>
      <c r="CA473" s="1110" t="s">
        <v>532</v>
      </c>
      <c r="CB473" s="1105"/>
      <c r="CC473" s="1106"/>
      <c r="CF473" s="122"/>
      <c r="CG473" s="122"/>
    </row>
    <row r="474" spans="1:88" ht="51.75" customHeight="1">
      <c r="A474" s="977"/>
      <c r="B474" s="983"/>
      <c r="C474" s="983"/>
      <c r="D474" s="999"/>
      <c r="E474" s="945"/>
      <c r="F474" s="1013"/>
      <c r="G474" s="979"/>
      <c r="H474" s="979"/>
      <c r="I474" s="979"/>
      <c r="J474" s="661" t="s">
        <v>399</v>
      </c>
      <c r="K474" s="661" t="s">
        <v>400</v>
      </c>
      <c r="L474" s="661" t="s">
        <v>401</v>
      </c>
      <c r="M474" s="661" t="s">
        <v>402</v>
      </c>
      <c r="N474" s="661" t="s">
        <v>403</v>
      </c>
      <c r="O474" s="661" t="s">
        <v>404</v>
      </c>
      <c r="P474" s="661" t="s">
        <v>405</v>
      </c>
      <c r="Q474" s="661" t="s">
        <v>406</v>
      </c>
      <c r="R474" s="661" t="s">
        <v>407</v>
      </c>
      <c r="S474" s="661" t="s">
        <v>408</v>
      </c>
      <c r="T474" s="661" t="s">
        <v>409</v>
      </c>
      <c r="U474" s="661" t="s">
        <v>410</v>
      </c>
      <c r="V474" s="1240"/>
      <c r="W474" s="1243"/>
      <c r="Z474" s="980"/>
      <c r="AA474" s="980"/>
      <c r="AB474" s="980"/>
      <c r="AC474" s="980"/>
      <c r="AD474" s="980"/>
      <c r="AE474" s="980"/>
      <c r="AF474" s="980"/>
      <c r="AG474" s="980"/>
      <c r="AH474" s="980"/>
      <c r="AI474" s="980"/>
      <c r="AJ474" s="980"/>
      <c r="AK474" s="980"/>
      <c r="AL474" s="980"/>
      <c r="AM474" s="980"/>
      <c r="AN474" s="980"/>
      <c r="AO474" s="980"/>
      <c r="AP474" s="980"/>
      <c r="AQ474" s="980"/>
      <c r="AR474" s="980"/>
      <c r="AS474" s="980"/>
      <c r="AT474" s="980"/>
      <c r="AU474" s="980"/>
      <c r="AV474" s="980"/>
      <c r="AW474" s="980"/>
      <c r="AY474" s="125"/>
      <c r="AZ474" s="125"/>
      <c r="BA474" s="1076"/>
      <c r="BB474" s="127"/>
      <c r="BC474" s="1076"/>
      <c r="BD474" s="1111"/>
      <c r="BE474" s="1111"/>
      <c r="BF474" s="1111"/>
      <c r="BG474" s="1111"/>
      <c r="BH474" s="1111"/>
      <c r="BI474" s="1111"/>
      <c r="BJ474" s="1111"/>
      <c r="BK474" s="1111"/>
      <c r="BL474" s="1111"/>
      <c r="BM474" s="1111"/>
      <c r="BN474" s="1107"/>
      <c r="BO474" s="1111"/>
      <c r="BP474" s="1107"/>
      <c r="BQ474" s="1111"/>
      <c r="BR474" s="1107"/>
      <c r="BS474" s="1111"/>
      <c r="BT474" s="1107"/>
      <c r="BU474" s="1111"/>
      <c r="BV474" s="1107"/>
      <c r="BW474" s="1111"/>
      <c r="BX474" s="1107"/>
      <c r="BY474" s="1111"/>
      <c r="BZ474" s="1107"/>
      <c r="CA474" s="1111"/>
      <c r="CB474" s="1105"/>
      <c r="CC474" s="1106"/>
      <c r="CD474" s="125"/>
      <c r="CE474" s="125"/>
      <c r="CF474" s="122"/>
      <c r="CG474" s="122"/>
    </row>
    <row r="475" spans="1:88" ht="54.75" customHeight="1">
      <c r="A475" s="945" t="s">
        <v>540</v>
      </c>
      <c r="B475" s="945" t="s">
        <v>365</v>
      </c>
      <c r="C475" s="944" t="s">
        <v>364</v>
      </c>
      <c r="D475" s="945" t="s">
        <v>18</v>
      </c>
      <c r="E475" s="945"/>
      <c r="F475" s="671">
        <f>+'[1]UE409 (2)'!F489</f>
        <v>34</v>
      </c>
      <c r="G475" s="671">
        <f>+'[1]UE409 (2)'!G487</f>
        <v>2024</v>
      </c>
      <c r="H475" s="671">
        <f>+'[1]UE409 (2)'!H487</f>
        <v>2025</v>
      </c>
      <c r="I475" s="671">
        <f>+'[1]UE409 (2)'!I487</f>
        <v>2026</v>
      </c>
      <c r="J475" s="727">
        <v>0</v>
      </c>
      <c r="K475" s="671">
        <v>0</v>
      </c>
      <c r="L475" s="671">
        <v>0</v>
      </c>
      <c r="M475" s="671">
        <v>0</v>
      </c>
      <c r="N475" s="671">
        <f t="shared" ref="N475:U475" si="155">N476</f>
        <v>0</v>
      </c>
      <c r="O475" s="671">
        <f t="shared" si="155"/>
        <v>0</v>
      </c>
      <c r="P475" s="671">
        <f t="shared" si="155"/>
        <v>0</v>
      </c>
      <c r="Q475" s="671">
        <f t="shared" si="155"/>
        <v>0</v>
      </c>
      <c r="R475" s="671">
        <f t="shared" si="155"/>
        <v>0</v>
      </c>
      <c r="S475" s="671">
        <f t="shared" si="155"/>
        <v>0</v>
      </c>
      <c r="T475" s="671">
        <f t="shared" si="155"/>
        <v>0</v>
      </c>
      <c r="U475" s="671">
        <f t="shared" si="155"/>
        <v>0</v>
      </c>
      <c r="V475" s="77">
        <f>SUM(J475:U475)</f>
        <v>0</v>
      </c>
      <c r="W475" s="128">
        <f>+V475/F475*100</f>
        <v>0</v>
      </c>
      <c r="Z475" s="224"/>
      <c r="AA475" s="224"/>
      <c r="AB475" s="223"/>
      <c r="AC475" s="223"/>
      <c r="AD475" s="223"/>
      <c r="AE475" s="223"/>
      <c r="AF475" s="223"/>
      <c r="AG475" s="223"/>
      <c r="AH475" s="223"/>
      <c r="AI475" s="223"/>
      <c r="AJ475" s="223"/>
      <c r="AK475" s="223"/>
      <c r="AL475" s="223"/>
      <c r="AM475" s="223"/>
      <c r="AN475" s="223"/>
      <c r="AO475" s="223"/>
      <c r="AP475" s="223"/>
      <c r="AQ475" s="223"/>
      <c r="AR475" s="223"/>
      <c r="AS475" s="223"/>
      <c r="AT475" s="223"/>
      <c r="AU475" s="223"/>
      <c r="AV475" s="223"/>
      <c r="AW475" s="223"/>
      <c r="BA475" s="750">
        <f>+BC475+BD475+BF475+BH475+BJ475+BL475+BN475+BP475+BR475+BT475+BV475+BX475+BZ475</f>
        <v>-1413064</v>
      </c>
      <c r="BB475" s="748">
        <f>+BE475+BG475+BI475+BK475+BM475+BO475+BQ475+BS475+BU475+BW475+BY475+CA475</f>
        <v>0</v>
      </c>
      <c r="BC475" s="750">
        <v>0</v>
      </c>
      <c r="BD475" s="748">
        <v>27400</v>
      </c>
      <c r="BE475" s="748">
        <v>280206.95999999996</v>
      </c>
      <c r="BF475" s="750">
        <v>-1440464</v>
      </c>
      <c r="BG475" s="748">
        <v>-280206.95999999996</v>
      </c>
      <c r="BH475" s="750"/>
      <c r="BI475" s="748"/>
      <c r="BJ475" s="750"/>
      <c r="BK475" s="748"/>
      <c r="BL475" s="750"/>
      <c r="BM475" s="750"/>
      <c r="BN475" s="750"/>
      <c r="BO475" s="748"/>
      <c r="BP475" s="750"/>
      <c r="BQ475" s="748"/>
      <c r="BR475" s="750"/>
      <c r="BS475" s="750"/>
      <c r="BT475" s="750"/>
      <c r="BU475" s="748"/>
      <c r="BV475" s="750"/>
      <c r="BW475" s="750"/>
      <c r="BX475" s="750"/>
      <c r="BY475" s="750"/>
      <c r="BZ475" s="750"/>
      <c r="CA475" s="750"/>
      <c r="CB475" s="768">
        <f>+BE475+BG475+BI475+BK475+BM475+BO475+BQ475+BS475+BU475+BW475+BY475+CA475</f>
        <v>0</v>
      </c>
      <c r="CC475" s="769">
        <f>+CB475/BA475*100</f>
        <v>0</v>
      </c>
      <c r="CF475" s="751">
        <f>+CI475-BA475</f>
        <v>1413064</v>
      </c>
      <c r="CG475" s="751">
        <f>+CJ475-BB475</f>
        <v>0</v>
      </c>
      <c r="CH475" s="770"/>
      <c r="CI475" s="751"/>
      <c r="CJ475" s="751"/>
    </row>
    <row r="476" spans="1:88" ht="36.75" customHeight="1">
      <c r="A476" s="945"/>
      <c r="B476" s="945"/>
      <c r="C476" s="944"/>
      <c r="D476" s="11" t="s">
        <v>197</v>
      </c>
      <c r="E476" s="9" t="s">
        <v>198</v>
      </c>
      <c r="F476" s="671">
        <f>+'[1]UE409 (2)'!F490</f>
        <v>34</v>
      </c>
      <c r="G476" s="671">
        <f>+'[1]UE409 (2)'!G488</f>
        <v>0</v>
      </c>
      <c r="H476" s="671">
        <f>+'[1]UE409 (2)'!H488</f>
        <v>0</v>
      </c>
      <c r="I476" s="671">
        <f>+'[1]UE409 (2)'!I488</f>
        <v>0</v>
      </c>
      <c r="J476" s="634"/>
      <c r="K476" s="80">
        <v>0</v>
      </c>
      <c r="L476" s="80">
        <v>0</v>
      </c>
      <c r="M476" s="80">
        <v>0</v>
      </c>
      <c r="N476" s="80"/>
      <c r="O476" s="80"/>
      <c r="P476" s="80"/>
      <c r="Q476" s="80"/>
      <c r="R476" s="80"/>
      <c r="S476" s="80"/>
      <c r="T476" s="80"/>
      <c r="U476" s="80"/>
      <c r="V476" s="77">
        <f t="shared" ref="V476:V508" si="156">SUM(J476:U476)</f>
        <v>0</v>
      </c>
      <c r="W476" s="128">
        <f t="shared" ref="W476:W508" si="157">+V476/F476*100</f>
        <v>0</v>
      </c>
      <c r="Z476" s="224"/>
      <c r="AA476" s="224"/>
      <c r="AB476" s="223"/>
      <c r="AC476" s="223"/>
      <c r="AD476" s="223"/>
      <c r="AE476" s="223"/>
      <c r="AF476" s="223"/>
      <c r="AG476" s="223"/>
      <c r="AH476" s="223"/>
      <c r="AI476" s="223"/>
      <c r="AJ476" s="223"/>
      <c r="AK476" s="223"/>
      <c r="AL476" s="223"/>
      <c r="AM476" s="223"/>
      <c r="AN476" s="223"/>
      <c r="AO476" s="223"/>
      <c r="AP476" s="223"/>
      <c r="AQ476" s="223"/>
      <c r="AR476" s="223"/>
      <c r="AS476" s="223"/>
      <c r="AT476" s="223"/>
      <c r="AU476" s="223"/>
      <c r="AV476" s="223"/>
      <c r="AW476" s="223"/>
      <c r="BA476" s="126"/>
      <c r="BB476" s="130"/>
      <c r="BC476" s="129"/>
      <c r="BD476" s="155"/>
      <c r="BE476" s="132"/>
      <c r="BF476" s="131"/>
      <c r="BG476" s="132"/>
      <c r="BH476" s="131"/>
      <c r="BI476" s="132"/>
      <c r="BJ476" s="131"/>
      <c r="BK476" s="132"/>
      <c r="BL476" s="131"/>
      <c r="BM476" s="65"/>
      <c r="BN476" s="131"/>
      <c r="BO476" s="132"/>
      <c r="BP476" s="131"/>
      <c r="BQ476" s="132"/>
      <c r="BR476" s="131"/>
      <c r="BS476" s="65"/>
      <c r="BT476" s="131"/>
      <c r="BU476" s="132"/>
      <c r="BV476" s="131"/>
      <c r="BW476" s="65"/>
      <c r="BX476" s="131"/>
      <c r="BY476" s="65"/>
      <c r="BZ476" s="131"/>
      <c r="CA476" s="65"/>
      <c r="CB476" s="156">
        <f t="shared" ref="CB476:CB508" si="158">+BE476+BG476+BI476+BK476+BM476+BO476+BQ476+BS476+BU476+BW476+BY476+CA476</f>
        <v>0</v>
      </c>
      <c r="CC476" s="128" t="e">
        <f t="shared" ref="CC476:CC508" si="159">+CB476/BA476*100</f>
        <v>#DIV/0!</v>
      </c>
      <c r="CF476" s="122"/>
      <c r="CG476" s="122"/>
    </row>
    <row r="477" spans="1:88" ht="38.25" customHeight="1">
      <c r="A477" s="945"/>
      <c r="B477" s="945"/>
      <c r="C477" s="944"/>
      <c r="D477" s="34" t="s">
        <v>199</v>
      </c>
      <c r="E477" s="25" t="s">
        <v>198</v>
      </c>
      <c r="F477" s="671">
        <f>+'[1]UE409 (2)'!F491</f>
        <v>7</v>
      </c>
      <c r="G477" s="671">
        <f>+'[1]UE409 (2)'!G489</f>
        <v>34</v>
      </c>
      <c r="H477" s="671">
        <f>+'[1]UE409 (2)'!H489</f>
        <v>34</v>
      </c>
      <c r="I477" s="671">
        <f>+'[1]UE409 (2)'!I489</f>
        <v>34</v>
      </c>
      <c r="J477" s="634">
        <v>0</v>
      </c>
      <c r="K477" s="80">
        <v>0</v>
      </c>
      <c r="L477" s="80">
        <v>0</v>
      </c>
      <c r="M477" s="80">
        <v>0</v>
      </c>
      <c r="N477" s="80"/>
      <c r="O477" s="80"/>
      <c r="P477" s="80"/>
      <c r="Q477" s="80"/>
      <c r="R477" s="80"/>
      <c r="S477" s="80"/>
      <c r="T477" s="80"/>
      <c r="U477" s="80"/>
      <c r="V477" s="77">
        <f t="shared" si="156"/>
        <v>0</v>
      </c>
      <c r="W477" s="128">
        <f t="shared" si="157"/>
        <v>0</v>
      </c>
      <c r="Z477" s="224"/>
      <c r="AA477" s="224"/>
      <c r="AB477" s="223"/>
      <c r="AC477" s="223"/>
      <c r="AD477" s="223"/>
      <c r="AE477" s="223"/>
      <c r="AF477" s="223"/>
      <c r="AG477" s="223"/>
      <c r="AH477" s="223"/>
      <c r="AI477" s="223"/>
      <c r="AJ477" s="223"/>
      <c r="AK477" s="223"/>
      <c r="AL477" s="223"/>
      <c r="AM477" s="223"/>
      <c r="AN477" s="223"/>
      <c r="AO477" s="223"/>
      <c r="AP477" s="223"/>
      <c r="AQ477" s="223"/>
      <c r="AR477" s="223"/>
      <c r="AS477" s="223"/>
      <c r="AT477" s="223"/>
      <c r="AU477" s="223"/>
      <c r="AV477" s="223"/>
      <c r="AW477" s="223"/>
      <c r="BA477" s="126"/>
      <c r="BB477" s="130"/>
      <c r="BC477" s="129"/>
      <c r="BD477" s="155"/>
      <c r="BE477" s="132"/>
      <c r="BF477" s="131"/>
      <c r="BG477" s="132"/>
      <c r="BH477" s="131"/>
      <c r="BI477" s="132"/>
      <c r="BJ477" s="131"/>
      <c r="BK477" s="132"/>
      <c r="BL477" s="131"/>
      <c r="BM477" s="65"/>
      <c r="BN477" s="131"/>
      <c r="BO477" s="132"/>
      <c r="BP477" s="131"/>
      <c r="BQ477" s="132"/>
      <c r="BR477" s="131"/>
      <c r="BS477" s="65"/>
      <c r="BT477" s="131"/>
      <c r="BU477" s="132"/>
      <c r="BV477" s="131"/>
      <c r="BW477" s="65"/>
      <c r="BX477" s="131"/>
      <c r="BY477" s="65"/>
      <c r="BZ477" s="131"/>
      <c r="CA477" s="65"/>
      <c r="CB477" s="156">
        <f t="shared" si="158"/>
        <v>0</v>
      </c>
      <c r="CC477" s="128" t="e">
        <f t="shared" si="159"/>
        <v>#DIV/0!</v>
      </c>
      <c r="CF477" s="122"/>
      <c r="CG477" s="122"/>
    </row>
    <row r="478" spans="1:88" ht="38.25" customHeight="1">
      <c r="A478" s="945"/>
      <c r="B478" s="945"/>
      <c r="C478" s="944"/>
      <c r="D478" s="34" t="s">
        <v>457</v>
      </c>
      <c r="E478" s="25" t="s">
        <v>198</v>
      </c>
      <c r="F478" s="671">
        <f>+'[1]UE409 (2)'!F492</f>
        <v>27</v>
      </c>
      <c r="G478" s="671">
        <f>+'[1]UE409 (2)'!G490</f>
        <v>34</v>
      </c>
      <c r="H478" s="671">
        <f>+'[1]UE409 (2)'!H490</f>
        <v>34</v>
      </c>
      <c r="I478" s="671">
        <f>+'[1]UE409 (2)'!I490</f>
        <v>34</v>
      </c>
      <c r="J478" s="634">
        <v>0</v>
      </c>
      <c r="K478" s="80">
        <v>0</v>
      </c>
      <c r="L478" s="80">
        <v>0</v>
      </c>
      <c r="M478" s="80">
        <v>0</v>
      </c>
      <c r="N478" s="80"/>
      <c r="O478" s="80"/>
      <c r="P478" s="80"/>
      <c r="Q478" s="80"/>
      <c r="R478" s="80"/>
      <c r="S478" s="80"/>
      <c r="T478" s="80"/>
      <c r="U478" s="80"/>
      <c r="V478" s="77">
        <f t="shared" si="156"/>
        <v>0</v>
      </c>
      <c r="W478" s="128">
        <f t="shared" si="157"/>
        <v>0</v>
      </c>
      <c r="Z478" s="224"/>
      <c r="AA478" s="224"/>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BA478" s="126"/>
      <c r="BB478" s="130"/>
      <c r="BC478" s="129"/>
      <c r="BD478" s="155"/>
      <c r="BE478" s="65"/>
      <c r="BF478" s="131"/>
      <c r="BG478" s="132"/>
      <c r="BH478" s="131"/>
      <c r="BI478" s="65"/>
      <c r="BJ478" s="131"/>
      <c r="BK478" s="132"/>
      <c r="BL478" s="131"/>
      <c r="BM478" s="65"/>
      <c r="BN478" s="131"/>
      <c r="BO478" s="132"/>
      <c r="BP478" s="131"/>
      <c r="BQ478" s="132"/>
      <c r="BR478" s="131"/>
      <c r="BS478" s="65"/>
      <c r="BT478" s="131"/>
      <c r="BU478" s="132"/>
      <c r="BV478" s="131"/>
      <c r="BW478" s="65"/>
      <c r="BX478" s="131"/>
      <c r="BY478" s="65"/>
      <c r="BZ478" s="131"/>
      <c r="CA478" s="65"/>
      <c r="CB478" s="156">
        <f t="shared" si="158"/>
        <v>0</v>
      </c>
      <c r="CC478" s="128" t="e">
        <f t="shared" si="159"/>
        <v>#DIV/0!</v>
      </c>
      <c r="CF478" s="122"/>
      <c r="CG478" s="122"/>
    </row>
    <row r="479" spans="1:88" ht="38.25" customHeight="1">
      <c r="A479" s="945"/>
      <c r="B479" s="1039" t="s">
        <v>362</v>
      </c>
      <c r="C479" s="984" t="s">
        <v>714</v>
      </c>
      <c r="D479" s="985"/>
      <c r="E479" s="986"/>
      <c r="F479" s="671">
        <f>+'[1]UE409 (2)'!F493</f>
        <v>10919</v>
      </c>
      <c r="G479" s="698">
        <f>+'[1]UE409 (2)'!G491</f>
        <v>7</v>
      </c>
      <c r="H479" s="698">
        <f>+'[1]UE409 (2)'!H491</f>
        <v>7</v>
      </c>
      <c r="I479" s="698">
        <f>+'[1]UE409 (2)'!I491</f>
        <v>7</v>
      </c>
      <c r="J479" s="723">
        <v>515</v>
      </c>
      <c r="K479" s="698">
        <v>625</v>
      </c>
      <c r="L479" s="698">
        <v>777</v>
      </c>
      <c r="M479" s="698">
        <v>680</v>
      </c>
      <c r="N479" s="698">
        <f t="shared" ref="N479:U479" si="160">+N480+N483</f>
        <v>0</v>
      </c>
      <c r="O479" s="698">
        <f t="shared" si="160"/>
        <v>0</v>
      </c>
      <c r="P479" s="698">
        <f t="shared" si="160"/>
        <v>0</v>
      </c>
      <c r="Q479" s="698">
        <f t="shared" si="160"/>
        <v>0</v>
      </c>
      <c r="R479" s="698">
        <f t="shared" si="160"/>
        <v>0</v>
      </c>
      <c r="S479" s="698">
        <f t="shared" si="160"/>
        <v>0</v>
      </c>
      <c r="T479" s="698">
        <f t="shared" si="160"/>
        <v>0</v>
      </c>
      <c r="U479" s="698">
        <f t="shared" si="160"/>
        <v>0</v>
      </c>
      <c r="V479" s="77">
        <f t="shared" si="156"/>
        <v>2597</v>
      </c>
      <c r="W479" s="128">
        <f t="shared" si="157"/>
        <v>23.784229325029766</v>
      </c>
      <c r="Z479" s="224"/>
      <c r="AA479" s="224"/>
      <c r="AB479" s="223"/>
      <c r="AC479" s="223"/>
      <c r="AD479" s="223"/>
      <c r="AE479" s="223"/>
      <c r="AF479" s="223"/>
      <c r="AG479" s="223"/>
      <c r="AH479" s="223"/>
      <c r="AI479" s="223"/>
      <c r="AJ479" s="223"/>
      <c r="AK479" s="223"/>
      <c r="AL479" s="223"/>
      <c r="AM479" s="223"/>
      <c r="AN479" s="223"/>
      <c r="AO479" s="223"/>
      <c r="AP479" s="223"/>
      <c r="AQ479" s="223"/>
      <c r="AR479" s="223"/>
      <c r="AS479" s="223"/>
      <c r="AT479" s="223"/>
      <c r="AU479" s="223"/>
      <c r="AV479" s="223"/>
      <c r="AW479" s="223"/>
      <c r="BA479" s="129"/>
      <c r="BB479" s="130"/>
      <c r="BC479" s="129"/>
      <c r="BD479" s="155"/>
      <c r="BE479" s="65"/>
      <c r="BF479" s="131"/>
      <c r="BG479" s="132"/>
      <c r="BH479" s="131"/>
      <c r="BI479" s="65"/>
      <c r="BJ479" s="131"/>
      <c r="BK479" s="132"/>
      <c r="BL479" s="131"/>
      <c r="BM479" s="65"/>
      <c r="BN479" s="131"/>
      <c r="BO479" s="132"/>
      <c r="BP479" s="131"/>
      <c r="BQ479" s="132"/>
      <c r="BR479" s="131"/>
      <c r="BS479" s="65"/>
      <c r="BT479" s="131"/>
      <c r="BU479" s="132"/>
      <c r="BV479" s="131"/>
      <c r="BW479" s="65"/>
      <c r="BX479" s="131"/>
      <c r="BY479" s="65"/>
      <c r="BZ479" s="131"/>
      <c r="CA479" s="65"/>
      <c r="CB479" s="156"/>
      <c r="CC479" s="128"/>
      <c r="CF479" s="122"/>
      <c r="CG479" s="122"/>
    </row>
    <row r="480" spans="1:88" ht="51.75" customHeight="1">
      <c r="A480" s="945"/>
      <c r="B480" s="1040"/>
      <c r="C480" s="945" t="s">
        <v>360</v>
      </c>
      <c r="D480" s="670" t="s">
        <v>221</v>
      </c>
      <c r="E480" s="670"/>
      <c r="F480" s="671">
        <f>+'[1]UE409 (2)'!F494</f>
        <v>10523</v>
      </c>
      <c r="G480" s="671">
        <f>+'[1]UE409 (2)'!G492</f>
        <v>27</v>
      </c>
      <c r="H480" s="671">
        <f>+'[1]UE409 (2)'!H492</f>
        <v>27</v>
      </c>
      <c r="I480" s="671">
        <f>+'[1]UE409 (2)'!I492</f>
        <v>27</v>
      </c>
      <c r="J480" s="727">
        <v>490</v>
      </c>
      <c r="K480" s="671">
        <v>600</v>
      </c>
      <c r="L480" s="671">
        <v>757</v>
      </c>
      <c r="M480" s="671">
        <v>661</v>
      </c>
      <c r="N480" s="671">
        <f t="shared" ref="N480:U480" si="161">+N481</f>
        <v>0</v>
      </c>
      <c r="O480" s="671">
        <f t="shared" si="161"/>
        <v>0</v>
      </c>
      <c r="P480" s="671">
        <f t="shared" si="161"/>
        <v>0</v>
      </c>
      <c r="Q480" s="671">
        <f t="shared" si="161"/>
        <v>0</v>
      </c>
      <c r="R480" s="671">
        <f t="shared" si="161"/>
        <v>0</v>
      </c>
      <c r="S480" s="671">
        <f t="shared" si="161"/>
        <v>0</v>
      </c>
      <c r="T480" s="671">
        <f t="shared" si="161"/>
        <v>0</v>
      </c>
      <c r="U480" s="671">
        <f t="shared" si="161"/>
        <v>0</v>
      </c>
      <c r="V480" s="77">
        <f t="shared" si="156"/>
        <v>2508</v>
      </c>
      <c r="W480" s="128">
        <f t="shared" si="157"/>
        <v>23.833507554879787</v>
      </c>
      <c r="Z480" s="224"/>
      <c r="AA480" s="224"/>
      <c r="AB480" s="694"/>
      <c r="AC480" s="694"/>
      <c r="AD480" s="694"/>
      <c r="AE480" s="694"/>
      <c r="AF480" s="694"/>
      <c r="AG480" s="694"/>
      <c r="AH480" s="694"/>
      <c r="AI480" s="694"/>
      <c r="AJ480" s="694"/>
      <c r="AK480" s="694"/>
      <c r="AL480" s="694"/>
      <c r="AM480" s="694"/>
      <c r="AN480" s="694"/>
      <c r="AO480" s="694"/>
      <c r="AP480" s="694"/>
      <c r="AQ480" s="694"/>
      <c r="AR480" s="694"/>
      <c r="AS480" s="694"/>
      <c r="AT480" s="694"/>
      <c r="AU480" s="694"/>
      <c r="AV480" s="694"/>
      <c r="AW480" s="694"/>
      <c r="BA480" s="77">
        <f>+BC480+BD480+BF480+BH480+BJ480+BL480+BN480+BP480+BR480+BT480+BV480+BX480+BZ480</f>
        <v>1748830</v>
      </c>
      <c r="BB480" s="130">
        <f>+BE480+BG480+BI480+BK480+BM480+BO480+BQ480+BS480+BU480+BW480+BY480+CA480</f>
        <v>277496.53000000003</v>
      </c>
      <c r="BC480" s="129">
        <v>1666624</v>
      </c>
      <c r="BD480" s="155">
        <v>11240</v>
      </c>
      <c r="BE480" s="132">
        <v>140369.79999999999</v>
      </c>
      <c r="BF480" s="131">
        <v>70966</v>
      </c>
      <c r="BG480" s="132">
        <v>137126.73000000004</v>
      </c>
      <c r="BH480" s="131"/>
      <c r="BI480" s="65"/>
      <c r="BJ480" s="131"/>
      <c r="BK480" s="132"/>
      <c r="BL480" s="131"/>
      <c r="BM480" s="65"/>
      <c r="BN480" s="131"/>
      <c r="BO480" s="132"/>
      <c r="BP480" s="131"/>
      <c r="BQ480" s="132"/>
      <c r="BR480" s="131"/>
      <c r="BS480" s="65"/>
      <c r="BT480" s="131"/>
      <c r="BU480" s="132"/>
      <c r="BV480" s="131"/>
      <c r="BW480" s="65"/>
      <c r="BX480" s="131"/>
      <c r="BY480" s="65"/>
      <c r="BZ480" s="131"/>
      <c r="CA480" s="65"/>
      <c r="CB480" s="156">
        <f t="shared" si="158"/>
        <v>277496.53000000003</v>
      </c>
      <c r="CC480" s="128">
        <f t="shared" si="159"/>
        <v>15.867553164115439</v>
      </c>
      <c r="CF480" s="133">
        <f>+CI480-BA480</f>
        <v>0</v>
      </c>
      <c r="CG480" s="133">
        <f>+CJ480-BB480</f>
        <v>0</v>
      </c>
      <c r="CH480" s="160"/>
      <c r="CI480" s="133">
        <v>1748830</v>
      </c>
      <c r="CJ480" s="133">
        <v>277496.53000000003</v>
      </c>
    </row>
    <row r="481" spans="1:88" ht="54" customHeight="1">
      <c r="A481" s="945"/>
      <c r="B481" s="1040"/>
      <c r="C481" s="945"/>
      <c r="D481" s="34" t="s">
        <v>748</v>
      </c>
      <c r="E481" s="44" t="s">
        <v>196</v>
      </c>
      <c r="F481" s="671">
        <f>+'[1]UE409 (2)'!F495</f>
        <v>10523</v>
      </c>
      <c r="G481" s="671">
        <f>+'[1]UE409 (2)'!G493</f>
        <v>10775</v>
      </c>
      <c r="H481" s="671">
        <f>+'[1]UE409 (2)'!H493</f>
        <v>10775</v>
      </c>
      <c r="I481" s="671">
        <f>+'[1]UE409 (2)'!I493</f>
        <v>10775</v>
      </c>
      <c r="J481" s="744">
        <v>490</v>
      </c>
      <c r="K481" s="80">
        <v>600</v>
      </c>
      <c r="L481" s="80">
        <v>757</v>
      </c>
      <c r="M481" s="80">
        <v>661</v>
      </c>
      <c r="N481" s="80"/>
      <c r="O481" s="80"/>
      <c r="P481" s="80"/>
      <c r="Q481" s="80"/>
      <c r="R481" s="80"/>
      <c r="S481" s="634"/>
      <c r="T481" s="80"/>
      <c r="U481" s="80"/>
      <c r="V481" s="77">
        <f t="shared" si="156"/>
        <v>2508</v>
      </c>
      <c r="W481" s="128">
        <f t="shared" si="157"/>
        <v>23.833507554879787</v>
      </c>
      <c r="Z481" s="224"/>
      <c r="AA481" s="224"/>
      <c r="AB481" s="694"/>
      <c r="AC481" s="694"/>
      <c r="AD481" s="694"/>
      <c r="AE481" s="694"/>
      <c r="AF481" s="694"/>
      <c r="AG481" s="694"/>
      <c r="AH481" s="694"/>
      <c r="AI481" s="694"/>
      <c r="AJ481" s="694"/>
      <c r="AK481" s="694"/>
      <c r="AL481" s="694"/>
      <c r="AM481" s="694"/>
      <c r="AN481" s="694"/>
      <c r="AO481" s="694"/>
      <c r="AP481" s="694"/>
      <c r="AQ481" s="694"/>
      <c r="AR481" s="694"/>
      <c r="AS481" s="694"/>
      <c r="AT481" s="694"/>
      <c r="AU481" s="694"/>
      <c r="AV481" s="694"/>
      <c r="AW481" s="694"/>
      <c r="BA481" s="126"/>
      <c r="BB481" s="130"/>
      <c r="BC481" s="129"/>
      <c r="BD481" s="155"/>
      <c r="BE481" s="132"/>
      <c r="BF481" s="131"/>
      <c r="BG481" s="132"/>
      <c r="BH481" s="131"/>
      <c r="BI481" s="65"/>
      <c r="BJ481" s="131"/>
      <c r="BK481" s="132"/>
      <c r="BL481" s="131"/>
      <c r="BM481" s="65"/>
      <c r="BN481" s="131"/>
      <c r="BO481" s="132"/>
      <c r="BP481" s="131"/>
      <c r="BQ481" s="132"/>
      <c r="BR481" s="131"/>
      <c r="BS481" s="65"/>
      <c r="BT481" s="131"/>
      <c r="BU481" s="132"/>
      <c r="BV481" s="131"/>
      <c r="BW481" s="65"/>
      <c r="BX481" s="131"/>
      <c r="BY481" s="65"/>
      <c r="BZ481" s="131"/>
      <c r="CA481" s="65"/>
      <c r="CB481" s="156">
        <f t="shared" si="158"/>
        <v>0</v>
      </c>
      <c r="CC481" s="128" t="e">
        <f t="shared" si="159"/>
        <v>#DIV/0!</v>
      </c>
      <c r="CF481" s="122"/>
      <c r="CG481" s="122"/>
    </row>
    <row r="482" spans="1:88" ht="54" customHeight="1">
      <c r="A482" s="945"/>
      <c r="B482" s="1040"/>
      <c r="C482" s="945"/>
      <c r="D482" s="34" t="s">
        <v>749</v>
      </c>
      <c r="E482" s="44" t="s">
        <v>196</v>
      </c>
      <c r="F482" s="671">
        <f>+'[1]UE409 (2)'!F496</f>
        <v>8487</v>
      </c>
      <c r="G482" s="671">
        <f>+'[1]UE409 (2)'!G494</f>
        <v>10523</v>
      </c>
      <c r="H482" s="671">
        <f>+'[1]UE409 (2)'!H494</f>
        <v>10523</v>
      </c>
      <c r="I482" s="671">
        <f>+'[1]UE409 (2)'!I494</f>
        <v>10523</v>
      </c>
      <c r="J482" s="744">
        <v>796</v>
      </c>
      <c r="K482" s="80">
        <v>476</v>
      </c>
      <c r="L482" s="80">
        <v>506</v>
      </c>
      <c r="M482" s="80">
        <v>368</v>
      </c>
      <c r="N482" s="80"/>
      <c r="O482" s="80"/>
      <c r="P482" s="80"/>
      <c r="Q482" s="80"/>
      <c r="R482" s="80"/>
      <c r="S482" s="634"/>
      <c r="T482" s="80"/>
      <c r="U482" s="80"/>
      <c r="V482" s="77">
        <f t="shared" si="156"/>
        <v>2146</v>
      </c>
      <c r="W482" s="128">
        <f t="shared" si="157"/>
        <v>25.285731118180749</v>
      </c>
      <c r="Z482" s="224"/>
      <c r="AA482" s="224"/>
      <c r="AB482" s="694"/>
      <c r="AC482" s="694"/>
      <c r="AD482" s="694"/>
      <c r="AE482" s="694"/>
      <c r="AF482" s="694"/>
      <c r="AG482" s="694"/>
      <c r="AH482" s="694"/>
      <c r="AI482" s="694"/>
      <c r="AJ482" s="235"/>
      <c r="AK482" s="235"/>
      <c r="AL482" s="235"/>
      <c r="AM482" s="235"/>
      <c r="AN482" s="235"/>
      <c r="AO482" s="235"/>
      <c r="AP482" s="235"/>
      <c r="AQ482" s="235"/>
      <c r="AR482" s="235"/>
      <c r="AS482" s="235"/>
      <c r="AT482" s="235"/>
      <c r="AU482" s="235"/>
      <c r="AV482" s="235"/>
      <c r="AW482" s="235"/>
      <c r="BA482" s="126"/>
      <c r="BB482" s="130"/>
      <c r="BC482" s="129"/>
      <c r="BD482" s="155"/>
      <c r="BE482" s="132"/>
      <c r="BF482" s="131"/>
      <c r="BG482" s="132"/>
      <c r="BH482" s="131"/>
      <c r="BI482" s="65"/>
      <c r="BJ482" s="131"/>
      <c r="BK482" s="132"/>
      <c r="BL482" s="131"/>
      <c r="BM482" s="65"/>
      <c r="BN482" s="131"/>
      <c r="BO482" s="132"/>
      <c r="BP482" s="131"/>
      <c r="BQ482" s="132"/>
      <c r="BR482" s="131"/>
      <c r="BS482" s="65"/>
      <c r="BT482" s="131"/>
      <c r="BU482" s="132"/>
      <c r="BV482" s="131"/>
      <c r="BW482" s="65"/>
      <c r="BX482" s="131"/>
      <c r="BY482" s="65"/>
      <c r="BZ482" s="131"/>
      <c r="CA482" s="65"/>
      <c r="CB482" s="156">
        <f t="shared" si="158"/>
        <v>0</v>
      </c>
      <c r="CC482" s="128" t="e">
        <f t="shared" si="159"/>
        <v>#DIV/0!</v>
      </c>
      <c r="CF482" s="122"/>
      <c r="CG482" s="122"/>
    </row>
    <row r="483" spans="1:88" ht="54" customHeight="1">
      <c r="A483" s="945"/>
      <c r="B483" s="1040"/>
      <c r="C483" s="1047" t="s">
        <v>361</v>
      </c>
      <c r="D483" s="670" t="s">
        <v>221</v>
      </c>
      <c r="E483" s="670"/>
      <c r="F483" s="671">
        <f>+'[1]UE409 (2)'!F497</f>
        <v>396</v>
      </c>
      <c r="G483" s="671">
        <f>+'[1]UE409 (2)'!G495</f>
        <v>10523</v>
      </c>
      <c r="H483" s="671">
        <f>+'[1]UE409 (2)'!H495</f>
        <v>10523</v>
      </c>
      <c r="I483" s="671">
        <f>+'[1]UE409 (2)'!I495</f>
        <v>10523</v>
      </c>
      <c r="J483" s="727">
        <v>25</v>
      </c>
      <c r="K483" s="671">
        <v>25</v>
      </c>
      <c r="L483" s="671">
        <v>20</v>
      </c>
      <c r="M483" s="671">
        <v>19</v>
      </c>
      <c r="N483" s="671">
        <f t="shared" ref="N483:U483" si="162">+N484</f>
        <v>0</v>
      </c>
      <c r="O483" s="671">
        <f t="shared" si="162"/>
        <v>0</v>
      </c>
      <c r="P483" s="671">
        <f t="shared" si="162"/>
        <v>0</v>
      </c>
      <c r="Q483" s="671">
        <f t="shared" si="162"/>
        <v>0</v>
      </c>
      <c r="R483" s="671">
        <f t="shared" si="162"/>
        <v>0</v>
      </c>
      <c r="S483" s="671">
        <f t="shared" si="162"/>
        <v>0</v>
      </c>
      <c r="T483" s="671">
        <f t="shared" si="162"/>
        <v>0</v>
      </c>
      <c r="U483" s="671">
        <f t="shared" si="162"/>
        <v>0</v>
      </c>
      <c r="V483" s="77">
        <f t="shared" si="156"/>
        <v>89</v>
      </c>
      <c r="W483" s="128">
        <f t="shared" si="157"/>
        <v>22.474747474747474</v>
      </c>
      <c r="Z483" s="224"/>
      <c r="AA483" s="224"/>
      <c r="AB483" s="694"/>
      <c r="AC483" s="694"/>
      <c r="AD483" s="694"/>
      <c r="AE483" s="694"/>
      <c r="AF483" s="694"/>
      <c r="AG483" s="694"/>
      <c r="AH483" s="694"/>
      <c r="AI483" s="694"/>
      <c r="AJ483" s="233"/>
      <c r="AK483" s="233"/>
      <c r="AL483" s="233"/>
      <c r="AM483" s="233"/>
      <c r="AN483" s="233"/>
      <c r="AO483" s="233"/>
      <c r="AP483" s="233"/>
      <c r="AQ483" s="233"/>
      <c r="AR483" s="233"/>
      <c r="AS483" s="233"/>
      <c r="AT483" s="233"/>
      <c r="AU483" s="233"/>
      <c r="AV483" s="233"/>
      <c r="AW483" s="233"/>
      <c r="AY483" s="123"/>
      <c r="AZ483" s="191"/>
      <c r="BA483" s="77">
        <f>+BC483+BD483+BF483+BH483+BJ483+BL483+BN483+BP483+BR483+BT483+BV483+BX483+BZ483</f>
        <v>2592863</v>
      </c>
      <c r="BB483" s="130">
        <f>+BE483+BG483+BI483+BK483+BM483+BO483+BQ483+BS483+BU483+BW483+BY483+CA483</f>
        <v>284469.58999999997</v>
      </c>
      <c r="BC483" s="129">
        <v>4000</v>
      </c>
      <c r="BD483" s="155">
        <v>153550</v>
      </c>
      <c r="BE483" s="132">
        <v>1536.27</v>
      </c>
      <c r="BF483" s="131">
        <v>2435313</v>
      </c>
      <c r="BG483" s="132">
        <v>282933.31999999995</v>
      </c>
      <c r="BH483" s="131"/>
      <c r="BI483" s="65"/>
      <c r="BJ483" s="131"/>
      <c r="BK483" s="132"/>
      <c r="BL483" s="131"/>
      <c r="BM483" s="65"/>
      <c r="BN483" s="131"/>
      <c r="BO483" s="132"/>
      <c r="BP483" s="131"/>
      <c r="BQ483" s="132"/>
      <c r="BR483" s="131"/>
      <c r="BS483" s="65"/>
      <c r="BT483" s="131"/>
      <c r="BU483" s="132"/>
      <c r="BV483" s="131"/>
      <c r="BW483" s="65"/>
      <c r="BX483" s="131"/>
      <c r="BY483" s="65"/>
      <c r="BZ483" s="131"/>
      <c r="CA483" s="65"/>
      <c r="CB483" s="156">
        <f t="shared" si="158"/>
        <v>284469.58999999997</v>
      </c>
      <c r="CC483" s="128">
        <f t="shared" si="159"/>
        <v>10.971254169618678</v>
      </c>
      <c r="CF483" s="133">
        <f>+CI483-BA483</f>
        <v>0</v>
      </c>
      <c r="CG483" s="133">
        <f>+CJ483-BB483</f>
        <v>0</v>
      </c>
      <c r="CH483" s="160"/>
      <c r="CI483" s="133">
        <v>2592863</v>
      </c>
      <c r="CJ483" s="133">
        <v>284469.58999999997</v>
      </c>
    </row>
    <row r="484" spans="1:88" ht="86.25" customHeight="1">
      <c r="A484" s="945"/>
      <c r="B484" s="1055"/>
      <c r="C484" s="1047"/>
      <c r="D484" s="38" t="s">
        <v>458</v>
      </c>
      <c r="E484" s="44" t="s">
        <v>129</v>
      </c>
      <c r="F484" s="671">
        <f>+'[1]UE409 (2)'!F498</f>
        <v>396</v>
      </c>
      <c r="G484" s="671">
        <f>+'[1]UE409 (2)'!G496</f>
        <v>8487</v>
      </c>
      <c r="H484" s="671">
        <f>+'[1]UE409 (2)'!H496</f>
        <v>8487</v>
      </c>
      <c r="I484" s="671">
        <f>+'[1]UE409 (2)'!I496</f>
        <v>8487</v>
      </c>
      <c r="J484" s="744">
        <v>25</v>
      </c>
      <c r="K484" s="80">
        <v>25</v>
      </c>
      <c r="L484" s="80">
        <v>20</v>
      </c>
      <c r="M484" s="80">
        <v>19</v>
      </c>
      <c r="N484" s="80"/>
      <c r="O484" s="80"/>
      <c r="P484" s="80"/>
      <c r="Q484" s="80"/>
      <c r="R484" s="80"/>
      <c r="S484" s="80"/>
      <c r="T484" s="80"/>
      <c r="U484" s="80"/>
      <c r="V484" s="77">
        <f t="shared" si="156"/>
        <v>89</v>
      </c>
      <c r="W484" s="128">
        <f t="shared" si="157"/>
        <v>22.474747474747474</v>
      </c>
      <c r="Z484" s="224"/>
      <c r="AA484" s="224"/>
      <c r="AB484" s="694"/>
      <c r="AC484" s="694"/>
      <c r="AD484" s="694"/>
      <c r="AE484" s="694"/>
      <c r="AF484" s="694"/>
      <c r="AG484" s="694"/>
      <c r="AH484" s="694"/>
      <c r="AI484" s="694"/>
      <c r="AJ484" s="233"/>
      <c r="AK484" s="233"/>
      <c r="AL484" s="233"/>
      <c r="AM484" s="233"/>
      <c r="AN484" s="233"/>
      <c r="AO484" s="233"/>
      <c r="AP484" s="233"/>
      <c r="AQ484" s="233"/>
      <c r="AR484" s="233"/>
      <c r="AS484" s="233"/>
      <c r="AT484" s="233"/>
      <c r="AU484" s="233"/>
      <c r="AV484" s="233"/>
      <c r="AW484" s="233"/>
      <c r="AY484" s="123"/>
      <c r="AZ484" s="191"/>
      <c r="BA484" s="126"/>
      <c r="BB484" s="130"/>
      <c r="BC484" s="129"/>
      <c r="BD484" s="155"/>
      <c r="BE484" s="132"/>
      <c r="BF484" s="131"/>
      <c r="BG484" s="132"/>
      <c r="BH484" s="131"/>
      <c r="BI484" s="65"/>
      <c r="BJ484" s="131"/>
      <c r="BK484" s="132"/>
      <c r="BL484" s="131"/>
      <c r="BM484" s="65"/>
      <c r="BN484" s="131"/>
      <c r="BO484" s="132"/>
      <c r="BP484" s="131"/>
      <c r="BQ484" s="132"/>
      <c r="BR484" s="131"/>
      <c r="BS484" s="65"/>
      <c r="BT484" s="131"/>
      <c r="BU484" s="132"/>
      <c r="BV484" s="131"/>
      <c r="BW484" s="65"/>
      <c r="BX484" s="131"/>
      <c r="BY484" s="65"/>
      <c r="BZ484" s="131"/>
      <c r="CA484" s="65"/>
      <c r="CB484" s="156">
        <f t="shared" si="158"/>
        <v>0</v>
      </c>
      <c r="CC484" s="128" t="e">
        <f t="shared" si="159"/>
        <v>#DIV/0!</v>
      </c>
      <c r="CF484" s="122"/>
      <c r="CG484" s="122"/>
    </row>
    <row r="485" spans="1:88" ht="51.75" customHeight="1">
      <c r="A485" s="945" t="s">
        <v>200</v>
      </c>
      <c r="B485" s="945" t="s">
        <v>367</v>
      </c>
      <c r="C485" s="944" t="s">
        <v>366</v>
      </c>
      <c r="D485" s="945" t="s">
        <v>222</v>
      </c>
      <c r="E485" s="945"/>
      <c r="F485" s="671">
        <f>+'[1]UE409 (2)'!F499</f>
        <v>6644</v>
      </c>
      <c r="G485" s="671">
        <f>+'[1]UE409 (2)'!G497</f>
        <v>252</v>
      </c>
      <c r="H485" s="671">
        <f>+'[1]UE409 (2)'!H497</f>
        <v>252</v>
      </c>
      <c r="I485" s="671">
        <f>+'[1]UE409 (2)'!I497</f>
        <v>252</v>
      </c>
      <c r="J485" s="727">
        <v>324</v>
      </c>
      <c r="K485" s="671">
        <v>333</v>
      </c>
      <c r="L485" s="671">
        <v>522</v>
      </c>
      <c r="M485" s="671">
        <v>473</v>
      </c>
      <c r="N485" s="671">
        <f t="shared" ref="N485:U485" si="163">+N486</f>
        <v>0</v>
      </c>
      <c r="O485" s="671">
        <f t="shared" si="163"/>
        <v>0</v>
      </c>
      <c r="P485" s="671">
        <f t="shared" si="163"/>
        <v>0</v>
      </c>
      <c r="Q485" s="671">
        <f t="shared" si="163"/>
        <v>0</v>
      </c>
      <c r="R485" s="671">
        <f t="shared" si="163"/>
        <v>0</v>
      </c>
      <c r="S485" s="671">
        <f t="shared" si="163"/>
        <v>0</v>
      </c>
      <c r="T485" s="671">
        <f t="shared" si="163"/>
        <v>0</v>
      </c>
      <c r="U485" s="671">
        <f t="shared" si="163"/>
        <v>0</v>
      </c>
      <c r="V485" s="77">
        <f t="shared" si="156"/>
        <v>1652</v>
      </c>
      <c r="W485" s="128">
        <f t="shared" si="157"/>
        <v>24.864539434075859</v>
      </c>
      <c r="Z485" s="224"/>
      <c r="AA485" s="224"/>
      <c r="AB485" s="694"/>
      <c r="AC485" s="694"/>
      <c r="AD485" s="694"/>
      <c r="AE485" s="694"/>
      <c r="AF485" s="694"/>
      <c r="AG485" s="694"/>
      <c r="AH485" s="694"/>
      <c r="AI485" s="694"/>
      <c r="AJ485" s="233"/>
      <c r="AK485" s="233"/>
      <c r="AL485" s="233"/>
      <c r="AM485" s="233"/>
      <c r="AN485" s="233"/>
      <c r="AO485" s="233"/>
      <c r="AP485" s="233"/>
      <c r="AQ485" s="233"/>
      <c r="AR485" s="233"/>
      <c r="AS485" s="233"/>
      <c r="AT485" s="233"/>
      <c r="AU485" s="233"/>
      <c r="AV485" s="233"/>
      <c r="AW485" s="233"/>
      <c r="AY485" s="123"/>
      <c r="AZ485" s="191"/>
      <c r="BA485" s="129">
        <f>+BC485+BD485+BF485+BH485+BJ485+BL485+BN485+BP485+BR485+BT485+BV485+BX485+BZ485</f>
        <v>0</v>
      </c>
      <c r="BB485" s="130">
        <f>+BE485+BG485+BI485+BK485+BM485+BO485+BQ485+BS485+BU485+BW485+BY485+CA485</f>
        <v>0</v>
      </c>
      <c r="BC485" s="129">
        <v>0</v>
      </c>
      <c r="BD485" s="155">
        <v>0</v>
      </c>
      <c r="BE485" s="132">
        <v>0</v>
      </c>
      <c r="BF485" s="131">
        <v>0</v>
      </c>
      <c r="BG485" s="132">
        <v>0</v>
      </c>
      <c r="BH485" s="131"/>
      <c r="BI485" s="65"/>
      <c r="BJ485" s="131"/>
      <c r="BK485" s="132"/>
      <c r="BL485" s="131"/>
      <c r="BM485" s="65"/>
      <c r="BN485" s="131"/>
      <c r="BO485" s="132"/>
      <c r="BP485" s="131"/>
      <c r="BQ485" s="132"/>
      <c r="BR485" s="131"/>
      <c r="BS485" s="65"/>
      <c r="BT485" s="131"/>
      <c r="BU485" s="132"/>
      <c r="BV485" s="131"/>
      <c r="BW485" s="65"/>
      <c r="BX485" s="131"/>
      <c r="BY485" s="65"/>
      <c r="BZ485" s="131"/>
      <c r="CA485" s="65"/>
      <c r="CB485" s="156">
        <f t="shared" si="158"/>
        <v>0</v>
      </c>
      <c r="CC485" s="128" t="e">
        <f t="shared" si="159"/>
        <v>#DIV/0!</v>
      </c>
      <c r="CF485" s="133">
        <f>+CI485-BA485</f>
        <v>0</v>
      </c>
      <c r="CG485" s="133">
        <f>+CJ485-BB485</f>
        <v>0</v>
      </c>
      <c r="CH485" s="160"/>
      <c r="CI485" s="133"/>
      <c r="CJ485" s="133"/>
    </row>
    <row r="486" spans="1:88" ht="72" customHeight="1">
      <c r="A486" s="945"/>
      <c r="B486" s="945"/>
      <c r="C486" s="944"/>
      <c r="D486" s="38" t="s">
        <v>468</v>
      </c>
      <c r="E486" s="44" t="s">
        <v>569</v>
      </c>
      <c r="F486" s="671">
        <f>+'[1]UE409 (2)'!F500</f>
        <v>6644</v>
      </c>
      <c r="G486" s="671">
        <f>+'[1]UE409 (2)'!G498</f>
        <v>252</v>
      </c>
      <c r="H486" s="671">
        <f>+'[1]UE409 (2)'!H498</f>
        <v>252</v>
      </c>
      <c r="I486" s="671">
        <f>+'[1]UE409 (2)'!I498</f>
        <v>252</v>
      </c>
      <c r="J486" s="634">
        <v>324</v>
      </c>
      <c r="K486" s="80">
        <v>333</v>
      </c>
      <c r="L486" s="80">
        <v>522</v>
      </c>
      <c r="M486" s="80">
        <v>473</v>
      </c>
      <c r="N486" s="80"/>
      <c r="O486" s="80"/>
      <c r="P486" s="80"/>
      <c r="Q486" s="80"/>
      <c r="R486" s="80"/>
      <c r="S486" s="80"/>
      <c r="T486" s="80"/>
      <c r="U486" s="80"/>
      <c r="V486" s="77">
        <f t="shared" si="156"/>
        <v>1652</v>
      </c>
      <c r="W486" s="128">
        <f t="shared" si="157"/>
        <v>24.864539434075859</v>
      </c>
      <c r="Z486" s="224"/>
      <c r="AA486" s="224"/>
      <c r="AB486" s="694"/>
      <c r="AC486" s="694"/>
      <c r="AD486" s="694"/>
      <c r="AE486" s="694"/>
      <c r="AF486" s="694"/>
      <c r="AG486" s="694"/>
      <c r="AH486" s="694"/>
      <c r="AI486" s="694"/>
      <c r="AJ486" s="694"/>
      <c r="AK486" s="694"/>
      <c r="AL486" s="694"/>
      <c r="AM486" s="694"/>
      <c r="AN486" s="694"/>
      <c r="AO486" s="694"/>
      <c r="AP486" s="694"/>
      <c r="AQ486" s="694"/>
      <c r="AR486" s="694"/>
      <c r="AS486" s="694"/>
      <c r="AT486" s="694"/>
      <c r="AU486" s="694"/>
      <c r="AV486" s="694"/>
      <c r="AW486" s="694"/>
      <c r="AY486" s="123"/>
      <c r="AZ486" s="191"/>
      <c r="BA486" s="126"/>
      <c r="BB486" s="130"/>
      <c r="BC486" s="129"/>
      <c r="BD486" s="155"/>
      <c r="BE486" s="132"/>
      <c r="BF486" s="131"/>
      <c r="BG486" s="132"/>
      <c r="BH486" s="131"/>
      <c r="BI486" s="65"/>
      <c r="BJ486" s="131"/>
      <c r="BK486" s="132"/>
      <c r="BL486" s="131"/>
      <c r="BM486" s="65"/>
      <c r="BN486" s="131"/>
      <c r="BO486" s="132"/>
      <c r="BP486" s="131"/>
      <c r="BQ486" s="132"/>
      <c r="BR486" s="131"/>
      <c r="BS486" s="65"/>
      <c r="BT486" s="131"/>
      <c r="BU486" s="132"/>
      <c r="BV486" s="131"/>
      <c r="BW486" s="65"/>
      <c r="BX486" s="131"/>
      <c r="BY486" s="65"/>
      <c r="BZ486" s="131"/>
      <c r="CA486" s="65"/>
      <c r="CB486" s="156">
        <f t="shared" si="158"/>
        <v>0</v>
      </c>
      <c r="CC486" s="128" t="e">
        <f t="shared" si="159"/>
        <v>#DIV/0!</v>
      </c>
      <c r="CF486" s="122"/>
      <c r="CG486" s="122"/>
    </row>
    <row r="487" spans="1:88" ht="56.25" customHeight="1">
      <c r="A487" s="945" t="s">
        <v>149</v>
      </c>
      <c r="B487" s="945" t="s">
        <v>369</v>
      </c>
      <c r="C487" s="945" t="s">
        <v>368</v>
      </c>
      <c r="D487" s="945" t="s">
        <v>222</v>
      </c>
      <c r="E487" s="945"/>
      <c r="F487" s="671">
        <f>+'[1]UE409 (2)'!F501</f>
        <v>25500</v>
      </c>
      <c r="G487" s="671">
        <f>+'[1]UE409 (2)'!G499</f>
        <v>5000</v>
      </c>
      <c r="H487" s="671">
        <f>+'[1]UE409 (2)'!H499</f>
        <v>5000</v>
      </c>
      <c r="I487" s="671">
        <f>+'[1]UE409 (2)'!I499</f>
        <v>5000</v>
      </c>
      <c r="J487" s="727">
        <v>449</v>
      </c>
      <c r="K487" s="671">
        <v>802</v>
      </c>
      <c r="L487" s="671">
        <v>4218</v>
      </c>
      <c r="M487" s="671">
        <v>3245</v>
      </c>
      <c r="N487" s="671">
        <f t="shared" ref="N487:U487" si="164">+N488</f>
        <v>0</v>
      </c>
      <c r="O487" s="671">
        <f t="shared" si="164"/>
        <v>0</v>
      </c>
      <c r="P487" s="671">
        <f t="shared" si="164"/>
        <v>0</v>
      </c>
      <c r="Q487" s="671">
        <f t="shared" si="164"/>
        <v>0</v>
      </c>
      <c r="R487" s="671">
        <f t="shared" si="164"/>
        <v>0</v>
      </c>
      <c r="S487" s="671">
        <f t="shared" si="164"/>
        <v>0</v>
      </c>
      <c r="T487" s="671">
        <f t="shared" si="164"/>
        <v>0</v>
      </c>
      <c r="U487" s="671">
        <f t="shared" si="164"/>
        <v>0</v>
      </c>
      <c r="V487" s="77">
        <f t="shared" si="156"/>
        <v>8714</v>
      </c>
      <c r="W487" s="128">
        <f t="shared" si="157"/>
        <v>34.172549019607843</v>
      </c>
      <c r="Z487" s="224"/>
      <c r="AA487" s="224"/>
      <c r="AB487" s="694"/>
      <c r="AC487" s="694"/>
      <c r="AD487" s="694"/>
      <c r="AE487" s="694"/>
      <c r="AF487" s="694"/>
      <c r="AG487" s="694"/>
      <c r="AH487" s="694"/>
      <c r="AI487" s="694"/>
      <c r="AJ487" s="694"/>
      <c r="AK487" s="694"/>
      <c r="AL487" s="694"/>
      <c r="AM487" s="694"/>
      <c r="AN487" s="694"/>
      <c r="AO487" s="694"/>
      <c r="AP487" s="694"/>
      <c r="AQ487" s="694"/>
      <c r="AR487" s="694"/>
      <c r="AS487" s="694"/>
      <c r="AT487" s="694"/>
      <c r="AU487" s="694"/>
      <c r="AV487" s="694"/>
      <c r="AW487" s="694"/>
      <c r="AY487" s="123"/>
      <c r="AZ487" s="191"/>
      <c r="BA487" s="77">
        <f>+BC487+BD487+BF487+BH487+BJ487+BL487+BN487+BP487+BR487+BT487+BV487+BX487+BZ487</f>
        <v>1500</v>
      </c>
      <c r="BB487" s="130">
        <f>+BE487+BG487+BI487+BK487+BM487+BO487+BQ487+BS487+BU487+BW487+BY487+CA487</f>
        <v>0</v>
      </c>
      <c r="BC487" s="129">
        <v>1500</v>
      </c>
      <c r="BD487" s="155">
        <v>0</v>
      </c>
      <c r="BE487" s="132">
        <v>0</v>
      </c>
      <c r="BF487" s="131">
        <v>0</v>
      </c>
      <c r="BG487" s="132">
        <v>0</v>
      </c>
      <c r="BH487" s="131"/>
      <c r="BI487" s="65"/>
      <c r="BJ487" s="131"/>
      <c r="BK487" s="132"/>
      <c r="BL487" s="131"/>
      <c r="BM487" s="65"/>
      <c r="BN487" s="131"/>
      <c r="BO487" s="132"/>
      <c r="BP487" s="131"/>
      <c r="BQ487" s="132"/>
      <c r="BR487" s="131"/>
      <c r="BS487" s="65"/>
      <c r="BT487" s="131"/>
      <c r="BU487" s="132"/>
      <c r="BV487" s="131"/>
      <c r="BW487" s="65"/>
      <c r="BX487" s="131"/>
      <c r="BY487" s="65"/>
      <c r="BZ487" s="131"/>
      <c r="CA487" s="65"/>
      <c r="CB487" s="156">
        <f t="shared" si="158"/>
        <v>0</v>
      </c>
      <c r="CC487" s="128">
        <f t="shared" si="159"/>
        <v>0</v>
      </c>
      <c r="CF487" s="133">
        <f>+CI487-BA487</f>
        <v>0</v>
      </c>
      <c r="CG487" s="133">
        <f>+CJ487-BB487</f>
        <v>0</v>
      </c>
      <c r="CH487" s="160"/>
      <c r="CI487" s="133">
        <v>1500</v>
      </c>
      <c r="CJ487" s="133">
        <v>0</v>
      </c>
    </row>
    <row r="488" spans="1:88" ht="72" customHeight="1">
      <c r="A488" s="945"/>
      <c r="B488" s="945"/>
      <c r="C488" s="945"/>
      <c r="D488" s="38" t="s">
        <v>470</v>
      </c>
      <c r="E488" s="44" t="s">
        <v>196</v>
      </c>
      <c r="F488" s="671">
        <f>+'[1]UE409 (2)'!F502</f>
        <v>25500</v>
      </c>
      <c r="G488" s="671">
        <f>+'[1]UE409 (2)'!G500</f>
        <v>5000</v>
      </c>
      <c r="H488" s="671">
        <f>+'[1]UE409 (2)'!H500</f>
        <v>5000</v>
      </c>
      <c r="I488" s="671">
        <f>+'[1]UE409 (2)'!I500</f>
        <v>5000</v>
      </c>
      <c r="J488" s="744">
        <v>449</v>
      </c>
      <c r="K488" s="80">
        <v>802</v>
      </c>
      <c r="L488" s="80">
        <v>4218</v>
      </c>
      <c r="M488" s="80">
        <v>3245</v>
      </c>
      <c r="N488" s="80"/>
      <c r="O488" s="80"/>
      <c r="P488" s="80"/>
      <c r="Q488" s="80"/>
      <c r="R488" s="80"/>
      <c r="S488" s="80"/>
      <c r="T488" s="80"/>
      <c r="U488" s="80"/>
      <c r="V488" s="77">
        <f t="shared" si="156"/>
        <v>8714</v>
      </c>
      <c r="W488" s="128">
        <f t="shared" si="157"/>
        <v>34.172549019607843</v>
      </c>
      <c r="Z488" s="224"/>
      <c r="AA488" s="224"/>
      <c r="AB488" s="223"/>
      <c r="AC488" s="223"/>
      <c r="AD488" s="223"/>
      <c r="AE488" s="223"/>
      <c r="AF488" s="223"/>
      <c r="AG488" s="223"/>
      <c r="AH488" s="223"/>
      <c r="AI488" s="223"/>
      <c r="AJ488" s="694"/>
      <c r="AK488" s="694"/>
      <c r="AL488" s="694"/>
      <c r="AM488" s="694"/>
      <c r="AN488" s="694"/>
      <c r="AO488" s="694"/>
      <c r="AP488" s="694"/>
      <c r="AQ488" s="694"/>
      <c r="AR488" s="694"/>
      <c r="AS488" s="694"/>
      <c r="AT488" s="694"/>
      <c r="AU488" s="694"/>
      <c r="AV488" s="694"/>
      <c r="AW488" s="694"/>
      <c r="AY488" s="123"/>
      <c r="AZ488" s="191"/>
      <c r="BA488" s="126"/>
      <c r="BB488" s="130"/>
      <c r="BC488" s="129"/>
      <c r="BD488" s="155"/>
      <c r="BE488" s="132"/>
      <c r="BF488" s="131"/>
      <c r="BG488" s="132"/>
      <c r="BH488" s="131"/>
      <c r="BI488" s="65"/>
      <c r="BJ488" s="131"/>
      <c r="BK488" s="132"/>
      <c r="BL488" s="131"/>
      <c r="BM488" s="65"/>
      <c r="BN488" s="131"/>
      <c r="BO488" s="132"/>
      <c r="BP488" s="131"/>
      <c r="BQ488" s="132"/>
      <c r="BR488" s="131"/>
      <c r="BS488" s="65"/>
      <c r="BT488" s="131"/>
      <c r="BU488" s="132"/>
      <c r="BV488" s="131"/>
      <c r="BW488" s="65"/>
      <c r="BX488" s="131"/>
      <c r="BY488" s="65"/>
      <c r="BZ488" s="131"/>
      <c r="CA488" s="65"/>
      <c r="CB488" s="156">
        <f t="shared" si="158"/>
        <v>0</v>
      </c>
      <c r="CC488" s="128" t="e">
        <f t="shared" si="159"/>
        <v>#DIV/0!</v>
      </c>
      <c r="CF488" s="122"/>
      <c r="CG488" s="122"/>
    </row>
    <row r="489" spans="1:88" ht="52.5" customHeight="1">
      <c r="A489" s="975" t="s">
        <v>162</v>
      </c>
      <c r="B489" s="945" t="s">
        <v>371</v>
      </c>
      <c r="C489" s="944" t="s">
        <v>370</v>
      </c>
      <c r="D489" s="945" t="s">
        <v>222</v>
      </c>
      <c r="E489" s="945"/>
      <c r="F489" s="671">
        <f>+'[1]UE409 (2)'!F503</f>
        <v>15000</v>
      </c>
      <c r="G489" s="671">
        <f>+'[1]UE409 (2)'!G501</f>
        <v>25500</v>
      </c>
      <c r="H489" s="671">
        <f>+'[1]UE409 (2)'!H501</f>
        <v>25500</v>
      </c>
      <c r="I489" s="671">
        <f>+'[1]UE409 (2)'!I501</f>
        <v>25500</v>
      </c>
      <c r="J489" s="727">
        <v>9</v>
      </c>
      <c r="K489" s="671">
        <v>4093</v>
      </c>
      <c r="L489" s="671">
        <v>1250</v>
      </c>
      <c r="M489" s="671">
        <v>1250</v>
      </c>
      <c r="N489" s="671">
        <f t="shared" ref="N489:U489" si="165">+N490</f>
        <v>0</v>
      </c>
      <c r="O489" s="671">
        <f t="shared" si="165"/>
        <v>0</v>
      </c>
      <c r="P489" s="671">
        <f t="shared" si="165"/>
        <v>0</v>
      </c>
      <c r="Q489" s="671">
        <f t="shared" si="165"/>
        <v>0</v>
      </c>
      <c r="R489" s="671">
        <f t="shared" si="165"/>
        <v>0</v>
      </c>
      <c r="S489" s="671">
        <f t="shared" si="165"/>
        <v>0</v>
      </c>
      <c r="T489" s="671">
        <f t="shared" si="165"/>
        <v>0</v>
      </c>
      <c r="U489" s="671">
        <f t="shared" si="165"/>
        <v>0</v>
      </c>
      <c r="V489" s="77">
        <f t="shared" si="156"/>
        <v>6602</v>
      </c>
      <c r="W489" s="128">
        <f t="shared" si="157"/>
        <v>44.013333333333335</v>
      </c>
      <c r="Z489" s="224"/>
      <c r="AA489" s="224"/>
      <c r="AB489" s="694"/>
      <c r="AC489" s="694"/>
      <c r="AD489" s="694"/>
      <c r="AE489" s="694"/>
      <c r="AF489" s="694"/>
      <c r="AG489" s="694"/>
      <c r="AH489" s="694"/>
      <c r="AI489" s="694"/>
      <c r="AJ489" s="694"/>
      <c r="AK489" s="694"/>
      <c r="AL489" s="694"/>
      <c r="AM489" s="694"/>
      <c r="AN489" s="694"/>
      <c r="AO489" s="694"/>
      <c r="AP489" s="694"/>
      <c r="AQ489" s="694"/>
      <c r="AR489" s="694"/>
      <c r="AS489" s="694"/>
      <c r="AT489" s="694"/>
      <c r="AU489" s="694"/>
      <c r="AV489" s="694"/>
      <c r="AW489" s="694"/>
      <c r="AY489" s="123"/>
      <c r="AZ489" s="191"/>
      <c r="BA489" s="77">
        <f>+BC489+BD489+BF489+BH489+BJ489+BL489+BN489+BP489+BR489+BT489+BV489+BX489+BZ489</f>
        <v>1500</v>
      </c>
      <c r="BB489" s="130">
        <f>+BE489+BG489+BI489+BK489+BM489+BO489+BQ489+BS489+BU489+BW489+BY489+CA489</f>
        <v>0</v>
      </c>
      <c r="BC489" s="129">
        <v>1500</v>
      </c>
      <c r="BD489" s="155">
        <v>0</v>
      </c>
      <c r="BE489" s="132">
        <v>0</v>
      </c>
      <c r="BF489" s="131">
        <v>0</v>
      </c>
      <c r="BG489" s="132">
        <v>0</v>
      </c>
      <c r="BH489" s="131"/>
      <c r="BI489" s="65"/>
      <c r="BJ489" s="131"/>
      <c r="BK489" s="132"/>
      <c r="BL489" s="131"/>
      <c r="BM489" s="65"/>
      <c r="BN489" s="131"/>
      <c r="BO489" s="132"/>
      <c r="BP489" s="131"/>
      <c r="BQ489" s="132"/>
      <c r="BR489" s="131"/>
      <c r="BS489" s="65"/>
      <c r="BT489" s="131"/>
      <c r="BU489" s="132"/>
      <c r="BV489" s="131"/>
      <c r="BW489" s="65"/>
      <c r="BX489" s="131"/>
      <c r="BY489" s="65"/>
      <c r="BZ489" s="131"/>
      <c r="CA489" s="65"/>
      <c r="CB489" s="156">
        <f t="shared" si="158"/>
        <v>0</v>
      </c>
      <c r="CC489" s="128">
        <f t="shared" si="159"/>
        <v>0</v>
      </c>
      <c r="CF489" s="133">
        <f>+CI489-BA489</f>
        <v>0</v>
      </c>
      <c r="CG489" s="133">
        <f>+CJ489-BB489</f>
        <v>0</v>
      </c>
      <c r="CH489" s="160"/>
      <c r="CI489" s="133">
        <v>1500</v>
      </c>
      <c r="CJ489" s="133">
        <v>0</v>
      </c>
    </row>
    <row r="490" spans="1:88" ht="64.5" customHeight="1">
      <c r="A490" s="976"/>
      <c r="B490" s="945"/>
      <c r="C490" s="944"/>
      <c r="D490" s="38" t="s">
        <v>472</v>
      </c>
      <c r="E490" s="44" t="s">
        <v>196</v>
      </c>
      <c r="F490" s="671">
        <f>+'[1]UE409 (2)'!F504</f>
        <v>15000</v>
      </c>
      <c r="G490" s="671">
        <f>+'[1]UE409 (2)'!G502</f>
        <v>25500</v>
      </c>
      <c r="H490" s="671">
        <f>+'[1]UE409 (2)'!H502</f>
        <v>25500</v>
      </c>
      <c r="I490" s="671">
        <f>+'[1]UE409 (2)'!I502</f>
        <v>25500</v>
      </c>
      <c r="J490" s="634">
        <v>9</v>
      </c>
      <c r="K490" s="80">
        <v>4093</v>
      </c>
      <c r="L490" s="80">
        <v>1250</v>
      </c>
      <c r="M490" s="80">
        <v>1250</v>
      </c>
      <c r="N490" s="80"/>
      <c r="O490" s="80"/>
      <c r="P490" s="80"/>
      <c r="Q490" s="80"/>
      <c r="R490" s="80"/>
      <c r="S490" s="80"/>
      <c r="T490" s="80"/>
      <c r="U490" s="80"/>
      <c r="V490" s="77">
        <f t="shared" si="156"/>
        <v>6602</v>
      </c>
      <c r="W490" s="128">
        <f t="shared" si="157"/>
        <v>44.013333333333335</v>
      </c>
      <c r="Z490" s="224" t="s">
        <v>865</v>
      </c>
      <c r="AA490" s="224"/>
      <c r="AB490" s="223"/>
      <c r="AC490" s="223"/>
      <c r="AD490" s="223"/>
      <c r="AE490" s="223"/>
      <c r="AF490" s="223"/>
      <c r="AG490" s="223"/>
      <c r="AH490" s="223"/>
      <c r="AI490" s="223"/>
      <c r="AJ490" s="223"/>
      <c r="AK490" s="223"/>
      <c r="AL490" s="223"/>
      <c r="AM490" s="223"/>
      <c r="AN490" s="223"/>
      <c r="AO490" s="223"/>
      <c r="AP490" s="223"/>
      <c r="AQ490" s="223"/>
      <c r="AR490" s="223"/>
      <c r="AS490" s="223"/>
      <c r="AT490" s="223"/>
      <c r="AU490" s="223"/>
      <c r="AV490" s="223"/>
      <c r="AW490" s="223"/>
      <c r="AY490" s="123"/>
      <c r="AZ490" s="191"/>
      <c r="BA490" s="126"/>
      <c r="BB490" s="130"/>
      <c r="BC490" s="129"/>
      <c r="BD490" s="155"/>
      <c r="BE490" s="132"/>
      <c r="BF490" s="131"/>
      <c r="BG490" s="132"/>
      <c r="BH490" s="131"/>
      <c r="BI490" s="65"/>
      <c r="BJ490" s="131"/>
      <c r="BK490" s="132"/>
      <c r="BL490" s="131"/>
      <c r="BM490" s="65"/>
      <c r="BN490" s="131"/>
      <c r="BO490" s="132"/>
      <c r="BP490" s="131"/>
      <c r="BQ490" s="132"/>
      <c r="BR490" s="131"/>
      <c r="BS490" s="65"/>
      <c r="BT490" s="131"/>
      <c r="BU490" s="132"/>
      <c r="BV490" s="131"/>
      <c r="BW490" s="65"/>
      <c r="BX490" s="131"/>
      <c r="BY490" s="65"/>
      <c r="BZ490" s="131"/>
      <c r="CA490" s="65"/>
      <c r="CB490" s="156">
        <f t="shared" si="158"/>
        <v>0</v>
      </c>
      <c r="CC490" s="128" t="e">
        <f t="shared" si="159"/>
        <v>#DIV/0!</v>
      </c>
      <c r="CF490" s="122"/>
      <c r="CG490" s="122"/>
    </row>
    <row r="491" spans="1:88" ht="54.75" customHeight="1">
      <c r="A491" s="976"/>
      <c r="B491" s="945" t="s">
        <v>373</v>
      </c>
      <c r="C491" s="944" t="s">
        <v>372</v>
      </c>
      <c r="D491" s="945" t="s">
        <v>222</v>
      </c>
      <c r="E491" s="945"/>
      <c r="F491" s="671">
        <f>+'[1]UE409 (2)'!F507</f>
        <v>500000</v>
      </c>
      <c r="G491" s="671">
        <f>+'[1]UE409 (2)'!G503</f>
        <v>15000</v>
      </c>
      <c r="H491" s="671">
        <f>+'[1]UE409 (2)'!H503</f>
        <v>15000</v>
      </c>
      <c r="I491" s="671">
        <f>+'[1]UE409 (2)'!I503</f>
        <v>15000</v>
      </c>
      <c r="J491" s="729">
        <v>17771</v>
      </c>
      <c r="K491" s="671">
        <v>85056</v>
      </c>
      <c r="L491" s="671">
        <v>92776</v>
      </c>
      <c r="M491" s="671">
        <v>77765</v>
      </c>
      <c r="N491" s="671">
        <f t="shared" ref="N491:U491" si="166">+N493</f>
        <v>0</v>
      </c>
      <c r="O491" s="671">
        <f t="shared" si="166"/>
        <v>0</v>
      </c>
      <c r="P491" s="671">
        <f t="shared" si="166"/>
        <v>0</v>
      </c>
      <c r="Q491" s="671">
        <f t="shared" si="166"/>
        <v>0</v>
      </c>
      <c r="R491" s="671">
        <f t="shared" si="166"/>
        <v>0</v>
      </c>
      <c r="S491" s="671">
        <f t="shared" si="166"/>
        <v>0</v>
      </c>
      <c r="T491" s="671">
        <f t="shared" si="166"/>
        <v>0</v>
      </c>
      <c r="U491" s="671">
        <f t="shared" si="166"/>
        <v>0</v>
      </c>
      <c r="V491" s="77">
        <f t="shared" si="156"/>
        <v>273368</v>
      </c>
      <c r="W491" s="128">
        <f t="shared" si="157"/>
        <v>54.6736</v>
      </c>
      <c r="Z491" s="224"/>
      <c r="AA491" s="224"/>
      <c r="AB491" s="694"/>
      <c r="AC491" s="694"/>
      <c r="AD491" s="694"/>
      <c r="AE491" s="694"/>
      <c r="AF491" s="694"/>
      <c r="AG491" s="694"/>
      <c r="AH491" s="694"/>
      <c r="AI491" s="694"/>
      <c r="AJ491" s="223"/>
      <c r="AK491" s="223"/>
      <c r="AL491" s="223"/>
      <c r="AM491" s="223"/>
      <c r="AN491" s="223"/>
      <c r="AO491" s="223"/>
      <c r="AP491" s="223"/>
      <c r="AQ491" s="223"/>
      <c r="AR491" s="223"/>
      <c r="AS491" s="223"/>
      <c r="AT491" s="223"/>
      <c r="AU491" s="223"/>
      <c r="AV491" s="223"/>
      <c r="AW491" s="223"/>
      <c r="AY491" s="123"/>
      <c r="AZ491" s="191"/>
      <c r="BA491" s="77">
        <f>+BC491+BD491+BF491+BH491+BJ491+BL491+BN491+BP491+BR491+BT491+BV491+BX491+BZ491</f>
        <v>1579767</v>
      </c>
      <c r="BB491" s="130">
        <f>+BE491+BG491+BI491+BK491+BM491+BO491+BQ491+BS491+BU491+BW491+BY491+CA491</f>
        <v>126650.62999999999</v>
      </c>
      <c r="BC491" s="129">
        <v>180231</v>
      </c>
      <c r="BD491" s="155">
        <v>0</v>
      </c>
      <c r="BE491" s="132">
        <v>1314.19</v>
      </c>
      <c r="BF491" s="131">
        <v>1399536</v>
      </c>
      <c r="BG491" s="132">
        <v>125336.43999999999</v>
      </c>
      <c r="BH491" s="131"/>
      <c r="BI491" s="65"/>
      <c r="BJ491" s="131"/>
      <c r="BK491" s="132"/>
      <c r="BL491" s="131"/>
      <c r="BM491" s="65"/>
      <c r="BN491" s="131"/>
      <c r="BO491" s="132"/>
      <c r="BP491" s="131"/>
      <c r="BQ491" s="132"/>
      <c r="BR491" s="131"/>
      <c r="BS491" s="65"/>
      <c r="BT491" s="131"/>
      <c r="BU491" s="132"/>
      <c r="BV491" s="131"/>
      <c r="BW491" s="65"/>
      <c r="BX491" s="131"/>
      <c r="BY491" s="65"/>
      <c r="BZ491" s="131"/>
      <c r="CA491" s="65"/>
      <c r="CB491" s="156">
        <f t="shared" si="158"/>
        <v>126650.62999999999</v>
      </c>
      <c r="CC491" s="128">
        <f t="shared" si="159"/>
        <v>8.0170449186493951</v>
      </c>
      <c r="CF491" s="133">
        <f>+CI491-BA491</f>
        <v>0</v>
      </c>
      <c r="CG491" s="133">
        <f>+CJ491-BB491</f>
        <v>0</v>
      </c>
      <c r="CH491" s="160"/>
      <c r="CI491" s="133">
        <v>1579767</v>
      </c>
      <c r="CJ491" s="133">
        <v>126650.62999999999</v>
      </c>
    </row>
    <row r="492" spans="1:88" ht="48" customHeight="1">
      <c r="A492" s="976"/>
      <c r="B492" s="945"/>
      <c r="C492" s="944"/>
      <c r="D492" s="11" t="s">
        <v>473</v>
      </c>
      <c r="E492" s="9" t="s">
        <v>201</v>
      </c>
      <c r="F492" s="671">
        <f>+'[1]UE409 (2)'!F508</f>
        <v>234</v>
      </c>
      <c r="G492" s="671">
        <f>+'[1]UE409 (2)'!G504</f>
        <v>15000</v>
      </c>
      <c r="H492" s="671">
        <f>+'[1]UE409 (2)'!H504</f>
        <v>15000</v>
      </c>
      <c r="I492" s="671">
        <f>+'[1]UE409 (2)'!I504</f>
        <v>15000</v>
      </c>
      <c r="J492" s="634">
        <v>0</v>
      </c>
      <c r="K492" s="80">
        <v>0</v>
      </c>
      <c r="L492" s="80">
        <v>0</v>
      </c>
      <c r="M492" s="80">
        <v>0</v>
      </c>
      <c r="N492" s="80"/>
      <c r="O492" s="80"/>
      <c r="P492" s="80"/>
      <c r="Q492" s="80"/>
      <c r="R492" s="80"/>
      <c r="S492" s="634"/>
      <c r="T492" s="80"/>
      <c r="U492" s="80"/>
      <c r="V492" s="77">
        <f t="shared" si="156"/>
        <v>0</v>
      </c>
      <c r="W492" s="128">
        <f t="shared" si="157"/>
        <v>0</v>
      </c>
      <c r="Z492" s="224"/>
      <c r="AA492" s="224"/>
      <c r="AB492" s="223"/>
      <c r="AC492" s="223"/>
      <c r="AD492" s="223"/>
      <c r="AE492" s="223"/>
      <c r="AF492" s="223"/>
      <c r="AG492" s="223"/>
      <c r="AH492" s="223"/>
      <c r="AI492" s="223"/>
      <c r="AJ492" s="223"/>
      <c r="AK492" s="223"/>
      <c r="AL492" s="12"/>
      <c r="AM492" s="12"/>
      <c r="AN492" s="12"/>
      <c r="AO492" s="12"/>
      <c r="AP492" s="12"/>
      <c r="AQ492" s="12"/>
      <c r="AR492" s="12"/>
      <c r="AS492" s="12"/>
      <c r="AT492" s="12"/>
      <c r="AU492" s="12"/>
      <c r="AV492" s="223"/>
      <c r="AW492" s="223"/>
      <c r="AY492" s="123"/>
      <c r="AZ492" s="191"/>
      <c r="BA492" s="126"/>
      <c r="BB492" s="130"/>
      <c r="BC492" s="129"/>
      <c r="BD492" s="155"/>
      <c r="BE492" s="132"/>
      <c r="BF492" s="131"/>
      <c r="BG492" s="132"/>
      <c r="BH492" s="131"/>
      <c r="BI492" s="65"/>
      <c r="BJ492" s="131"/>
      <c r="BK492" s="132"/>
      <c r="BL492" s="131"/>
      <c r="BM492" s="65"/>
      <c r="BN492" s="131"/>
      <c r="BO492" s="132"/>
      <c r="BP492" s="131"/>
      <c r="BQ492" s="132"/>
      <c r="BR492" s="131"/>
      <c r="BS492" s="65"/>
      <c r="BT492" s="131"/>
      <c r="BU492" s="132"/>
      <c r="BV492" s="131"/>
      <c r="BW492" s="65"/>
      <c r="BX492" s="131"/>
      <c r="BY492" s="65"/>
      <c r="BZ492" s="131"/>
      <c r="CA492" s="65"/>
      <c r="CB492" s="156">
        <f t="shared" si="158"/>
        <v>0</v>
      </c>
      <c r="CC492" s="128" t="e">
        <f t="shared" si="159"/>
        <v>#DIV/0!</v>
      </c>
      <c r="CF492" s="122"/>
      <c r="CG492" s="122"/>
    </row>
    <row r="493" spans="1:88" ht="63" customHeight="1">
      <c r="A493" s="976"/>
      <c r="B493" s="945"/>
      <c r="C493" s="944"/>
      <c r="D493" s="38" t="s">
        <v>202</v>
      </c>
      <c r="E493" s="44" t="s">
        <v>201</v>
      </c>
      <c r="F493" s="671">
        <f>+'[1]UE409 (2)'!F509</f>
        <v>500000</v>
      </c>
      <c r="G493" s="671">
        <f>+'[1]UE409 (2)'!G507</f>
        <v>12000</v>
      </c>
      <c r="H493" s="671">
        <f>+'[1]UE409 (2)'!H507</f>
        <v>12000</v>
      </c>
      <c r="I493" s="671">
        <f>+'[1]UE409 (2)'!I507</f>
        <v>12000</v>
      </c>
      <c r="J493" s="745">
        <v>17771</v>
      </c>
      <c r="K493" s="114">
        <v>85056</v>
      </c>
      <c r="L493" s="114">
        <v>92776</v>
      </c>
      <c r="M493" s="114">
        <v>77765</v>
      </c>
      <c r="N493" s="114"/>
      <c r="O493" s="114"/>
      <c r="P493" s="114"/>
      <c r="Q493" s="114"/>
      <c r="R493" s="80"/>
      <c r="S493" s="114"/>
      <c r="T493" s="114"/>
      <c r="U493" s="114"/>
      <c r="V493" s="77">
        <f t="shared" si="156"/>
        <v>273368</v>
      </c>
      <c r="W493" s="128">
        <f t="shared" si="157"/>
        <v>54.6736</v>
      </c>
      <c r="Z493" s="224"/>
      <c r="AA493" s="224"/>
      <c r="AB493" s="694"/>
      <c r="AC493" s="694"/>
      <c r="AD493" s="694"/>
      <c r="AE493" s="694"/>
      <c r="AF493" s="223"/>
      <c r="AG493" s="223"/>
      <c r="AH493" s="223"/>
      <c r="AI493" s="223"/>
      <c r="AJ493" s="223"/>
      <c r="AK493" s="223"/>
      <c r="AL493" s="12"/>
      <c r="AM493" s="12"/>
      <c r="AN493" s="12"/>
      <c r="AO493" s="12"/>
      <c r="AP493" s="12"/>
      <c r="AQ493" s="12"/>
      <c r="AR493" s="694"/>
      <c r="AS493" s="694"/>
      <c r="AT493" s="12"/>
      <c r="AU493" s="12"/>
      <c r="AV493" s="223"/>
      <c r="AW493" s="223"/>
      <c r="AY493" s="123"/>
      <c r="AZ493" s="191"/>
      <c r="BA493" s="126"/>
      <c r="BB493" s="130"/>
      <c r="BC493" s="129"/>
      <c r="BD493" s="155"/>
      <c r="BE493" s="132"/>
      <c r="BF493" s="131"/>
      <c r="BG493" s="132"/>
      <c r="BH493" s="131"/>
      <c r="BI493" s="65"/>
      <c r="BJ493" s="131"/>
      <c r="BK493" s="132"/>
      <c r="BL493" s="131"/>
      <c r="BM493" s="65"/>
      <c r="BN493" s="131"/>
      <c r="BO493" s="132"/>
      <c r="BP493" s="131"/>
      <c r="BQ493" s="132"/>
      <c r="BR493" s="131"/>
      <c r="BS493" s="65"/>
      <c r="BT493" s="131"/>
      <c r="BU493" s="132"/>
      <c r="BV493" s="131"/>
      <c r="BW493" s="65"/>
      <c r="BX493" s="131"/>
      <c r="BY493" s="65"/>
      <c r="BZ493" s="131"/>
      <c r="CA493" s="65"/>
      <c r="CB493" s="156">
        <f t="shared" si="158"/>
        <v>0</v>
      </c>
      <c r="CC493" s="128" t="e">
        <f t="shared" si="159"/>
        <v>#DIV/0!</v>
      </c>
      <c r="CF493" s="122"/>
      <c r="CG493" s="122"/>
    </row>
    <row r="494" spans="1:88" ht="47.25" customHeight="1">
      <c r="A494" s="976"/>
      <c r="B494" s="945"/>
      <c r="C494" s="944"/>
      <c r="D494" s="11" t="s">
        <v>203</v>
      </c>
      <c r="E494" s="9" t="s">
        <v>201</v>
      </c>
      <c r="F494" s="671">
        <f>+'[1]UE409 (2)'!F510</f>
        <v>500000</v>
      </c>
      <c r="G494" s="671">
        <f>+'[1]UE409 (2)'!G508</f>
        <v>234</v>
      </c>
      <c r="H494" s="671">
        <f>+'[1]UE409 (2)'!H508</f>
        <v>234</v>
      </c>
      <c r="I494" s="671">
        <f>+'[1]UE409 (2)'!I508</f>
        <v>234</v>
      </c>
      <c r="J494" s="722">
        <v>0</v>
      </c>
      <c r="K494" s="114">
        <v>37072</v>
      </c>
      <c r="L494" s="114">
        <v>55026</v>
      </c>
      <c r="M494" s="114">
        <v>120919</v>
      </c>
      <c r="N494" s="114"/>
      <c r="O494" s="114"/>
      <c r="P494" s="114"/>
      <c r="Q494" s="114"/>
      <c r="R494" s="80"/>
      <c r="S494" s="114"/>
      <c r="T494" s="114"/>
      <c r="U494" s="114"/>
      <c r="V494" s="77">
        <f t="shared" si="156"/>
        <v>213017</v>
      </c>
      <c r="W494" s="128">
        <f t="shared" si="157"/>
        <v>42.603400000000001</v>
      </c>
      <c r="Z494" s="224"/>
      <c r="AA494" s="224"/>
      <c r="AB494" s="694"/>
      <c r="AC494" s="694"/>
      <c r="AD494" s="694"/>
      <c r="AE494" s="694"/>
      <c r="AF494" s="223"/>
      <c r="AG494" s="223"/>
      <c r="AH494" s="223"/>
      <c r="AI494" s="223"/>
      <c r="AJ494" s="694"/>
      <c r="AK494" s="694"/>
      <c r="AL494" s="694"/>
      <c r="AM494" s="694"/>
      <c r="AN494" s="694"/>
      <c r="AO494" s="694"/>
      <c r="AP494" s="694"/>
      <c r="AQ494" s="694"/>
      <c r="AR494" s="694"/>
      <c r="AS494" s="694"/>
      <c r="AT494" s="694"/>
      <c r="AU494" s="694"/>
      <c r="AV494" s="694"/>
      <c r="AW494" s="694"/>
      <c r="AY494" s="123"/>
      <c r="AZ494" s="191"/>
      <c r="BA494" s="126"/>
      <c r="BB494" s="130"/>
      <c r="BC494" s="129"/>
      <c r="BD494" s="155"/>
      <c r="BE494" s="132"/>
      <c r="BF494" s="131"/>
      <c r="BG494" s="132"/>
      <c r="BH494" s="131"/>
      <c r="BI494" s="65"/>
      <c r="BJ494" s="131"/>
      <c r="BK494" s="132"/>
      <c r="BL494" s="131"/>
      <c r="BM494" s="65"/>
      <c r="BN494" s="131"/>
      <c r="BO494" s="132"/>
      <c r="BP494" s="131"/>
      <c r="BQ494" s="132"/>
      <c r="BR494" s="131"/>
      <c r="BS494" s="65"/>
      <c r="BT494" s="131"/>
      <c r="BU494" s="132"/>
      <c r="BV494" s="131"/>
      <c r="BW494" s="65"/>
      <c r="BX494" s="131"/>
      <c r="BY494" s="65"/>
      <c r="BZ494" s="131"/>
      <c r="CA494" s="65"/>
      <c r="CB494" s="156">
        <f t="shared" si="158"/>
        <v>0</v>
      </c>
      <c r="CC494" s="128" t="e">
        <f t="shared" si="159"/>
        <v>#DIV/0!</v>
      </c>
      <c r="CF494" s="122"/>
      <c r="CG494" s="122"/>
    </row>
    <row r="495" spans="1:88" ht="47.25" customHeight="1">
      <c r="A495" s="976"/>
      <c r="B495" s="945" t="s">
        <v>375</v>
      </c>
      <c r="C495" s="945" t="s">
        <v>374</v>
      </c>
      <c r="D495" s="945" t="s">
        <v>222</v>
      </c>
      <c r="E495" s="945"/>
      <c r="F495" s="671">
        <f>+'[1]UE409 (2)'!F511</f>
        <v>55000</v>
      </c>
      <c r="G495" s="671">
        <f>+'[1]UE409 (2)'!G509</f>
        <v>12000</v>
      </c>
      <c r="H495" s="671">
        <f>+'[1]UE409 (2)'!H509</f>
        <v>12000</v>
      </c>
      <c r="I495" s="671">
        <f>+'[1]UE409 (2)'!I509</f>
        <v>12000</v>
      </c>
      <c r="J495" s="727">
        <v>0</v>
      </c>
      <c r="K495" s="671">
        <v>0</v>
      </c>
      <c r="L495" s="671">
        <v>0</v>
      </c>
      <c r="M495" s="671">
        <v>0</v>
      </c>
      <c r="N495" s="671">
        <f t="shared" ref="N495:U495" si="167">+N496</f>
        <v>0</v>
      </c>
      <c r="O495" s="671">
        <f t="shared" si="167"/>
        <v>0</v>
      </c>
      <c r="P495" s="671">
        <f t="shared" si="167"/>
        <v>0</v>
      </c>
      <c r="Q495" s="671">
        <f t="shared" si="167"/>
        <v>0</v>
      </c>
      <c r="R495" s="671">
        <f t="shared" si="167"/>
        <v>0</v>
      </c>
      <c r="S495" s="671">
        <f t="shared" si="167"/>
        <v>0</v>
      </c>
      <c r="T495" s="671">
        <f t="shared" si="167"/>
        <v>0</v>
      </c>
      <c r="U495" s="671">
        <f t="shared" si="167"/>
        <v>0</v>
      </c>
      <c r="V495" s="77">
        <f t="shared" si="156"/>
        <v>0</v>
      </c>
      <c r="W495" s="128">
        <f t="shared" si="157"/>
        <v>0</v>
      </c>
      <c r="Z495" s="224"/>
      <c r="AA495" s="224"/>
      <c r="AB495" s="694"/>
      <c r="AC495" s="694"/>
      <c r="AD495" s="694"/>
      <c r="AE495" s="694"/>
      <c r="AF495" s="694"/>
      <c r="AG495" s="694"/>
      <c r="AH495" s="694"/>
      <c r="AI495" s="694"/>
      <c r="AJ495" s="694"/>
      <c r="AK495" s="694"/>
      <c r="AL495" s="694"/>
      <c r="AM495" s="694"/>
      <c r="AN495" s="694"/>
      <c r="AO495" s="694"/>
      <c r="AP495" s="694"/>
      <c r="AQ495" s="694"/>
      <c r="AR495" s="694"/>
      <c r="AS495" s="694"/>
      <c r="AT495" s="694"/>
      <c r="AU495" s="694"/>
      <c r="AV495" s="694"/>
      <c r="AW495" s="694"/>
      <c r="AY495" s="123"/>
      <c r="AZ495" s="191"/>
      <c r="BA495" s="77">
        <f>+BC495+BD495+BF495+BH495+BJ495+BL495+BN495+BP495+BR495+BT495+BV495+BX495+BZ495</f>
        <v>1527747</v>
      </c>
      <c r="BB495" s="130">
        <f>+BE495+BG495+BI495+BK495+BM495+BO495+BQ495+BS495+BU495+BW495+BY495+CA495</f>
        <v>134995.09</v>
      </c>
      <c r="BC495" s="129">
        <v>5000</v>
      </c>
      <c r="BD495" s="155">
        <v>0</v>
      </c>
      <c r="BE495" s="132">
        <v>0</v>
      </c>
      <c r="BF495" s="131">
        <v>1522747</v>
      </c>
      <c r="BG495" s="132">
        <v>134995.09</v>
      </c>
      <c r="BH495" s="131"/>
      <c r="BI495" s="65"/>
      <c r="BJ495" s="131"/>
      <c r="BK495" s="132"/>
      <c r="BL495" s="131"/>
      <c r="BM495" s="65"/>
      <c r="BN495" s="131"/>
      <c r="BO495" s="132"/>
      <c r="BP495" s="131"/>
      <c r="BQ495" s="132"/>
      <c r="BR495" s="131"/>
      <c r="BS495" s="65"/>
      <c r="BT495" s="131"/>
      <c r="BU495" s="132"/>
      <c r="BV495" s="131"/>
      <c r="BW495" s="65"/>
      <c r="BX495" s="131"/>
      <c r="BY495" s="65"/>
      <c r="BZ495" s="131"/>
      <c r="CA495" s="65"/>
      <c r="CB495" s="156">
        <f t="shared" si="158"/>
        <v>134995.09</v>
      </c>
      <c r="CC495" s="128">
        <f t="shared" si="159"/>
        <v>8.8362202642191416</v>
      </c>
      <c r="CF495" s="133">
        <f>+CI495-BA495</f>
        <v>0</v>
      </c>
      <c r="CG495" s="133">
        <f>+CJ495-BB495</f>
        <v>0</v>
      </c>
      <c r="CH495" s="160"/>
      <c r="CI495" s="133">
        <v>1527747</v>
      </c>
      <c r="CJ495" s="133">
        <v>134995.09</v>
      </c>
    </row>
    <row r="496" spans="1:88" ht="45" customHeight="1">
      <c r="A496" s="977"/>
      <c r="B496" s="945"/>
      <c r="C496" s="945"/>
      <c r="D496" s="38" t="s">
        <v>474</v>
      </c>
      <c r="E496" s="69" t="s">
        <v>376</v>
      </c>
      <c r="F496" s="671">
        <f>+'[1]UE409 (2)'!F512</f>
        <v>55000</v>
      </c>
      <c r="G496" s="671">
        <f>+'[1]UE409 (2)'!G510</f>
        <v>8000</v>
      </c>
      <c r="H496" s="671">
        <f>+'[1]UE409 (2)'!H510</f>
        <v>8000</v>
      </c>
      <c r="I496" s="671">
        <f>+'[1]UE409 (2)'!I510</f>
        <v>8000</v>
      </c>
      <c r="J496" s="634">
        <v>0</v>
      </c>
      <c r="K496" s="80">
        <v>0</v>
      </c>
      <c r="L496" s="80">
        <v>0</v>
      </c>
      <c r="M496" s="80">
        <v>0</v>
      </c>
      <c r="N496" s="80"/>
      <c r="O496" s="80"/>
      <c r="P496" s="80"/>
      <c r="Q496" s="80"/>
      <c r="R496" s="80"/>
      <c r="S496" s="635"/>
      <c r="T496" s="80"/>
      <c r="U496" s="80"/>
      <c r="V496" s="77">
        <f t="shared" si="156"/>
        <v>0</v>
      </c>
      <c r="W496" s="128">
        <f t="shared" si="157"/>
        <v>0</v>
      </c>
      <c r="Z496" s="224"/>
      <c r="AA496" s="224"/>
      <c r="AB496" s="223"/>
      <c r="AC496" s="223"/>
      <c r="AD496" s="223"/>
      <c r="AE496" s="223"/>
      <c r="AF496" s="223"/>
      <c r="AG496" s="223"/>
      <c r="AH496" s="223"/>
      <c r="AI496" s="223"/>
      <c r="AJ496" s="694"/>
      <c r="AK496" s="694"/>
      <c r="AL496" s="694"/>
      <c r="AM496" s="694"/>
      <c r="AN496" s="694"/>
      <c r="AO496" s="694"/>
      <c r="AP496" s="694"/>
      <c r="AQ496" s="694"/>
      <c r="AR496" s="694"/>
      <c r="AS496" s="694"/>
      <c r="AT496" s="694"/>
      <c r="AU496" s="694"/>
      <c r="AV496" s="694"/>
      <c r="AW496" s="694"/>
      <c r="AY496" s="123"/>
      <c r="AZ496" s="191"/>
      <c r="BA496" s="126"/>
      <c r="BB496" s="130"/>
      <c r="BC496" s="129"/>
      <c r="BD496" s="155"/>
      <c r="BE496" s="132"/>
      <c r="BF496" s="131"/>
      <c r="BG496" s="132"/>
      <c r="BH496" s="131"/>
      <c r="BI496" s="65"/>
      <c r="BJ496" s="131"/>
      <c r="BK496" s="132"/>
      <c r="BL496" s="131"/>
      <c r="BM496" s="65"/>
      <c r="BN496" s="131"/>
      <c r="BO496" s="132"/>
      <c r="BP496" s="131"/>
      <c r="BQ496" s="132"/>
      <c r="BR496" s="131"/>
      <c r="BS496" s="65"/>
      <c r="BT496" s="131"/>
      <c r="BU496" s="132"/>
      <c r="BV496" s="131"/>
      <c r="BW496" s="65"/>
      <c r="BX496" s="131"/>
      <c r="BY496" s="65"/>
      <c r="BZ496" s="131"/>
      <c r="CA496" s="65"/>
      <c r="CB496" s="156">
        <f t="shared" si="158"/>
        <v>0</v>
      </c>
      <c r="CC496" s="128" t="e">
        <f t="shared" si="159"/>
        <v>#DIV/0!</v>
      </c>
      <c r="CF496" s="122"/>
      <c r="CG496" s="122"/>
    </row>
    <row r="497" spans="1:88" ht="60" customHeight="1">
      <c r="A497" s="945" t="s">
        <v>98</v>
      </c>
      <c r="B497" s="945" t="s">
        <v>378</v>
      </c>
      <c r="C497" s="944" t="s">
        <v>377</v>
      </c>
      <c r="D497" s="945" t="s">
        <v>222</v>
      </c>
      <c r="E497" s="945"/>
      <c r="F497" s="671">
        <f>+'[1]UE409 (2)'!F513</f>
        <v>48570</v>
      </c>
      <c r="G497" s="671">
        <f>+'[1]UE409 (2)'!G511</f>
        <v>55000</v>
      </c>
      <c r="H497" s="671">
        <f>+'[1]UE409 (2)'!H511</f>
        <v>55000</v>
      </c>
      <c r="I497" s="671">
        <f>+'[1]UE409 (2)'!I511</f>
        <v>55000</v>
      </c>
      <c r="J497" s="727">
        <v>643</v>
      </c>
      <c r="K497" s="671">
        <v>6640</v>
      </c>
      <c r="L497" s="671">
        <v>6669</v>
      </c>
      <c r="M497" s="671">
        <v>7432</v>
      </c>
      <c r="N497" s="671">
        <f t="shared" ref="N497:U497" si="168">+N498</f>
        <v>0</v>
      </c>
      <c r="O497" s="671">
        <f t="shared" si="168"/>
        <v>0</v>
      </c>
      <c r="P497" s="671">
        <f t="shared" si="168"/>
        <v>0</v>
      </c>
      <c r="Q497" s="671">
        <f t="shared" si="168"/>
        <v>0</v>
      </c>
      <c r="R497" s="671">
        <f t="shared" si="168"/>
        <v>0</v>
      </c>
      <c r="S497" s="671">
        <f t="shared" si="168"/>
        <v>0</v>
      </c>
      <c r="T497" s="671">
        <f t="shared" si="168"/>
        <v>0</v>
      </c>
      <c r="U497" s="671">
        <f t="shared" si="168"/>
        <v>0</v>
      </c>
      <c r="V497" s="77">
        <f t="shared" si="156"/>
        <v>21384</v>
      </c>
      <c r="W497" s="128">
        <f t="shared" si="157"/>
        <v>44.027177269919704</v>
      </c>
      <c r="Z497" s="224"/>
      <c r="AA497" s="224"/>
      <c r="AB497" s="694"/>
      <c r="AC497" s="694"/>
      <c r="AD497" s="694"/>
      <c r="AE497" s="694"/>
      <c r="AF497" s="694"/>
      <c r="AG497" s="694"/>
      <c r="AH497" s="694"/>
      <c r="AI497" s="694"/>
      <c r="AJ497" s="694"/>
      <c r="AK497" s="694"/>
      <c r="AL497" s="694"/>
      <c r="AM497" s="694"/>
      <c r="AN497" s="694"/>
      <c r="AO497" s="694"/>
      <c r="AP497" s="694"/>
      <c r="AQ497" s="694"/>
      <c r="AR497" s="694"/>
      <c r="AS497" s="694"/>
      <c r="AT497" s="694"/>
      <c r="AU497" s="694"/>
      <c r="AV497" s="694"/>
      <c r="AW497" s="694"/>
      <c r="BA497" s="77">
        <f>+BC497+BD497+BF497+BH497+BJ497+BL497+BN497+BP497+BR497+BT497+BV497+BX497+BZ497</f>
        <v>2000</v>
      </c>
      <c r="BB497" s="130">
        <f>+BE497+BG497+BI497+BK497+BM497+BO497+BQ497+BS497+BU497+BW497+BY497+CA497</f>
        <v>0</v>
      </c>
      <c r="BC497" s="129">
        <v>2000</v>
      </c>
      <c r="BD497" s="155">
        <v>0</v>
      </c>
      <c r="BE497" s="132">
        <v>0</v>
      </c>
      <c r="BF497" s="131">
        <v>0</v>
      </c>
      <c r="BG497" s="132">
        <v>0</v>
      </c>
      <c r="BH497" s="131"/>
      <c r="BI497" s="65"/>
      <c r="BJ497" s="131"/>
      <c r="BK497" s="132"/>
      <c r="BL497" s="131"/>
      <c r="BM497" s="65"/>
      <c r="BN497" s="131"/>
      <c r="BO497" s="132"/>
      <c r="BP497" s="131"/>
      <c r="BQ497" s="132"/>
      <c r="BR497" s="131"/>
      <c r="BS497" s="65"/>
      <c r="BT497" s="131"/>
      <c r="BU497" s="132"/>
      <c r="BV497" s="131"/>
      <c r="BW497" s="65"/>
      <c r="BX497" s="131"/>
      <c r="BY497" s="65"/>
      <c r="BZ497" s="131"/>
      <c r="CA497" s="65"/>
      <c r="CB497" s="156">
        <f t="shared" si="158"/>
        <v>0</v>
      </c>
      <c r="CC497" s="128">
        <f t="shared" si="159"/>
        <v>0</v>
      </c>
      <c r="CF497" s="133">
        <f>+CI497-BA497</f>
        <v>0</v>
      </c>
      <c r="CG497" s="133">
        <f>+CJ497-BB497</f>
        <v>0</v>
      </c>
      <c r="CH497" s="160"/>
      <c r="CI497" s="133">
        <v>2000</v>
      </c>
      <c r="CJ497" s="133">
        <v>0</v>
      </c>
    </row>
    <row r="498" spans="1:88" ht="124.5" customHeight="1">
      <c r="A498" s="945"/>
      <c r="B498" s="945"/>
      <c r="C498" s="944"/>
      <c r="D498" s="38" t="s">
        <v>379</v>
      </c>
      <c r="E498" s="44" t="s">
        <v>196</v>
      </c>
      <c r="F498" s="671">
        <f>+'[1]UE409 (2)'!F514</f>
        <v>48570</v>
      </c>
      <c r="G498" s="671">
        <f>+'[1]UE409 (2)'!G512</f>
        <v>55000</v>
      </c>
      <c r="H498" s="671">
        <f>+'[1]UE409 (2)'!H512</f>
        <v>55000</v>
      </c>
      <c r="I498" s="671">
        <f>+'[1]UE409 (2)'!I512</f>
        <v>55000</v>
      </c>
      <c r="J498" s="634">
        <v>643</v>
      </c>
      <c r="K498" s="80">
        <v>6640</v>
      </c>
      <c r="L498" s="80">
        <v>6669</v>
      </c>
      <c r="M498" s="80">
        <v>7432</v>
      </c>
      <c r="N498" s="80"/>
      <c r="O498" s="80"/>
      <c r="P498" s="80"/>
      <c r="Q498" s="80"/>
      <c r="R498" s="80"/>
      <c r="S498" s="80"/>
      <c r="T498" s="80"/>
      <c r="U498" s="80"/>
      <c r="V498" s="77">
        <f t="shared" si="156"/>
        <v>21384</v>
      </c>
      <c r="W498" s="128">
        <f t="shared" si="157"/>
        <v>44.027177269919704</v>
      </c>
      <c r="Z498" s="224"/>
      <c r="AA498" s="224"/>
      <c r="AB498" s="223"/>
      <c r="AC498" s="694"/>
      <c r="AD498" s="223"/>
      <c r="AE498" s="694"/>
      <c r="AF498" s="223"/>
      <c r="AG498" s="694"/>
      <c r="AH498" s="223"/>
      <c r="AI498" s="694"/>
      <c r="AJ498" s="694"/>
      <c r="AK498" s="694"/>
      <c r="AL498" s="694"/>
      <c r="AM498" s="694"/>
      <c r="AN498" s="694"/>
      <c r="AO498" s="694"/>
      <c r="AP498" s="694"/>
      <c r="AQ498" s="694"/>
      <c r="AR498" s="694"/>
      <c r="AS498" s="694"/>
      <c r="AT498" s="694"/>
      <c r="AU498" s="694"/>
      <c r="AV498" s="694"/>
      <c r="AW498" s="694"/>
      <c r="BA498" s="126"/>
      <c r="BB498" s="130"/>
      <c r="BC498" s="129"/>
      <c r="BD498" s="155"/>
      <c r="BE498" s="132"/>
      <c r="BF498" s="131"/>
      <c r="BG498" s="132"/>
      <c r="BH498" s="131"/>
      <c r="BI498" s="65"/>
      <c r="BJ498" s="131"/>
      <c r="BK498" s="132"/>
      <c r="BL498" s="131"/>
      <c r="BM498" s="65"/>
      <c r="BN498" s="131"/>
      <c r="BO498" s="132"/>
      <c r="BP498" s="131"/>
      <c r="BQ498" s="132"/>
      <c r="BR498" s="131"/>
      <c r="BS498" s="65"/>
      <c r="BT498" s="131"/>
      <c r="BU498" s="132"/>
      <c r="BV498" s="131"/>
      <c r="BW498" s="65"/>
      <c r="BX498" s="131"/>
      <c r="BY498" s="65"/>
      <c r="BZ498" s="131"/>
      <c r="CA498" s="65"/>
      <c r="CB498" s="156">
        <f t="shared" si="158"/>
        <v>0</v>
      </c>
      <c r="CC498" s="128" t="e">
        <f t="shared" si="159"/>
        <v>#DIV/0!</v>
      </c>
      <c r="CF498" s="122"/>
      <c r="CG498" s="122"/>
    </row>
    <row r="499" spans="1:88" ht="73.5" customHeight="1">
      <c r="A499" s="975" t="s">
        <v>134</v>
      </c>
      <c r="B499" s="945" t="s">
        <v>381</v>
      </c>
      <c r="C499" s="944" t="s">
        <v>380</v>
      </c>
      <c r="D499" s="945" t="s">
        <v>222</v>
      </c>
      <c r="E499" s="945"/>
      <c r="F499" s="671">
        <f>+'[1]UE409 (2)'!F515</f>
        <v>522</v>
      </c>
      <c r="G499" s="671">
        <f>+'[1]UE409 (2)'!G513</f>
        <v>8166</v>
      </c>
      <c r="H499" s="671">
        <f>+'[1]UE409 (2)'!H513</f>
        <v>8166</v>
      </c>
      <c r="I499" s="671">
        <f>+'[1]UE409 (2)'!I513</f>
        <v>8166</v>
      </c>
      <c r="J499" s="727">
        <v>0</v>
      </c>
      <c r="K499" s="671">
        <v>300</v>
      </c>
      <c r="L499" s="671">
        <v>350</v>
      </c>
      <c r="M499" s="671">
        <v>16</v>
      </c>
      <c r="N499" s="671">
        <f t="shared" ref="N499:U499" si="169">+N500</f>
        <v>0</v>
      </c>
      <c r="O499" s="671">
        <f t="shared" si="169"/>
        <v>0</v>
      </c>
      <c r="P499" s="671">
        <f t="shared" si="169"/>
        <v>0</v>
      </c>
      <c r="Q499" s="671">
        <f t="shared" si="169"/>
        <v>0</v>
      </c>
      <c r="R499" s="671">
        <f t="shared" si="169"/>
        <v>0</v>
      </c>
      <c r="S499" s="671">
        <f t="shared" si="169"/>
        <v>0</v>
      </c>
      <c r="T499" s="671">
        <f t="shared" si="169"/>
        <v>0</v>
      </c>
      <c r="U499" s="671">
        <f t="shared" si="169"/>
        <v>0</v>
      </c>
      <c r="V499" s="77">
        <f t="shared" si="156"/>
        <v>666</v>
      </c>
      <c r="W499" s="128">
        <f t="shared" si="157"/>
        <v>127.58620689655173</v>
      </c>
      <c r="Z499" s="224"/>
      <c r="AA499" s="224"/>
      <c r="AB499" s="694"/>
      <c r="AC499" s="694"/>
      <c r="AD499" s="694"/>
      <c r="AE499" s="694"/>
      <c r="AF499" s="694"/>
      <c r="AG499" s="694"/>
      <c r="AH499" s="694"/>
      <c r="AI499" s="694"/>
      <c r="AJ499" s="694"/>
      <c r="AK499" s="694"/>
      <c r="AL499" s="694"/>
      <c r="AM499" s="694"/>
      <c r="AN499" s="694"/>
      <c r="AO499" s="694"/>
      <c r="AP499" s="694"/>
      <c r="AQ499" s="694"/>
      <c r="AR499" s="694"/>
      <c r="AS499" s="694"/>
      <c r="AT499" s="694"/>
      <c r="AU499" s="694"/>
      <c r="AV499" s="694"/>
      <c r="AW499" s="694"/>
      <c r="BA499" s="77">
        <f>+BC499+BD499+BF499+BH499+BJ499+BL499+BN499+BP499+BR499+BT499+BV499+BX499+BZ499</f>
        <v>1500</v>
      </c>
      <c r="BB499" s="130">
        <f>+BE499+BG499+BI499+BK499+BM499+BO499+BQ499+BS499+BU499+BW499+BY499+CA499</f>
        <v>0</v>
      </c>
      <c r="BC499" s="129">
        <v>1500</v>
      </c>
      <c r="BD499" s="155">
        <v>0</v>
      </c>
      <c r="BE499" s="132">
        <v>0</v>
      </c>
      <c r="BF499" s="131">
        <v>0</v>
      </c>
      <c r="BG499" s="132">
        <v>0</v>
      </c>
      <c r="BH499" s="131"/>
      <c r="BI499" s="65"/>
      <c r="BJ499" s="131"/>
      <c r="BK499" s="132"/>
      <c r="BL499" s="131"/>
      <c r="BM499" s="65"/>
      <c r="BN499" s="131"/>
      <c r="BO499" s="132"/>
      <c r="BP499" s="131"/>
      <c r="BQ499" s="132"/>
      <c r="BR499" s="131"/>
      <c r="BS499" s="65"/>
      <c r="BT499" s="131"/>
      <c r="BU499" s="132"/>
      <c r="BV499" s="131"/>
      <c r="BW499" s="65"/>
      <c r="BX499" s="131"/>
      <c r="BY499" s="65"/>
      <c r="BZ499" s="131"/>
      <c r="CA499" s="65"/>
      <c r="CB499" s="156">
        <f t="shared" si="158"/>
        <v>0</v>
      </c>
      <c r="CC499" s="128">
        <f t="shared" si="159"/>
        <v>0</v>
      </c>
      <c r="CF499" s="133">
        <f>+CI499-BA499</f>
        <v>0</v>
      </c>
      <c r="CG499" s="133">
        <f>+CJ499-BB499</f>
        <v>0</v>
      </c>
      <c r="CH499" s="160"/>
      <c r="CI499" s="133">
        <v>1500</v>
      </c>
      <c r="CJ499" s="133">
        <v>0</v>
      </c>
    </row>
    <row r="500" spans="1:88" ht="73.5" customHeight="1">
      <c r="A500" s="976"/>
      <c r="B500" s="945"/>
      <c r="C500" s="944"/>
      <c r="D500" s="639" t="s">
        <v>750</v>
      </c>
      <c r="E500" s="638" t="s">
        <v>129</v>
      </c>
      <c r="F500" s="671">
        <f>+'[1]UE409 (2)'!F516</f>
        <v>522</v>
      </c>
      <c r="G500" s="671">
        <f>+'[1]UE409 (2)'!G514</f>
        <v>8166</v>
      </c>
      <c r="H500" s="671">
        <f>+'[1]UE409 (2)'!H514</f>
        <v>8166</v>
      </c>
      <c r="I500" s="671">
        <f>+'[1]UE409 (2)'!I514</f>
        <v>8166</v>
      </c>
      <c r="J500" s="634">
        <v>0</v>
      </c>
      <c r="K500" s="80">
        <v>0</v>
      </c>
      <c r="L500" s="80">
        <v>145</v>
      </c>
      <c r="M500" s="80">
        <v>16</v>
      </c>
      <c r="N500" s="80"/>
      <c r="O500" s="80"/>
      <c r="P500" s="80"/>
      <c r="Q500" s="80"/>
      <c r="R500" s="80"/>
      <c r="S500" s="80"/>
      <c r="T500" s="80"/>
      <c r="U500" s="80"/>
      <c r="V500" s="77">
        <f t="shared" si="156"/>
        <v>161</v>
      </c>
      <c r="W500" s="128">
        <f t="shared" si="157"/>
        <v>30.842911877394634</v>
      </c>
      <c r="Z500" s="224" t="s">
        <v>866</v>
      </c>
      <c r="AA500" s="224" t="s">
        <v>867</v>
      </c>
      <c r="AB500" s="694"/>
      <c r="AC500" s="694"/>
      <c r="AD500" s="694"/>
      <c r="AE500" s="694"/>
      <c r="AF500" s="694"/>
      <c r="AG500" s="694"/>
      <c r="AH500" s="694"/>
      <c r="AI500" s="694"/>
      <c r="AJ500" s="694"/>
      <c r="AK500" s="694"/>
      <c r="AL500" s="694"/>
      <c r="AM500" s="694"/>
      <c r="AN500" s="694"/>
      <c r="AO500" s="694"/>
      <c r="AP500" s="694"/>
      <c r="AQ500" s="694"/>
      <c r="AR500" s="694"/>
      <c r="AS500" s="694"/>
      <c r="AT500" s="694"/>
      <c r="AU500" s="694"/>
      <c r="AV500" s="694"/>
      <c r="AW500" s="694"/>
      <c r="BA500" s="129"/>
      <c r="BB500" s="130"/>
      <c r="BC500" s="129"/>
      <c r="BD500" s="155"/>
      <c r="BE500" s="132"/>
      <c r="BF500" s="131"/>
      <c r="BG500" s="132"/>
      <c r="BH500" s="131"/>
      <c r="BI500" s="65"/>
      <c r="BJ500" s="131"/>
      <c r="BK500" s="132"/>
      <c r="BL500" s="131"/>
      <c r="BM500" s="65"/>
      <c r="BN500" s="131"/>
      <c r="BO500" s="132"/>
      <c r="BP500" s="131"/>
      <c r="BQ500" s="132"/>
      <c r="BR500" s="131"/>
      <c r="BS500" s="65"/>
      <c r="BT500" s="131"/>
      <c r="BU500" s="132"/>
      <c r="BV500" s="131"/>
      <c r="BW500" s="65"/>
      <c r="BX500" s="131"/>
      <c r="BY500" s="65"/>
      <c r="BZ500" s="131"/>
      <c r="CA500" s="65"/>
      <c r="CB500" s="156">
        <f t="shared" si="158"/>
        <v>0</v>
      </c>
      <c r="CC500" s="128" t="e">
        <f t="shared" si="159"/>
        <v>#DIV/0!</v>
      </c>
      <c r="CF500" s="133"/>
      <c r="CG500" s="133"/>
      <c r="CH500" s="160"/>
      <c r="CI500" s="133"/>
      <c r="CJ500" s="133"/>
    </row>
    <row r="501" spans="1:88" ht="73.5" customHeight="1">
      <c r="A501" s="976"/>
      <c r="B501" s="945"/>
      <c r="C501" s="944"/>
      <c r="D501" s="639" t="s">
        <v>751</v>
      </c>
      <c r="E501" s="638" t="s">
        <v>216</v>
      </c>
      <c r="F501" s="671">
        <f>+'[1]UE409 (2)'!F517</f>
        <v>15206</v>
      </c>
      <c r="G501" s="671">
        <f>+'[1]UE409 (2)'!G515</f>
        <v>40</v>
      </c>
      <c r="H501" s="671">
        <f>+'[1]UE409 (2)'!H515</f>
        <v>40</v>
      </c>
      <c r="I501" s="671">
        <f>+'[1]UE409 (2)'!I515</f>
        <v>40</v>
      </c>
      <c r="J501" s="634">
        <v>272</v>
      </c>
      <c r="K501" s="80">
        <v>300</v>
      </c>
      <c r="L501" s="80">
        <v>350</v>
      </c>
      <c r="M501" s="80">
        <v>250</v>
      </c>
      <c r="N501" s="80"/>
      <c r="O501" s="80"/>
      <c r="P501" s="80"/>
      <c r="Q501" s="80"/>
      <c r="R501" s="80"/>
      <c r="S501" s="80"/>
      <c r="T501" s="80"/>
      <c r="U501" s="80"/>
      <c r="V501" s="77">
        <f t="shared" si="156"/>
        <v>1172</v>
      </c>
      <c r="W501" s="128">
        <f t="shared" si="157"/>
        <v>7.707483887938972</v>
      </c>
      <c r="Z501" s="224"/>
      <c r="AA501" s="224"/>
      <c r="AB501" s="694"/>
      <c r="AC501" s="694"/>
      <c r="AD501" s="694"/>
      <c r="AE501" s="694"/>
      <c r="AF501" s="694"/>
      <c r="AG501" s="694"/>
      <c r="AH501" s="694"/>
      <c r="AI501" s="694"/>
      <c r="AJ501" s="223"/>
      <c r="AK501" s="223"/>
      <c r="AL501" s="223"/>
      <c r="AM501" s="223"/>
      <c r="AN501" s="223"/>
      <c r="AO501" s="223"/>
      <c r="AP501" s="223"/>
      <c r="AQ501" s="223"/>
      <c r="AR501" s="223"/>
      <c r="AS501" s="223"/>
      <c r="AT501" s="223"/>
      <c r="AU501" s="223"/>
      <c r="AV501" s="223"/>
      <c r="AW501" s="223"/>
      <c r="BA501" s="126"/>
      <c r="BB501" s="130"/>
      <c r="BC501" s="129"/>
      <c r="BD501" s="155"/>
      <c r="BE501" s="132"/>
      <c r="BF501" s="131"/>
      <c r="BG501" s="132"/>
      <c r="BH501" s="131"/>
      <c r="BI501" s="65"/>
      <c r="BJ501" s="131"/>
      <c r="BK501" s="132"/>
      <c r="BL501" s="131"/>
      <c r="BM501" s="65"/>
      <c r="BN501" s="131"/>
      <c r="BO501" s="132"/>
      <c r="BP501" s="131"/>
      <c r="BQ501" s="132"/>
      <c r="BR501" s="131"/>
      <c r="BS501" s="65"/>
      <c r="BT501" s="131"/>
      <c r="BU501" s="132"/>
      <c r="BV501" s="131"/>
      <c r="BW501" s="65"/>
      <c r="BX501" s="131"/>
      <c r="BY501" s="65"/>
      <c r="BZ501" s="131"/>
      <c r="CA501" s="65"/>
      <c r="CB501" s="156">
        <f t="shared" si="158"/>
        <v>0</v>
      </c>
      <c r="CC501" s="128" t="e">
        <f t="shared" si="159"/>
        <v>#DIV/0!</v>
      </c>
      <c r="CF501" s="122"/>
      <c r="CG501" s="122"/>
    </row>
    <row r="502" spans="1:88" ht="47.25" customHeight="1">
      <c r="A502" s="975" t="s">
        <v>144</v>
      </c>
      <c r="B502" s="945" t="s">
        <v>383</v>
      </c>
      <c r="C502" s="1061" t="s">
        <v>382</v>
      </c>
      <c r="D502" s="945" t="s">
        <v>222</v>
      </c>
      <c r="E502" s="945"/>
      <c r="F502" s="671">
        <f>+'[1]UE409 (2)'!F518</f>
        <v>60</v>
      </c>
      <c r="G502" s="671">
        <f>+'[1]UE409 (2)'!G516</f>
        <v>40</v>
      </c>
      <c r="H502" s="671">
        <f>+'[1]UE409 (2)'!H516</f>
        <v>40</v>
      </c>
      <c r="I502" s="671">
        <f>+'[1]UE409 (2)'!I516</f>
        <v>40</v>
      </c>
      <c r="J502" s="727">
        <v>5</v>
      </c>
      <c r="K502" s="671">
        <v>5</v>
      </c>
      <c r="L502" s="671">
        <v>5</v>
      </c>
      <c r="M502" s="671">
        <v>5</v>
      </c>
      <c r="N502" s="671">
        <f t="shared" ref="N502:U502" si="170">+N503</f>
        <v>0</v>
      </c>
      <c r="O502" s="671">
        <f t="shared" si="170"/>
        <v>0</v>
      </c>
      <c r="P502" s="671">
        <f t="shared" si="170"/>
        <v>0</v>
      </c>
      <c r="Q502" s="671">
        <f t="shared" si="170"/>
        <v>0</v>
      </c>
      <c r="R502" s="671">
        <f t="shared" si="170"/>
        <v>0</v>
      </c>
      <c r="S502" s="671">
        <f t="shared" si="170"/>
        <v>0</v>
      </c>
      <c r="T502" s="671">
        <f t="shared" si="170"/>
        <v>0</v>
      </c>
      <c r="U502" s="671">
        <f t="shared" si="170"/>
        <v>0</v>
      </c>
      <c r="V502" s="77">
        <f t="shared" si="156"/>
        <v>20</v>
      </c>
      <c r="W502" s="128">
        <f t="shared" si="157"/>
        <v>33.333333333333329</v>
      </c>
      <c r="Z502" s="224"/>
      <c r="AA502" s="224"/>
      <c r="AB502" s="694"/>
      <c r="AC502" s="694"/>
      <c r="AD502" s="694"/>
      <c r="AE502" s="694"/>
      <c r="AF502" s="694"/>
      <c r="AG502" s="694"/>
      <c r="AH502" s="694"/>
      <c r="AI502" s="694"/>
      <c r="AJ502" s="223"/>
      <c r="AK502" s="223"/>
      <c r="AL502" s="223"/>
      <c r="AM502" s="223"/>
      <c r="AN502" s="223"/>
      <c r="AO502" s="223"/>
      <c r="AP502" s="223"/>
      <c r="AQ502" s="223"/>
      <c r="AR502" s="223"/>
      <c r="AS502" s="223"/>
      <c r="AT502" s="223"/>
      <c r="AU502" s="223"/>
      <c r="AV502" s="223"/>
      <c r="AW502" s="223"/>
      <c r="BA502" s="77">
        <f>+BC502+BD502+BF502+BH502+BJ502+BL502+BN502+BP502+BR502+BT502+BV502+BX502+BZ502</f>
        <v>1500</v>
      </c>
      <c r="BB502" s="130">
        <f>+BE502+BG502+BI502+BK502+BM502+BO502+BQ502+BS502+BU502+BW502+BY502+CA502</f>
        <v>0</v>
      </c>
      <c r="BC502" s="129">
        <v>1500</v>
      </c>
      <c r="BD502" s="155">
        <v>0</v>
      </c>
      <c r="BE502" s="132">
        <v>0</v>
      </c>
      <c r="BF502" s="131">
        <v>0</v>
      </c>
      <c r="BG502" s="132">
        <v>0</v>
      </c>
      <c r="BH502" s="131"/>
      <c r="BI502" s="65"/>
      <c r="BJ502" s="131"/>
      <c r="BK502" s="132"/>
      <c r="BL502" s="131"/>
      <c r="BM502" s="65"/>
      <c r="BN502" s="131"/>
      <c r="BO502" s="132"/>
      <c r="BP502" s="131"/>
      <c r="BQ502" s="132"/>
      <c r="BR502" s="131"/>
      <c r="BS502" s="65"/>
      <c r="BT502" s="131"/>
      <c r="BU502" s="132"/>
      <c r="BV502" s="131"/>
      <c r="BW502" s="65"/>
      <c r="BX502" s="131"/>
      <c r="BY502" s="65"/>
      <c r="BZ502" s="131"/>
      <c r="CA502" s="65"/>
      <c r="CB502" s="156">
        <f t="shared" si="158"/>
        <v>0</v>
      </c>
      <c r="CC502" s="128">
        <f t="shared" si="159"/>
        <v>0</v>
      </c>
      <c r="CF502" s="133">
        <f>+CI502-BA502</f>
        <v>0</v>
      </c>
      <c r="CG502" s="133">
        <f>+CJ502-BB502</f>
        <v>0</v>
      </c>
      <c r="CH502" s="160"/>
      <c r="CI502" s="133">
        <v>1500</v>
      </c>
      <c r="CJ502" s="133">
        <v>0</v>
      </c>
    </row>
    <row r="503" spans="1:88" ht="45.75" customHeight="1">
      <c r="A503" s="976"/>
      <c r="B503" s="945"/>
      <c r="C503" s="1061"/>
      <c r="D503" s="51" t="s">
        <v>484</v>
      </c>
      <c r="E503" s="44" t="s">
        <v>196</v>
      </c>
      <c r="F503" s="671">
        <f>+'[1]UE409 (2)'!F519</f>
        <v>60</v>
      </c>
      <c r="G503" s="671">
        <f>+'[1]UE409 (2)'!G517</f>
        <v>3000</v>
      </c>
      <c r="H503" s="671">
        <f>+'[1]UE409 (2)'!H517</f>
        <v>3000</v>
      </c>
      <c r="I503" s="671">
        <f>+'[1]UE409 (2)'!I517</f>
        <v>3000</v>
      </c>
      <c r="J503" s="634">
        <v>5</v>
      </c>
      <c r="K503" s="80">
        <v>5</v>
      </c>
      <c r="L503" s="80">
        <v>5</v>
      </c>
      <c r="M503" s="80">
        <v>5</v>
      </c>
      <c r="N503" s="80"/>
      <c r="O503" s="80"/>
      <c r="P503" s="80"/>
      <c r="Q503" s="80"/>
      <c r="R503" s="80"/>
      <c r="S503" s="80"/>
      <c r="T503" s="80"/>
      <c r="U503" s="80"/>
      <c r="V503" s="77">
        <f t="shared" si="156"/>
        <v>20</v>
      </c>
      <c r="W503" s="128">
        <f t="shared" si="157"/>
        <v>33.333333333333329</v>
      </c>
      <c r="Z503" s="224"/>
      <c r="AA503" s="224"/>
      <c r="AB503" s="694"/>
      <c r="AC503" s="694"/>
      <c r="AD503" s="694"/>
      <c r="AE503" s="694"/>
      <c r="AF503" s="694"/>
      <c r="AG503" s="694"/>
      <c r="AH503" s="694"/>
      <c r="AI503" s="694"/>
      <c r="AJ503" s="234"/>
      <c r="AK503" s="234"/>
      <c r="AL503" s="234"/>
      <c r="AM503" s="234"/>
      <c r="AN503" s="234"/>
      <c r="AO503" s="234"/>
      <c r="AP503" s="234"/>
      <c r="AQ503" s="234"/>
      <c r="AR503" s="234"/>
      <c r="AS503" s="234"/>
      <c r="AT503" s="234"/>
      <c r="AU503" s="234"/>
      <c r="AV503" s="234"/>
      <c r="AW503" s="234"/>
      <c r="BA503" s="126"/>
      <c r="BB503" s="130"/>
      <c r="BC503" s="129"/>
      <c r="BD503" s="155"/>
      <c r="BE503" s="132"/>
      <c r="BF503" s="131"/>
      <c r="BG503" s="132"/>
      <c r="BH503" s="131"/>
      <c r="BI503" s="65"/>
      <c r="BJ503" s="131"/>
      <c r="BK503" s="132"/>
      <c r="BL503" s="131"/>
      <c r="BM503" s="65"/>
      <c r="BN503" s="131"/>
      <c r="BO503" s="132"/>
      <c r="BP503" s="131"/>
      <c r="BQ503" s="132"/>
      <c r="BR503" s="131"/>
      <c r="BS503" s="65"/>
      <c r="BT503" s="131"/>
      <c r="BU503" s="132"/>
      <c r="BV503" s="131"/>
      <c r="BW503" s="65"/>
      <c r="BX503" s="131"/>
      <c r="BY503" s="65"/>
      <c r="BZ503" s="131"/>
      <c r="CA503" s="65"/>
      <c r="CB503" s="156">
        <f t="shared" si="158"/>
        <v>0</v>
      </c>
      <c r="CC503" s="128" t="e">
        <f t="shared" si="159"/>
        <v>#DIV/0!</v>
      </c>
      <c r="CF503" s="122"/>
      <c r="CG503" s="122"/>
    </row>
    <row r="504" spans="1:88" ht="45.75" customHeight="1">
      <c r="A504" s="976" t="s">
        <v>146</v>
      </c>
      <c r="B504" s="981" t="s">
        <v>384</v>
      </c>
      <c r="C504" s="984" t="s">
        <v>714</v>
      </c>
      <c r="D504" s="985"/>
      <c r="E504" s="986"/>
      <c r="F504" s="671">
        <f>+'[1]UE409 (2)'!F520</f>
        <v>10747</v>
      </c>
      <c r="G504" s="698">
        <f>+'[1]UE409 (2)'!G518</f>
        <v>60</v>
      </c>
      <c r="H504" s="698">
        <f>+'[1]UE409 (2)'!H518</f>
        <v>60</v>
      </c>
      <c r="I504" s="698">
        <f>+'[1]UE409 (2)'!I518</f>
        <v>60</v>
      </c>
      <c r="J504" s="721">
        <v>1037</v>
      </c>
      <c r="K504" s="698">
        <v>76</v>
      </c>
      <c r="L504" s="698">
        <v>121</v>
      </c>
      <c r="M504" s="698">
        <v>87</v>
      </c>
      <c r="N504" s="698">
        <f t="shared" ref="N504:U504" si="171">+N505+N507</f>
        <v>0</v>
      </c>
      <c r="O504" s="698">
        <f t="shared" si="171"/>
        <v>0</v>
      </c>
      <c r="P504" s="698">
        <f t="shared" si="171"/>
        <v>0</v>
      </c>
      <c r="Q504" s="698">
        <f t="shared" si="171"/>
        <v>0</v>
      </c>
      <c r="R504" s="698">
        <f t="shared" si="171"/>
        <v>0</v>
      </c>
      <c r="S504" s="698">
        <f t="shared" si="171"/>
        <v>0</v>
      </c>
      <c r="T504" s="698">
        <f t="shared" si="171"/>
        <v>0</v>
      </c>
      <c r="U504" s="698">
        <f t="shared" si="171"/>
        <v>0</v>
      </c>
      <c r="V504" s="77">
        <f t="shared" si="156"/>
        <v>1321</v>
      </c>
      <c r="W504" s="128">
        <f t="shared" si="157"/>
        <v>12.291802363450264</v>
      </c>
      <c r="Z504" s="224"/>
      <c r="AA504" s="224"/>
      <c r="AB504" s="694"/>
      <c r="AC504" s="694"/>
      <c r="AD504" s="694"/>
      <c r="AE504" s="694"/>
      <c r="AF504" s="694"/>
      <c r="AG504" s="694"/>
      <c r="AH504" s="694"/>
      <c r="AI504" s="694"/>
      <c r="AJ504" s="234"/>
      <c r="AK504" s="234"/>
      <c r="AL504" s="234"/>
      <c r="AM504" s="234"/>
      <c r="AN504" s="234"/>
      <c r="AO504" s="234"/>
      <c r="AP504" s="234"/>
      <c r="AQ504" s="234"/>
      <c r="AR504" s="234"/>
      <c r="AS504" s="234"/>
      <c r="AT504" s="234"/>
      <c r="AU504" s="234"/>
      <c r="AV504" s="234"/>
      <c r="AW504" s="234"/>
      <c r="BA504" s="129"/>
      <c r="BB504" s="130"/>
      <c r="BC504" s="129"/>
      <c r="BD504" s="155"/>
      <c r="BE504" s="132"/>
      <c r="BF504" s="131"/>
      <c r="BG504" s="132"/>
      <c r="BH504" s="131"/>
      <c r="BI504" s="65"/>
      <c r="BJ504" s="131"/>
      <c r="BK504" s="132"/>
      <c r="BL504" s="131"/>
      <c r="BM504" s="65"/>
      <c r="BN504" s="131"/>
      <c r="BO504" s="132"/>
      <c r="BP504" s="131"/>
      <c r="BQ504" s="132"/>
      <c r="BR504" s="131"/>
      <c r="BS504" s="65"/>
      <c r="BT504" s="131"/>
      <c r="BU504" s="132"/>
      <c r="BV504" s="131"/>
      <c r="BW504" s="65"/>
      <c r="BX504" s="131"/>
      <c r="BY504" s="65"/>
      <c r="BZ504" s="131"/>
      <c r="CA504" s="65"/>
      <c r="CB504" s="156"/>
      <c r="CC504" s="128"/>
      <c r="CF504" s="122"/>
      <c r="CG504" s="122"/>
    </row>
    <row r="505" spans="1:88" ht="39.75" customHeight="1">
      <c r="A505" s="976"/>
      <c r="B505" s="982"/>
      <c r="C505" s="1021" t="s">
        <v>420</v>
      </c>
      <c r="D505" s="945" t="s">
        <v>222</v>
      </c>
      <c r="E505" s="945"/>
      <c r="F505" s="671">
        <f>+'[1]UE409 (2)'!F521</f>
        <v>10735</v>
      </c>
      <c r="G505" s="671">
        <f>+'[1]UE409 (2)'!G519</f>
        <v>60</v>
      </c>
      <c r="H505" s="671">
        <f>+'[1]UE409 (2)'!H519</f>
        <v>60</v>
      </c>
      <c r="I505" s="671">
        <f>+'[1]UE409 (2)'!I519</f>
        <v>60</v>
      </c>
      <c r="J505" s="729">
        <v>1036</v>
      </c>
      <c r="K505" s="671">
        <v>75</v>
      </c>
      <c r="L505" s="671">
        <v>120</v>
      </c>
      <c r="M505" s="671">
        <v>86</v>
      </c>
      <c r="N505" s="671">
        <f t="shared" ref="N505:U505" si="172">+N506</f>
        <v>0</v>
      </c>
      <c r="O505" s="671">
        <f t="shared" si="172"/>
        <v>0</v>
      </c>
      <c r="P505" s="671">
        <f t="shared" si="172"/>
        <v>0</v>
      </c>
      <c r="Q505" s="671">
        <f t="shared" si="172"/>
        <v>0</v>
      </c>
      <c r="R505" s="671">
        <f t="shared" si="172"/>
        <v>0</v>
      </c>
      <c r="S505" s="671">
        <f t="shared" si="172"/>
        <v>0</v>
      </c>
      <c r="T505" s="671">
        <f t="shared" si="172"/>
        <v>0</v>
      </c>
      <c r="U505" s="671">
        <f t="shared" si="172"/>
        <v>0</v>
      </c>
      <c r="V505" s="77">
        <f t="shared" si="156"/>
        <v>1317</v>
      </c>
      <c r="W505" s="128">
        <f t="shared" si="157"/>
        <v>12.268281322775966</v>
      </c>
      <c r="Z505" s="224"/>
      <c r="AA505" s="224"/>
      <c r="AB505" s="694"/>
      <c r="AC505" s="694"/>
      <c r="AD505" s="694"/>
      <c r="AE505" s="694"/>
      <c r="AF505" s="694"/>
      <c r="AG505" s="694"/>
      <c r="AH505" s="694"/>
      <c r="AI505" s="694"/>
      <c r="AJ505" s="234"/>
      <c r="AK505" s="234"/>
      <c r="AL505" s="234"/>
      <c r="AM505" s="234"/>
      <c r="AN505" s="234"/>
      <c r="AO505" s="234"/>
      <c r="AP505" s="234"/>
      <c r="AQ505" s="234"/>
      <c r="AR505" s="234"/>
      <c r="AS505" s="234"/>
      <c r="AT505" s="234"/>
      <c r="AU505" s="234"/>
      <c r="AV505" s="234"/>
      <c r="AW505" s="234"/>
      <c r="BA505" s="77">
        <f>+BC505+BD505+BF505+BH505+BJ505+BL505+BN505+BP505+BR505+BT505+BV505+BX505+BZ505</f>
        <v>0</v>
      </c>
      <c r="BB505" s="130">
        <f>+BE505+BG505+BI505+BK505+BM505+BO505+BQ505+BS505+BU505+BW505+BY505+CA505</f>
        <v>0</v>
      </c>
      <c r="BC505" s="129">
        <v>0</v>
      </c>
      <c r="BD505" s="155">
        <v>0</v>
      </c>
      <c r="BE505" s="132">
        <v>0</v>
      </c>
      <c r="BF505" s="131">
        <v>0</v>
      </c>
      <c r="BG505" s="132">
        <v>0</v>
      </c>
      <c r="BH505" s="131"/>
      <c r="BI505" s="65"/>
      <c r="BJ505" s="131"/>
      <c r="BK505" s="132"/>
      <c r="BL505" s="131"/>
      <c r="BM505" s="65"/>
      <c r="BN505" s="131"/>
      <c r="BO505" s="132"/>
      <c r="BP505" s="131"/>
      <c r="BQ505" s="132"/>
      <c r="BR505" s="131"/>
      <c r="BS505" s="65"/>
      <c r="BT505" s="131"/>
      <c r="BU505" s="132"/>
      <c r="BV505" s="131"/>
      <c r="BW505" s="65"/>
      <c r="BX505" s="131"/>
      <c r="BY505" s="65"/>
      <c r="BZ505" s="131"/>
      <c r="CA505" s="65"/>
      <c r="CB505" s="156">
        <f t="shared" si="158"/>
        <v>0</v>
      </c>
      <c r="CC505" s="128" t="e">
        <f t="shared" si="159"/>
        <v>#DIV/0!</v>
      </c>
      <c r="CF505" s="133">
        <f>+CI505-BA505</f>
        <v>0</v>
      </c>
      <c r="CG505" s="133">
        <f>+CJ505-BB505</f>
        <v>0</v>
      </c>
      <c r="CH505" s="160"/>
      <c r="CI505" s="133"/>
      <c r="CJ505" s="133"/>
    </row>
    <row r="506" spans="1:88" ht="80.25" customHeight="1">
      <c r="A506" s="976"/>
      <c r="B506" s="982"/>
      <c r="C506" s="1021"/>
      <c r="D506" s="51" t="s">
        <v>752</v>
      </c>
      <c r="E506" s="44" t="s">
        <v>196</v>
      </c>
      <c r="F506" s="671">
        <f>+'[1]UE409 (2)'!F522</f>
        <v>10735</v>
      </c>
      <c r="G506" s="671">
        <f>+'[1]UE409 (2)'!G520</f>
        <v>10747</v>
      </c>
      <c r="H506" s="671">
        <f>+'[1]UE409 (2)'!H520</f>
        <v>10747</v>
      </c>
      <c r="I506" s="671">
        <f>+'[1]UE409 (2)'!I520</f>
        <v>10747</v>
      </c>
      <c r="J506" s="635">
        <v>1036</v>
      </c>
      <c r="K506" s="80">
        <v>75</v>
      </c>
      <c r="L506" s="80">
        <v>120</v>
      </c>
      <c r="M506" s="80">
        <v>86</v>
      </c>
      <c r="N506" s="80"/>
      <c r="O506" s="80"/>
      <c r="P506" s="80"/>
      <c r="Q506" s="80"/>
      <c r="R506" s="80"/>
      <c r="S506" s="80"/>
      <c r="T506" s="80"/>
      <c r="U506" s="80"/>
      <c r="V506" s="77">
        <f t="shared" si="156"/>
        <v>1317</v>
      </c>
      <c r="W506" s="128">
        <f t="shared" si="157"/>
        <v>12.268281322775966</v>
      </c>
      <c r="Z506" s="224"/>
      <c r="AA506" s="224"/>
      <c r="AB506" s="694"/>
      <c r="AC506" s="694"/>
      <c r="AD506" s="694"/>
      <c r="AE506" s="694"/>
      <c r="AF506" s="694"/>
      <c r="AG506" s="694"/>
      <c r="AH506" s="694"/>
      <c r="AI506" s="694"/>
      <c r="AJ506" s="694"/>
      <c r="AK506" s="694"/>
      <c r="AL506" s="223"/>
      <c r="AM506" s="223"/>
      <c r="AN506" s="234"/>
      <c r="AO506" s="234"/>
      <c r="AP506" s="234"/>
      <c r="AQ506" s="234"/>
      <c r="AR506" s="234"/>
      <c r="AS506" s="234"/>
      <c r="AT506" s="234"/>
      <c r="AU506" s="234"/>
      <c r="AV506" s="234"/>
      <c r="AW506" s="234"/>
      <c r="BA506" s="126"/>
      <c r="BB506" s="130"/>
      <c r="BC506" s="129"/>
      <c r="BD506" s="155"/>
      <c r="BE506" s="132"/>
      <c r="BF506" s="131"/>
      <c r="BG506" s="132"/>
      <c r="BH506" s="131"/>
      <c r="BI506" s="65"/>
      <c r="BJ506" s="131"/>
      <c r="BK506" s="132"/>
      <c r="BL506" s="131"/>
      <c r="BM506" s="65"/>
      <c r="BN506" s="131"/>
      <c r="BO506" s="132"/>
      <c r="BP506" s="131"/>
      <c r="BQ506" s="132"/>
      <c r="BR506" s="131"/>
      <c r="BS506" s="65"/>
      <c r="BT506" s="131"/>
      <c r="BU506" s="132"/>
      <c r="BV506" s="131"/>
      <c r="BW506" s="65"/>
      <c r="BX506" s="131"/>
      <c r="BY506" s="65"/>
      <c r="BZ506" s="131"/>
      <c r="CA506" s="65"/>
      <c r="CB506" s="156">
        <f t="shared" si="158"/>
        <v>0</v>
      </c>
      <c r="CC506" s="128" t="e">
        <f t="shared" si="159"/>
        <v>#DIV/0!</v>
      </c>
      <c r="CF506" s="122"/>
      <c r="CG506" s="122"/>
    </row>
    <row r="507" spans="1:88" ht="40.5" customHeight="1">
      <c r="A507" s="976"/>
      <c r="B507" s="982"/>
      <c r="C507" s="1021" t="s">
        <v>217</v>
      </c>
      <c r="D507" s="945" t="s">
        <v>222</v>
      </c>
      <c r="E507" s="945"/>
      <c r="F507" s="671">
        <f>+'[1]UE409 (2)'!F523</f>
        <v>12</v>
      </c>
      <c r="G507" s="671">
        <f>+'[1]UE409 (2)'!G521</f>
        <v>10735</v>
      </c>
      <c r="H507" s="671">
        <f>+'[1]UE409 (2)'!H521</f>
        <v>10735</v>
      </c>
      <c r="I507" s="671">
        <f>+'[1]UE409 (2)'!I521</f>
        <v>10735</v>
      </c>
      <c r="J507" s="727">
        <v>1</v>
      </c>
      <c r="K507" s="671">
        <v>1</v>
      </c>
      <c r="L507" s="671">
        <v>1</v>
      </c>
      <c r="M507" s="671">
        <v>1</v>
      </c>
      <c r="N507" s="671">
        <f t="shared" ref="N507:U507" si="173">SUM(N508)</f>
        <v>0</v>
      </c>
      <c r="O507" s="671">
        <f t="shared" si="173"/>
        <v>0</v>
      </c>
      <c r="P507" s="671">
        <f t="shared" si="173"/>
        <v>0</v>
      </c>
      <c r="Q507" s="671">
        <f t="shared" si="173"/>
        <v>0</v>
      </c>
      <c r="R507" s="671">
        <f t="shared" si="173"/>
        <v>0</v>
      </c>
      <c r="S507" s="671">
        <f t="shared" si="173"/>
        <v>0</v>
      </c>
      <c r="T507" s="671">
        <f t="shared" si="173"/>
        <v>0</v>
      </c>
      <c r="U507" s="671">
        <f t="shared" si="173"/>
        <v>0</v>
      </c>
      <c r="V507" s="77">
        <f t="shared" si="156"/>
        <v>4</v>
      </c>
      <c r="W507" s="128">
        <f t="shared" si="157"/>
        <v>33.333333333333329</v>
      </c>
      <c r="Z507" s="224"/>
      <c r="AA507" s="224"/>
      <c r="AB507" s="694"/>
      <c r="AC507" s="694"/>
      <c r="AD507" s="694"/>
      <c r="AE507" s="694"/>
      <c r="AF507" s="694"/>
      <c r="AG507" s="694"/>
      <c r="AH507" s="694"/>
      <c r="AI507" s="694"/>
      <c r="AJ507" s="694"/>
      <c r="AK507" s="694"/>
      <c r="AL507" s="223"/>
      <c r="AM507" s="223"/>
      <c r="AN507" s="234"/>
      <c r="AO507" s="234"/>
      <c r="AP507" s="234"/>
      <c r="AQ507" s="234"/>
      <c r="AR507" s="234"/>
      <c r="AS507" s="234"/>
      <c r="AT507" s="234"/>
      <c r="AU507" s="234"/>
      <c r="AV507" s="234"/>
      <c r="AW507" s="234"/>
      <c r="AY507" s="135" t="s">
        <v>18</v>
      </c>
      <c r="AZ507" s="136">
        <f>SUM(BA475:BA507)</f>
        <v>6094111</v>
      </c>
      <c r="BA507" s="77">
        <f>+BC507+BD507+BF507+BH507+BJ507+BL507+BN507+BP507+BR507+BT507+BV507+BX507+BZ507</f>
        <v>49968</v>
      </c>
      <c r="BB507" s="130">
        <f>+BE507+BG507+BI507+BK507+BM507+BO507+BQ507+BS507+BU507+BW507+BY507+CA507</f>
        <v>37541.729999999996</v>
      </c>
      <c r="BC507" s="129">
        <v>49968</v>
      </c>
      <c r="BD507" s="155">
        <v>0</v>
      </c>
      <c r="BE507" s="132">
        <v>4067.45</v>
      </c>
      <c r="BF507" s="131">
        <v>0</v>
      </c>
      <c r="BG507" s="132">
        <v>33474.28</v>
      </c>
      <c r="BH507" s="131"/>
      <c r="BI507" s="65"/>
      <c r="BJ507" s="131"/>
      <c r="BK507" s="132"/>
      <c r="BL507" s="131"/>
      <c r="BM507" s="65"/>
      <c r="BN507" s="131"/>
      <c r="BO507" s="132"/>
      <c r="BP507" s="131"/>
      <c r="BQ507" s="132"/>
      <c r="BR507" s="131"/>
      <c r="BS507" s="65"/>
      <c r="BT507" s="131"/>
      <c r="BU507" s="132"/>
      <c r="BV507" s="131"/>
      <c r="BW507" s="65"/>
      <c r="BX507" s="131"/>
      <c r="BY507" s="65"/>
      <c r="BZ507" s="131"/>
      <c r="CA507" s="65"/>
      <c r="CB507" s="156">
        <f t="shared" si="158"/>
        <v>37541.729999999996</v>
      </c>
      <c r="CC507" s="128">
        <f t="shared" si="159"/>
        <v>75.1315441882805</v>
      </c>
      <c r="CF507" s="133">
        <f>+CI507-BA507</f>
        <v>0</v>
      </c>
      <c r="CG507" s="133">
        <f>+CJ507-BB507</f>
        <v>0</v>
      </c>
      <c r="CH507" s="160"/>
      <c r="CI507" s="133">
        <v>49968</v>
      </c>
      <c r="CJ507" s="133">
        <v>37541.729999999996</v>
      </c>
    </row>
    <row r="508" spans="1:88" ht="84" customHeight="1">
      <c r="A508" s="977"/>
      <c r="B508" s="983"/>
      <c r="C508" s="1021"/>
      <c r="D508" s="51" t="s">
        <v>753</v>
      </c>
      <c r="E508" s="44" t="s">
        <v>129</v>
      </c>
      <c r="F508" s="671">
        <f>+'[1]UE409 (2)'!F524</f>
        <v>12</v>
      </c>
      <c r="G508" s="671">
        <f>+'[1]UE409 (2)'!G522</f>
        <v>10735</v>
      </c>
      <c r="H508" s="671">
        <f>+'[1]UE409 (2)'!H522</f>
        <v>10735</v>
      </c>
      <c r="I508" s="671">
        <f>+'[1]UE409 (2)'!I522</f>
        <v>10735</v>
      </c>
      <c r="J508" s="634">
        <v>1</v>
      </c>
      <c r="K508" s="80">
        <v>1</v>
      </c>
      <c r="L508" s="80">
        <v>1</v>
      </c>
      <c r="M508" s="80">
        <v>1</v>
      </c>
      <c r="N508" s="80"/>
      <c r="O508" s="80"/>
      <c r="P508" s="80"/>
      <c r="Q508" s="80"/>
      <c r="R508" s="80"/>
      <c r="S508" s="80"/>
      <c r="T508" s="80"/>
      <c r="U508" s="80"/>
      <c r="V508" s="77">
        <f t="shared" si="156"/>
        <v>4</v>
      </c>
      <c r="W508" s="128">
        <f t="shared" si="157"/>
        <v>33.333333333333329</v>
      </c>
      <c r="Z508" s="224"/>
      <c r="AA508" s="224"/>
      <c r="AB508" s="694"/>
      <c r="AC508" s="694"/>
      <c r="AD508" s="694"/>
      <c r="AE508" s="694"/>
      <c r="AF508" s="694"/>
      <c r="AG508" s="694"/>
      <c r="AH508" s="694"/>
      <c r="AI508" s="694"/>
      <c r="AJ508" s="716"/>
      <c r="AK508" s="716"/>
      <c r="AL508" s="223"/>
      <c r="AM508" s="223"/>
      <c r="AN508" s="716"/>
      <c r="AO508" s="716"/>
      <c r="AP508" s="716"/>
      <c r="AQ508" s="716"/>
      <c r="AR508" s="716"/>
      <c r="AS508" s="716"/>
      <c r="AT508" s="716"/>
      <c r="AU508" s="716"/>
      <c r="AV508" s="716"/>
      <c r="AW508" s="716"/>
      <c r="AY508" s="135" t="s">
        <v>573</v>
      </c>
      <c r="AZ508" s="136">
        <f>SUM(BB475:BB507)</f>
        <v>861153.57</v>
      </c>
      <c r="BA508" s="129"/>
      <c r="BB508" s="130"/>
      <c r="BC508" s="129"/>
      <c r="BD508" s="131"/>
      <c r="BE508" s="132"/>
      <c r="BF508" s="131"/>
      <c r="BG508" s="132"/>
      <c r="BH508" s="131"/>
      <c r="BI508" s="65"/>
      <c r="BJ508" s="131"/>
      <c r="BK508" s="132"/>
      <c r="BL508" s="131"/>
      <c r="BM508" s="65"/>
      <c r="BN508" s="131"/>
      <c r="BO508" s="65"/>
      <c r="BP508" s="131"/>
      <c r="BQ508" s="132"/>
      <c r="BR508" s="131"/>
      <c r="BS508" s="65"/>
      <c r="BT508" s="131"/>
      <c r="BU508" s="65"/>
      <c r="BV508" s="131"/>
      <c r="BW508" s="65"/>
      <c r="BX508" s="131"/>
      <c r="BY508" s="65"/>
      <c r="BZ508" s="131"/>
      <c r="CA508" s="65"/>
      <c r="CB508" s="156">
        <f t="shared" si="158"/>
        <v>0</v>
      </c>
      <c r="CC508" s="128" t="e">
        <f t="shared" si="159"/>
        <v>#DIV/0!</v>
      </c>
      <c r="CF508" s="122"/>
      <c r="CG508" s="122"/>
    </row>
    <row r="509" spans="1:88" ht="39.75" customHeight="1">
      <c r="A509" s="1158" t="s">
        <v>18</v>
      </c>
      <c r="B509" s="1158"/>
      <c r="C509" s="1158"/>
      <c r="D509" s="1158"/>
      <c r="E509" s="1158"/>
      <c r="F509" s="117"/>
      <c r="G509" s="109"/>
      <c r="H509" s="109"/>
      <c r="I509" s="109"/>
      <c r="J509" s="105"/>
      <c r="K509" s="105"/>
      <c r="L509" s="105"/>
      <c r="M509" s="105"/>
      <c r="N509" s="105"/>
      <c r="O509" s="105"/>
      <c r="P509" s="105"/>
      <c r="Q509" s="105"/>
      <c r="R509" s="105"/>
      <c r="S509" s="105"/>
      <c r="T509" s="105"/>
      <c r="U509" s="105"/>
      <c r="V509" s="63"/>
      <c r="W509" s="63"/>
      <c r="Z509" s="267"/>
      <c r="AA509" s="267"/>
      <c r="AB509" s="267"/>
      <c r="AC509" s="267"/>
      <c r="AD509" s="267"/>
      <c r="AE509" s="267"/>
      <c r="AF509" s="267"/>
      <c r="AG509" s="267"/>
      <c r="AH509" s="267"/>
      <c r="AI509" s="267"/>
      <c r="AJ509" s="271"/>
      <c r="AK509" s="271"/>
      <c r="AL509" s="267"/>
      <c r="AM509" s="267"/>
      <c r="AN509" s="271"/>
      <c r="AO509" s="271"/>
      <c r="AP509" s="271"/>
      <c r="AQ509" s="271"/>
      <c r="AR509" s="271"/>
      <c r="AS509" s="271"/>
      <c r="AT509" s="271"/>
      <c r="AU509" s="271"/>
      <c r="AV509" s="271"/>
      <c r="AW509" s="271"/>
      <c r="CB509" s="137"/>
      <c r="CC509" s="137"/>
      <c r="CF509" s="122"/>
      <c r="CG509" s="122"/>
    </row>
    <row r="510" spans="1:88">
      <c r="A510" s="14"/>
      <c r="B510" s="10"/>
      <c r="C510" s="14"/>
      <c r="D510" s="14"/>
      <c r="E510" s="15"/>
      <c r="F510" s="96"/>
      <c r="G510" s="97"/>
      <c r="H510" s="97"/>
      <c r="I510" s="97"/>
      <c r="J510" s="98"/>
      <c r="K510" s="98"/>
      <c r="L510" s="98"/>
      <c r="M510" s="98"/>
      <c r="N510" s="98"/>
      <c r="O510" s="98"/>
      <c r="P510" s="98"/>
      <c r="Q510" s="98"/>
      <c r="R510" s="98"/>
      <c r="S510" s="98"/>
      <c r="T510" s="98"/>
      <c r="U510" s="98"/>
      <c r="V510" s="63"/>
      <c r="W510" s="63"/>
      <c r="Z510" s="227"/>
      <c r="AA510" s="227"/>
      <c r="AB510" s="227"/>
      <c r="AC510" s="227"/>
      <c r="AD510" s="227"/>
      <c r="AE510" s="227"/>
      <c r="AF510" s="227"/>
      <c r="AG510" s="227"/>
      <c r="AH510" s="227"/>
      <c r="AI510" s="227"/>
      <c r="AJ510" s="212"/>
      <c r="AK510" s="212"/>
      <c r="AL510" s="212"/>
      <c r="AM510" s="212"/>
      <c r="AN510" s="212"/>
      <c r="AO510" s="212"/>
      <c r="AP510" s="212"/>
      <c r="AQ510" s="212"/>
      <c r="AR510" s="212"/>
      <c r="AS510" s="212"/>
      <c r="AT510" s="212"/>
      <c r="AU510" s="212"/>
      <c r="AV510" s="212"/>
      <c r="AW510" s="212"/>
      <c r="CB510" s="164"/>
      <c r="CC510" s="164"/>
      <c r="CF510" s="122"/>
      <c r="CG510" s="122"/>
    </row>
    <row r="511" spans="1:88">
      <c r="A511" s="14"/>
      <c r="B511" s="10"/>
      <c r="C511" s="14"/>
      <c r="D511" s="14"/>
      <c r="E511" s="15"/>
      <c r="F511" s="96"/>
      <c r="G511" s="97"/>
      <c r="H511" s="97"/>
      <c r="I511" s="97"/>
      <c r="J511" s="98"/>
      <c r="K511" s="98"/>
      <c r="L511" s="98"/>
      <c r="M511" s="98"/>
      <c r="N511" s="98"/>
      <c r="O511" s="98"/>
      <c r="P511" s="98"/>
      <c r="Q511" s="98"/>
      <c r="R511" s="98"/>
      <c r="S511" s="98"/>
      <c r="T511" s="98"/>
      <c r="U511" s="98"/>
      <c r="V511" s="63"/>
      <c r="W511" s="63"/>
      <c r="Z511" s="227"/>
      <c r="AA511" s="227"/>
      <c r="AB511" s="227"/>
      <c r="AC511" s="227"/>
      <c r="AD511" s="227"/>
      <c r="AE511" s="227"/>
      <c r="AF511" s="227"/>
      <c r="AG511" s="227"/>
      <c r="AH511" s="227"/>
      <c r="AI511" s="227"/>
      <c r="AJ511" s="212"/>
      <c r="AK511" s="212"/>
      <c r="AL511" s="212"/>
      <c r="AM511" s="212"/>
      <c r="AN511" s="212"/>
      <c r="AO511" s="212"/>
      <c r="AP511" s="212"/>
      <c r="AQ511" s="212"/>
      <c r="AR511" s="212"/>
      <c r="AS511" s="212"/>
      <c r="AT511" s="212"/>
      <c r="AU511" s="212"/>
      <c r="AV511" s="212"/>
      <c r="AW511" s="212"/>
      <c r="CB511" s="63"/>
      <c r="CC511" s="63"/>
      <c r="CF511" s="122"/>
      <c r="CG511" s="122"/>
    </row>
    <row r="512" spans="1:88">
      <c r="V512" s="63"/>
      <c r="W512" s="63"/>
      <c r="Z512" s="228"/>
      <c r="AA512" s="228"/>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row>
    <row r="513" spans="1:97">
      <c r="V513" s="144"/>
      <c r="W513" s="144"/>
      <c r="Z513" s="228"/>
      <c r="AA513" s="228"/>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row>
    <row r="514" spans="1:97" ht="26.25">
      <c r="V514" s="144"/>
      <c r="W514" s="144"/>
      <c r="Z514" s="228"/>
      <c r="AA514" s="228"/>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Y514" s="197"/>
      <c r="AZ514" s="197"/>
      <c r="BA514" s="197"/>
      <c r="BB514" s="198"/>
      <c r="BC514" s="197"/>
      <c r="BD514" s="199"/>
      <c r="BE514" s="199"/>
      <c r="BF514" s="199"/>
      <c r="BG514" s="199"/>
      <c r="BH514" s="199"/>
      <c r="BI514" s="199"/>
      <c r="BJ514" s="199"/>
      <c r="BK514" s="199"/>
      <c r="BL514" s="199"/>
      <c r="BM514" s="199"/>
      <c r="BN514" s="199"/>
      <c r="BO514" s="199"/>
      <c r="BP514" s="199"/>
      <c r="BQ514" s="199"/>
      <c r="BR514" s="199"/>
      <c r="BS514" s="199"/>
      <c r="BT514" s="199"/>
      <c r="BU514" s="199"/>
      <c r="BV514" s="199"/>
      <c r="BW514" s="199"/>
      <c r="BX514" s="199"/>
      <c r="BY514" s="199"/>
      <c r="BZ514" s="199"/>
      <c r="CA514" s="199"/>
      <c r="CB514" s="199"/>
      <c r="CC514" s="199"/>
      <c r="CD514" s="197"/>
      <c r="CE514" s="197"/>
      <c r="CF514" s="200"/>
      <c r="CG514" s="200"/>
      <c r="CH514" s="197"/>
      <c r="CI514" s="201"/>
      <c r="CJ514" s="201"/>
    </row>
    <row r="515" spans="1:97" ht="26.25">
      <c r="V515" s="171"/>
      <c r="W515" s="171"/>
      <c r="Z515" s="228"/>
      <c r="AA515" s="228"/>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Y515" s="197"/>
      <c r="AZ515" s="197"/>
      <c r="BA515" s="197"/>
      <c r="BB515" s="198"/>
      <c r="BC515" s="197"/>
      <c r="BD515" s="199"/>
      <c r="BE515" s="199"/>
      <c r="BF515" s="199"/>
      <c r="BG515" s="199"/>
      <c r="BH515" s="199"/>
      <c r="BI515" s="199"/>
      <c r="BJ515" s="199"/>
      <c r="BK515" s="199"/>
      <c r="BL515" s="199"/>
      <c r="BM515" s="199"/>
      <c r="BN515" s="199"/>
      <c r="BO515" s="199"/>
      <c r="BP515" s="199"/>
      <c r="BQ515" s="199"/>
      <c r="BR515" s="199"/>
      <c r="BS515" s="199"/>
      <c r="BT515" s="199"/>
      <c r="BU515" s="199"/>
      <c r="BV515" s="199"/>
      <c r="BW515" s="199"/>
      <c r="BX515" s="199"/>
      <c r="BY515" s="199"/>
      <c r="BZ515" s="199"/>
      <c r="CA515" s="199"/>
      <c r="CB515" s="199"/>
      <c r="CC515" s="199"/>
      <c r="CD515" s="197"/>
      <c r="CE515" s="197"/>
      <c r="CF515" s="200"/>
      <c r="CG515" s="200"/>
      <c r="CH515" s="197"/>
      <c r="CI515" s="201"/>
      <c r="CJ515" s="201"/>
    </row>
    <row r="516" spans="1:97">
      <c r="V516" s="171"/>
      <c r="W516" s="171"/>
      <c r="Z516" s="228"/>
      <c r="AA516" s="228"/>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BB516" s="145">
        <v>17798429</v>
      </c>
      <c r="BD516" s="754"/>
      <c r="BE516" s="754"/>
    </row>
    <row r="517" spans="1:97" ht="36.75" customHeight="1">
      <c r="A517" s="204"/>
      <c r="C517" s="958" t="s">
        <v>207</v>
      </c>
      <c r="D517" s="958"/>
      <c r="E517" s="204"/>
      <c r="F517" s="52"/>
      <c r="G517" s="63"/>
      <c r="H517" s="63"/>
      <c r="I517" s="63"/>
      <c r="J517" s="144"/>
      <c r="K517" s="144"/>
      <c r="L517" s="144"/>
      <c r="M517" s="144"/>
      <c r="N517" s="144"/>
      <c r="O517" s="144"/>
      <c r="P517" s="144"/>
      <c r="Q517" s="144"/>
      <c r="R517" s="144"/>
      <c r="S517" s="144"/>
      <c r="T517" s="144"/>
      <c r="U517" s="144"/>
      <c r="V517" s="144"/>
      <c r="W517" s="144"/>
      <c r="X517" s="228"/>
      <c r="Y517" s="228"/>
      <c r="Z517" s="228"/>
      <c r="AA517" s="228"/>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4"/>
      <c r="AX517" s="29"/>
      <c r="BA517" s="750">
        <f t="shared" ref="BA517:BA539" si="174">+BC517+BD517+BF517+BH517+BJ517+BL517+BN517+BP517+BR517+BT517+BV517+BX517+BZ517</f>
        <v>9380463</v>
      </c>
      <c r="BB517" s="130">
        <f t="shared" ref="BB517:BB539" si="175">+BE517+BG517+BI517+BK517+BM517+BO517+BQ517+BS517+BU517+BW517+BY517+CA517</f>
        <v>1187270.79</v>
      </c>
      <c r="BC517" s="129">
        <v>15630875</v>
      </c>
      <c r="BD517" s="748">
        <f>-4955924</f>
        <v>-4955924</v>
      </c>
      <c r="BE517" s="132">
        <v>509170.34999999992</v>
      </c>
      <c r="BF517" s="131">
        <v>-1294488</v>
      </c>
      <c r="BG517" s="132">
        <v>678100.44000000018</v>
      </c>
      <c r="BH517" s="131"/>
      <c r="BI517" s="132"/>
      <c r="BJ517" s="131"/>
      <c r="BK517" s="132"/>
      <c r="BL517" s="131"/>
      <c r="BM517" s="132"/>
      <c r="BN517" s="131"/>
      <c r="BO517" s="132"/>
      <c r="BP517" s="131"/>
      <c r="BQ517" s="132"/>
      <c r="BR517" s="131"/>
      <c r="BS517" s="65"/>
      <c r="BT517" s="155"/>
      <c r="BU517" s="132"/>
      <c r="BV517" s="131"/>
      <c r="BW517" s="65"/>
      <c r="BX517" s="131"/>
      <c r="BY517" s="65"/>
      <c r="BZ517" s="131"/>
      <c r="CA517" s="65"/>
      <c r="CB517" s="132">
        <f>+BE517+BG517+BI517+BK517+BM517+BO517+BQ517+BS517+BU517+BW517+BY517+CA517</f>
        <v>1187270.79</v>
      </c>
      <c r="CC517" s="128">
        <f>+CB517/BA517*100</f>
        <v>12.65684636248765</v>
      </c>
      <c r="CF517" s="133">
        <f t="shared" ref="CF517:CG521" si="176">+CI517-BA517</f>
        <v>0</v>
      </c>
      <c r="CG517" s="133">
        <f t="shared" si="176"/>
        <v>0</v>
      </c>
      <c r="CH517" s="134"/>
      <c r="CI517" s="133">
        <v>9380463</v>
      </c>
      <c r="CJ517" s="133">
        <v>1187270.79</v>
      </c>
      <c r="CK517" s="648"/>
      <c r="CL517" s="145"/>
    </row>
    <row r="518" spans="1:97" ht="39.75" customHeight="1">
      <c r="A518" s="204"/>
      <c r="B518" s="204"/>
      <c r="C518" s="958" t="s">
        <v>207</v>
      </c>
      <c r="D518" s="958"/>
      <c r="E518" s="204"/>
      <c r="F518" s="52"/>
      <c r="G518" s="63"/>
      <c r="H518" s="63"/>
      <c r="I518" s="63"/>
      <c r="J518" s="144"/>
      <c r="K518" s="144"/>
      <c r="L518" s="144"/>
      <c r="M518" s="144"/>
      <c r="N518" s="144"/>
      <c r="O518" s="144"/>
      <c r="P518" s="144"/>
      <c r="Q518" s="144"/>
      <c r="R518" s="144"/>
      <c r="S518" s="144"/>
      <c r="T518" s="144"/>
      <c r="U518" s="144"/>
      <c r="V518" s="144"/>
      <c r="W518" s="144"/>
      <c r="X518" s="228"/>
      <c r="Y518" s="228"/>
      <c r="Z518" s="228"/>
      <c r="AA518" s="228"/>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4"/>
      <c r="AX518" s="29"/>
      <c r="BA518" s="129">
        <f t="shared" si="174"/>
        <v>79892</v>
      </c>
      <c r="BB518" s="130">
        <f t="shared" si="175"/>
        <v>13315.2</v>
      </c>
      <c r="BC518" s="129">
        <v>79892</v>
      </c>
      <c r="BD518" s="155">
        <v>0</v>
      </c>
      <c r="BE518" s="132">
        <v>6657.6</v>
      </c>
      <c r="BF518" s="131">
        <v>0</v>
      </c>
      <c r="BG518" s="132">
        <v>6657.6</v>
      </c>
      <c r="BH518" s="131"/>
      <c r="BI518" s="132"/>
      <c r="BJ518" s="131"/>
      <c r="BK518" s="132"/>
      <c r="BL518" s="131"/>
      <c r="BM518" s="132"/>
      <c r="BN518" s="131"/>
      <c r="BO518" s="132"/>
      <c r="BP518" s="131"/>
      <c r="BQ518" s="132"/>
      <c r="BR518" s="131"/>
      <c r="BS518" s="65"/>
      <c r="BT518" s="155"/>
      <c r="BU518" s="132"/>
      <c r="BV518" s="131"/>
      <c r="BW518" s="65"/>
      <c r="BX518" s="131"/>
      <c r="BY518" s="65"/>
      <c r="BZ518" s="131"/>
      <c r="CA518" s="65"/>
      <c r="CB518" s="132">
        <f>+BE518+BG518+BI518+BK518+BM518+BO518+BQ518+BS518+BU518+BW518+BY518+CA518</f>
        <v>13315.2</v>
      </c>
      <c r="CC518" s="128">
        <f>+CB518/BA518*100</f>
        <v>16.66649977469584</v>
      </c>
      <c r="CF518" s="133">
        <f t="shared" si="176"/>
        <v>0</v>
      </c>
      <c r="CG518" s="133">
        <f t="shared" si="176"/>
        <v>0</v>
      </c>
      <c r="CH518" s="134"/>
      <c r="CI518" s="133">
        <v>79892</v>
      </c>
      <c r="CJ518" s="133">
        <v>13315.2</v>
      </c>
    </row>
    <row r="519" spans="1:97" ht="33.75" customHeight="1">
      <c r="A519" s="204"/>
      <c r="B519" s="204"/>
      <c r="C519" s="958" t="s">
        <v>208</v>
      </c>
      <c r="D519" s="958"/>
      <c r="E519" s="204"/>
      <c r="F519" s="52"/>
      <c r="G519" s="63"/>
      <c r="H519" s="63"/>
      <c r="I519" s="63"/>
      <c r="J519" s="144"/>
      <c r="K519" s="144"/>
      <c r="L519" s="144"/>
      <c r="M519" s="144"/>
      <c r="N519" s="144"/>
      <c r="O519" s="144"/>
      <c r="P519" s="144"/>
      <c r="Q519" s="144"/>
      <c r="R519" s="144"/>
      <c r="S519" s="144"/>
      <c r="T519" s="144"/>
      <c r="U519" s="144"/>
      <c r="V519" s="144"/>
      <c r="W519" s="144"/>
      <c r="X519" s="228"/>
      <c r="Y519" s="228"/>
      <c r="Z519" s="228"/>
      <c r="AA519" s="228"/>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4"/>
      <c r="AX519" s="29"/>
      <c r="BA519" s="750">
        <f t="shared" si="174"/>
        <v>2331827</v>
      </c>
      <c r="BB519" s="130">
        <f t="shared" si="175"/>
        <v>1057827.57</v>
      </c>
      <c r="BC519" s="129">
        <v>18593645</v>
      </c>
      <c r="BD519" s="748">
        <f>-868216+73000</f>
        <v>-795216</v>
      </c>
      <c r="BE519" s="132">
        <v>1012581.72</v>
      </c>
      <c r="BF519" s="131">
        <v>-15466602</v>
      </c>
      <c r="BG519" s="132">
        <v>45245.850000000093</v>
      </c>
      <c r="BH519" s="131"/>
      <c r="BI519" s="132"/>
      <c r="BJ519" s="131"/>
      <c r="BK519" s="132"/>
      <c r="BL519" s="131"/>
      <c r="BM519" s="132"/>
      <c r="BN519" s="131"/>
      <c r="BO519" s="132"/>
      <c r="BP519" s="131"/>
      <c r="BQ519" s="132"/>
      <c r="BR519" s="131"/>
      <c r="BS519" s="65"/>
      <c r="BT519" s="155"/>
      <c r="BU519" s="132"/>
      <c r="BV519" s="131"/>
      <c r="BW519" s="65"/>
      <c r="BX519" s="131"/>
      <c r="BY519" s="65"/>
      <c r="BZ519" s="131"/>
      <c r="CA519" s="65"/>
      <c r="CB519" s="132">
        <f>+BE519+BG519+BI519+BK519+BM519+BO519+BQ519+BS519+BU519+BW519+BY519+CA519</f>
        <v>1057827.57</v>
      </c>
      <c r="CC519" s="128">
        <f>+CB519/BA519*100</f>
        <v>45.364753474421562</v>
      </c>
      <c r="CF519" s="133">
        <f t="shared" si="176"/>
        <v>0</v>
      </c>
      <c r="CG519" s="133">
        <f t="shared" si="176"/>
        <v>0</v>
      </c>
      <c r="CH519" s="134"/>
      <c r="CI519" s="133">
        <v>2331827</v>
      </c>
      <c r="CJ519" s="133">
        <v>1057827.57</v>
      </c>
      <c r="CK519" s="648"/>
    </row>
    <row r="520" spans="1:97" s="194" customFormat="1" ht="36" customHeight="1">
      <c r="A520" s="272"/>
      <c r="B520" s="272"/>
      <c r="C520" s="273" t="s">
        <v>607</v>
      </c>
      <c r="D520" s="100"/>
      <c r="E520" s="272"/>
      <c r="F520" s="274"/>
      <c r="G520" s="171"/>
      <c r="H520" s="171"/>
      <c r="I520" s="171"/>
      <c r="J520" s="275"/>
      <c r="K520" s="275"/>
      <c r="L520" s="275"/>
      <c r="M520" s="275"/>
      <c r="N520" s="275"/>
      <c r="O520" s="275"/>
      <c r="P520" s="275"/>
      <c r="Q520" s="275"/>
      <c r="R520" s="275"/>
      <c r="S520" s="275"/>
      <c r="T520" s="275"/>
      <c r="U520" s="275"/>
      <c r="V520" s="275"/>
      <c r="W520" s="275"/>
      <c r="X520" s="238"/>
      <c r="Y520" s="238"/>
      <c r="Z520" s="238"/>
      <c r="AA520" s="238"/>
      <c r="AB520" s="238"/>
      <c r="AC520" s="238"/>
      <c r="AD520" s="238"/>
      <c r="AE520" s="238"/>
      <c r="AF520" s="238"/>
      <c r="AG520" s="238"/>
      <c r="AH520" s="238"/>
      <c r="AI520" s="238"/>
      <c r="AJ520" s="238"/>
      <c r="AK520" s="238"/>
      <c r="AL520" s="238"/>
      <c r="AM520" s="238"/>
      <c r="AN520" s="238"/>
      <c r="AO520" s="238"/>
      <c r="AP520" s="238"/>
      <c r="AQ520" s="238"/>
      <c r="AR520" s="238"/>
      <c r="AS520" s="238"/>
      <c r="AT520" s="238"/>
      <c r="AU520" s="238"/>
      <c r="AV520" s="238"/>
      <c r="AW520" s="276"/>
      <c r="BA520" s="129">
        <f>+BC520+BD520+BF520+BH520+BJ520+BL520+BN520+BP520+BR520+BT520+BV520+BX520+BZ520</f>
        <v>252000</v>
      </c>
      <c r="BB520" s="130">
        <f>+BE520+BG520+BI520+BK520+BM520+BO520+BQ520+BS520+BU520+BW520+BY520+CA520</f>
        <v>56000</v>
      </c>
      <c r="BC520" s="129">
        <v>252000</v>
      </c>
      <c r="BD520" s="155">
        <v>0</v>
      </c>
      <c r="BE520" s="132">
        <v>0</v>
      </c>
      <c r="BF520" s="192">
        <v>0</v>
      </c>
      <c r="BG520" s="166">
        <v>56000</v>
      </c>
      <c r="BH520" s="165"/>
      <c r="BI520" s="166"/>
      <c r="BJ520" s="192"/>
      <c r="BK520" s="166"/>
      <c r="BL520" s="192"/>
      <c r="BM520" s="166"/>
      <c r="BN520" s="131"/>
      <c r="BO520" s="166"/>
      <c r="BP520" s="192"/>
      <c r="BQ520" s="166"/>
      <c r="BR520" s="192"/>
      <c r="BS520" s="193"/>
      <c r="BT520" s="403"/>
      <c r="BU520" s="166"/>
      <c r="BV520" s="192"/>
      <c r="BW520" s="166"/>
      <c r="BX520" s="192"/>
      <c r="BY520" s="193"/>
      <c r="BZ520" s="192"/>
      <c r="CA520" s="193"/>
      <c r="CB520" s="132">
        <f>+BE520+BG520+BI520+BK520+BM520+BO520+BQ520+BS520+BU520+BW520+BY520+CA520</f>
        <v>56000</v>
      </c>
      <c r="CC520" s="128">
        <f>+CB520/BA520*100</f>
        <v>22.222222222222221</v>
      </c>
      <c r="CF520" s="133">
        <f t="shared" si="176"/>
        <v>0</v>
      </c>
      <c r="CG520" s="133">
        <f t="shared" si="176"/>
        <v>0</v>
      </c>
      <c r="CH520" s="134"/>
      <c r="CI520" s="133">
        <v>252000</v>
      </c>
      <c r="CJ520" s="133">
        <v>56000</v>
      </c>
      <c r="CK520" s="649"/>
      <c r="CL520" s="29"/>
    </row>
    <row r="521" spans="1:97" ht="35.25" customHeight="1">
      <c r="A521" s="204"/>
      <c r="B521" s="204"/>
      <c r="C521" s="958" t="s">
        <v>206</v>
      </c>
      <c r="D521" s="958"/>
      <c r="E521" s="204"/>
      <c r="F521" s="52"/>
      <c r="G521" s="63"/>
      <c r="H521" s="63"/>
      <c r="I521" s="63"/>
      <c r="J521" s="144"/>
      <c r="K521" s="144"/>
      <c r="L521" s="144"/>
      <c r="M521" s="144"/>
      <c r="N521" s="144"/>
      <c r="O521" s="144"/>
      <c r="P521" s="144"/>
      <c r="Q521" s="144"/>
      <c r="R521" s="144"/>
      <c r="S521" s="144"/>
      <c r="T521" s="144"/>
      <c r="U521" s="144"/>
      <c r="V521" s="144"/>
      <c r="W521" s="144"/>
      <c r="X521" s="228"/>
      <c r="Y521" s="228"/>
      <c r="Z521" s="228"/>
      <c r="AA521" s="228"/>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4"/>
      <c r="AX521" s="29"/>
      <c r="BA521" s="129">
        <f>+BC521+BD521+BF521+BH521+BJ521+BL521+BN521+BP521+BR521+BT521+BV521+BX521+BZ521</f>
        <v>699592</v>
      </c>
      <c r="BB521" s="130">
        <f>+BE521+BG521+BI521+BK521+BM521+BO521+BQ521+BS521+BU521+BW521+BY521+CA521</f>
        <v>154075.44</v>
      </c>
      <c r="BC521" s="129">
        <v>685552</v>
      </c>
      <c r="BD521" s="155">
        <v>14040</v>
      </c>
      <c r="BE521" s="132">
        <v>84487.72</v>
      </c>
      <c r="BF521" s="131">
        <v>0</v>
      </c>
      <c r="BG521" s="132">
        <v>69587.72</v>
      </c>
      <c r="BH521" s="131"/>
      <c r="BI521" s="132"/>
      <c r="BJ521" s="131"/>
      <c r="BK521" s="132"/>
      <c r="BL521" s="131"/>
      <c r="BM521" s="132"/>
      <c r="BN521" s="131"/>
      <c r="BO521" s="132"/>
      <c r="BP521" s="131"/>
      <c r="BQ521" s="132"/>
      <c r="BR521" s="131"/>
      <c r="BS521" s="65"/>
      <c r="BT521" s="155"/>
      <c r="BU521" s="132"/>
      <c r="BV521" s="131"/>
      <c r="BW521" s="65"/>
      <c r="BX521" s="131"/>
      <c r="BY521" s="65"/>
      <c r="BZ521" s="131"/>
      <c r="CA521" s="65"/>
      <c r="CB521" s="132">
        <f>+BE521+BG521+BI521+BK521+BM521+BO521+BQ521+BS521+BU521+BW521+BY521+CA521</f>
        <v>154075.44</v>
      </c>
      <c r="CC521" s="128">
        <f>+CB521/BA521*100</f>
        <v>22.023613763450697</v>
      </c>
      <c r="CF521" s="133">
        <f t="shared" si="176"/>
        <v>0</v>
      </c>
      <c r="CG521" s="133">
        <f t="shared" si="176"/>
        <v>0</v>
      </c>
      <c r="CH521" s="134"/>
      <c r="CI521" s="133">
        <v>699592</v>
      </c>
      <c r="CJ521" s="133">
        <v>154075.44</v>
      </c>
      <c r="CK521" s="649"/>
    </row>
    <row r="522" spans="1:97" ht="35.25" customHeight="1">
      <c r="A522" s="204"/>
      <c r="B522" s="204"/>
      <c r="C522" s="100"/>
      <c r="D522" s="100"/>
      <c r="E522" s="204"/>
      <c r="F522" s="52"/>
      <c r="G522" s="63"/>
      <c r="H522" s="63"/>
      <c r="I522" s="63"/>
      <c r="J522" s="144"/>
      <c r="K522" s="144"/>
      <c r="L522" s="144"/>
      <c r="M522" s="144"/>
      <c r="N522" s="144"/>
      <c r="O522" s="144"/>
      <c r="P522" s="144"/>
      <c r="Q522" s="144"/>
      <c r="R522" s="144"/>
      <c r="S522" s="144"/>
      <c r="T522" s="144"/>
      <c r="U522" s="144"/>
      <c r="V522" s="144"/>
      <c r="W522" s="144"/>
      <c r="X522" s="228"/>
      <c r="Y522" s="228"/>
      <c r="Z522" s="228"/>
      <c r="AA522" s="228"/>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4"/>
      <c r="AX522" s="29"/>
      <c r="BA522" s="129"/>
      <c r="BB522" s="130"/>
      <c r="BC522" s="129"/>
      <c r="BD522" s="155"/>
      <c r="BE522" s="132"/>
      <c r="BF522" s="131"/>
      <c r="BG522" s="132"/>
      <c r="BH522" s="131"/>
      <c r="BI522" s="132"/>
      <c r="BJ522" s="131"/>
      <c r="BK522" s="132"/>
      <c r="BL522" s="131"/>
      <c r="BM522" s="132"/>
      <c r="BN522" s="131"/>
      <c r="BO522" s="132"/>
      <c r="BP522" s="131"/>
      <c r="BQ522" s="132"/>
      <c r="BR522" s="131"/>
      <c r="BS522" s="65"/>
      <c r="BT522" s="155"/>
      <c r="BU522" s="132"/>
      <c r="BV522" s="131"/>
      <c r="BW522" s="65"/>
      <c r="BX522" s="131"/>
      <c r="BY522" s="65"/>
      <c r="BZ522" s="131"/>
      <c r="CA522" s="65"/>
      <c r="CB522" s="132">
        <f t="shared" ref="CB522:CB530" si="177">+BE522+BG522+BI522+BK522+BM522+BO522+BQ522+BS522+BU522+BW522+BY522+CA522</f>
        <v>0</v>
      </c>
      <c r="CC522" s="128" t="e">
        <f t="shared" ref="CC522:CC530" si="178">+CB522/BA522*100</f>
        <v>#DIV/0!</v>
      </c>
      <c r="CF522" s="133"/>
      <c r="CG522" s="133"/>
      <c r="CH522" s="134"/>
      <c r="CI522" s="133"/>
      <c r="CJ522" s="133"/>
      <c r="CK522" s="649"/>
    </row>
    <row r="523" spans="1:97" ht="42.75" customHeight="1">
      <c r="A523" s="204"/>
      <c r="B523" s="204"/>
      <c r="C523" s="958" t="s">
        <v>604</v>
      </c>
      <c r="D523" s="958"/>
      <c r="E523" s="204"/>
      <c r="F523" s="52"/>
      <c r="G523" s="63"/>
      <c r="H523" s="63"/>
      <c r="I523" s="63"/>
      <c r="J523" s="144"/>
      <c r="K523" s="144"/>
      <c r="L523" s="144"/>
      <c r="M523" s="144"/>
      <c r="N523" s="144"/>
      <c r="O523" s="144"/>
      <c r="P523" s="144"/>
      <c r="Q523" s="144"/>
      <c r="R523" s="144"/>
      <c r="S523" s="144"/>
      <c r="T523" s="144"/>
      <c r="U523" s="144"/>
      <c r="V523" s="144"/>
      <c r="W523" s="144"/>
      <c r="X523" s="228"/>
      <c r="Y523" s="228"/>
      <c r="Z523" s="228"/>
      <c r="AA523" s="228"/>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4"/>
      <c r="AX523" s="29"/>
      <c r="BA523" s="129">
        <f t="shared" si="174"/>
        <v>27000</v>
      </c>
      <c r="BB523" s="130">
        <f t="shared" si="175"/>
        <v>0</v>
      </c>
      <c r="BC523" s="129">
        <v>27000</v>
      </c>
      <c r="BD523" s="155">
        <v>0</v>
      </c>
      <c r="BE523" s="132">
        <v>0</v>
      </c>
      <c r="BF523" s="131">
        <v>0</v>
      </c>
      <c r="BG523" s="132">
        <v>0</v>
      </c>
      <c r="BH523" s="131"/>
      <c r="BI523" s="132"/>
      <c r="BJ523" s="131"/>
      <c r="BK523" s="132"/>
      <c r="BL523" s="131"/>
      <c r="BM523" s="132"/>
      <c r="BN523" s="131"/>
      <c r="BO523" s="132"/>
      <c r="BP523" s="131"/>
      <c r="BQ523" s="132"/>
      <c r="BR523" s="131"/>
      <c r="BS523" s="65"/>
      <c r="BT523" s="155"/>
      <c r="BU523" s="132"/>
      <c r="BV523" s="131"/>
      <c r="BW523" s="65"/>
      <c r="BX523" s="131"/>
      <c r="BY523" s="65"/>
      <c r="BZ523" s="131"/>
      <c r="CA523" s="65"/>
      <c r="CB523" s="132">
        <f t="shared" si="177"/>
        <v>0</v>
      </c>
      <c r="CC523" s="128">
        <f t="shared" si="178"/>
        <v>0</v>
      </c>
      <c r="CF523" s="133">
        <f t="shared" ref="CF523:CG525" si="179">+CI523-BA523</f>
        <v>0</v>
      </c>
      <c r="CG523" s="133">
        <f t="shared" si="179"/>
        <v>0</v>
      </c>
      <c r="CH523" s="134"/>
      <c r="CI523" s="133">
        <v>27000</v>
      </c>
      <c r="CJ523" s="133">
        <v>0</v>
      </c>
      <c r="CK523" s="648"/>
    </row>
    <row r="524" spans="1:97" ht="26.25">
      <c r="A524" s="204"/>
      <c r="B524" s="204"/>
      <c r="C524" s="958" t="s">
        <v>204</v>
      </c>
      <c r="D524" s="958"/>
      <c r="E524" s="204"/>
      <c r="F524" s="52"/>
      <c r="G524" s="63"/>
      <c r="H524" s="63"/>
      <c r="I524" s="63"/>
      <c r="J524" s="144"/>
      <c r="K524" s="144"/>
      <c r="L524" s="144"/>
      <c r="M524" s="144"/>
      <c r="N524" s="144"/>
      <c r="O524" s="144"/>
      <c r="P524" s="144"/>
      <c r="Q524" s="144"/>
      <c r="R524" s="144"/>
      <c r="S524" s="144"/>
      <c r="T524" s="144"/>
      <c r="U524" s="144"/>
      <c r="V524" s="144"/>
      <c r="W524" s="144"/>
      <c r="X524" s="228"/>
      <c r="Y524" s="228"/>
      <c r="Z524" s="228"/>
      <c r="AA524" s="228"/>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4"/>
      <c r="AX524" s="29"/>
      <c r="BA524" s="129">
        <f t="shared" ref="BA524:BA532" si="180">+BC524+BD524+BF524+BH524+BJ524+BL524+BN524+BP524+BR524+BT524+BV524+BX524+BZ524</f>
        <v>0</v>
      </c>
      <c r="BB524" s="130">
        <f t="shared" ref="BB524:BB532" si="181">+BE524+BG524+BI524+BK524+BM524+BO524+BQ524+BS524+BU524+BW524+BY524+CA524</f>
        <v>0</v>
      </c>
      <c r="BC524" s="129">
        <v>0</v>
      </c>
      <c r="BD524" s="155">
        <v>0</v>
      </c>
      <c r="BE524" s="132">
        <v>0</v>
      </c>
      <c r="BF524" s="131">
        <v>0</v>
      </c>
      <c r="BG524" s="132">
        <v>0</v>
      </c>
      <c r="BH524" s="131"/>
      <c r="BI524" s="132"/>
      <c r="BJ524" s="131"/>
      <c r="BK524" s="132"/>
      <c r="BL524" s="131"/>
      <c r="BM524" s="132"/>
      <c r="BN524" s="131"/>
      <c r="BO524" s="132"/>
      <c r="BP524" s="131"/>
      <c r="BQ524" s="132"/>
      <c r="BR524" s="131"/>
      <c r="BS524" s="65"/>
      <c r="BT524" s="155"/>
      <c r="BU524" s="132"/>
      <c r="BV524" s="131"/>
      <c r="BW524" s="65"/>
      <c r="BX524" s="131"/>
      <c r="BY524" s="65"/>
      <c r="BZ524" s="131"/>
      <c r="CA524" s="65"/>
      <c r="CB524" s="132">
        <f t="shared" si="177"/>
        <v>0</v>
      </c>
      <c r="CC524" s="128" t="e">
        <f t="shared" si="178"/>
        <v>#DIV/0!</v>
      </c>
      <c r="CF524" s="133">
        <f t="shared" si="179"/>
        <v>0</v>
      </c>
      <c r="CG524" s="133">
        <f t="shared" si="179"/>
        <v>0</v>
      </c>
      <c r="CH524" s="134"/>
      <c r="CI524" s="133"/>
      <c r="CJ524" s="133"/>
    </row>
    <row r="525" spans="1:97" ht="36.75" customHeight="1">
      <c r="A525" s="204"/>
      <c r="B525" s="204"/>
      <c r="C525" s="958" t="s">
        <v>210</v>
      </c>
      <c r="D525" s="958"/>
      <c r="E525" s="204"/>
      <c r="F525" s="52"/>
      <c r="G525" s="63"/>
      <c r="H525" s="63"/>
      <c r="I525" s="63"/>
      <c r="J525" s="144"/>
      <c r="K525" s="144"/>
      <c r="L525" s="144"/>
      <c r="M525" s="144"/>
      <c r="N525" s="144"/>
      <c r="O525" s="144"/>
      <c r="P525" s="144"/>
      <c r="Q525" s="144"/>
      <c r="R525" s="144"/>
      <c r="S525" s="144"/>
      <c r="T525" s="144"/>
      <c r="U525" s="144"/>
      <c r="V525" s="144"/>
      <c r="W525" s="144"/>
      <c r="X525" s="228"/>
      <c r="Y525" s="228"/>
      <c r="Z525" s="228"/>
      <c r="AA525" s="228"/>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4"/>
      <c r="AX525" s="29"/>
      <c r="BA525" s="129">
        <f t="shared" si="180"/>
        <v>10061654</v>
      </c>
      <c r="BB525" s="130">
        <f t="shared" si="181"/>
        <v>837816.9</v>
      </c>
      <c r="BC525" s="129">
        <v>1678905</v>
      </c>
      <c r="BD525" s="155">
        <v>669517</v>
      </c>
      <c r="BE525" s="132">
        <v>15759.06</v>
      </c>
      <c r="BF525" s="131">
        <v>7713232</v>
      </c>
      <c r="BG525" s="132">
        <v>822057.84</v>
      </c>
      <c r="BH525" s="131"/>
      <c r="BI525" s="132"/>
      <c r="BJ525" s="131"/>
      <c r="BK525" s="132"/>
      <c r="BL525" s="131"/>
      <c r="BM525" s="132"/>
      <c r="BN525" s="131"/>
      <c r="BO525" s="132"/>
      <c r="BP525" s="131"/>
      <c r="BQ525" s="132"/>
      <c r="BR525" s="131"/>
      <c r="BS525" s="132"/>
      <c r="BT525" s="155"/>
      <c r="BU525" s="132"/>
      <c r="BV525" s="131"/>
      <c r="BW525" s="65"/>
      <c r="BX525" s="131"/>
      <c r="BY525" s="65"/>
      <c r="BZ525" s="131"/>
      <c r="CA525" s="65"/>
      <c r="CB525" s="132">
        <f t="shared" si="177"/>
        <v>837816.9</v>
      </c>
      <c r="CC525" s="128">
        <f t="shared" si="178"/>
        <v>8.3268307576468032</v>
      </c>
      <c r="CF525" s="133">
        <f t="shared" si="179"/>
        <v>0</v>
      </c>
      <c r="CG525" s="133">
        <f t="shared" si="179"/>
        <v>0</v>
      </c>
      <c r="CH525" s="134"/>
      <c r="CI525" s="133">
        <v>10061654</v>
      </c>
      <c r="CJ525" s="133">
        <v>837816.9</v>
      </c>
      <c r="CK525" s="649"/>
      <c r="CL525" s="145"/>
      <c r="CS525" s="209"/>
    </row>
    <row r="526" spans="1:97" ht="29.25" customHeight="1">
      <c r="B526" s="772" t="s">
        <v>887</v>
      </c>
      <c r="C526" s="1024" t="s">
        <v>878</v>
      </c>
      <c r="D526" s="1024"/>
      <c r="V526" s="144"/>
      <c r="W526" s="144"/>
      <c r="Z526" s="31"/>
      <c r="AA526" s="31"/>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BA526" s="750">
        <f t="shared" si="180"/>
        <v>807152</v>
      </c>
      <c r="BB526" s="130">
        <f t="shared" si="181"/>
        <v>63554.83</v>
      </c>
      <c r="BC526" s="129">
        <v>0</v>
      </c>
      <c r="BD526" s="155">
        <v>55774</v>
      </c>
      <c r="BE526" s="132">
        <v>0</v>
      </c>
      <c r="BF526" s="131">
        <v>751378</v>
      </c>
      <c r="BG526" s="132">
        <v>63554.83</v>
      </c>
      <c r="BH526" s="131"/>
      <c r="BI526" s="132"/>
      <c r="BJ526" s="131"/>
      <c r="BK526" s="132"/>
      <c r="BL526" s="131"/>
      <c r="BM526" s="132"/>
      <c r="BN526" s="131"/>
      <c r="BO526" s="132"/>
      <c r="BP526" s="131"/>
      <c r="BQ526" s="132"/>
      <c r="BR526" s="131"/>
      <c r="BS526" s="132"/>
      <c r="BT526" s="155"/>
      <c r="BU526" s="132"/>
      <c r="BV526" s="131"/>
      <c r="BW526" s="65"/>
      <c r="BX526" s="131"/>
      <c r="BY526" s="65"/>
      <c r="BZ526" s="131"/>
      <c r="CA526" s="65"/>
      <c r="CB526" s="132">
        <f t="shared" si="177"/>
        <v>63554.83</v>
      </c>
      <c r="CC526" s="128">
        <f t="shared" si="178"/>
        <v>7.8739605427478345</v>
      </c>
      <c r="CF526" s="133">
        <f t="shared" ref="CF526:CG529" si="182">+CI526-BA526</f>
        <v>0</v>
      </c>
      <c r="CG526" s="133">
        <f t="shared" si="182"/>
        <v>0</v>
      </c>
      <c r="CH526" s="134"/>
      <c r="CI526" s="133">
        <v>807152</v>
      </c>
      <c r="CJ526" s="133">
        <v>63554.83</v>
      </c>
    </row>
    <row r="527" spans="1:97" ht="29.25" customHeight="1">
      <c r="B527" s="772" t="s">
        <v>887</v>
      </c>
      <c r="C527" s="1024" t="s">
        <v>879</v>
      </c>
      <c r="D527" s="1024"/>
      <c r="V527" s="144"/>
      <c r="W527" s="144"/>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BA527" s="750">
        <f t="shared" si="180"/>
        <v>112800</v>
      </c>
      <c r="BB527" s="130">
        <f t="shared" si="181"/>
        <v>9400</v>
      </c>
      <c r="BC527" s="129">
        <v>0</v>
      </c>
      <c r="BD527" s="155">
        <v>112800</v>
      </c>
      <c r="BE527" s="132">
        <v>0</v>
      </c>
      <c r="BF527" s="131">
        <v>0</v>
      </c>
      <c r="BG527" s="132">
        <v>9400</v>
      </c>
      <c r="BH527" s="131"/>
      <c r="BI527" s="132"/>
      <c r="BJ527" s="131"/>
      <c r="BK527" s="132"/>
      <c r="BL527" s="131"/>
      <c r="BM527" s="132"/>
      <c r="BN527" s="131"/>
      <c r="BO527" s="132"/>
      <c r="BP527" s="131"/>
      <c r="BQ527" s="132"/>
      <c r="BR527" s="131"/>
      <c r="BS527" s="132"/>
      <c r="BT527" s="155"/>
      <c r="BU527" s="132"/>
      <c r="BV527" s="131"/>
      <c r="BW527" s="65"/>
      <c r="BX527" s="131"/>
      <c r="BY527" s="65"/>
      <c r="BZ527" s="131"/>
      <c r="CA527" s="65"/>
      <c r="CB527" s="132">
        <f t="shared" si="177"/>
        <v>9400</v>
      </c>
      <c r="CC527" s="128">
        <f t="shared" si="178"/>
        <v>8.3333333333333321</v>
      </c>
      <c r="CF527" s="133">
        <f t="shared" si="182"/>
        <v>0</v>
      </c>
      <c r="CG527" s="133">
        <f t="shared" si="182"/>
        <v>0</v>
      </c>
      <c r="CH527" s="134"/>
      <c r="CI527" s="133">
        <v>112800</v>
      </c>
      <c r="CJ527" s="133">
        <v>9400</v>
      </c>
    </row>
    <row r="528" spans="1:97" ht="29.25" customHeight="1">
      <c r="B528" s="772" t="s">
        <v>887</v>
      </c>
      <c r="C528" s="1024" t="s">
        <v>880</v>
      </c>
      <c r="D528" s="1024"/>
      <c r="V528" s="144"/>
      <c r="W528" s="144"/>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BA528" s="750">
        <f t="shared" si="180"/>
        <v>648000</v>
      </c>
      <c r="BB528" s="130">
        <f t="shared" si="181"/>
        <v>0</v>
      </c>
      <c r="BC528" s="129">
        <v>0</v>
      </c>
      <c r="BD528" s="155">
        <v>648000</v>
      </c>
      <c r="BE528" s="132">
        <v>0</v>
      </c>
      <c r="BF528" s="131">
        <v>0</v>
      </c>
      <c r="BG528" s="132">
        <v>0</v>
      </c>
      <c r="BH528" s="131"/>
      <c r="BI528" s="132"/>
      <c r="BJ528" s="131"/>
      <c r="BK528" s="132"/>
      <c r="BL528" s="131"/>
      <c r="BM528" s="132"/>
      <c r="BN528" s="131"/>
      <c r="BO528" s="132"/>
      <c r="BP528" s="131"/>
      <c r="BQ528" s="132"/>
      <c r="BR528" s="131"/>
      <c r="BS528" s="132"/>
      <c r="BT528" s="155"/>
      <c r="BU528" s="132"/>
      <c r="BV528" s="131"/>
      <c r="BW528" s="65"/>
      <c r="BX528" s="131"/>
      <c r="BY528" s="65"/>
      <c r="BZ528" s="131"/>
      <c r="CA528" s="65"/>
      <c r="CB528" s="132">
        <f t="shared" si="177"/>
        <v>0</v>
      </c>
      <c r="CC528" s="128">
        <f t="shared" si="178"/>
        <v>0</v>
      </c>
      <c r="CF528" s="133">
        <f t="shared" si="182"/>
        <v>0</v>
      </c>
      <c r="CG528" s="133">
        <f t="shared" si="182"/>
        <v>0</v>
      </c>
      <c r="CH528" s="134"/>
      <c r="CI528" s="133">
        <v>648000</v>
      </c>
      <c r="CJ528" s="133">
        <v>0</v>
      </c>
    </row>
    <row r="529" spans="1:97" ht="29.25" customHeight="1">
      <c r="B529" s="772" t="s">
        <v>888</v>
      </c>
      <c r="C529" s="974" t="s">
        <v>882</v>
      </c>
      <c r="D529" s="974"/>
      <c r="V529" s="144"/>
      <c r="W529" s="144"/>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BA529" s="750">
        <f t="shared" si="180"/>
        <v>8500</v>
      </c>
      <c r="BB529" s="130">
        <f t="shared" si="181"/>
        <v>0</v>
      </c>
      <c r="BC529" s="129">
        <v>0</v>
      </c>
      <c r="BD529" s="155">
        <v>0</v>
      </c>
      <c r="BE529" s="132">
        <v>0</v>
      </c>
      <c r="BF529" s="131">
        <v>8500</v>
      </c>
      <c r="BG529" s="132">
        <v>0</v>
      </c>
      <c r="BH529" s="131"/>
      <c r="BI529" s="132"/>
      <c r="BJ529" s="131"/>
      <c r="BK529" s="132"/>
      <c r="BL529" s="131"/>
      <c r="BM529" s="132"/>
      <c r="BN529" s="131"/>
      <c r="BO529" s="132"/>
      <c r="BP529" s="131"/>
      <c r="BQ529" s="132"/>
      <c r="BR529" s="131"/>
      <c r="BS529" s="132"/>
      <c r="BT529" s="155"/>
      <c r="BU529" s="132"/>
      <c r="BV529" s="131"/>
      <c r="BW529" s="65"/>
      <c r="BX529" s="131"/>
      <c r="BY529" s="65"/>
      <c r="BZ529" s="131"/>
      <c r="CA529" s="65"/>
      <c r="CB529" s="132">
        <f t="shared" si="177"/>
        <v>0</v>
      </c>
      <c r="CC529" s="128">
        <f t="shared" si="178"/>
        <v>0</v>
      </c>
      <c r="CF529" s="133">
        <f t="shared" si="182"/>
        <v>0</v>
      </c>
      <c r="CG529" s="133">
        <f t="shared" si="182"/>
        <v>0</v>
      </c>
      <c r="CH529" s="134"/>
      <c r="CI529" s="133">
        <v>8500</v>
      </c>
      <c r="CJ529" s="133">
        <v>0</v>
      </c>
    </row>
    <row r="530" spans="1:97" s="194" customFormat="1" ht="36" customHeight="1">
      <c r="A530" s="272"/>
      <c r="B530" s="773"/>
      <c r="C530" s="277" t="s">
        <v>608</v>
      </c>
      <c r="D530" s="277"/>
      <c r="E530" s="272"/>
      <c r="F530" s="274"/>
      <c r="G530" s="171"/>
      <c r="H530" s="171"/>
      <c r="I530" s="171"/>
      <c r="J530" s="275"/>
      <c r="K530" s="275"/>
      <c r="L530" s="275"/>
      <c r="M530" s="275"/>
      <c r="N530" s="275"/>
      <c r="O530" s="275"/>
      <c r="P530" s="275"/>
      <c r="Q530" s="275"/>
      <c r="R530" s="275"/>
      <c r="S530" s="275"/>
      <c r="T530" s="275"/>
      <c r="U530" s="275"/>
      <c r="V530" s="275"/>
      <c r="W530" s="275"/>
      <c r="X530" s="238"/>
      <c r="Y530" s="238"/>
      <c r="Z530" s="238"/>
      <c r="AA530" s="238"/>
      <c r="AB530" s="238"/>
      <c r="AC530" s="238"/>
      <c r="AD530" s="238"/>
      <c r="AE530" s="238"/>
      <c r="AF530" s="238"/>
      <c r="AG530" s="238"/>
      <c r="AH530" s="238"/>
      <c r="AI530" s="238"/>
      <c r="AJ530" s="238"/>
      <c r="AK530" s="238"/>
      <c r="AL530" s="238"/>
      <c r="AM530" s="238"/>
      <c r="AN530" s="238"/>
      <c r="AO530" s="238"/>
      <c r="AP530" s="238"/>
      <c r="AQ530" s="238"/>
      <c r="AR530" s="238"/>
      <c r="AS530" s="238"/>
      <c r="AT530" s="238"/>
      <c r="AU530" s="238"/>
      <c r="AV530" s="238"/>
      <c r="AW530" s="276"/>
      <c r="BA530" s="750">
        <f t="shared" si="180"/>
        <v>7947484</v>
      </c>
      <c r="BB530" s="130">
        <f t="shared" si="181"/>
        <v>3341374.6</v>
      </c>
      <c r="BC530" s="129">
        <v>36224181</v>
      </c>
      <c r="BD530" s="748">
        <f>201252+108789</f>
        <v>310041</v>
      </c>
      <c r="BE530" s="132">
        <v>2937721.62</v>
      </c>
      <c r="BF530" s="192">
        <v>-28586738</v>
      </c>
      <c r="BG530" s="166">
        <v>403652.98</v>
      </c>
      <c r="BH530" s="165"/>
      <c r="BI530" s="166"/>
      <c r="BJ530" s="192"/>
      <c r="BK530" s="166"/>
      <c r="BL530" s="192"/>
      <c r="BM530" s="166"/>
      <c r="BN530" s="131"/>
      <c r="BO530" s="166"/>
      <c r="BP530" s="192"/>
      <c r="BQ530" s="166"/>
      <c r="BR530" s="192"/>
      <c r="BS530" s="193"/>
      <c r="BT530" s="403"/>
      <c r="BU530" s="166"/>
      <c r="BV530" s="192"/>
      <c r="BW530" s="166"/>
      <c r="BX530" s="192"/>
      <c r="BY530" s="193"/>
      <c r="BZ530" s="192"/>
      <c r="CA530" s="193"/>
      <c r="CB530" s="132">
        <f t="shared" si="177"/>
        <v>3341374.6</v>
      </c>
      <c r="CC530" s="128">
        <f t="shared" si="178"/>
        <v>42.043174921773982</v>
      </c>
      <c r="CF530" s="133">
        <f t="shared" ref="CF530:CG533" si="183">+CI530-BA530</f>
        <v>0</v>
      </c>
      <c r="CG530" s="133">
        <f t="shared" si="183"/>
        <v>0</v>
      </c>
      <c r="CH530" s="134"/>
      <c r="CI530" s="195">
        <v>7947484</v>
      </c>
      <c r="CJ530" s="196">
        <v>3341374.6</v>
      </c>
      <c r="CK530" s="650"/>
    </row>
    <row r="531" spans="1:97" ht="37.5" customHeight="1">
      <c r="B531" s="772"/>
      <c r="C531" s="947" t="s">
        <v>868</v>
      </c>
      <c r="D531" s="947"/>
      <c r="V531" s="144"/>
      <c r="W531" s="144"/>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BA531" s="129">
        <f t="shared" si="180"/>
        <v>2132368</v>
      </c>
      <c r="BB531" s="130">
        <f t="shared" si="181"/>
        <v>254960.16</v>
      </c>
      <c r="BC531" s="129">
        <v>0</v>
      </c>
      <c r="BD531" s="155">
        <v>1337072</v>
      </c>
      <c r="BE531" s="132">
        <v>0</v>
      </c>
      <c r="BF531" s="192">
        <v>795296</v>
      </c>
      <c r="BG531" s="166">
        <v>254960.16</v>
      </c>
      <c r="BH531" s="165"/>
      <c r="BI531" s="166"/>
      <c r="BJ531" s="192"/>
      <c r="BK531" s="166"/>
      <c r="BL531" s="192"/>
      <c r="BM531" s="166"/>
      <c r="BN531" s="131"/>
      <c r="BO531" s="166"/>
      <c r="BP531" s="192"/>
      <c r="BQ531" s="166"/>
      <c r="BR531" s="192"/>
      <c r="BS531" s="193"/>
      <c r="BT531" s="403"/>
      <c r="BU531" s="166"/>
      <c r="BV531" s="192"/>
      <c r="BW531" s="166"/>
      <c r="BX531" s="192"/>
      <c r="BY531" s="193"/>
      <c r="BZ531" s="192"/>
      <c r="CA531" s="193"/>
      <c r="CB531" s="132">
        <f t="shared" ref="CB531:CB540" si="184">+BE531+BG531+BI531+BK531+BM531+BO531+BQ531+BS531+BU531+BW531+BY531+CA531</f>
        <v>254960.16</v>
      </c>
      <c r="CC531" s="128">
        <f t="shared" ref="CC531:CC540" si="185">+CB531/BA531*100</f>
        <v>11.95666789222123</v>
      </c>
      <c r="CF531" s="133">
        <f t="shared" si="183"/>
        <v>0</v>
      </c>
      <c r="CG531" s="133">
        <f t="shared" si="183"/>
        <v>0</v>
      </c>
      <c r="CH531" s="134"/>
      <c r="CI531" s="195">
        <v>2132368</v>
      </c>
      <c r="CJ531" s="196">
        <v>254960.16</v>
      </c>
    </row>
    <row r="532" spans="1:97" ht="27" customHeight="1">
      <c r="B532" s="772"/>
      <c r="C532" s="1185" t="s">
        <v>704</v>
      </c>
      <c r="D532" s="1185"/>
      <c r="V532" s="63"/>
      <c r="W532" s="63"/>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BA532" s="129">
        <f t="shared" si="180"/>
        <v>0</v>
      </c>
      <c r="BB532" s="130">
        <f t="shared" si="181"/>
        <v>0</v>
      </c>
      <c r="BC532" s="129">
        <v>0</v>
      </c>
      <c r="BD532" s="155">
        <v>0</v>
      </c>
      <c r="BE532" s="132">
        <v>0</v>
      </c>
      <c r="BF532" s="192">
        <v>0</v>
      </c>
      <c r="BG532" s="166">
        <v>0</v>
      </c>
      <c r="BH532" s="165"/>
      <c r="BI532" s="166"/>
      <c r="BJ532" s="192"/>
      <c r="BK532" s="166"/>
      <c r="BL532" s="192"/>
      <c r="BM532" s="166"/>
      <c r="BN532" s="131"/>
      <c r="BO532" s="166"/>
      <c r="BP532" s="192"/>
      <c r="BQ532" s="166"/>
      <c r="BR532" s="192"/>
      <c r="BS532" s="193"/>
      <c r="BT532" s="403"/>
      <c r="BU532" s="166"/>
      <c r="BV532" s="192"/>
      <c r="BW532" s="166"/>
      <c r="BX532" s="192"/>
      <c r="BY532" s="193"/>
      <c r="BZ532" s="192"/>
      <c r="CA532" s="193"/>
      <c r="CB532" s="132">
        <f t="shared" si="184"/>
        <v>0</v>
      </c>
      <c r="CC532" s="128" t="e">
        <f t="shared" si="185"/>
        <v>#DIV/0!</v>
      </c>
      <c r="CF532" s="133">
        <f t="shared" si="183"/>
        <v>0</v>
      </c>
      <c r="CG532" s="133">
        <f t="shared" si="183"/>
        <v>0</v>
      </c>
      <c r="CH532" s="134"/>
      <c r="CI532" s="195"/>
      <c r="CJ532" s="196"/>
    </row>
    <row r="533" spans="1:97" ht="31.5" customHeight="1">
      <c r="A533" s="204"/>
      <c r="B533" s="773"/>
      <c r="C533" s="958" t="s">
        <v>609</v>
      </c>
      <c r="D533" s="958"/>
      <c r="E533" s="204"/>
      <c r="F533" s="52"/>
      <c r="G533" s="63"/>
      <c r="H533" s="63"/>
      <c r="I533" s="63"/>
      <c r="J533" s="144"/>
      <c r="K533" s="144"/>
      <c r="L533" s="144"/>
      <c r="M533" s="144"/>
      <c r="N533" s="144"/>
      <c r="O533" s="144"/>
      <c r="P533" s="144"/>
      <c r="Q533" s="144"/>
      <c r="R533" s="144"/>
      <c r="S533" s="144"/>
      <c r="T533" s="144"/>
      <c r="U533" s="144"/>
      <c r="V533" s="144"/>
      <c r="W533" s="144"/>
      <c r="X533" s="228"/>
      <c r="Y533" s="228"/>
      <c r="Z533" s="228"/>
      <c r="AA533" s="228"/>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4"/>
      <c r="AX533" s="29"/>
      <c r="BA533" s="129">
        <f t="shared" si="174"/>
        <v>0</v>
      </c>
      <c r="BB533" s="130">
        <f t="shared" si="175"/>
        <v>0</v>
      </c>
      <c r="BC533" s="129">
        <v>0</v>
      </c>
      <c r="BD533" s="155">
        <v>0</v>
      </c>
      <c r="BE533" s="132">
        <v>0</v>
      </c>
      <c r="BF533" s="192">
        <v>0</v>
      </c>
      <c r="BG533" s="166">
        <v>0</v>
      </c>
      <c r="BH533" s="165"/>
      <c r="BI533" s="166"/>
      <c r="BJ533" s="192"/>
      <c r="BK533" s="166"/>
      <c r="BL533" s="192"/>
      <c r="BM533" s="166"/>
      <c r="BN533" s="131"/>
      <c r="BO533" s="166"/>
      <c r="BP533" s="192"/>
      <c r="BQ533" s="166"/>
      <c r="BR533" s="192"/>
      <c r="BS533" s="193"/>
      <c r="BT533" s="403"/>
      <c r="BU533" s="166"/>
      <c r="BV533" s="192"/>
      <c r="BW533" s="166"/>
      <c r="BX533" s="192"/>
      <c r="BY533" s="193"/>
      <c r="BZ533" s="192"/>
      <c r="CA533" s="193"/>
      <c r="CB533" s="132">
        <f t="shared" si="184"/>
        <v>0</v>
      </c>
      <c r="CC533" s="128" t="e">
        <f t="shared" si="185"/>
        <v>#DIV/0!</v>
      </c>
      <c r="CF533" s="133">
        <f t="shared" si="183"/>
        <v>0</v>
      </c>
      <c r="CG533" s="133">
        <f t="shared" si="183"/>
        <v>0</v>
      </c>
      <c r="CH533" s="134"/>
      <c r="CI533" s="195"/>
      <c r="CJ533" s="196"/>
    </row>
    <row r="534" spans="1:97" ht="39.75" customHeight="1">
      <c r="B534" s="772" t="s">
        <v>887</v>
      </c>
      <c r="C534" s="1164" t="s">
        <v>757</v>
      </c>
      <c r="D534" s="1164"/>
      <c r="V534" s="137"/>
      <c r="W534" s="137"/>
      <c r="Z534" s="239"/>
      <c r="AA534" s="239"/>
      <c r="AB534" s="239"/>
      <c r="AC534" s="239"/>
      <c r="AD534" s="239"/>
      <c r="AE534" s="239"/>
      <c r="AF534" s="239"/>
      <c r="AG534" s="239"/>
      <c r="AH534" s="239"/>
      <c r="AI534" s="239"/>
      <c r="AJ534" s="239"/>
      <c r="AK534" s="239"/>
      <c r="AL534" s="239"/>
      <c r="AM534" s="239"/>
      <c r="AN534" s="239"/>
      <c r="AO534" s="239"/>
      <c r="AP534" s="239"/>
      <c r="AQ534" s="239"/>
      <c r="AR534" s="239"/>
      <c r="AS534" s="239"/>
      <c r="AT534" s="239"/>
      <c r="AU534" s="239"/>
      <c r="AV534" s="239"/>
      <c r="AW534" s="239"/>
      <c r="BA534" s="129">
        <f t="shared" si="174"/>
        <v>563974</v>
      </c>
      <c r="BB534" s="130">
        <f t="shared" si="175"/>
        <v>6208.5999999999995</v>
      </c>
      <c r="BC534" s="129">
        <v>492678</v>
      </c>
      <c r="BD534" s="155">
        <v>0</v>
      </c>
      <c r="BE534" s="132">
        <v>0</v>
      </c>
      <c r="BF534" s="192">
        <v>71296</v>
      </c>
      <c r="BG534" s="166">
        <v>6208.5999999999995</v>
      </c>
      <c r="BH534" s="165"/>
      <c r="BI534" s="166"/>
      <c r="BJ534" s="192"/>
      <c r="BK534" s="166"/>
      <c r="BL534" s="192"/>
      <c r="BM534" s="166"/>
      <c r="BN534" s="131"/>
      <c r="BO534" s="166"/>
      <c r="BP534" s="192"/>
      <c r="BQ534" s="166"/>
      <c r="BR534" s="192"/>
      <c r="BS534" s="193"/>
      <c r="BT534" s="403"/>
      <c r="BU534" s="166"/>
      <c r="BV534" s="192"/>
      <c r="BW534" s="166"/>
      <c r="BX534" s="192"/>
      <c r="BY534" s="193"/>
      <c r="BZ534" s="192"/>
      <c r="CA534" s="193"/>
      <c r="CB534" s="132">
        <f t="shared" si="184"/>
        <v>6208.5999999999995</v>
      </c>
      <c r="CC534" s="128">
        <f t="shared" si="185"/>
        <v>1.10086635199495</v>
      </c>
      <c r="CF534" s="133">
        <f t="shared" ref="CF534:CG537" si="186">+CI534-BA534</f>
        <v>0</v>
      </c>
      <c r="CG534" s="133">
        <f t="shared" si="186"/>
        <v>0</v>
      </c>
      <c r="CH534" s="134"/>
      <c r="CI534" s="195">
        <v>563974</v>
      </c>
      <c r="CJ534" s="196">
        <v>6208.5999999999995</v>
      </c>
    </row>
    <row r="535" spans="1:97" ht="27" customHeight="1">
      <c r="B535" s="772" t="s">
        <v>887</v>
      </c>
      <c r="C535" s="1157" t="s">
        <v>205</v>
      </c>
      <c r="D535" s="1157"/>
      <c r="V535" s="63"/>
      <c r="W535" s="63"/>
      <c r="Z535" s="239"/>
      <c r="AA535" s="239"/>
      <c r="AB535" s="239"/>
      <c r="AC535" s="239"/>
      <c r="AD535" s="239"/>
      <c r="AE535" s="239"/>
      <c r="AF535" s="239"/>
      <c r="AG535" s="239"/>
      <c r="AH535" s="239"/>
      <c r="AI535" s="239"/>
      <c r="AJ535" s="239"/>
      <c r="AK535" s="239"/>
      <c r="AL535" s="239"/>
      <c r="AM535" s="239"/>
      <c r="AN535" s="239"/>
      <c r="AO535" s="239"/>
      <c r="AP535" s="239"/>
      <c r="AQ535" s="239"/>
      <c r="AR535" s="239"/>
      <c r="AS535" s="239"/>
      <c r="AT535" s="239"/>
      <c r="AU535" s="239"/>
      <c r="AV535" s="239"/>
      <c r="AW535" s="239"/>
      <c r="BA535" s="129">
        <f t="shared" si="174"/>
        <v>4535452</v>
      </c>
      <c r="BB535" s="130">
        <f t="shared" si="175"/>
        <v>367605.83999999997</v>
      </c>
      <c r="BC535" s="129">
        <v>0</v>
      </c>
      <c r="BD535" s="155">
        <v>638053</v>
      </c>
      <c r="BE535" s="132">
        <v>0</v>
      </c>
      <c r="BF535" s="192">
        <v>3897399</v>
      </c>
      <c r="BG535" s="166">
        <v>367605.83999999997</v>
      </c>
      <c r="BH535" s="165"/>
      <c r="BI535" s="166"/>
      <c r="BJ535" s="192"/>
      <c r="BK535" s="166"/>
      <c r="BL535" s="192"/>
      <c r="BM535" s="166"/>
      <c r="BN535" s="131"/>
      <c r="BO535" s="166"/>
      <c r="BP535" s="192"/>
      <c r="BQ535" s="166"/>
      <c r="BR535" s="192"/>
      <c r="BS535" s="193"/>
      <c r="BT535" s="403"/>
      <c r="BU535" s="166"/>
      <c r="BV535" s="192"/>
      <c r="BW535" s="166"/>
      <c r="BX535" s="192"/>
      <c r="BY535" s="193"/>
      <c r="BZ535" s="192"/>
      <c r="CA535" s="193"/>
      <c r="CB535" s="132">
        <f t="shared" si="184"/>
        <v>367605.83999999997</v>
      </c>
      <c r="CC535" s="128">
        <f t="shared" si="185"/>
        <v>8.1051643805292173</v>
      </c>
      <c r="CF535" s="133">
        <f t="shared" si="186"/>
        <v>0</v>
      </c>
      <c r="CG535" s="133">
        <f t="shared" si="186"/>
        <v>0</v>
      </c>
      <c r="CH535" s="134"/>
      <c r="CI535" s="195">
        <v>4535452</v>
      </c>
      <c r="CJ535" s="196">
        <v>367605.83999999997</v>
      </c>
    </row>
    <row r="536" spans="1:97" ht="44.25" customHeight="1">
      <c r="B536" s="772"/>
      <c r="C536" s="1185" t="s">
        <v>758</v>
      </c>
      <c r="D536" s="1185"/>
      <c r="V536" s="144"/>
      <c r="W536" s="144"/>
      <c r="Z536" s="31"/>
      <c r="AA536" s="31"/>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BA536" s="129">
        <f t="shared" si="174"/>
        <v>1926219</v>
      </c>
      <c r="BB536" s="130">
        <f t="shared" si="175"/>
        <v>449218.87</v>
      </c>
      <c r="BC536" s="129">
        <v>1413064</v>
      </c>
      <c r="BD536" s="155">
        <v>27400</v>
      </c>
      <c r="BE536" s="132">
        <v>280206.95999999996</v>
      </c>
      <c r="BF536" s="192">
        <v>485755</v>
      </c>
      <c r="BG536" s="166">
        <v>169011.91000000003</v>
      </c>
      <c r="BH536" s="165"/>
      <c r="BI536" s="166"/>
      <c r="BJ536" s="192"/>
      <c r="BK536" s="166"/>
      <c r="BL536" s="192"/>
      <c r="BM536" s="166"/>
      <c r="BN536" s="131"/>
      <c r="BO536" s="166"/>
      <c r="BP536" s="192"/>
      <c r="BQ536" s="166"/>
      <c r="BR536" s="192"/>
      <c r="BS536" s="193"/>
      <c r="BT536" s="403"/>
      <c r="BU536" s="166"/>
      <c r="BV536" s="192"/>
      <c r="BW536" s="166"/>
      <c r="BX536" s="192"/>
      <c r="BY536" s="193"/>
      <c r="BZ536" s="192"/>
      <c r="CA536" s="193"/>
      <c r="CB536" s="132">
        <f t="shared" si="184"/>
        <v>449218.87</v>
      </c>
      <c r="CC536" s="128">
        <f t="shared" si="185"/>
        <v>23.321277071817896</v>
      </c>
      <c r="CF536" s="133">
        <f t="shared" si="186"/>
        <v>0</v>
      </c>
      <c r="CG536" s="133">
        <f t="shared" si="186"/>
        <v>0</v>
      </c>
      <c r="CH536" s="134"/>
      <c r="CI536" s="195">
        <v>1926219</v>
      </c>
      <c r="CJ536" s="196">
        <v>449218.87</v>
      </c>
    </row>
    <row r="537" spans="1:97" ht="44.25" customHeight="1">
      <c r="B537" s="772" t="s">
        <v>888</v>
      </c>
      <c r="C537" s="973" t="s">
        <v>883</v>
      </c>
      <c r="D537" s="973"/>
      <c r="V537" s="144"/>
      <c r="W537" s="144"/>
      <c r="Z537" s="31"/>
      <c r="AA537" s="31"/>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BA537" s="129">
        <f t="shared" si="174"/>
        <v>158753</v>
      </c>
      <c r="BB537" s="130">
        <f t="shared" si="175"/>
        <v>14268.31</v>
      </c>
      <c r="BC537" s="129">
        <v>0</v>
      </c>
      <c r="BD537" s="155">
        <v>0</v>
      </c>
      <c r="BE537" s="132">
        <v>0</v>
      </c>
      <c r="BF537" s="192">
        <v>158753</v>
      </c>
      <c r="BG537" s="166">
        <v>14268.31</v>
      </c>
      <c r="BH537" s="165"/>
      <c r="BI537" s="166"/>
      <c r="BJ537" s="192"/>
      <c r="BK537" s="166"/>
      <c r="BL537" s="192"/>
      <c r="BM537" s="166"/>
      <c r="BN537" s="131"/>
      <c r="BO537" s="166"/>
      <c r="BP537" s="192"/>
      <c r="BQ537" s="166"/>
      <c r="BR537" s="192"/>
      <c r="BS537" s="193"/>
      <c r="BT537" s="403"/>
      <c r="BU537" s="166"/>
      <c r="BV537" s="192"/>
      <c r="BW537" s="166"/>
      <c r="BX537" s="192"/>
      <c r="BY537" s="193"/>
      <c r="BZ537" s="192"/>
      <c r="CA537" s="193"/>
      <c r="CB537" s="132">
        <f t="shared" si="184"/>
        <v>14268.31</v>
      </c>
      <c r="CC537" s="128">
        <f t="shared" si="185"/>
        <v>8.9877419639313896</v>
      </c>
      <c r="CF537" s="133">
        <f t="shared" si="186"/>
        <v>0</v>
      </c>
      <c r="CG537" s="133">
        <f t="shared" si="186"/>
        <v>0</v>
      </c>
      <c r="CH537" s="134"/>
      <c r="CI537" s="195">
        <v>158753</v>
      </c>
      <c r="CJ537" s="196">
        <v>14268.31</v>
      </c>
    </row>
    <row r="538" spans="1:97" ht="49.5" customHeight="1">
      <c r="A538" s="204"/>
      <c r="B538" s="204"/>
      <c r="C538" s="958" t="s">
        <v>606</v>
      </c>
      <c r="D538" s="958"/>
      <c r="E538" s="204"/>
      <c r="F538" s="52"/>
      <c r="G538" s="63"/>
      <c r="H538" s="63"/>
      <c r="I538" s="63"/>
      <c r="J538" s="144"/>
      <c r="K538" s="144"/>
      <c r="L538" s="144"/>
      <c r="M538" s="144"/>
      <c r="N538" s="144"/>
      <c r="O538" s="144"/>
      <c r="P538" s="144"/>
      <c r="Q538" s="144"/>
      <c r="R538" s="144"/>
      <c r="S538" s="144"/>
      <c r="T538" s="144"/>
      <c r="U538" s="144"/>
      <c r="V538" s="144"/>
      <c r="W538" s="144"/>
      <c r="X538" s="228"/>
      <c r="Y538" s="228"/>
      <c r="Z538" s="228"/>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4"/>
      <c r="AX538" s="29"/>
      <c r="BA538" s="129">
        <f t="shared" si="174"/>
        <v>0</v>
      </c>
      <c r="BB538" s="130">
        <f t="shared" si="175"/>
        <v>0</v>
      </c>
      <c r="BC538" s="129">
        <v>0</v>
      </c>
      <c r="BD538" s="155">
        <v>0</v>
      </c>
      <c r="BE538" s="132">
        <v>0</v>
      </c>
      <c r="BF538" s="192">
        <v>0</v>
      </c>
      <c r="BG538" s="166">
        <v>0</v>
      </c>
      <c r="BH538" s="192"/>
      <c r="BI538" s="166"/>
      <c r="BJ538" s="192"/>
      <c r="BK538" s="166"/>
      <c r="BL538" s="192"/>
      <c r="BM538" s="166"/>
      <c r="BN538" s="131"/>
      <c r="BO538" s="166"/>
      <c r="BP538" s="192"/>
      <c r="BQ538" s="166"/>
      <c r="BR538" s="192"/>
      <c r="BS538" s="193"/>
      <c r="BT538" s="403"/>
      <c r="BU538" s="166"/>
      <c r="BV538" s="192"/>
      <c r="BW538" s="166"/>
      <c r="BX538" s="192"/>
      <c r="BY538" s="193"/>
      <c r="BZ538" s="192"/>
      <c r="CA538" s="193"/>
      <c r="CB538" s="132">
        <f t="shared" si="184"/>
        <v>0</v>
      </c>
      <c r="CC538" s="128" t="e">
        <f t="shared" si="185"/>
        <v>#DIV/0!</v>
      </c>
      <c r="CF538" s="133">
        <f>+CI538-BA538</f>
        <v>0</v>
      </c>
      <c r="CG538" s="133">
        <f>+CJ538-BB538</f>
        <v>0</v>
      </c>
      <c r="CH538" s="134"/>
      <c r="CI538" s="133"/>
      <c r="CJ538" s="133"/>
      <c r="CK538" s="649"/>
      <c r="CL538" s="145"/>
      <c r="CS538" s="209"/>
    </row>
    <row r="539" spans="1:97" ht="39.75" customHeight="1">
      <c r="A539" s="204"/>
      <c r="B539" s="204"/>
      <c r="C539" s="958" t="s">
        <v>605</v>
      </c>
      <c r="D539" s="958"/>
      <c r="E539" s="204"/>
      <c r="F539" s="52"/>
      <c r="G539" s="63"/>
      <c r="H539" s="63"/>
      <c r="I539" s="63"/>
      <c r="J539" s="144"/>
      <c r="K539" s="144"/>
      <c r="L539" s="144"/>
      <c r="M539" s="144"/>
      <c r="N539" s="144"/>
      <c r="O539" s="144"/>
      <c r="P539" s="144"/>
      <c r="Q539" s="144"/>
      <c r="R539" s="144"/>
      <c r="S539" s="144"/>
      <c r="T539" s="144"/>
      <c r="U539" s="144"/>
      <c r="V539" s="144"/>
      <c r="W539" s="144"/>
      <c r="X539" s="228"/>
      <c r="Y539" s="228"/>
      <c r="Z539" s="228"/>
      <c r="AA539" s="228"/>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4"/>
      <c r="AX539" s="29"/>
      <c r="BA539" s="129">
        <f t="shared" si="174"/>
        <v>0</v>
      </c>
      <c r="BB539" s="130">
        <f t="shared" si="175"/>
        <v>0</v>
      </c>
      <c r="BC539" s="129">
        <v>0</v>
      </c>
      <c r="BD539" s="155">
        <v>0</v>
      </c>
      <c r="BE539" s="132">
        <v>0</v>
      </c>
      <c r="BF539" s="131">
        <v>0</v>
      </c>
      <c r="BG539" s="132">
        <v>0</v>
      </c>
      <c r="BH539" s="131"/>
      <c r="BI539" s="132"/>
      <c r="BJ539" s="131"/>
      <c r="BK539" s="132"/>
      <c r="BL539" s="131"/>
      <c r="BM539" s="132"/>
      <c r="BN539" s="131"/>
      <c r="BO539" s="132"/>
      <c r="BP539" s="131"/>
      <c r="BQ539" s="132"/>
      <c r="BR539" s="131"/>
      <c r="BS539" s="65"/>
      <c r="BT539" s="155"/>
      <c r="BU539" s="132"/>
      <c r="BV539" s="131"/>
      <c r="BW539" s="65"/>
      <c r="BX539" s="131"/>
      <c r="BY539" s="65"/>
      <c r="BZ539" s="131"/>
      <c r="CA539" s="65"/>
      <c r="CB539" s="132">
        <f t="shared" si="184"/>
        <v>0</v>
      </c>
      <c r="CC539" s="128" t="e">
        <f t="shared" si="185"/>
        <v>#DIV/0!</v>
      </c>
      <c r="CF539" s="133">
        <f>+CI539-BA539</f>
        <v>0</v>
      </c>
      <c r="CG539" s="133">
        <f>+CJ539-BB539</f>
        <v>0</v>
      </c>
      <c r="CH539" s="134"/>
      <c r="CI539" s="133"/>
      <c r="CJ539" s="133"/>
      <c r="CK539" s="648"/>
      <c r="CL539" s="179"/>
      <c r="CS539" s="209"/>
    </row>
    <row r="540" spans="1:97" ht="49.5" customHeight="1">
      <c r="A540" s="204"/>
      <c r="B540" s="204"/>
      <c r="C540" s="100"/>
      <c r="D540" s="100"/>
      <c r="E540" s="204"/>
      <c r="F540" s="52"/>
      <c r="G540" s="63"/>
      <c r="H540" s="63"/>
      <c r="I540" s="63"/>
      <c r="J540" s="144"/>
      <c r="K540" s="144"/>
      <c r="L540" s="144"/>
      <c r="M540" s="144"/>
      <c r="N540" s="144"/>
      <c r="O540" s="144"/>
      <c r="P540" s="144"/>
      <c r="Q540" s="144"/>
      <c r="R540" s="144"/>
      <c r="S540" s="144"/>
      <c r="T540" s="144"/>
      <c r="U540" s="144"/>
      <c r="V540" s="144"/>
      <c r="W540" s="144"/>
      <c r="X540" s="228"/>
      <c r="Y540" s="228"/>
      <c r="Z540" s="228"/>
      <c r="AA540" s="228"/>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4"/>
      <c r="AX540" s="29"/>
      <c r="BA540" s="129"/>
      <c r="BB540" s="130"/>
      <c r="BC540" s="129"/>
      <c r="BD540" s="155"/>
      <c r="BE540" s="132"/>
      <c r="BF540" s="192"/>
      <c r="BG540" s="166"/>
      <c r="BH540" s="192"/>
      <c r="BI540" s="166"/>
      <c r="BJ540" s="192"/>
      <c r="BK540" s="166"/>
      <c r="BL540" s="192"/>
      <c r="BM540" s="166"/>
      <c r="BN540" s="131"/>
      <c r="BO540" s="166"/>
      <c r="BP540" s="192"/>
      <c r="BQ540" s="166"/>
      <c r="BR540" s="192"/>
      <c r="BS540" s="193"/>
      <c r="BT540" s="403"/>
      <c r="BU540" s="166"/>
      <c r="BV540" s="192"/>
      <c r="BW540" s="166"/>
      <c r="BX540" s="192"/>
      <c r="BY540" s="193"/>
      <c r="BZ540" s="192"/>
      <c r="CA540" s="193"/>
      <c r="CB540" s="132">
        <f t="shared" si="184"/>
        <v>0</v>
      </c>
      <c r="CC540" s="128" t="e">
        <f t="shared" si="185"/>
        <v>#DIV/0!</v>
      </c>
      <c r="CF540" s="133"/>
      <c r="CG540" s="133"/>
      <c r="CH540" s="134"/>
      <c r="CI540" s="133"/>
      <c r="CJ540" s="133"/>
      <c r="CK540" s="649"/>
      <c r="CL540" s="145"/>
      <c r="CS540" s="209"/>
    </row>
    <row r="542" spans="1:97">
      <c r="B542" s="33"/>
      <c r="C542" s="1159"/>
      <c r="D542" s="1159"/>
      <c r="V542" s="144"/>
      <c r="W542" s="144"/>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row>
    <row r="543" spans="1:97">
      <c r="B543" s="33"/>
      <c r="C543" s="418"/>
      <c r="V543" s="144"/>
      <c r="W543" s="144"/>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BA543" s="753">
        <v>36534222</v>
      </c>
    </row>
    <row r="544" spans="1:97">
      <c r="B544" s="33"/>
      <c r="C544" s="418"/>
      <c r="V544" s="144"/>
      <c r="W544" s="144"/>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BA544" s="29">
        <v>108789</v>
      </c>
    </row>
    <row r="545" spans="1:95">
      <c r="B545" s="33"/>
      <c r="V545" s="144"/>
      <c r="W545" s="144"/>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row>
    <row r="546" spans="1:95">
      <c r="V546" s="144"/>
      <c r="W546" s="144"/>
      <c r="Z546" s="31"/>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CJ546" s="29"/>
    </row>
    <row r="547" spans="1:95" ht="15.75">
      <c r="B547" s="278"/>
      <c r="C547" s="279"/>
      <c r="D547" s="279"/>
      <c r="F547" s="5"/>
      <c r="G547" s="280"/>
      <c r="H547" s="280"/>
      <c r="I547" s="280"/>
      <c r="J547" s="143"/>
      <c r="K547" s="143"/>
      <c r="L547" s="143"/>
      <c r="M547" s="143"/>
      <c r="N547" s="143"/>
      <c r="O547" s="143"/>
      <c r="P547" s="143"/>
      <c r="Q547" s="143"/>
      <c r="R547" s="143"/>
      <c r="S547" s="143"/>
      <c r="T547" s="143"/>
      <c r="U547" s="143"/>
      <c r="X547" s="218"/>
      <c r="Y547" s="218"/>
      <c r="AW547" s="33"/>
      <c r="AY547" s="5"/>
      <c r="AZ547" s="5"/>
      <c r="BA547" s="5"/>
      <c r="BB547" s="5"/>
      <c r="BD547" s="29"/>
      <c r="BE547" s="29"/>
      <c r="BF547" s="29"/>
      <c r="BG547" s="29"/>
      <c r="BH547" s="29"/>
      <c r="BI547" s="145"/>
      <c r="BJ547" s="29"/>
      <c r="CD547" s="143"/>
      <c r="CE547" s="143"/>
      <c r="CF547" s="143"/>
      <c r="CG547" s="122"/>
      <c r="CH547" s="143"/>
      <c r="CI547" s="143"/>
      <c r="CJ547" s="143"/>
      <c r="CM547" s="144"/>
      <c r="CN547" s="144"/>
      <c r="CO547" s="123"/>
      <c r="CP547" s="122"/>
      <c r="CQ547" s="122"/>
    </row>
    <row r="548" spans="1:95" s="197" customFormat="1" ht="29.25" customHeight="1">
      <c r="A548" s="281"/>
      <c r="B548" s="282"/>
      <c r="C548" s="1163" t="s">
        <v>759</v>
      </c>
      <c r="D548" s="1163"/>
      <c r="E548" s="1163"/>
      <c r="F548" s="1163"/>
      <c r="G548" s="1163"/>
      <c r="H548" s="1163"/>
      <c r="I548" s="1163"/>
      <c r="J548" s="1163"/>
      <c r="K548" s="1163"/>
      <c r="L548" s="199"/>
      <c r="M548" s="199"/>
      <c r="N548" s="199"/>
      <c r="O548" s="199"/>
      <c r="P548" s="199"/>
      <c r="Q548" s="199"/>
      <c r="R548" s="199"/>
      <c r="S548" s="199"/>
      <c r="T548" s="199"/>
      <c r="U548" s="199"/>
      <c r="V548" s="199"/>
      <c r="W548" s="199"/>
      <c r="X548" s="199"/>
      <c r="Y548" s="199"/>
      <c r="Z548" s="199"/>
      <c r="AA548" s="199"/>
      <c r="AB548" s="199"/>
      <c r="AC548" s="199"/>
      <c r="AD548" s="199"/>
      <c r="AE548" s="199"/>
      <c r="AF548" s="199"/>
      <c r="AG548" s="199"/>
      <c r="AH548" s="199"/>
      <c r="AI548" s="199"/>
      <c r="AJ548" s="199"/>
      <c r="AK548" s="199"/>
      <c r="AL548" s="199"/>
      <c r="AM548" s="199"/>
      <c r="AN548" s="199"/>
      <c r="AO548" s="199"/>
      <c r="AP548" s="199"/>
      <c r="AQ548" s="199"/>
      <c r="AR548" s="199"/>
      <c r="AS548" s="199"/>
      <c r="AT548" s="199"/>
      <c r="AU548" s="199"/>
      <c r="AV548" s="199"/>
      <c r="AW548" s="199"/>
      <c r="AX548" s="281"/>
      <c r="AY548" s="281"/>
      <c r="AZ548" s="281"/>
      <c r="BA548" s="281"/>
      <c r="BB548" s="281"/>
      <c r="BI548" s="198"/>
      <c r="BK548" s="199"/>
      <c r="BL548" s="199"/>
      <c r="BM548" s="199"/>
      <c r="BN548" s="199"/>
      <c r="BO548" s="199"/>
      <c r="BP548" s="199"/>
      <c r="BQ548" s="199"/>
      <c r="BR548" s="199"/>
      <c r="BS548" s="199"/>
      <c r="BT548" s="199"/>
      <c r="BU548" s="199"/>
      <c r="BV548" s="199"/>
      <c r="BW548" s="199"/>
      <c r="BX548" s="199"/>
      <c r="BY548" s="199"/>
      <c r="BZ548" s="199"/>
      <c r="CA548" s="199"/>
      <c r="CB548" s="199"/>
      <c r="CC548" s="199"/>
      <c r="CD548" s="199"/>
      <c r="CE548" s="199"/>
      <c r="CF548" s="199"/>
      <c r="CG548" s="199"/>
      <c r="CH548" s="199"/>
      <c r="CI548" s="199"/>
      <c r="CJ548" s="199"/>
      <c r="CK548" s="123"/>
      <c r="CM548" s="200"/>
      <c r="CN548" s="200"/>
      <c r="CP548" s="201"/>
      <c r="CQ548" s="201"/>
    </row>
    <row r="549" spans="1:95" s="197" customFormat="1" ht="29.25" customHeight="1">
      <c r="A549" s="281"/>
      <c r="B549" s="282"/>
      <c r="C549" s="1163"/>
      <c r="D549" s="1163"/>
      <c r="E549" s="1163"/>
      <c r="F549" s="1163"/>
      <c r="G549" s="1163"/>
      <c r="H549" s="1163"/>
      <c r="I549" s="1163"/>
      <c r="J549" s="1163"/>
      <c r="K549" s="1163"/>
      <c r="L549" s="199"/>
      <c r="M549" s="199"/>
      <c r="N549" s="199"/>
      <c r="O549" s="199"/>
      <c r="P549" s="199"/>
      <c r="Q549" s="199"/>
      <c r="R549" s="199"/>
      <c r="S549" s="199"/>
      <c r="T549" s="199"/>
      <c r="U549" s="199"/>
      <c r="V549" s="199"/>
      <c r="W549" s="199"/>
      <c r="X549" s="199"/>
      <c r="Y549" s="199"/>
      <c r="Z549" s="199"/>
      <c r="AA549" s="199"/>
      <c r="AB549" s="199"/>
      <c r="AC549" s="199"/>
      <c r="AD549" s="199"/>
      <c r="AE549" s="199"/>
      <c r="AF549" s="199"/>
      <c r="AG549" s="199"/>
      <c r="AH549" s="199"/>
      <c r="AI549" s="199"/>
      <c r="AJ549" s="199"/>
      <c r="AK549" s="199"/>
      <c r="AL549" s="199"/>
      <c r="AM549" s="199"/>
      <c r="AN549" s="199"/>
      <c r="AO549" s="199"/>
      <c r="AP549" s="199"/>
      <c r="AQ549" s="199"/>
      <c r="AR549" s="199"/>
      <c r="AS549" s="199"/>
      <c r="AT549" s="199"/>
      <c r="AU549" s="199"/>
      <c r="AV549" s="199"/>
      <c r="AW549" s="199"/>
      <c r="AX549" s="281"/>
      <c r="AY549" s="281"/>
      <c r="AZ549" s="281"/>
      <c r="BA549" s="281"/>
      <c r="BB549" s="281"/>
      <c r="BI549" s="198"/>
      <c r="BK549" s="199"/>
      <c r="BL549" s="199"/>
      <c r="BM549" s="199"/>
      <c r="BN549" s="199"/>
      <c r="BO549" s="199"/>
      <c r="BP549" s="199"/>
      <c r="BQ549" s="199"/>
      <c r="BR549" s="199"/>
      <c r="BS549" s="199"/>
      <c r="BT549" s="199"/>
      <c r="BU549" s="199"/>
      <c r="BV549" s="199"/>
      <c r="BW549" s="199"/>
      <c r="BX549" s="199"/>
      <c r="BY549" s="199"/>
      <c r="BZ549" s="199"/>
      <c r="CA549" s="199"/>
      <c r="CB549" s="199"/>
      <c r="CC549" s="199"/>
      <c r="CD549" s="199"/>
      <c r="CE549" s="199"/>
      <c r="CF549" s="199"/>
      <c r="CG549" s="199"/>
      <c r="CH549" s="199"/>
      <c r="CI549" s="199"/>
      <c r="CJ549" s="199"/>
      <c r="CK549" s="123"/>
      <c r="CM549" s="200"/>
      <c r="CN549" s="200"/>
      <c r="CP549" s="201"/>
      <c r="CQ549" s="201"/>
    </row>
    <row r="550" spans="1:95" ht="15.75">
      <c r="B550" s="278"/>
      <c r="C550" s="279"/>
      <c r="D550" s="279"/>
      <c r="F550" s="5"/>
      <c r="G550" s="280"/>
      <c r="H550" s="280"/>
      <c r="I550" s="280"/>
      <c r="J550" s="143"/>
      <c r="K550" s="143"/>
      <c r="L550" s="143"/>
      <c r="M550" s="143"/>
      <c r="N550" s="143"/>
      <c r="O550" s="143"/>
      <c r="P550" s="143"/>
      <c r="Q550" s="143"/>
      <c r="R550" s="143"/>
      <c r="S550" s="143"/>
      <c r="T550" s="143"/>
      <c r="U550" s="143"/>
      <c r="X550" s="218"/>
      <c r="Y550" s="218"/>
      <c r="AW550" s="33"/>
      <c r="AY550" s="5"/>
      <c r="AZ550" s="5"/>
      <c r="BA550" s="5"/>
      <c r="BB550" s="5"/>
      <c r="BD550" s="29"/>
      <c r="BE550" s="29"/>
      <c r="BF550" s="29"/>
      <c r="BG550" s="29"/>
      <c r="BH550" s="29"/>
      <c r="BI550" s="145"/>
      <c r="BJ550" s="29"/>
      <c r="CD550" s="143"/>
      <c r="CE550" s="143"/>
      <c r="CF550" s="143"/>
      <c r="CG550" s="143"/>
      <c r="CH550" s="143"/>
      <c r="CI550" s="143"/>
      <c r="CJ550" s="143"/>
      <c r="CM550" s="144"/>
      <c r="CN550" s="144"/>
      <c r="CO550" s="123"/>
      <c r="CP550" s="122"/>
      <c r="CQ550" s="122"/>
    </row>
    <row r="551" spans="1:95" ht="15.75">
      <c r="B551" s="278"/>
      <c r="C551" s="279"/>
      <c r="D551" s="279"/>
      <c r="F551" s="5"/>
      <c r="G551" s="280"/>
      <c r="H551" s="280"/>
      <c r="I551" s="280"/>
      <c r="J551" s="143"/>
      <c r="K551" s="143"/>
      <c r="L551" s="143"/>
      <c r="M551" s="143"/>
      <c r="N551" s="143"/>
      <c r="O551" s="143"/>
      <c r="P551" s="143"/>
      <c r="Q551" s="143"/>
      <c r="R551" s="143"/>
      <c r="S551" s="143"/>
      <c r="T551" s="143"/>
      <c r="U551" s="143"/>
      <c r="X551" s="218"/>
      <c r="Y551" s="218"/>
      <c r="AW551" s="33"/>
      <c r="AY551" s="5"/>
      <c r="AZ551" s="5"/>
      <c r="BA551" s="5"/>
      <c r="BB551" s="5"/>
      <c r="BD551" s="29"/>
      <c r="BE551" s="29"/>
      <c r="BF551" s="29"/>
      <c r="BG551" s="29"/>
      <c r="BH551" s="29"/>
      <c r="BI551" s="145"/>
      <c r="BJ551" s="29"/>
      <c r="CD551" s="143"/>
      <c r="CE551" s="143"/>
      <c r="CF551" s="143"/>
      <c r="CG551" s="143"/>
      <c r="CH551" s="143"/>
      <c r="CI551" s="143"/>
      <c r="CJ551" s="143"/>
      <c r="CM551" s="144"/>
      <c r="CN551" s="144"/>
      <c r="CO551" s="123"/>
      <c r="CP551" s="122"/>
      <c r="CQ551" s="122"/>
    </row>
    <row r="552" spans="1:95" ht="16.5" thickBot="1">
      <c r="B552" s="278"/>
      <c r="C552" s="279"/>
      <c r="D552" s="279"/>
      <c r="F552" s="5"/>
      <c r="G552" s="280"/>
      <c r="H552" s="280"/>
      <c r="I552" s="280"/>
      <c r="J552" s="143"/>
      <c r="K552" s="143"/>
      <c r="L552" s="143"/>
      <c r="M552" s="143"/>
      <c r="N552" s="143" t="s">
        <v>1027</v>
      </c>
      <c r="O552" s="143"/>
      <c r="P552" s="143"/>
      <c r="Q552" s="143"/>
      <c r="R552" s="143"/>
      <c r="S552" s="143"/>
      <c r="T552" s="143"/>
      <c r="U552" s="143"/>
      <c r="X552" s="218"/>
      <c r="Y552" s="218"/>
      <c r="AW552" s="33"/>
      <c r="AY552" s="5"/>
      <c r="AZ552" s="5"/>
      <c r="BA552" s="5"/>
      <c r="BB552" s="5"/>
      <c r="BD552" s="29"/>
      <c r="BE552" s="29"/>
      <c r="BF552" s="29"/>
      <c r="BG552" s="29"/>
      <c r="BH552" s="29"/>
      <c r="BI552" s="145"/>
      <c r="BJ552" s="29"/>
      <c r="CD552" s="143"/>
      <c r="CE552" s="143"/>
      <c r="CF552" s="143"/>
      <c r="CG552" s="143"/>
      <c r="CH552" s="143"/>
      <c r="CI552" s="143"/>
      <c r="CJ552" s="143"/>
      <c r="CM552" s="144"/>
      <c r="CN552" s="144"/>
      <c r="CO552" s="123"/>
      <c r="CP552" s="122"/>
      <c r="CQ552" s="122"/>
    </row>
    <row r="553" spans="1:95" s="24" customFormat="1" ht="28.5" customHeight="1">
      <c r="A553" s="13"/>
      <c r="B553" s="1016" t="s">
        <v>610</v>
      </c>
      <c r="C553" s="1017"/>
      <c r="D553" s="1017"/>
      <c r="E553" s="1016" t="s">
        <v>760</v>
      </c>
      <c r="F553" s="1017"/>
      <c r="G553" s="1016" t="s">
        <v>761</v>
      </c>
      <c r="H553" s="1018"/>
      <c r="I553" s="1017" t="s">
        <v>762</v>
      </c>
      <c r="J553" s="1018"/>
      <c r="K553" s="1018" t="s">
        <v>611</v>
      </c>
      <c r="L553" s="283"/>
      <c r="M553" s="1234"/>
      <c r="N553" s="1234"/>
      <c r="O553" s="1234" t="s">
        <v>612</v>
      </c>
      <c r="P553" s="1234"/>
      <c r="Q553" s="1214"/>
      <c r="R553" s="1215"/>
      <c r="S553" s="144"/>
      <c r="T553" s="144"/>
      <c r="U553" s="144"/>
      <c r="V553" s="144"/>
      <c r="W553" s="144"/>
      <c r="X553" s="228"/>
      <c r="Y553" s="228"/>
      <c r="Z553" s="228"/>
      <c r="AA553" s="228"/>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X553" s="13"/>
      <c r="AY553" s="13"/>
      <c r="AZ553" s="13"/>
      <c r="BA553" s="13"/>
      <c r="BB553" s="13"/>
      <c r="BI553" s="202"/>
      <c r="BK553" s="144"/>
      <c r="BL553" s="144"/>
      <c r="BM553" s="144"/>
      <c r="BN553" s="144"/>
      <c r="BO553" s="144"/>
      <c r="BP553" s="144"/>
      <c r="BQ553" s="144"/>
      <c r="BR553" s="144"/>
      <c r="BS553" s="144"/>
      <c r="BT553" s="144"/>
      <c r="BU553" s="144"/>
      <c r="BV553" s="144"/>
      <c r="BW553" s="144"/>
      <c r="BX553" s="144"/>
      <c r="BY553" s="144"/>
      <c r="BZ553" s="144"/>
      <c r="CA553" s="144"/>
      <c r="CB553" s="144"/>
      <c r="CC553" s="144"/>
      <c r="CD553" s="144"/>
      <c r="CE553" s="144"/>
      <c r="CF553" s="144"/>
      <c r="CG553" s="144"/>
      <c r="CH553" s="144"/>
      <c r="CI553" s="144"/>
      <c r="CJ553" s="144"/>
      <c r="CK553" s="144"/>
      <c r="CM553" s="144"/>
      <c r="CN553" s="144"/>
      <c r="CO553" s="144"/>
      <c r="CP553" s="122"/>
      <c r="CQ553" s="122"/>
    </row>
    <row r="554" spans="1:95" s="24" customFormat="1" ht="28.5" customHeight="1" thickBot="1">
      <c r="A554" s="13"/>
      <c r="B554" s="1019"/>
      <c r="C554" s="1156"/>
      <c r="D554" s="1156"/>
      <c r="E554" s="1019"/>
      <c r="F554" s="1156"/>
      <c r="G554" s="1019"/>
      <c r="H554" s="1020"/>
      <c r="I554" s="1156"/>
      <c r="J554" s="1020"/>
      <c r="K554" s="1020"/>
      <c r="L554" s="283" t="s">
        <v>570</v>
      </c>
      <c r="M554" s="1234"/>
      <c r="N554" s="1234"/>
      <c r="O554" s="1234"/>
      <c r="P554" s="1234"/>
      <c r="Q554" s="1214"/>
      <c r="R554" s="1215"/>
      <c r="S554" s="144"/>
      <c r="T554" s="144"/>
      <c r="U554" s="144"/>
      <c r="V554" s="144"/>
      <c r="W554" s="144"/>
      <c r="X554" s="228"/>
      <c r="Y554" s="228"/>
      <c r="Z554" s="228"/>
      <c r="AA554" s="228"/>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X554" s="13"/>
      <c r="AY554" s="13"/>
      <c r="AZ554" s="13"/>
      <c r="BA554" s="13"/>
      <c r="BB554" s="13"/>
      <c r="BI554" s="202"/>
      <c r="BK554" s="144"/>
      <c r="BL554" s="144"/>
      <c r="BM554" s="144"/>
      <c r="BN554" s="144"/>
      <c r="BO554" s="144"/>
      <c r="BP554" s="144"/>
      <c r="BQ554" s="144"/>
      <c r="BR554" s="144"/>
      <c r="BS554" s="144"/>
      <c r="BT554" s="144"/>
      <c r="BU554" s="144"/>
      <c r="BV554" s="144"/>
      <c r="BW554" s="144"/>
      <c r="BX554" s="144"/>
      <c r="BY554" s="144"/>
      <c r="BZ554" s="144"/>
      <c r="CA554" s="144"/>
      <c r="CB554" s="144"/>
      <c r="CC554" s="144"/>
      <c r="CD554" s="144"/>
      <c r="CE554" s="144"/>
      <c r="CF554" s="144"/>
      <c r="CG554" s="144"/>
      <c r="CH554" s="144"/>
      <c r="CI554" s="144"/>
      <c r="CJ554" s="144"/>
      <c r="CK554" s="144"/>
      <c r="CM554" s="144"/>
      <c r="CN554" s="144"/>
      <c r="CO554" s="144"/>
      <c r="CP554" s="122"/>
      <c r="CQ554" s="122"/>
    </row>
    <row r="555" spans="1:95" ht="26.25" customHeight="1">
      <c r="B555" s="940" t="s">
        <v>613</v>
      </c>
      <c r="C555" s="941"/>
      <c r="D555" s="941"/>
      <c r="E555" s="942">
        <v>17291429</v>
      </c>
      <c r="F555" s="943"/>
      <c r="G555" s="942">
        <f>+AZ132+BA485</f>
        <v>20304206</v>
      </c>
      <c r="H555" s="962"/>
      <c r="I555" s="948">
        <f>+AZ133+BB485</f>
        <v>2881245.11</v>
      </c>
      <c r="J555" s="949"/>
      <c r="K555" s="290"/>
      <c r="L555" s="284">
        <v>20304206</v>
      </c>
      <c r="M555" s="963">
        <f t="shared" ref="M555:M563" si="187">+G555-L555</f>
        <v>0</v>
      </c>
      <c r="N555" s="963"/>
      <c r="O555" s="959">
        <v>2881245</v>
      </c>
      <c r="P555" s="959"/>
      <c r="Q555" s="287">
        <f t="shared" ref="Q555:Q565" si="188">+O555-I555</f>
        <v>-0.10999999986961484</v>
      </c>
      <c r="R555" s="288"/>
      <c r="S555" s="287"/>
      <c r="T555" s="143"/>
      <c r="U555" s="143"/>
      <c r="X555" s="218"/>
      <c r="Y555" s="218"/>
      <c r="AW555" s="33"/>
      <c r="AY555" s="5"/>
      <c r="AZ555" s="5"/>
      <c r="BA555" s="5"/>
      <c r="BB555" s="5"/>
      <c r="BD555" s="29"/>
      <c r="BE555" s="29"/>
      <c r="BF555" s="29"/>
      <c r="BG555" s="29"/>
      <c r="BH555" s="29"/>
      <c r="BI555" s="145"/>
      <c r="BJ555" s="29"/>
      <c r="CD555" s="143"/>
      <c r="CE555" s="143"/>
      <c r="CF555" s="143"/>
      <c r="CG555" s="143"/>
      <c r="CH555" s="143"/>
      <c r="CI555" s="143"/>
      <c r="CJ555" s="143"/>
      <c r="CM555" s="144"/>
      <c r="CN555" s="144"/>
      <c r="CO555" s="123"/>
      <c r="CP555" s="122"/>
      <c r="CQ555" s="122"/>
    </row>
    <row r="556" spans="1:95" ht="26.25" customHeight="1">
      <c r="B556" s="940" t="s">
        <v>614</v>
      </c>
      <c r="C556" s="941"/>
      <c r="D556" s="941"/>
      <c r="E556" s="942">
        <v>8459589</v>
      </c>
      <c r="F556" s="943"/>
      <c r="G556" s="942">
        <f>+AZ191+BA487</f>
        <v>10690103</v>
      </c>
      <c r="H556" s="962"/>
      <c r="I556" s="948">
        <f>+AZ192+BB487</f>
        <v>2013842.21</v>
      </c>
      <c r="J556" s="949"/>
      <c r="K556" s="290"/>
      <c r="L556" s="284">
        <v>10690103</v>
      </c>
      <c r="M556" s="963">
        <f t="shared" si="187"/>
        <v>0</v>
      </c>
      <c r="N556" s="963"/>
      <c r="O556" s="959">
        <v>2013842</v>
      </c>
      <c r="P556" s="959"/>
      <c r="Q556" s="287">
        <f t="shared" si="188"/>
        <v>-0.2099999999627471</v>
      </c>
      <c r="R556" s="288"/>
      <c r="S556" s="287"/>
      <c r="T556" s="143"/>
      <c r="U556" s="143"/>
      <c r="X556" s="218"/>
      <c r="Y556" s="218"/>
      <c r="AW556" s="33"/>
      <c r="AY556" s="5"/>
      <c r="AZ556" s="5"/>
      <c r="BA556" s="5"/>
      <c r="BB556" s="5"/>
      <c r="BD556" s="29"/>
      <c r="BE556" s="29"/>
      <c r="BF556" s="29"/>
      <c r="BG556" s="29"/>
      <c r="BH556" s="29"/>
      <c r="BI556" s="145"/>
      <c r="BJ556" s="29"/>
      <c r="CD556" s="143"/>
      <c r="CE556" s="143"/>
      <c r="CF556" s="143"/>
      <c r="CG556" s="143"/>
      <c r="CH556" s="143"/>
      <c r="CI556" s="143"/>
      <c r="CJ556" s="143"/>
      <c r="CM556" s="144"/>
      <c r="CN556" s="144"/>
      <c r="CO556" s="123"/>
      <c r="CP556" s="122"/>
      <c r="CQ556" s="122"/>
    </row>
    <row r="557" spans="1:95" ht="26.25" customHeight="1">
      <c r="B557" s="940" t="s">
        <v>615</v>
      </c>
      <c r="C557" s="941"/>
      <c r="D557" s="941"/>
      <c r="E557" s="942">
        <v>1255663</v>
      </c>
      <c r="F557" s="943"/>
      <c r="G557" s="942">
        <f>+AZ223+BA489+BA491+BA495</f>
        <v>5050661</v>
      </c>
      <c r="H557" s="962"/>
      <c r="I557" s="948">
        <f>+AZ224+BB489+BB491+BB495</f>
        <v>522873.59999999998</v>
      </c>
      <c r="J557" s="949"/>
      <c r="K557" s="290"/>
      <c r="L557" s="284">
        <v>5050661</v>
      </c>
      <c r="M557" s="963">
        <f t="shared" si="187"/>
        <v>0</v>
      </c>
      <c r="N557" s="963"/>
      <c r="O557" s="959">
        <v>522874</v>
      </c>
      <c r="P557" s="959"/>
      <c r="Q557" s="287">
        <f t="shared" si="188"/>
        <v>0.40000000002328306</v>
      </c>
      <c r="R557" s="288"/>
      <c r="S557" s="287"/>
      <c r="T557" s="143"/>
      <c r="U557" s="143"/>
      <c r="X557" s="218"/>
      <c r="Y557" s="218"/>
      <c r="AW557" s="33"/>
      <c r="AY557" s="5"/>
      <c r="AZ557" s="5"/>
      <c r="BA557" s="5"/>
      <c r="BB557" s="5"/>
      <c r="BD557" s="29"/>
      <c r="BE557" s="29"/>
      <c r="BF557" s="29"/>
      <c r="BG557" s="29"/>
      <c r="BH557" s="29"/>
      <c r="BI557" s="145"/>
      <c r="BJ557" s="29"/>
      <c r="CD557" s="143"/>
      <c r="CE557" s="143"/>
      <c r="CF557" s="143"/>
      <c r="CG557" s="143"/>
      <c r="CH557" s="143"/>
      <c r="CI557" s="143"/>
      <c r="CJ557" s="143"/>
      <c r="CM557" s="144"/>
      <c r="CN557" s="144"/>
      <c r="CO557" s="123"/>
      <c r="CP557" s="122"/>
      <c r="CQ557" s="122"/>
    </row>
    <row r="558" spans="1:95" ht="26.25" customHeight="1">
      <c r="B558" s="940" t="s">
        <v>616</v>
      </c>
      <c r="C558" s="941"/>
      <c r="D558" s="941"/>
      <c r="E558" s="942">
        <v>3197842</v>
      </c>
      <c r="F558" s="943"/>
      <c r="G558" s="942">
        <f>+AZ299+BA497</f>
        <v>6747575</v>
      </c>
      <c r="H558" s="962"/>
      <c r="I558" s="948">
        <f>+AZ300+BB497</f>
        <v>876986.52</v>
      </c>
      <c r="J558" s="949"/>
      <c r="K558" s="290"/>
      <c r="L558" s="284">
        <v>6747575</v>
      </c>
      <c r="M558" s="963">
        <f t="shared" si="187"/>
        <v>0</v>
      </c>
      <c r="N558" s="963"/>
      <c r="O558" s="959">
        <v>876987</v>
      </c>
      <c r="P558" s="959"/>
      <c r="Q558" s="287">
        <f t="shared" si="188"/>
        <v>0.47999999998137355</v>
      </c>
      <c r="R558" s="288"/>
      <c r="S558" s="287"/>
      <c r="T558" s="143"/>
      <c r="U558" s="143"/>
      <c r="X558" s="218"/>
      <c r="Y558" s="218"/>
      <c r="AW558" s="33"/>
      <c r="AY558" s="5"/>
      <c r="AZ558" s="5"/>
      <c r="BA558" s="5"/>
      <c r="BB558" s="5"/>
      <c r="BD558" s="29"/>
      <c r="BE558" s="29"/>
      <c r="BF558" s="29"/>
      <c r="BG558" s="29"/>
      <c r="BH558" s="29"/>
      <c r="BI558" s="145"/>
      <c r="BJ558" s="29"/>
      <c r="CD558" s="143"/>
      <c r="CE558" s="143"/>
      <c r="CF558" s="143"/>
      <c r="CG558" s="143"/>
      <c r="CH558" s="143"/>
      <c r="CI558" s="143"/>
      <c r="CJ558" s="143"/>
      <c r="CM558" s="144"/>
      <c r="CN558" s="144"/>
      <c r="CO558" s="123"/>
      <c r="CP558" s="122"/>
      <c r="CQ558" s="122"/>
    </row>
    <row r="559" spans="1:95" ht="26.25" customHeight="1">
      <c r="B559" s="940" t="s">
        <v>617</v>
      </c>
      <c r="C559" s="941"/>
      <c r="D559" s="941"/>
      <c r="E559" s="960">
        <v>6695006</v>
      </c>
      <c r="F559" s="961"/>
      <c r="G559" s="942">
        <f>+AZ332+BA499</f>
        <v>9799554</v>
      </c>
      <c r="H559" s="962"/>
      <c r="I559" s="948">
        <f>+AZ333+BB499</f>
        <v>1392133.3000000003</v>
      </c>
      <c r="J559" s="949"/>
      <c r="K559" s="291"/>
      <c r="L559" s="284">
        <v>9799554</v>
      </c>
      <c r="M559" s="963">
        <f t="shared" si="187"/>
        <v>0</v>
      </c>
      <c r="N559" s="963"/>
      <c r="O559" s="959">
        <v>1392133</v>
      </c>
      <c r="P559" s="959"/>
      <c r="Q559" s="287">
        <f t="shared" si="188"/>
        <v>-0.30000000027939677</v>
      </c>
      <c r="R559" s="288"/>
      <c r="S559" s="287"/>
      <c r="T559" s="143"/>
      <c r="U559" s="143"/>
      <c r="X559" s="218"/>
      <c r="Y559" s="218"/>
      <c r="AW559" s="33"/>
      <c r="AY559" s="5"/>
      <c r="AZ559" s="5"/>
      <c r="BA559" s="5"/>
      <c r="BB559" s="5"/>
      <c r="BD559" s="29"/>
      <c r="BE559" s="29"/>
      <c r="BF559" s="29"/>
      <c r="BG559" s="29"/>
      <c r="BH559" s="29"/>
      <c r="BI559" s="145"/>
      <c r="BJ559" s="29"/>
      <c r="CD559" s="143"/>
      <c r="CE559" s="143"/>
      <c r="CF559" s="143"/>
      <c r="CG559" s="143"/>
      <c r="CH559" s="143"/>
      <c r="CI559" s="143"/>
      <c r="CJ559" s="143"/>
      <c r="CM559" s="144"/>
      <c r="CN559" s="144"/>
      <c r="CO559" s="123"/>
      <c r="CP559" s="122"/>
      <c r="CQ559" s="122"/>
    </row>
    <row r="560" spans="1:95" ht="26.25" customHeight="1">
      <c r="B560" s="1201" t="s">
        <v>618</v>
      </c>
      <c r="C560" s="1202"/>
      <c r="D560" s="1202"/>
      <c r="E560" s="960">
        <v>140769</v>
      </c>
      <c r="F560" s="961"/>
      <c r="G560" s="942">
        <f>+AZ428</f>
        <v>141424</v>
      </c>
      <c r="H560" s="962"/>
      <c r="I560" s="948">
        <f>+AZ429</f>
        <v>3518.94</v>
      </c>
      <c r="J560" s="949"/>
      <c r="K560" s="291"/>
      <c r="L560" s="284">
        <v>141424</v>
      </c>
      <c r="M560" s="963">
        <f t="shared" si="187"/>
        <v>0</v>
      </c>
      <c r="N560" s="963"/>
      <c r="O560" s="959">
        <v>3519</v>
      </c>
      <c r="P560" s="959"/>
      <c r="Q560" s="287">
        <f t="shared" si="188"/>
        <v>5.999999999994543E-2</v>
      </c>
      <c r="R560" s="288"/>
      <c r="S560" s="287"/>
      <c r="T560" s="143"/>
      <c r="U560" s="143"/>
      <c r="X560" s="218"/>
      <c r="Y560" s="218"/>
      <c r="AW560" s="33"/>
      <c r="AY560" s="5"/>
      <c r="AZ560" s="5"/>
      <c r="BA560" s="5"/>
      <c r="BB560" s="5"/>
      <c r="BD560" s="29"/>
      <c r="BE560" s="29"/>
      <c r="BF560" s="29"/>
      <c r="BG560" s="29"/>
      <c r="BH560" s="29"/>
      <c r="BI560" s="145"/>
      <c r="BJ560" s="29"/>
      <c r="CD560" s="143"/>
      <c r="CE560" s="143"/>
      <c r="CF560" s="143"/>
      <c r="CG560" s="143"/>
      <c r="CH560" s="143"/>
      <c r="CI560" s="143"/>
      <c r="CJ560" s="143"/>
      <c r="CM560" s="144"/>
      <c r="CN560" s="144"/>
      <c r="CO560" s="123"/>
      <c r="CP560" s="122"/>
      <c r="CQ560" s="122"/>
    </row>
    <row r="561" spans="2:95" ht="26.25" customHeight="1">
      <c r="B561" s="1201" t="s">
        <v>619</v>
      </c>
      <c r="C561" s="1202"/>
      <c r="D561" s="1202"/>
      <c r="E561" s="960">
        <v>20000</v>
      </c>
      <c r="F561" s="1178"/>
      <c r="G561" s="942">
        <f>+AZ444</f>
        <v>1334154</v>
      </c>
      <c r="H561" s="962"/>
      <c r="I561" s="948">
        <f>+AZ445</f>
        <v>118774.15</v>
      </c>
      <c r="J561" s="949"/>
      <c r="K561" s="291"/>
      <c r="L561" s="284">
        <v>1334154</v>
      </c>
      <c r="M561" s="963">
        <f t="shared" si="187"/>
        <v>0</v>
      </c>
      <c r="N561" s="963"/>
      <c r="O561" s="959">
        <v>118774</v>
      </c>
      <c r="P561" s="959"/>
      <c r="Q561" s="287">
        <f t="shared" si="188"/>
        <v>-0.14999999999417923</v>
      </c>
      <c r="R561" s="288"/>
      <c r="S561" s="287"/>
      <c r="T561" s="143"/>
      <c r="U561" s="143"/>
      <c r="X561" s="218"/>
      <c r="Y561" s="218"/>
      <c r="AW561" s="33"/>
      <c r="AY561" s="5"/>
      <c r="AZ561" s="5"/>
      <c r="BA561" s="5"/>
      <c r="BB561" s="5"/>
      <c r="BD561" s="29"/>
      <c r="BE561" s="29"/>
      <c r="BF561" s="29"/>
      <c r="BG561" s="29"/>
      <c r="BH561" s="29"/>
      <c r="BI561" s="145"/>
      <c r="BJ561" s="29"/>
      <c r="CD561" s="143"/>
      <c r="CE561" s="143"/>
      <c r="CF561" s="143"/>
      <c r="CG561" s="143"/>
      <c r="CH561" s="143"/>
      <c r="CI561" s="143"/>
      <c r="CJ561" s="143"/>
      <c r="CM561" s="144"/>
      <c r="CN561" s="144"/>
      <c r="CO561" s="123"/>
      <c r="CP561" s="122"/>
      <c r="CQ561" s="122"/>
    </row>
    <row r="562" spans="2:95" ht="26.25" customHeight="1">
      <c r="B562" s="1210" t="s">
        <v>620</v>
      </c>
      <c r="C562" s="1211"/>
      <c r="D562" s="1211"/>
      <c r="E562" s="960">
        <v>3000</v>
      </c>
      <c r="F562" s="961"/>
      <c r="G562" s="942">
        <f>+AZ353+BA502</f>
        <v>346904</v>
      </c>
      <c r="H562" s="962"/>
      <c r="I562" s="948">
        <f>+AZ354+BB502</f>
        <v>30936.62</v>
      </c>
      <c r="J562" s="949"/>
      <c r="K562" s="291"/>
      <c r="L562" s="284">
        <v>346904</v>
      </c>
      <c r="M562" s="963">
        <f t="shared" si="187"/>
        <v>0</v>
      </c>
      <c r="N562" s="963"/>
      <c r="O562" s="959">
        <v>30937</v>
      </c>
      <c r="P562" s="959"/>
      <c r="Q562" s="287">
        <f t="shared" si="188"/>
        <v>0.38000000000101863</v>
      </c>
      <c r="R562" s="288"/>
      <c r="S562" s="287"/>
      <c r="T562" s="143"/>
      <c r="U562" s="143"/>
      <c r="X562" s="218"/>
      <c r="Y562" s="218"/>
      <c r="AW562" s="33"/>
      <c r="AY562" s="5"/>
      <c r="AZ562" s="5"/>
      <c r="BA562" s="5"/>
      <c r="BB562" s="5"/>
      <c r="BD562" s="29"/>
      <c r="BE562" s="29"/>
      <c r="BF562" s="29"/>
      <c r="BG562" s="29"/>
      <c r="BH562" s="29"/>
      <c r="BI562" s="145"/>
      <c r="BJ562" s="29"/>
      <c r="CD562" s="143"/>
      <c r="CE562" s="143"/>
      <c r="CF562" s="143"/>
      <c r="CG562" s="143"/>
      <c r="CH562" s="143"/>
      <c r="CI562" s="143"/>
      <c r="CJ562" s="143"/>
      <c r="CM562" s="144"/>
      <c r="CN562" s="144"/>
      <c r="CO562" s="123"/>
      <c r="CP562" s="122"/>
      <c r="CQ562" s="122"/>
    </row>
    <row r="563" spans="2:95" ht="26.25" customHeight="1">
      <c r="B563" s="971" t="s">
        <v>621</v>
      </c>
      <c r="C563" s="972"/>
      <c r="D563" s="972"/>
      <c r="E563" s="960">
        <v>5220712</v>
      </c>
      <c r="F563" s="1178"/>
      <c r="G563" s="942">
        <f>+AZ395+BA505+BA507</f>
        <v>6849735</v>
      </c>
      <c r="H563" s="962"/>
      <c r="I563" s="948">
        <f>+AZ396+BB505+BB507</f>
        <v>830783.19</v>
      </c>
      <c r="J563" s="949"/>
      <c r="K563" s="291"/>
      <c r="L563" s="284">
        <v>6849735</v>
      </c>
      <c r="M563" s="963">
        <f t="shared" si="187"/>
        <v>0</v>
      </c>
      <c r="N563" s="963"/>
      <c r="O563" s="959">
        <v>830783</v>
      </c>
      <c r="P563" s="959"/>
      <c r="Q563" s="287">
        <f t="shared" si="188"/>
        <v>-0.18999999994412065</v>
      </c>
      <c r="R563" s="288"/>
      <c r="S563" s="287"/>
      <c r="T563" s="143"/>
      <c r="U563" s="143"/>
      <c r="X563" s="218"/>
      <c r="Y563" s="218"/>
      <c r="AW563" s="33"/>
      <c r="AY563" s="5"/>
      <c r="AZ563" s="5"/>
      <c r="BA563" s="5"/>
      <c r="BB563" s="5"/>
      <c r="BD563" s="29"/>
      <c r="BE563" s="29"/>
      <c r="BF563" s="29"/>
      <c r="BG563" s="29"/>
      <c r="BH563" s="29"/>
      <c r="BI563" s="145"/>
      <c r="BJ563" s="29"/>
      <c r="CD563" s="143"/>
      <c r="CE563" s="143"/>
      <c r="CF563" s="143"/>
      <c r="CG563" s="143"/>
      <c r="CH563" s="143"/>
      <c r="CI563" s="143"/>
      <c r="CJ563" s="143"/>
      <c r="CM563" s="144"/>
      <c r="CN563" s="144"/>
      <c r="CO563" s="123"/>
      <c r="CP563" s="122"/>
      <c r="CQ563" s="122"/>
    </row>
    <row r="564" spans="2:95" ht="26.25" customHeight="1">
      <c r="B564" s="971" t="s">
        <v>667</v>
      </c>
      <c r="C564" s="972"/>
      <c r="D564" s="972"/>
      <c r="E564" s="1189">
        <v>29708600</v>
      </c>
      <c r="F564" s="1247"/>
      <c r="G564" s="942">
        <f>+AZ65+BA480+BA483</f>
        <v>43729015</v>
      </c>
      <c r="H564" s="962"/>
      <c r="I564" s="948">
        <f>+AZ66+BB480+BB483</f>
        <v>5812832.4799999995</v>
      </c>
      <c r="J564" s="949"/>
      <c r="K564" s="291"/>
      <c r="L564" s="284">
        <v>43729015</v>
      </c>
      <c r="M564" s="963">
        <f>+G564-L564</f>
        <v>0</v>
      </c>
      <c r="N564" s="963"/>
      <c r="O564" s="959">
        <v>5812832</v>
      </c>
      <c r="P564" s="959"/>
      <c r="Q564" s="287">
        <f t="shared" si="188"/>
        <v>-0.47999999951571226</v>
      </c>
      <c r="R564" s="284"/>
      <c r="S564" s="287"/>
      <c r="T564" s="143"/>
      <c r="U564" s="143"/>
      <c r="X564" s="218"/>
      <c r="Y564" s="218"/>
      <c r="AW564" s="33"/>
      <c r="AY564" s="5"/>
      <c r="AZ564" s="5"/>
      <c r="BA564" s="5"/>
      <c r="BB564" s="5"/>
      <c r="BD564" s="29"/>
      <c r="BE564" s="29"/>
      <c r="BF564" s="29"/>
      <c r="BG564" s="29"/>
      <c r="BH564" s="29"/>
      <c r="BI564" s="145"/>
      <c r="BJ564" s="29"/>
      <c r="CD564" s="143"/>
      <c r="CE564" s="143"/>
      <c r="CF564" s="143"/>
      <c r="CG564" s="143"/>
      <c r="CH564" s="143"/>
      <c r="CI564" s="143"/>
      <c r="CJ564" s="143"/>
      <c r="CM564" s="144"/>
      <c r="CN564" s="144"/>
      <c r="CO564" s="123"/>
      <c r="CP564" s="122"/>
      <c r="CQ564" s="122"/>
    </row>
    <row r="565" spans="2:95" ht="26.25" customHeight="1">
      <c r="B565" s="971" t="s">
        <v>622</v>
      </c>
      <c r="C565" s="972"/>
      <c r="D565" s="972"/>
      <c r="E565" s="960">
        <v>15000</v>
      </c>
      <c r="F565" s="961"/>
      <c r="G565" s="942">
        <f>+AZ460</f>
        <v>15000</v>
      </c>
      <c r="H565" s="962"/>
      <c r="I565" s="948">
        <f>+AZ461</f>
        <v>0</v>
      </c>
      <c r="J565" s="949"/>
      <c r="K565" s="291"/>
      <c r="L565" s="284">
        <v>15000</v>
      </c>
      <c r="M565" s="963">
        <f>+G565-L565</f>
        <v>0</v>
      </c>
      <c r="N565" s="963"/>
      <c r="O565" s="959">
        <v>0</v>
      </c>
      <c r="P565" s="959"/>
      <c r="Q565" s="287">
        <f t="shared" si="188"/>
        <v>0</v>
      </c>
      <c r="R565" s="288"/>
      <c r="S565" s="287"/>
      <c r="T565" s="143"/>
      <c r="U565" s="143"/>
      <c r="X565" s="218"/>
      <c r="Y565" s="218"/>
      <c r="AW565" s="33"/>
      <c r="AY565" s="5"/>
      <c r="AZ565" s="5"/>
      <c r="BA565" s="5"/>
      <c r="BB565" s="5"/>
      <c r="BD565" s="29"/>
      <c r="BE565" s="29"/>
      <c r="BF565" s="29"/>
      <c r="BG565" s="29"/>
      <c r="BH565" s="29"/>
      <c r="BI565" s="145"/>
      <c r="BJ565" s="29"/>
      <c r="CD565" s="143"/>
      <c r="CE565" s="143"/>
      <c r="CF565" s="143"/>
      <c r="CG565" s="143"/>
      <c r="CH565" s="143"/>
      <c r="CI565" s="143"/>
      <c r="CJ565" s="143"/>
      <c r="CM565" s="144"/>
      <c r="CN565" s="144"/>
      <c r="CO565" s="123"/>
      <c r="CP565" s="122"/>
      <c r="CQ565" s="122"/>
    </row>
    <row r="566" spans="2:95" ht="26.25" customHeight="1">
      <c r="B566" s="971"/>
      <c r="C566" s="972"/>
      <c r="D566" s="972"/>
      <c r="E566" s="960"/>
      <c r="F566" s="961"/>
      <c r="G566" s="942"/>
      <c r="H566" s="962"/>
      <c r="I566" s="1171"/>
      <c r="J566" s="1172"/>
      <c r="K566" s="291"/>
      <c r="L566" s="295"/>
      <c r="M566" s="963"/>
      <c r="N566" s="963"/>
      <c r="O566" s="959"/>
      <c r="P566" s="959"/>
      <c r="Q566" s="287"/>
      <c r="R566" s="288"/>
      <c r="S566" s="287"/>
      <c r="T566" s="143"/>
      <c r="U566" s="143"/>
      <c r="X566" s="218"/>
      <c r="Y566" s="218"/>
      <c r="AW566" s="33"/>
      <c r="AY566" s="5"/>
      <c r="AZ566" s="5"/>
      <c r="BA566" s="5"/>
      <c r="BB566" s="5"/>
      <c r="BD566" s="29"/>
      <c r="BE566" s="29"/>
      <c r="BF566" s="29"/>
      <c r="BG566" s="29"/>
      <c r="BH566" s="29"/>
      <c r="BI566" s="145"/>
      <c r="BJ566" s="29"/>
      <c r="CD566" s="143"/>
      <c r="CE566" s="143"/>
      <c r="CF566" s="143"/>
      <c r="CG566" s="143"/>
      <c r="CH566" s="143"/>
      <c r="CI566" s="143"/>
      <c r="CJ566" s="143"/>
      <c r="CM566" s="144"/>
      <c r="CN566" s="144"/>
      <c r="CO566" s="123"/>
      <c r="CP566" s="122"/>
      <c r="CQ566" s="122"/>
    </row>
    <row r="567" spans="2:95" ht="26.25" customHeight="1" thickBot="1">
      <c r="B567" s="296"/>
      <c r="C567" s="294"/>
      <c r="D567" s="294"/>
      <c r="E567" s="1212"/>
      <c r="F567" s="1251"/>
      <c r="G567" s="1171"/>
      <c r="H567" s="1172"/>
      <c r="I567" s="1171"/>
      <c r="J567" s="1172"/>
      <c r="K567" s="291"/>
      <c r="L567" s="284"/>
      <c r="M567" s="963"/>
      <c r="N567" s="963"/>
      <c r="O567" s="286"/>
      <c r="P567" s="286"/>
      <c r="Q567" s="287"/>
      <c r="R567" s="288"/>
      <c r="S567" s="287"/>
      <c r="T567" s="143"/>
      <c r="U567" s="143"/>
      <c r="X567" s="218"/>
      <c r="Y567" s="218"/>
      <c r="AW567" s="33"/>
      <c r="AY567" s="5"/>
      <c r="AZ567" s="5"/>
      <c r="BA567" s="5"/>
      <c r="BB567" s="5"/>
      <c r="BD567" s="29"/>
      <c r="BE567" s="29"/>
      <c r="BF567" s="29"/>
      <c r="BG567" s="29"/>
      <c r="BH567" s="29"/>
      <c r="BI567" s="145"/>
      <c r="BJ567" s="29"/>
      <c r="CD567" s="143"/>
      <c r="CE567" s="143"/>
      <c r="CF567" s="143"/>
      <c r="CG567" s="143"/>
      <c r="CH567" s="143"/>
      <c r="CI567" s="143"/>
      <c r="CJ567" s="143"/>
      <c r="CM567" s="144"/>
      <c r="CN567" s="144"/>
      <c r="CO567" s="123"/>
      <c r="CP567" s="122"/>
      <c r="CQ567" s="122"/>
    </row>
    <row r="568" spans="2:95" ht="26.25" customHeight="1" thickBot="1">
      <c r="B568" s="297" t="s">
        <v>623</v>
      </c>
      <c r="C568" s="298"/>
      <c r="D568" s="298"/>
      <c r="E568" s="1161">
        <f>SUM(E555:F567)</f>
        <v>72007610</v>
      </c>
      <c r="F568" s="1162"/>
      <c r="G568" s="1161">
        <f>SUM(G555:H567)</f>
        <v>105008331</v>
      </c>
      <c r="H568" s="1162"/>
      <c r="I568" s="1161">
        <f>SUM(I555:J567)</f>
        <v>14483926.120000001</v>
      </c>
      <c r="J568" s="1168"/>
      <c r="K568" s="299"/>
      <c r="L568" s="284">
        <f>SUM(L555:L567)</f>
        <v>105008331</v>
      </c>
      <c r="M568" s="963">
        <f>+G568-L568</f>
        <v>0</v>
      </c>
      <c r="N568" s="963"/>
      <c r="O568" s="959">
        <f>SUM(O555:P567)</f>
        <v>14483926</v>
      </c>
      <c r="P568" s="959"/>
      <c r="Q568" s="287">
        <f>+O568-I568</f>
        <v>-0.12000000104308128</v>
      </c>
      <c r="R568" s="288"/>
      <c r="S568" s="287"/>
      <c r="T568" s="143"/>
      <c r="U568" s="143"/>
      <c r="X568" s="218"/>
      <c r="Y568" s="218"/>
      <c r="AW568" s="33"/>
      <c r="AY568" s="5"/>
      <c r="AZ568" s="5"/>
      <c r="BA568" s="5"/>
      <c r="BB568" s="5"/>
      <c r="BD568" s="29"/>
      <c r="BE568" s="29"/>
      <c r="BF568" s="29"/>
      <c r="BG568" s="29"/>
      <c r="BH568" s="29"/>
      <c r="BI568" s="145"/>
      <c r="BJ568" s="29"/>
      <c r="CD568" s="143"/>
      <c r="CE568" s="143"/>
      <c r="CF568" s="143"/>
      <c r="CG568" s="143"/>
      <c r="CH568" s="143"/>
      <c r="CI568" s="143"/>
      <c r="CJ568" s="143"/>
      <c r="CM568" s="144"/>
      <c r="CN568" s="144"/>
      <c r="CO568" s="123"/>
      <c r="CP568" s="122"/>
      <c r="CQ568" s="122"/>
    </row>
    <row r="569" spans="2:95" ht="26.25" customHeight="1">
      <c r="B569" s="292" t="s">
        <v>207</v>
      </c>
      <c r="C569" s="293"/>
      <c r="D569" s="293"/>
      <c r="E569" s="1203">
        <v>15710767</v>
      </c>
      <c r="F569" s="1250"/>
      <c r="G569" s="942">
        <f>+BA517</f>
        <v>9380463</v>
      </c>
      <c r="H569" s="962"/>
      <c r="I569" s="1171">
        <f>+BB517</f>
        <v>1187270.79</v>
      </c>
      <c r="J569" s="1172"/>
      <c r="K569" s="291"/>
      <c r="L569" s="645"/>
      <c r="M569" s="963"/>
      <c r="N569" s="963"/>
      <c r="O569" s="959"/>
      <c r="P569" s="959"/>
      <c r="Q569" s="287"/>
      <c r="R569" s="288"/>
      <c r="S569" s="287"/>
      <c r="T569" s="143"/>
      <c r="U569" s="143"/>
      <c r="X569" s="218"/>
      <c r="Y569" s="218"/>
      <c r="AW569" s="33"/>
      <c r="AY569" s="5"/>
      <c r="AZ569" s="5"/>
      <c r="BA569" s="5"/>
      <c r="BB569" s="5"/>
      <c r="BD569" s="29"/>
      <c r="BE569" s="29"/>
      <c r="BF569" s="29"/>
      <c r="BG569" s="29"/>
      <c r="BH569" s="29"/>
      <c r="BI569" s="145"/>
      <c r="BJ569" s="29"/>
      <c r="CD569" s="143"/>
      <c r="CE569" s="143"/>
      <c r="CF569" s="143"/>
      <c r="CG569" s="143"/>
      <c r="CH569" s="143"/>
      <c r="CI569" s="143"/>
      <c r="CJ569" s="143"/>
      <c r="CM569" s="144"/>
      <c r="CN569" s="144"/>
      <c r="CO569" s="123"/>
      <c r="CP569" s="122"/>
      <c r="CQ569" s="122"/>
    </row>
    <row r="570" spans="2:95" ht="26.25" customHeight="1">
      <c r="B570" s="292" t="s">
        <v>207</v>
      </c>
      <c r="C570" s="293"/>
      <c r="D570" s="293"/>
      <c r="E570" s="1208">
        <v>0</v>
      </c>
      <c r="F570" s="1248"/>
      <c r="G570" s="942">
        <f>+BA518</f>
        <v>79892</v>
      </c>
      <c r="H570" s="962"/>
      <c r="I570" s="1171">
        <f>+BB518</f>
        <v>13315.2</v>
      </c>
      <c r="J570" s="1172"/>
      <c r="K570" s="291"/>
      <c r="L570" s="645"/>
      <c r="M570" s="963"/>
      <c r="N570" s="963"/>
      <c r="O570" s="959"/>
      <c r="P570" s="959"/>
      <c r="Q570" s="287"/>
      <c r="R570" s="288"/>
      <c r="S570" s="287"/>
      <c r="T570" s="143"/>
      <c r="U570" s="143"/>
      <c r="X570" s="218"/>
      <c r="Y570" s="218"/>
      <c r="AW570" s="33"/>
      <c r="AY570" s="5"/>
      <c r="AZ570" s="5"/>
      <c r="BA570" s="5"/>
      <c r="BB570" s="5"/>
      <c r="BD570" s="29"/>
      <c r="BE570" s="29"/>
      <c r="BF570" s="29"/>
      <c r="BG570" s="29"/>
      <c r="BH570" s="29"/>
      <c r="BI570" s="145"/>
      <c r="BJ570" s="29"/>
      <c r="CD570" s="143"/>
      <c r="CE570" s="143"/>
      <c r="CF570" s="143"/>
      <c r="CG570" s="143"/>
      <c r="CH570" s="143"/>
      <c r="CI570" s="143"/>
      <c r="CJ570" s="143"/>
      <c r="CM570" s="144"/>
      <c r="CN570" s="144"/>
      <c r="CO570" s="123"/>
      <c r="CP570" s="122"/>
      <c r="CQ570" s="122"/>
    </row>
    <row r="571" spans="2:95" ht="26.25" customHeight="1">
      <c r="B571" s="292" t="s">
        <v>208</v>
      </c>
      <c r="C571" s="293"/>
      <c r="D571" s="293"/>
      <c r="E571" s="1197">
        <v>18593645</v>
      </c>
      <c r="F571" s="1249"/>
      <c r="G571" s="942">
        <f>+BA519</f>
        <v>2331827</v>
      </c>
      <c r="H571" s="962"/>
      <c r="I571" s="1171">
        <f>+BB519</f>
        <v>1057827.57</v>
      </c>
      <c r="J571" s="1172"/>
      <c r="K571" s="291"/>
      <c r="L571" s="284"/>
      <c r="M571" s="963"/>
      <c r="N571" s="963"/>
      <c r="O571" s="959"/>
      <c r="P571" s="959"/>
      <c r="Q571" s="287"/>
      <c r="R571" s="288"/>
      <c r="S571" s="287"/>
      <c r="T571" s="143"/>
      <c r="U571" s="143"/>
      <c r="X571" s="218"/>
      <c r="Y571" s="218"/>
      <c r="AW571" s="33"/>
      <c r="AY571" s="5"/>
      <c r="AZ571" s="5"/>
      <c r="BA571" s="5"/>
      <c r="BB571" s="5"/>
      <c r="BD571" s="29"/>
      <c r="BE571" s="29"/>
      <c r="BF571" s="29"/>
      <c r="BG571" s="29"/>
      <c r="BH571" s="29"/>
      <c r="BI571" s="145"/>
      <c r="BJ571" s="29"/>
      <c r="CD571" s="143"/>
      <c r="CE571" s="143"/>
      <c r="CF571" s="143"/>
      <c r="CG571" s="143"/>
      <c r="CH571" s="143"/>
      <c r="CI571" s="143"/>
      <c r="CJ571" s="143"/>
      <c r="CM571" s="144"/>
      <c r="CN571" s="144"/>
      <c r="CO571" s="123"/>
      <c r="CP571" s="122"/>
      <c r="CQ571" s="122"/>
    </row>
    <row r="572" spans="2:95" ht="26.25" customHeight="1">
      <c r="B572" s="292" t="s">
        <v>209</v>
      </c>
      <c r="C572" s="293"/>
      <c r="D572" s="300"/>
      <c r="E572" s="960">
        <v>252000</v>
      </c>
      <c r="F572" s="1178"/>
      <c r="G572" s="942">
        <f>+BA520</f>
        <v>252000</v>
      </c>
      <c r="H572" s="962"/>
      <c r="I572" s="1171">
        <f>+BB520</f>
        <v>56000</v>
      </c>
      <c r="J572" s="1172"/>
      <c r="K572" s="301"/>
      <c r="L572" s="284"/>
      <c r="M572" s="963"/>
      <c r="N572" s="963"/>
      <c r="O572" s="286"/>
      <c r="P572" s="286"/>
      <c r="Q572" s="287"/>
      <c r="R572" s="288"/>
      <c r="S572" s="287"/>
      <c r="T572" s="143"/>
      <c r="U572" s="143"/>
      <c r="X572" s="218"/>
      <c r="Y572" s="218"/>
      <c r="AW572" s="33"/>
      <c r="AY572" s="5"/>
      <c r="AZ572" s="5"/>
      <c r="BA572" s="5"/>
      <c r="BB572" s="5"/>
      <c r="BD572" s="29"/>
      <c r="BE572" s="29"/>
      <c r="BF572" s="29"/>
      <c r="BG572" s="29"/>
      <c r="BH572" s="29"/>
      <c r="BI572" s="145"/>
      <c r="BJ572" s="29"/>
      <c r="CD572" s="143"/>
      <c r="CE572" s="143"/>
      <c r="CF572" s="143"/>
      <c r="CG572" s="143"/>
      <c r="CH572" s="143"/>
      <c r="CI572" s="143"/>
      <c r="CJ572" s="143"/>
      <c r="CM572" s="144"/>
      <c r="CN572" s="144"/>
      <c r="CO572" s="123"/>
      <c r="CP572" s="122"/>
      <c r="CQ572" s="122"/>
    </row>
    <row r="573" spans="2:95" ht="26.25" customHeight="1">
      <c r="B573" s="292"/>
      <c r="C573" s="293"/>
      <c r="D573" s="293"/>
      <c r="E573" s="764"/>
      <c r="F573" s="765"/>
      <c r="G573" s="331"/>
      <c r="H573" s="332"/>
      <c r="I573" s="302"/>
      <c r="J573" s="289"/>
      <c r="K573" s="301"/>
      <c r="L573" s="284"/>
      <c r="M573" s="285"/>
      <c r="N573" s="285"/>
      <c r="O573" s="286"/>
      <c r="P573" s="286"/>
      <c r="Q573" s="287"/>
      <c r="R573" s="288"/>
      <c r="S573" s="287"/>
      <c r="T573" s="143"/>
      <c r="U573" s="143"/>
      <c r="X573" s="218"/>
      <c r="Y573" s="218"/>
      <c r="AW573" s="33"/>
      <c r="AY573" s="5"/>
      <c r="AZ573" s="5"/>
      <c r="BA573" s="5"/>
      <c r="BB573" s="5"/>
      <c r="BD573" s="29"/>
      <c r="BE573" s="29"/>
      <c r="BF573" s="29"/>
      <c r="BG573" s="29"/>
      <c r="BH573" s="29"/>
      <c r="BI573" s="145"/>
      <c r="BJ573" s="29"/>
      <c r="CD573" s="143"/>
      <c r="CE573" s="143"/>
      <c r="CF573" s="143"/>
      <c r="CG573" s="143"/>
      <c r="CH573" s="143"/>
      <c r="CI573" s="143"/>
      <c r="CJ573" s="143"/>
      <c r="CM573" s="144"/>
      <c r="CN573" s="144"/>
      <c r="CO573" s="123"/>
      <c r="CP573" s="122"/>
      <c r="CQ573" s="122"/>
    </row>
    <row r="574" spans="2:95" ht="26.25" customHeight="1" thickBot="1">
      <c r="B574" s="333"/>
      <c r="C574" s="334"/>
      <c r="D574" s="334"/>
      <c r="E574" s="1173"/>
      <c r="F574" s="1252"/>
      <c r="G574" s="1253"/>
      <c r="H574" s="1176"/>
      <c r="I574" s="1177"/>
      <c r="J574" s="1172"/>
      <c r="K574" s="303"/>
      <c r="L574" s="284"/>
      <c r="M574" s="963"/>
      <c r="N574" s="963"/>
      <c r="O574" s="959"/>
      <c r="P574" s="959"/>
      <c r="Q574" s="287"/>
      <c r="R574" s="288"/>
      <c r="S574" s="287"/>
      <c r="T574" s="143"/>
      <c r="U574" s="143"/>
      <c r="X574" s="218"/>
      <c r="Y574" s="218"/>
      <c r="AW574" s="33"/>
      <c r="AY574" s="5"/>
      <c r="AZ574" s="5"/>
      <c r="BA574" s="5"/>
      <c r="BB574" s="5"/>
      <c r="BD574" s="29"/>
      <c r="BE574" s="29"/>
      <c r="BF574" s="29"/>
      <c r="BG574" s="29"/>
      <c r="BH574" s="29"/>
      <c r="BI574" s="145"/>
      <c r="BJ574" s="29"/>
      <c r="CD574" s="143"/>
      <c r="CE574" s="143"/>
      <c r="CF574" s="143"/>
      <c r="CG574" s="143"/>
      <c r="CH574" s="143"/>
      <c r="CI574" s="143"/>
      <c r="CJ574" s="143"/>
      <c r="CM574" s="144"/>
      <c r="CN574" s="144"/>
      <c r="CO574" s="123"/>
      <c r="CP574" s="122"/>
      <c r="CQ574" s="122"/>
    </row>
    <row r="575" spans="2:95" ht="26.25" customHeight="1" thickBot="1">
      <c r="B575" s="297" t="s">
        <v>624</v>
      </c>
      <c r="C575" s="298"/>
      <c r="D575" s="298"/>
      <c r="E575" s="1205">
        <f>SUM(E569:F574)</f>
        <v>34556412</v>
      </c>
      <c r="F575" s="1206"/>
      <c r="G575" s="1205">
        <f>SUM(G569:H574)</f>
        <v>12044182</v>
      </c>
      <c r="H575" s="1206"/>
      <c r="I575" s="1205">
        <f>SUM(I569:J574)</f>
        <v>2314413.56</v>
      </c>
      <c r="J575" s="1207"/>
      <c r="K575" s="304"/>
      <c r="L575" s="284">
        <v>12042682</v>
      </c>
      <c r="M575" s="963">
        <f>+G575-L575</f>
        <v>1500</v>
      </c>
      <c r="N575" s="963"/>
      <c r="O575" s="959">
        <v>2343754</v>
      </c>
      <c r="P575" s="959"/>
      <c r="Q575" s="287">
        <f>+O575-I575</f>
        <v>29340.439999999944</v>
      </c>
      <c r="R575" s="288"/>
      <c r="S575" s="287"/>
      <c r="T575" s="143"/>
      <c r="U575" s="143"/>
      <c r="X575" s="218"/>
      <c r="Y575" s="218"/>
      <c r="AW575" s="33"/>
      <c r="AY575" s="5"/>
      <c r="AZ575" s="5"/>
      <c r="BA575" s="5"/>
      <c r="BB575" s="5"/>
      <c r="BD575" s="29"/>
      <c r="BE575" s="29"/>
      <c r="BF575" s="29"/>
      <c r="BG575" s="29"/>
      <c r="BH575" s="29"/>
      <c r="BI575" s="145"/>
      <c r="BJ575" s="29"/>
      <c r="CD575" s="143"/>
      <c r="CE575" s="143"/>
      <c r="CF575" s="143"/>
      <c r="CG575" s="143"/>
      <c r="CH575" s="143"/>
      <c r="CI575" s="143"/>
      <c r="CJ575" s="143"/>
      <c r="CM575" s="144"/>
      <c r="CN575" s="144"/>
      <c r="CO575" s="123"/>
      <c r="CP575" s="122"/>
      <c r="CQ575" s="122"/>
    </row>
    <row r="576" spans="2:95" ht="26.25" customHeight="1">
      <c r="B576" s="305" t="s">
        <v>625</v>
      </c>
      <c r="C576" s="306"/>
      <c r="D576" s="306"/>
      <c r="E576" s="1179">
        <v>27000</v>
      </c>
      <c r="F576" s="1180"/>
      <c r="G576" s="960">
        <f>+BA523</f>
        <v>27000</v>
      </c>
      <c r="H576" s="1178"/>
      <c r="I576" s="948">
        <f>+BB523</f>
        <v>0</v>
      </c>
      <c r="J576" s="949"/>
      <c r="K576" s="307"/>
      <c r="L576" s="284"/>
      <c r="M576" s="963"/>
      <c r="N576" s="963"/>
      <c r="O576" s="308"/>
      <c r="P576" s="308"/>
      <c r="Q576" s="287"/>
      <c r="R576" s="288"/>
      <c r="S576" s="287"/>
      <c r="T576" s="143"/>
      <c r="U576" s="143"/>
      <c r="X576" s="218"/>
      <c r="Y576" s="218"/>
      <c r="AW576" s="33"/>
      <c r="AY576" s="5"/>
      <c r="AZ576" s="5"/>
      <c r="BA576" s="958"/>
      <c r="BB576" s="958"/>
      <c r="BD576" s="29"/>
      <c r="BE576" s="29"/>
      <c r="BF576" s="29"/>
      <c r="BG576" s="29"/>
      <c r="BH576" s="29"/>
      <c r="BI576" s="145"/>
      <c r="BJ576" s="29"/>
      <c r="CD576" s="143"/>
      <c r="CE576" s="143"/>
      <c r="CF576" s="143"/>
      <c r="CG576" s="143"/>
      <c r="CH576" s="143"/>
      <c r="CI576" s="143"/>
      <c r="CJ576" s="143"/>
      <c r="CM576" s="144"/>
      <c r="CN576" s="144"/>
      <c r="CO576" s="123"/>
      <c r="CP576" s="122"/>
      <c r="CQ576" s="122"/>
    </row>
    <row r="577" spans="1:95" ht="26.25" customHeight="1">
      <c r="B577" s="309" t="s">
        <v>626</v>
      </c>
      <c r="C577" s="310"/>
      <c r="D577" s="311"/>
      <c r="E577" s="1181">
        <v>0</v>
      </c>
      <c r="F577" s="1182"/>
      <c r="G577" s="960">
        <f>+BA524</f>
        <v>0</v>
      </c>
      <c r="H577" s="1178"/>
      <c r="I577" s="948">
        <f>+BB524</f>
        <v>0</v>
      </c>
      <c r="J577" s="949"/>
      <c r="K577" s="312"/>
      <c r="L577" s="284"/>
      <c r="M577" s="963"/>
      <c r="N577" s="963"/>
      <c r="O577" s="286"/>
      <c r="P577" s="286"/>
      <c r="Q577" s="287"/>
      <c r="R577" s="288"/>
      <c r="S577" s="287"/>
      <c r="T577" s="143"/>
      <c r="U577" s="143"/>
      <c r="X577" s="218"/>
      <c r="Y577" s="218"/>
      <c r="AW577" s="33"/>
      <c r="AY577" s="5"/>
      <c r="AZ577" s="5"/>
      <c r="BA577" s="958"/>
      <c r="BB577" s="958"/>
      <c r="BD577" s="29"/>
      <c r="BE577" s="29"/>
      <c r="BF577" s="29"/>
      <c r="BG577" s="29"/>
      <c r="BH577" s="29"/>
      <c r="BI577" s="145"/>
      <c r="BJ577" s="29"/>
      <c r="CD577" s="143"/>
      <c r="CE577" s="143"/>
      <c r="CF577" s="143"/>
      <c r="CG577" s="143"/>
      <c r="CH577" s="143"/>
      <c r="CI577" s="143"/>
      <c r="CJ577" s="143"/>
      <c r="CM577" s="144"/>
      <c r="CN577" s="144"/>
      <c r="CO577" s="123"/>
      <c r="CP577" s="122"/>
      <c r="CQ577" s="122"/>
    </row>
    <row r="578" spans="1:95" ht="26.25" customHeight="1">
      <c r="B578" s="313" t="s">
        <v>627</v>
      </c>
      <c r="C578" s="314"/>
      <c r="D578" s="311"/>
      <c r="E578" s="1181">
        <v>1678905</v>
      </c>
      <c r="F578" s="1182"/>
      <c r="G578" s="960">
        <f>+BA525</f>
        <v>10061654</v>
      </c>
      <c r="H578" s="1178"/>
      <c r="I578" s="948">
        <f>+BB525</f>
        <v>837816.9</v>
      </c>
      <c r="J578" s="949"/>
      <c r="K578" s="312"/>
      <c r="L578" s="284"/>
      <c r="M578" s="963"/>
      <c r="N578" s="963"/>
      <c r="O578" s="286"/>
      <c r="P578" s="286"/>
      <c r="Q578" s="287"/>
      <c r="R578" s="288"/>
      <c r="S578" s="287"/>
      <c r="T578" s="143"/>
      <c r="U578" s="143"/>
      <c r="X578" s="218"/>
      <c r="Y578" s="218"/>
      <c r="AW578" s="33"/>
      <c r="AY578" s="5"/>
      <c r="AZ578" s="5"/>
      <c r="BA578" s="958"/>
      <c r="BB578" s="958"/>
      <c r="BD578" s="29"/>
      <c r="BE578" s="29"/>
      <c r="BF578" s="29"/>
      <c r="BG578" s="29"/>
      <c r="BH578" s="29"/>
      <c r="BI578" s="145"/>
      <c r="BJ578" s="29"/>
      <c r="CD578" s="143"/>
      <c r="CE578" s="143"/>
      <c r="CF578" s="143"/>
      <c r="CG578" s="143"/>
      <c r="CH578" s="143"/>
      <c r="CI578" s="143"/>
      <c r="CJ578" s="143"/>
      <c r="CM578" s="144"/>
      <c r="CN578" s="144"/>
      <c r="CO578" s="123"/>
      <c r="CP578" s="122"/>
      <c r="CQ578" s="122"/>
    </row>
    <row r="579" spans="1:95" ht="26.25" customHeight="1">
      <c r="B579" s="314" t="s">
        <v>206</v>
      </c>
      <c r="C579" s="315"/>
      <c r="D579" s="315"/>
      <c r="E579" s="1181">
        <v>685552</v>
      </c>
      <c r="F579" s="1182"/>
      <c r="G579" s="960">
        <f>+BA521</f>
        <v>699592</v>
      </c>
      <c r="H579" s="1178"/>
      <c r="I579" s="948">
        <f>+BB521</f>
        <v>154075.44</v>
      </c>
      <c r="J579" s="949"/>
      <c r="K579" s="316"/>
      <c r="L579" s="284"/>
      <c r="M579" s="963"/>
      <c r="N579" s="963"/>
      <c r="O579" s="286"/>
      <c r="P579" s="286"/>
      <c r="Q579" s="287"/>
      <c r="R579" s="288"/>
      <c r="S579" s="287"/>
      <c r="T579" s="143"/>
      <c r="U579" s="143"/>
      <c r="X579" s="218"/>
      <c r="Y579" s="218"/>
      <c r="AW579" s="33"/>
      <c r="AY579" s="5"/>
      <c r="AZ579" s="5"/>
      <c r="BA579" s="1230"/>
      <c r="BB579" s="1230"/>
      <c r="BD579" s="29"/>
      <c r="BE579" s="29"/>
      <c r="BF579" s="29"/>
      <c r="BG579" s="29"/>
      <c r="BH579" s="29"/>
      <c r="BI579" s="145"/>
      <c r="BJ579" s="29"/>
      <c r="CD579" s="143"/>
      <c r="CE579" s="143"/>
      <c r="CF579" s="143"/>
      <c r="CG579" s="143"/>
      <c r="CH579" s="143"/>
      <c r="CI579" s="143"/>
      <c r="CJ579" s="143"/>
      <c r="CM579" s="144"/>
      <c r="CN579" s="144"/>
      <c r="CO579" s="123"/>
      <c r="CP579" s="122"/>
      <c r="CQ579" s="122"/>
    </row>
    <row r="580" spans="1:95" ht="26.25" customHeight="1">
      <c r="B580" s="939" t="s">
        <v>878</v>
      </c>
      <c r="C580" s="939"/>
      <c r="D580" s="1169"/>
      <c r="E580" s="1181">
        <v>0</v>
      </c>
      <c r="F580" s="1182"/>
      <c r="G580" s="960">
        <f>+BA526</f>
        <v>807152</v>
      </c>
      <c r="H580" s="1178"/>
      <c r="I580" s="948">
        <f>+BB526</f>
        <v>63554.83</v>
      </c>
      <c r="J580" s="949"/>
      <c r="K580" s="312"/>
      <c r="L580" s="284"/>
      <c r="M580" s="285"/>
      <c r="N580" s="285"/>
      <c r="O580" s="286"/>
      <c r="P580" s="286"/>
      <c r="Q580" s="287"/>
      <c r="R580" s="288"/>
      <c r="S580" s="287"/>
      <c r="T580" s="143"/>
      <c r="U580" s="143"/>
      <c r="X580" s="218"/>
      <c r="Y580" s="218"/>
      <c r="AW580" s="33"/>
      <c r="AY580" s="5"/>
      <c r="AZ580" s="5"/>
      <c r="BA580" s="100"/>
      <c r="BB580" s="100"/>
      <c r="BD580" s="29"/>
      <c r="BE580" s="29"/>
      <c r="BF580" s="29"/>
      <c r="BG580" s="29"/>
      <c r="BH580" s="29"/>
      <c r="BI580" s="145"/>
      <c r="BJ580" s="29"/>
      <c r="CD580" s="143"/>
      <c r="CE580" s="143"/>
      <c r="CF580" s="143"/>
      <c r="CG580" s="143"/>
      <c r="CH580" s="143"/>
      <c r="CI580" s="143"/>
      <c r="CJ580" s="143"/>
      <c r="CM580" s="144"/>
      <c r="CN580" s="144"/>
      <c r="CO580" s="123"/>
      <c r="CP580" s="122"/>
      <c r="CQ580" s="122"/>
    </row>
    <row r="581" spans="1:95" ht="26.25" customHeight="1">
      <c r="B581" s="939" t="s">
        <v>879</v>
      </c>
      <c r="C581" s="939"/>
      <c r="D581" s="315"/>
      <c r="E581" s="1181">
        <v>0</v>
      </c>
      <c r="F581" s="1182"/>
      <c r="G581" s="960">
        <f>+BA527</f>
        <v>112800</v>
      </c>
      <c r="H581" s="1178"/>
      <c r="I581" s="948">
        <f>+BB527</f>
        <v>9400</v>
      </c>
      <c r="J581" s="949"/>
      <c r="K581" s="312"/>
      <c r="L581" s="284"/>
      <c r="M581" s="285"/>
      <c r="N581" s="285"/>
      <c r="O581" s="286"/>
      <c r="P581" s="286"/>
      <c r="Q581" s="287"/>
      <c r="R581" s="288"/>
      <c r="S581" s="287"/>
      <c r="T581" s="143"/>
      <c r="U581" s="143"/>
      <c r="X581" s="218"/>
      <c r="Y581" s="218"/>
      <c r="AW581" s="33"/>
      <c r="AY581" s="5"/>
      <c r="AZ581" s="5"/>
      <c r="BA581" s="100"/>
      <c r="BB581" s="100"/>
      <c r="BD581" s="29"/>
      <c r="BE581" s="29"/>
      <c r="BF581" s="29"/>
      <c r="BG581" s="29"/>
      <c r="BH581" s="29"/>
      <c r="BI581" s="145"/>
      <c r="BJ581" s="29"/>
      <c r="CD581" s="143"/>
      <c r="CE581" s="143"/>
      <c r="CF581" s="143"/>
      <c r="CG581" s="143"/>
      <c r="CH581" s="143"/>
      <c r="CI581" s="143"/>
      <c r="CJ581" s="143"/>
      <c r="CM581" s="144"/>
      <c r="CN581" s="144"/>
      <c r="CO581" s="123"/>
      <c r="CP581" s="122"/>
      <c r="CQ581" s="122"/>
    </row>
    <row r="582" spans="1:95" ht="26.25" customHeight="1">
      <c r="B582" s="939" t="s">
        <v>880</v>
      </c>
      <c r="C582" s="939"/>
      <c r="D582" s="315"/>
      <c r="E582" s="1181">
        <v>0</v>
      </c>
      <c r="F582" s="1182"/>
      <c r="G582" s="960">
        <f>+BA528</f>
        <v>648000</v>
      </c>
      <c r="H582" s="1178"/>
      <c r="I582" s="948">
        <f>+BB528</f>
        <v>0</v>
      </c>
      <c r="J582" s="949"/>
      <c r="K582" s="312"/>
      <c r="L582" s="284"/>
      <c r="M582" s="285"/>
      <c r="N582" s="285"/>
      <c r="O582" s="286"/>
      <c r="P582" s="286"/>
      <c r="Q582" s="287"/>
      <c r="R582" s="288"/>
      <c r="S582" s="287"/>
      <c r="T582" s="143"/>
      <c r="U582" s="143"/>
      <c r="X582" s="218"/>
      <c r="Y582" s="218"/>
      <c r="AW582" s="33"/>
      <c r="AY582" s="5"/>
      <c r="AZ582" s="5"/>
      <c r="BA582" s="100"/>
      <c r="BB582" s="100"/>
      <c r="BD582" s="29"/>
      <c r="BE582" s="29"/>
      <c r="BF582" s="29"/>
      <c r="BG582" s="29"/>
      <c r="BH582" s="29"/>
      <c r="BI582" s="145"/>
      <c r="BJ582" s="29"/>
      <c r="CD582" s="143"/>
      <c r="CE582" s="143"/>
      <c r="CF582" s="143"/>
      <c r="CG582" s="143"/>
      <c r="CH582" s="143"/>
      <c r="CI582" s="143"/>
      <c r="CJ582" s="143"/>
      <c r="CM582" s="144"/>
      <c r="CN582" s="144"/>
      <c r="CO582" s="123"/>
      <c r="CP582" s="122"/>
      <c r="CQ582" s="122"/>
    </row>
    <row r="583" spans="1:95" ht="26.25" customHeight="1">
      <c r="B583" s="725" t="s">
        <v>630</v>
      </c>
      <c r="C583" s="317"/>
      <c r="D583" s="315"/>
      <c r="E583" s="1181">
        <v>36224181</v>
      </c>
      <c r="F583" s="1254"/>
      <c r="G583" s="960">
        <f t="shared" ref="G583:G589" si="189">+BA530</f>
        <v>7947484</v>
      </c>
      <c r="H583" s="1178"/>
      <c r="I583" s="948">
        <f t="shared" ref="I583:I589" si="190">+BB530</f>
        <v>3341374.6</v>
      </c>
      <c r="J583" s="949"/>
      <c r="K583" s="316"/>
      <c r="L583" s="284">
        <v>36534222</v>
      </c>
      <c r="M583" s="963"/>
      <c r="N583" s="963"/>
      <c r="O583" s="286"/>
      <c r="P583" s="286"/>
      <c r="Q583" s="287"/>
      <c r="R583" s="288"/>
      <c r="S583" s="287"/>
      <c r="T583" s="143"/>
      <c r="U583" s="143"/>
      <c r="X583" s="218"/>
      <c r="Y583" s="218"/>
      <c r="AW583" s="33"/>
      <c r="AY583" s="5"/>
      <c r="AZ583" s="5"/>
      <c r="BA583" s="958"/>
      <c r="BB583" s="958"/>
      <c r="BD583" s="29"/>
      <c r="BE583" s="29"/>
      <c r="BF583" s="29"/>
      <c r="BG583" s="29"/>
      <c r="BH583" s="29"/>
      <c r="BI583" s="145"/>
      <c r="BJ583" s="29"/>
      <c r="CD583" s="143"/>
      <c r="CE583" s="143"/>
      <c r="CF583" s="143"/>
      <c r="CG583" s="143"/>
      <c r="CH583" s="143"/>
      <c r="CI583" s="143"/>
      <c r="CJ583" s="143"/>
      <c r="CM583" s="144"/>
      <c r="CN583" s="144"/>
      <c r="CO583" s="123"/>
      <c r="CP583" s="122"/>
      <c r="CQ583" s="122"/>
    </row>
    <row r="584" spans="1:95" ht="26.25" customHeight="1">
      <c r="A584" s="29"/>
      <c r="B584" s="939" t="s">
        <v>868</v>
      </c>
      <c r="C584" s="939"/>
      <c r="D584" s="315"/>
      <c r="E584" s="1181">
        <v>0</v>
      </c>
      <c r="F584" s="1254"/>
      <c r="G584" s="960">
        <f t="shared" si="189"/>
        <v>2132368</v>
      </c>
      <c r="H584" s="1178"/>
      <c r="I584" s="948">
        <f t="shared" si="190"/>
        <v>254960.16</v>
      </c>
      <c r="J584" s="949"/>
      <c r="K584" s="316"/>
      <c r="L584" s="284"/>
      <c r="M584" s="285"/>
      <c r="N584" s="285"/>
      <c r="O584" s="286"/>
      <c r="P584" s="286"/>
      <c r="Q584" s="287"/>
      <c r="R584" s="288"/>
      <c r="S584" s="287"/>
      <c r="T584" s="143"/>
      <c r="U584" s="143"/>
      <c r="X584" s="218"/>
      <c r="Y584" s="218"/>
      <c r="AW584" s="33"/>
      <c r="AX584" s="29"/>
      <c r="BA584" s="277"/>
      <c r="BB584" s="194"/>
      <c r="BD584" s="29"/>
      <c r="BE584" s="29"/>
      <c r="BF584" s="29"/>
      <c r="BG584" s="29"/>
      <c r="BH584" s="29"/>
      <c r="BI584" s="145"/>
      <c r="BJ584" s="29"/>
      <c r="CD584" s="143"/>
      <c r="CE584" s="143"/>
      <c r="CF584" s="143"/>
      <c r="CG584" s="143"/>
      <c r="CH584" s="143"/>
      <c r="CI584" s="143"/>
      <c r="CJ584" s="143"/>
      <c r="CM584" s="144"/>
      <c r="CN584" s="144"/>
      <c r="CO584" s="123"/>
      <c r="CP584" s="122"/>
      <c r="CQ584" s="122"/>
    </row>
    <row r="585" spans="1:95" ht="26.25" customHeight="1">
      <c r="B585" s="725" t="s">
        <v>704</v>
      </c>
      <c r="C585" s="317"/>
      <c r="D585" s="315"/>
      <c r="E585" s="1181">
        <v>0</v>
      </c>
      <c r="F585" s="1254"/>
      <c r="G585" s="960">
        <f t="shared" si="189"/>
        <v>0</v>
      </c>
      <c r="H585" s="1178"/>
      <c r="I585" s="948">
        <f t="shared" si="190"/>
        <v>0</v>
      </c>
      <c r="J585" s="949"/>
      <c r="K585" s="316"/>
      <c r="L585" s="284"/>
      <c r="M585" s="285"/>
      <c r="N585" s="285"/>
      <c r="O585" s="286"/>
      <c r="P585" s="286"/>
      <c r="Q585" s="287"/>
      <c r="R585" s="288"/>
      <c r="S585" s="287"/>
      <c r="T585" s="143"/>
      <c r="U585" s="143"/>
      <c r="X585" s="218"/>
      <c r="Y585" s="218"/>
      <c r="AW585" s="33"/>
      <c r="AY585" s="5"/>
      <c r="AZ585" s="5"/>
      <c r="BA585" s="100"/>
      <c r="BB585" s="100"/>
      <c r="BD585" s="29"/>
      <c r="BE585" s="29"/>
      <c r="BF585" s="29"/>
      <c r="BG585" s="29"/>
      <c r="BH585" s="29"/>
      <c r="BI585" s="145"/>
      <c r="BJ585" s="29"/>
      <c r="CD585" s="143"/>
      <c r="CE585" s="143"/>
      <c r="CF585" s="143"/>
      <c r="CG585" s="143"/>
      <c r="CH585" s="143"/>
      <c r="CI585" s="143"/>
      <c r="CJ585" s="143"/>
      <c r="CM585" s="144"/>
      <c r="CN585" s="144"/>
      <c r="CO585" s="123"/>
      <c r="CP585" s="122"/>
      <c r="CQ585" s="122"/>
    </row>
    <row r="586" spans="1:95" ht="26.25" customHeight="1">
      <c r="B586" s="725" t="s">
        <v>609</v>
      </c>
      <c r="C586" s="317"/>
      <c r="D586" s="315"/>
      <c r="E586" s="1181">
        <v>0</v>
      </c>
      <c r="F586" s="1254"/>
      <c r="G586" s="942">
        <f t="shared" si="189"/>
        <v>0</v>
      </c>
      <c r="H586" s="962"/>
      <c r="I586" s="948">
        <f t="shared" si="190"/>
        <v>0</v>
      </c>
      <c r="J586" s="949"/>
      <c r="K586" s="316"/>
      <c r="L586" s="284"/>
      <c r="M586" s="285"/>
      <c r="N586" s="285"/>
      <c r="O586" s="286"/>
      <c r="P586" s="286"/>
      <c r="Q586" s="287"/>
      <c r="R586" s="288"/>
      <c r="S586" s="287"/>
      <c r="T586" s="143"/>
      <c r="U586" s="143"/>
      <c r="X586" s="218"/>
      <c r="Y586" s="218"/>
      <c r="AW586" s="33"/>
      <c r="AY586" s="5"/>
      <c r="AZ586" s="5"/>
      <c r="BA586" s="958"/>
      <c r="BB586" s="958"/>
      <c r="BD586" s="29"/>
      <c r="BE586" s="29"/>
      <c r="BF586" s="29"/>
      <c r="BG586" s="29"/>
      <c r="BH586" s="29"/>
      <c r="BI586" s="145"/>
      <c r="BJ586" s="29"/>
      <c r="CD586" s="143"/>
      <c r="CE586" s="143"/>
      <c r="CF586" s="143"/>
      <c r="CG586" s="143"/>
      <c r="CH586" s="143"/>
      <c r="CI586" s="143"/>
      <c r="CJ586" s="143"/>
      <c r="CM586" s="144"/>
      <c r="CN586" s="144"/>
      <c r="CO586" s="123"/>
      <c r="CP586" s="122"/>
      <c r="CQ586" s="122"/>
    </row>
    <row r="587" spans="1:95" ht="26.25" customHeight="1">
      <c r="A587" s="29"/>
      <c r="B587" s="725" t="s">
        <v>757</v>
      </c>
      <c r="C587" s="317"/>
      <c r="D587" s="315"/>
      <c r="E587" s="1181">
        <v>492678</v>
      </c>
      <c r="F587" s="1254"/>
      <c r="G587" s="960">
        <f t="shared" si="189"/>
        <v>563974</v>
      </c>
      <c r="H587" s="1178"/>
      <c r="I587" s="948">
        <f t="shared" si="190"/>
        <v>6208.5999999999995</v>
      </c>
      <c r="J587" s="949"/>
      <c r="K587" s="316"/>
      <c r="L587" s="284"/>
      <c r="M587" s="285"/>
      <c r="N587" s="285"/>
      <c r="O587" s="286"/>
      <c r="P587" s="286"/>
      <c r="Q587" s="287"/>
      <c r="R587" s="288"/>
      <c r="S587" s="287"/>
      <c r="T587" s="143"/>
      <c r="U587" s="143"/>
      <c r="X587" s="218"/>
      <c r="Y587" s="218"/>
      <c r="AW587" s="33"/>
      <c r="AX587" s="29"/>
      <c r="BA587" s="958"/>
      <c r="BB587" s="958"/>
      <c r="BD587" s="29"/>
      <c r="BE587" s="29"/>
      <c r="BF587" s="29"/>
      <c r="BG587" s="29"/>
      <c r="BH587" s="29"/>
      <c r="BI587" s="145"/>
      <c r="BJ587" s="29"/>
      <c r="CD587" s="143"/>
      <c r="CE587" s="143"/>
      <c r="CF587" s="143"/>
      <c r="CG587" s="143"/>
      <c r="CH587" s="143"/>
      <c r="CI587" s="143"/>
      <c r="CJ587" s="143"/>
      <c r="CM587" s="144"/>
      <c r="CN587" s="144"/>
      <c r="CO587" s="123"/>
      <c r="CP587" s="122"/>
      <c r="CQ587" s="122"/>
    </row>
    <row r="588" spans="1:95" ht="26.25" customHeight="1">
      <c r="A588" s="29"/>
      <c r="B588" s="725" t="s">
        <v>205</v>
      </c>
      <c r="C588" s="317"/>
      <c r="D588" s="315"/>
      <c r="E588" s="1181">
        <v>0</v>
      </c>
      <c r="F588" s="1254"/>
      <c r="G588" s="960">
        <f t="shared" si="189"/>
        <v>4535452</v>
      </c>
      <c r="H588" s="1178"/>
      <c r="I588" s="948">
        <f t="shared" si="190"/>
        <v>367605.83999999997</v>
      </c>
      <c r="J588" s="949"/>
      <c r="K588" s="316"/>
      <c r="L588" s="284"/>
      <c r="M588" s="285"/>
      <c r="N588" s="285"/>
      <c r="O588" s="286"/>
      <c r="P588" s="286"/>
      <c r="Q588" s="287"/>
      <c r="R588" s="288"/>
      <c r="S588" s="287"/>
      <c r="T588" s="143"/>
      <c r="U588" s="143"/>
      <c r="X588" s="218"/>
      <c r="Y588" s="218"/>
      <c r="AW588" s="33"/>
      <c r="AX588" s="29"/>
      <c r="BA588" s="100"/>
      <c r="BB588" s="100"/>
      <c r="BD588" s="29"/>
      <c r="BE588" s="29"/>
      <c r="BF588" s="29"/>
      <c r="BG588" s="29"/>
      <c r="BH588" s="29"/>
      <c r="BI588" s="145"/>
      <c r="BJ588" s="29"/>
      <c r="CD588" s="143"/>
      <c r="CE588" s="143"/>
      <c r="CF588" s="143"/>
      <c r="CG588" s="143"/>
      <c r="CH588" s="143"/>
      <c r="CI588" s="143"/>
      <c r="CJ588" s="143"/>
      <c r="CM588" s="144"/>
      <c r="CN588" s="144"/>
      <c r="CO588" s="123"/>
      <c r="CP588" s="122"/>
      <c r="CQ588" s="122"/>
    </row>
    <row r="589" spans="1:95" ht="26.25" customHeight="1">
      <c r="A589" s="29"/>
      <c r="B589" s="725" t="s">
        <v>666</v>
      </c>
      <c r="C589" s="317"/>
      <c r="D589" s="315"/>
      <c r="E589" s="1181">
        <v>1413064</v>
      </c>
      <c r="F589" s="1254"/>
      <c r="G589" s="960">
        <f t="shared" si="189"/>
        <v>1926219</v>
      </c>
      <c r="H589" s="1178"/>
      <c r="I589" s="948">
        <f t="shared" si="190"/>
        <v>449218.87</v>
      </c>
      <c r="J589" s="949"/>
      <c r="K589" s="316"/>
      <c r="L589" s="284"/>
      <c r="M589" s="285"/>
      <c r="N589" s="285"/>
      <c r="O589" s="286"/>
      <c r="P589" s="286"/>
      <c r="Q589" s="287"/>
      <c r="R589" s="288"/>
      <c r="S589" s="287"/>
      <c r="T589" s="143"/>
      <c r="U589" s="143"/>
      <c r="X589" s="218"/>
      <c r="Y589" s="218"/>
      <c r="AW589" s="33"/>
      <c r="AX589" s="29"/>
      <c r="BA589" s="273"/>
      <c r="BB589" s="100"/>
      <c r="BD589" s="29"/>
      <c r="BE589" s="29"/>
      <c r="BF589" s="29"/>
      <c r="BG589" s="29"/>
      <c r="BH589" s="29"/>
      <c r="BI589" s="145"/>
      <c r="BJ589" s="29"/>
      <c r="CD589" s="143"/>
      <c r="CE589" s="143"/>
      <c r="CF589" s="143"/>
      <c r="CG589" s="143"/>
      <c r="CH589" s="143"/>
      <c r="CI589" s="143"/>
      <c r="CJ589" s="143"/>
      <c r="CM589" s="144"/>
      <c r="CN589" s="144"/>
      <c r="CO589" s="123"/>
      <c r="CP589" s="122"/>
      <c r="CQ589" s="122"/>
    </row>
    <row r="590" spans="1:95" ht="26.25" customHeight="1">
      <c r="B590" s="310" t="s">
        <v>629</v>
      </c>
      <c r="C590" s="315"/>
      <c r="D590" s="315"/>
      <c r="E590" s="1181">
        <v>0</v>
      </c>
      <c r="F590" s="1254"/>
      <c r="G590" s="960">
        <f>+BA538</f>
        <v>0</v>
      </c>
      <c r="H590" s="1178"/>
      <c r="I590" s="948">
        <f>+BB538</f>
        <v>0</v>
      </c>
      <c r="J590" s="949"/>
      <c r="K590" s="316"/>
      <c r="L590" s="284"/>
      <c r="M590" s="963"/>
      <c r="N590" s="963"/>
      <c r="O590" s="286"/>
      <c r="P590" s="286"/>
      <c r="Q590" s="287"/>
      <c r="R590" s="288"/>
      <c r="S590" s="287"/>
      <c r="T590" s="143"/>
      <c r="U590" s="143"/>
      <c r="X590" s="218"/>
      <c r="Y590" s="218"/>
      <c r="AW590" s="33"/>
      <c r="AY590" s="5"/>
      <c r="AZ590" s="5"/>
      <c r="BA590" s="958"/>
      <c r="BB590" s="958"/>
      <c r="BD590" s="29"/>
      <c r="BE590" s="29"/>
      <c r="BF590" s="29"/>
      <c r="BG590" s="29"/>
      <c r="BH590" s="29"/>
      <c r="BI590" s="145"/>
      <c r="BJ590" s="29"/>
      <c r="CD590" s="143"/>
      <c r="CE590" s="143"/>
      <c r="CF590" s="143"/>
      <c r="CG590" s="143"/>
      <c r="CH590" s="143"/>
      <c r="CI590" s="143"/>
      <c r="CJ590" s="143"/>
      <c r="CM590" s="144"/>
      <c r="CN590" s="144"/>
      <c r="CO590" s="123"/>
      <c r="CP590" s="122"/>
      <c r="CQ590" s="122"/>
    </row>
    <row r="591" spans="1:95" ht="26.25" customHeight="1">
      <c r="B591" s="309" t="s">
        <v>628</v>
      </c>
      <c r="C591" s="309"/>
      <c r="D591" s="310"/>
      <c r="E591" s="1181">
        <v>0</v>
      </c>
      <c r="F591" s="1182"/>
      <c r="G591" s="960">
        <f>+BA539</f>
        <v>0</v>
      </c>
      <c r="H591" s="1178"/>
      <c r="I591" s="948">
        <f>+BB539</f>
        <v>0</v>
      </c>
      <c r="J591" s="949"/>
      <c r="K591" s="312"/>
      <c r="L591" s="284"/>
      <c r="M591" s="963"/>
      <c r="N591" s="963"/>
      <c r="O591" s="286"/>
      <c r="P591" s="286"/>
      <c r="Q591" s="287"/>
      <c r="R591" s="288"/>
      <c r="S591" s="287"/>
      <c r="T591" s="143"/>
      <c r="U591" s="143"/>
      <c r="X591" s="218"/>
      <c r="Y591" s="218"/>
      <c r="AW591" s="33"/>
      <c r="AY591" s="5"/>
      <c r="AZ591" s="5"/>
      <c r="BA591" s="958"/>
      <c r="BB591" s="958"/>
      <c r="BD591" s="29"/>
      <c r="BE591" s="29"/>
      <c r="BF591" s="29"/>
      <c r="BG591" s="29"/>
      <c r="BH591" s="29"/>
      <c r="BI591" s="145"/>
      <c r="BJ591" s="29"/>
      <c r="CD591" s="143"/>
      <c r="CE591" s="143"/>
      <c r="CF591" s="143"/>
      <c r="CG591" s="143"/>
      <c r="CH591" s="143"/>
      <c r="CI591" s="143"/>
      <c r="CJ591" s="143"/>
      <c r="CM591" s="144"/>
      <c r="CN591" s="144"/>
      <c r="CO591" s="123"/>
      <c r="CP591" s="122"/>
      <c r="CQ591" s="122"/>
    </row>
    <row r="592" spans="1:95" ht="26.25" customHeight="1">
      <c r="A592" s="29"/>
      <c r="B592" s="939"/>
      <c r="C592" s="939"/>
      <c r="D592" s="315"/>
      <c r="E592" s="1181"/>
      <c r="F592" s="1254"/>
      <c r="G592" s="960"/>
      <c r="H592" s="1178"/>
      <c r="I592" s="948"/>
      <c r="J592" s="949"/>
      <c r="K592" s="316"/>
      <c r="L592" s="284"/>
      <c r="M592" s="285"/>
      <c r="N592" s="285"/>
      <c r="O592" s="286"/>
      <c r="P592" s="286"/>
      <c r="Q592" s="287"/>
      <c r="R592" s="288"/>
      <c r="S592" s="287"/>
      <c r="T592" s="143"/>
      <c r="U592" s="143"/>
      <c r="X592" s="218"/>
      <c r="Y592" s="218"/>
      <c r="AW592" s="33"/>
      <c r="AX592" s="29"/>
      <c r="BA592" s="1221"/>
      <c r="BB592" s="1221"/>
      <c r="BD592" s="29"/>
      <c r="BE592" s="29"/>
      <c r="BF592" s="29"/>
      <c r="BG592" s="29"/>
      <c r="BH592" s="29"/>
      <c r="BI592" s="145"/>
      <c r="BJ592" s="29"/>
      <c r="CD592" s="143"/>
      <c r="CE592" s="143"/>
      <c r="CF592" s="143"/>
      <c r="CG592" s="143"/>
      <c r="CH592" s="143"/>
      <c r="CI592" s="143"/>
      <c r="CJ592" s="143"/>
      <c r="CM592" s="144"/>
      <c r="CN592" s="144"/>
      <c r="CO592" s="123"/>
      <c r="CP592" s="122"/>
      <c r="CQ592" s="122"/>
    </row>
    <row r="593" spans="1:95" ht="26.25" customHeight="1">
      <c r="A593" s="29"/>
      <c r="B593" s="939"/>
      <c r="C593" s="939"/>
      <c r="D593" s="315"/>
      <c r="E593" s="762"/>
      <c r="F593" s="763"/>
      <c r="G593" s="764"/>
      <c r="H593" s="765"/>
      <c r="I593" s="766"/>
      <c r="J593" s="420"/>
      <c r="K593" s="316"/>
      <c r="L593" s="284"/>
      <c r="M593" s="285"/>
      <c r="N593" s="285"/>
      <c r="O593" s="286"/>
      <c r="P593" s="286"/>
      <c r="Q593" s="287"/>
      <c r="R593" s="288"/>
      <c r="S593" s="287"/>
      <c r="T593" s="143"/>
      <c r="U593" s="143"/>
      <c r="X593" s="218"/>
      <c r="Y593" s="218"/>
      <c r="AW593" s="33"/>
      <c r="AX593" s="29"/>
      <c r="BA593" s="171"/>
      <c r="BB593" s="171"/>
      <c r="BD593" s="29"/>
      <c r="BE593" s="29"/>
      <c r="BF593" s="29"/>
      <c r="BG593" s="29"/>
      <c r="BH593" s="29"/>
      <c r="BI593" s="145"/>
      <c r="BJ593" s="29"/>
      <c r="CD593" s="143"/>
      <c r="CE593" s="143"/>
      <c r="CF593" s="143"/>
      <c r="CG593" s="143"/>
      <c r="CH593" s="143"/>
      <c r="CI593" s="143"/>
      <c r="CJ593" s="143"/>
      <c r="CM593" s="144"/>
      <c r="CN593" s="144"/>
      <c r="CO593" s="123"/>
      <c r="CP593" s="122"/>
      <c r="CQ593" s="122"/>
    </row>
    <row r="594" spans="1:95" ht="26.25" customHeight="1">
      <c r="A594" s="29"/>
      <c r="B594" s="939"/>
      <c r="C594" s="939"/>
      <c r="D594" s="315"/>
      <c r="E594" s="762"/>
      <c r="F594" s="763"/>
      <c r="G594" s="764"/>
      <c r="H594" s="765"/>
      <c r="I594" s="766"/>
      <c r="J594" s="420"/>
      <c r="K594" s="316"/>
      <c r="L594" s="284"/>
      <c r="M594" s="285"/>
      <c r="N594" s="285"/>
      <c r="O594" s="286"/>
      <c r="P594" s="286"/>
      <c r="Q594" s="287"/>
      <c r="R594" s="288"/>
      <c r="S594" s="287"/>
      <c r="T594" s="143"/>
      <c r="U594" s="143"/>
      <c r="X594" s="218"/>
      <c r="Y594" s="218"/>
      <c r="AW594" s="33"/>
      <c r="AX594" s="29"/>
      <c r="BA594" s="171"/>
      <c r="BB594" s="171"/>
      <c r="BD594" s="29"/>
      <c r="BE594" s="29"/>
      <c r="BF594" s="29"/>
      <c r="BG594" s="29"/>
      <c r="BH594" s="29"/>
      <c r="BI594" s="145"/>
      <c r="BJ594" s="29"/>
      <c r="CD594" s="143"/>
      <c r="CE594" s="143"/>
      <c r="CF594" s="143"/>
      <c r="CG594" s="143"/>
      <c r="CH594" s="143"/>
      <c r="CI594" s="143"/>
      <c r="CJ594" s="143"/>
      <c r="CM594" s="144"/>
      <c r="CN594" s="144"/>
      <c r="CO594" s="123"/>
      <c r="CP594" s="122"/>
      <c r="CQ594" s="122"/>
    </row>
    <row r="595" spans="1:95" ht="26.25" customHeight="1">
      <c r="A595" s="29"/>
      <c r="B595" s="939"/>
      <c r="C595" s="939"/>
      <c r="D595" s="315"/>
      <c r="E595" s="762"/>
      <c r="F595" s="763"/>
      <c r="G595" s="764"/>
      <c r="H595" s="765"/>
      <c r="I595" s="766"/>
      <c r="J595" s="420"/>
      <c r="K595" s="316"/>
      <c r="L595" s="284"/>
      <c r="M595" s="285"/>
      <c r="N595" s="285"/>
      <c r="O595" s="286"/>
      <c r="P595" s="286"/>
      <c r="Q595" s="287"/>
      <c r="R595" s="288"/>
      <c r="S595" s="287"/>
      <c r="T595" s="143"/>
      <c r="U595" s="143"/>
      <c r="X595" s="218"/>
      <c r="Y595" s="218"/>
      <c r="AW595" s="33"/>
      <c r="AX595" s="29"/>
      <c r="BA595" s="171"/>
      <c r="BB595" s="171"/>
      <c r="BD595" s="29"/>
      <c r="BE595" s="29"/>
      <c r="BF595" s="29"/>
      <c r="BG595" s="29"/>
      <c r="BH595" s="29"/>
      <c r="BI595" s="145"/>
      <c r="BJ595" s="29"/>
      <c r="CD595" s="143"/>
      <c r="CE595" s="143"/>
      <c r="CF595" s="143"/>
      <c r="CG595" s="143"/>
      <c r="CH595" s="143"/>
      <c r="CI595" s="143"/>
      <c r="CJ595" s="143"/>
      <c r="CM595" s="144"/>
      <c r="CN595" s="144"/>
      <c r="CO595" s="123"/>
      <c r="CP595" s="122"/>
      <c r="CQ595" s="122"/>
    </row>
    <row r="596" spans="1:95" ht="26.25" customHeight="1">
      <c r="B596" s="725"/>
      <c r="C596" s="317"/>
      <c r="D596" s="315"/>
      <c r="E596" s="421"/>
      <c r="F596" s="422"/>
      <c r="G596" s="331"/>
      <c r="H596" s="332"/>
      <c r="I596" s="423"/>
      <c r="J596" s="420"/>
      <c r="K596" s="316"/>
      <c r="L596" s="284"/>
      <c r="M596" s="285"/>
      <c r="N596" s="285"/>
      <c r="O596" s="286"/>
      <c r="P596" s="286"/>
      <c r="Q596" s="287"/>
      <c r="R596" s="288"/>
      <c r="S596" s="287"/>
      <c r="T596" s="143"/>
      <c r="U596" s="143"/>
      <c r="X596" s="218"/>
      <c r="Y596" s="218"/>
      <c r="AW596" s="33"/>
      <c r="AY596" s="5"/>
      <c r="AZ596" s="5"/>
      <c r="BA596" s="1222"/>
      <c r="BB596" s="1222"/>
      <c r="BD596" s="29"/>
      <c r="BE596" s="29"/>
      <c r="BF596" s="29"/>
      <c r="BG596" s="29"/>
      <c r="BH596" s="29"/>
      <c r="BI596" s="145"/>
      <c r="BJ596" s="29"/>
      <c r="CD596" s="143"/>
      <c r="CE596" s="143"/>
      <c r="CF596" s="143"/>
      <c r="CG596" s="143"/>
      <c r="CH596" s="143"/>
      <c r="CI596" s="143"/>
      <c r="CJ596" s="143"/>
      <c r="CM596" s="144"/>
      <c r="CN596" s="144"/>
      <c r="CO596" s="123"/>
      <c r="CP596" s="122"/>
      <c r="CQ596" s="122"/>
    </row>
    <row r="597" spans="1:95" ht="26.25" customHeight="1">
      <c r="B597" s="725"/>
      <c r="C597" s="317"/>
      <c r="D597" s="315"/>
      <c r="E597" s="421"/>
      <c r="F597" s="422"/>
      <c r="G597" s="331"/>
      <c r="H597" s="332"/>
      <c r="I597" s="423"/>
      <c r="J597" s="420"/>
      <c r="K597" s="316"/>
      <c r="L597" s="284"/>
      <c r="M597" s="285"/>
      <c r="N597" s="285"/>
      <c r="O597" s="286"/>
      <c r="P597" s="643"/>
      <c r="Q597" s="287"/>
      <c r="R597" s="288"/>
      <c r="S597" s="287"/>
      <c r="T597" s="143"/>
      <c r="U597" s="143"/>
      <c r="X597" s="218"/>
      <c r="Y597" s="218"/>
      <c r="AW597" s="33"/>
      <c r="AY597" s="5"/>
      <c r="AZ597" s="5"/>
      <c r="BA597" s="1222"/>
      <c r="BB597" s="1222"/>
      <c r="BD597" s="29"/>
      <c r="BE597" s="29"/>
      <c r="BF597" s="29"/>
      <c r="BG597" s="29"/>
      <c r="BH597" s="29"/>
      <c r="BI597" s="145"/>
      <c r="BJ597" s="29"/>
      <c r="CD597" s="143"/>
      <c r="CE597" s="143"/>
      <c r="CF597" s="143"/>
      <c r="CG597" s="143"/>
      <c r="CH597" s="143"/>
      <c r="CI597" s="143"/>
      <c r="CJ597" s="143"/>
      <c r="CM597" s="144"/>
      <c r="CN597" s="144"/>
      <c r="CO597" s="123"/>
      <c r="CP597" s="122"/>
      <c r="CQ597" s="122"/>
    </row>
    <row r="598" spans="1:95" ht="26.25" customHeight="1" thickBot="1">
      <c r="B598" s="314"/>
      <c r="C598" s="317"/>
      <c r="D598" s="317"/>
      <c r="E598" s="1166"/>
      <c r="F598" s="1184"/>
      <c r="G598" s="1166"/>
      <c r="H598" s="1167"/>
      <c r="I598" s="1177"/>
      <c r="J598" s="1172"/>
      <c r="K598" s="318"/>
      <c r="L598" s="284"/>
      <c r="M598" s="963"/>
      <c r="N598" s="963"/>
      <c r="O598" s="959"/>
      <c r="P598" s="959"/>
      <c r="Q598" s="287"/>
      <c r="R598" s="288"/>
      <c r="S598" s="287"/>
      <c r="T598" s="143"/>
      <c r="U598" s="143"/>
      <c r="X598" s="218"/>
      <c r="Y598" s="218"/>
      <c r="AW598" s="33"/>
      <c r="AY598" s="5"/>
      <c r="AZ598" s="5"/>
      <c r="BA598" s="1222"/>
      <c r="BB598" s="1222"/>
      <c r="BD598" s="29"/>
      <c r="BE598" s="29"/>
      <c r="BF598" s="29"/>
      <c r="BG598" s="29"/>
      <c r="BH598" s="29"/>
      <c r="BI598" s="145"/>
      <c r="BJ598" s="29"/>
      <c r="CD598" s="143"/>
      <c r="CE598" s="143"/>
      <c r="CF598" s="143"/>
      <c r="CG598" s="143"/>
      <c r="CH598" s="143"/>
      <c r="CI598" s="143"/>
      <c r="CJ598" s="143"/>
      <c r="CM598" s="144"/>
      <c r="CN598" s="144"/>
      <c r="CO598" s="123"/>
      <c r="CP598" s="122"/>
      <c r="CQ598" s="122"/>
    </row>
    <row r="599" spans="1:95" ht="33.75" customHeight="1" thickBot="1">
      <c r="B599" s="1191" t="s">
        <v>631</v>
      </c>
      <c r="C599" s="1192"/>
      <c r="D599" s="1193"/>
      <c r="E599" s="1161">
        <f>SUM(E576:F598)</f>
        <v>40521380</v>
      </c>
      <c r="F599" s="1162"/>
      <c r="G599" s="1161">
        <f>SUM(G576:H598)</f>
        <v>29461695</v>
      </c>
      <c r="H599" s="1162"/>
      <c r="I599" s="1161">
        <f>SUM(I576:J598)</f>
        <v>5484215.2400000002</v>
      </c>
      <c r="J599" s="1168"/>
      <c r="K599" s="319"/>
      <c r="L599" s="284">
        <v>29499618</v>
      </c>
      <c r="M599" s="963">
        <f>+G599-L599</f>
        <v>-37923</v>
      </c>
      <c r="N599" s="963"/>
      <c r="O599" s="959">
        <v>5510604</v>
      </c>
      <c r="P599" s="959"/>
      <c r="Q599" s="287">
        <f>+O599-I599</f>
        <v>26388.759999999776</v>
      </c>
      <c r="R599" s="288"/>
      <c r="S599" s="287"/>
      <c r="T599" s="143"/>
      <c r="U599" s="143"/>
      <c r="X599" s="218"/>
      <c r="Y599" s="218"/>
      <c r="AW599" s="33"/>
      <c r="AY599" s="5"/>
      <c r="AZ599" s="5"/>
      <c r="BA599" s="5"/>
      <c r="BB599" s="5"/>
      <c r="BD599" s="29"/>
      <c r="BE599" s="29"/>
      <c r="BF599" s="29"/>
      <c r="BG599" s="29"/>
      <c r="BH599" s="29"/>
      <c r="BI599" s="145"/>
      <c r="BJ599" s="29"/>
      <c r="CD599" s="143"/>
      <c r="CE599" s="143"/>
      <c r="CF599" s="143"/>
      <c r="CG599" s="143"/>
      <c r="CH599" s="143"/>
      <c r="CI599" s="143"/>
      <c r="CJ599" s="143"/>
      <c r="CM599" s="144"/>
      <c r="CN599" s="144"/>
      <c r="CO599" s="123"/>
      <c r="CP599" s="122"/>
      <c r="CQ599" s="122"/>
    </row>
    <row r="600" spans="1:95" ht="26.25" customHeight="1" thickBot="1">
      <c r="B600" s="320" t="s">
        <v>632</v>
      </c>
      <c r="C600" s="321"/>
      <c r="D600" s="321"/>
      <c r="E600" s="1195">
        <f>+E599+E575+E568</f>
        <v>147085402</v>
      </c>
      <c r="F600" s="1196"/>
      <c r="G600" s="1195">
        <f>+G599+G575+G568</f>
        <v>146514208</v>
      </c>
      <c r="H600" s="1196"/>
      <c r="I600" s="1195">
        <f>+I599+I575+I568</f>
        <v>22282554.920000002</v>
      </c>
      <c r="J600" s="1219"/>
      <c r="K600" s="322"/>
      <c r="L600" s="718">
        <v>146550631</v>
      </c>
      <c r="M600" s="963">
        <f>+G600-L600</f>
        <v>-36423</v>
      </c>
      <c r="N600" s="963"/>
      <c r="O600" s="1220">
        <v>22338284</v>
      </c>
      <c r="P600" s="1220"/>
      <c r="Q600" s="287">
        <f>+O600-I600</f>
        <v>55729.079999998212</v>
      </c>
      <c r="R600" s="288"/>
      <c r="S600" s="287"/>
      <c r="T600" s="143"/>
      <c r="U600" s="143"/>
      <c r="W600" s="644"/>
      <c r="X600" s="218"/>
      <c r="Y600" s="218"/>
      <c r="AW600" s="33"/>
      <c r="AY600" s="5"/>
      <c r="AZ600" s="5"/>
      <c r="BA600" s="5"/>
      <c r="BB600" s="5"/>
      <c r="BD600" s="29"/>
      <c r="BE600" s="29"/>
      <c r="BF600" s="29"/>
      <c r="BG600" s="29"/>
      <c r="BH600" s="29"/>
      <c r="BI600" s="145"/>
      <c r="BJ600" s="29"/>
      <c r="CD600" s="143"/>
      <c r="CE600" s="143"/>
      <c r="CF600" s="143"/>
      <c r="CG600" s="143"/>
      <c r="CH600" s="143"/>
      <c r="CI600" s="143"/>
      <c r="CJ600" s="143"/>
      <c r="CM600" s="144"/>
      <c r="CN600" s="144"/>
      <c r="CO600" s="123"/>
      <c r="CP600" s="122"/>
      <c r="CQ600" s="122"/>
    </row>
    <row r="601" spans="1:95" ht="15.75" customHeight="1">
      <c r="B601" s="323"/>
      <c r="C601" s="323"/>
      <c r="D601" s="323"/>
      <c r="E601" s="323"/>
      <c r="F601" s="324"/>
      <c r="G601" s="323"/>
      <c r="H601" s="325"/>
      <c r="I601" s="326"/>
      <c r="J601" s="327"/>
      <c r="K601" s="323"/>
      <c r="L601" s="325" t="s">
        <v>633</v>
      </c>
      <c r="M601" s="326"/>
      <c r="N601" s="325"/>
      <c r="O601" s="326"/>
      <c r="P601" s="325"/>
      <c r="Q601" s="326"/>
      <c r="R601" s="325"/>
      <c r="S601" s="326"/>
      <c r="T601" s="143"/>
      <c r="U601" s="143"/>
      <c r="X601" s="218"/>
      <c r="Y601" s="218"/>
      <c r="AW601" s="33"/>
      <c r="AY601" s="5"/>
      <c r="AZ601" s="5"/>
      <c r="BA601" s="5"/>
      <c r="BB601" s="5"/>
      <c r="BD601" s="29"/>
      <c r="BE601" s="29"/>
      <c r="BF601" s="29"/>
      <c r="BG601" s="29"/>
      <c r="BH601" s="29"/>
      <c r="BI601" s="145"/>
      <c r="BJ601" s="29"/>
      <c r="CD601" s="143"/>
      <c r="CE601" s="143"/>
      <c r="CF601" s="143"/>
      <c r="CG601" s="143"/>
      <c r="CH601" s="143"/>
      <c r="CI601" s="143"/>
      <c r="CJ601" s="143"/>
      <c r="CM601" s="144"/>
      <c r="CN601" s="144"/>
      <c r="CO601" s="123"/>
      <c r="CP601" s="122"/>
      <c r="CQ601" s="122"/>
    </row>
    <row r="602" spans="1:95" ht="19.5" customHeight="1" thickBot="1">
      <c r="B602" s="323" t="s">
        <v>634</v>
      </c>
      <c r="C602" s="323"/>
      <c r="D602" s="323"/>
      <c r="E602" s="323"/>
      <c r="F602" s="324"/>
      <c r="G602" s="323"/>
      <c r="H602" s="1188"/>
      <c r="I602" s="1188"/>
      <c r="J602" s="328"/>
      <c r="L602" s="399"/>
      <c r="M602" s="326"/>
      <c r="N602" s="325"/>
      <c r="O602" s="399"/>
      <c r="P602" s="325"/>
      <c r="Q602" s="326"/>
      <c r="R602" s="325"/>
      <c r="S602" s="143"/>
      <c r="T602" s="143"/>
      <c r="U602" s="143"/>
      <c r="X602" s="218"/>
      <c r="Y602" s="218"/>
      <c r="AW602" s="33"/>
      <c r="AY602" s="5"/>
      <c r="AZ602" s="5"/>
      <c r="BA602" s="5"/>
      <c r="BB602" s="5"/>
      <c r="BD602" s="29"/>
      <c r="BE602" s="29"/>
      <c r="BF602" s="29"/>
      <c r="BG602" s="29"/>
      <c r="BH602" s="29"/>
      <c r="BI602" s="145"/>
      <c r="BJ602" s="29"/>
      <c r="CD602" s="143"/>
      <c r="CE602" s="143"/>
      <c r="CF602" s="143"/>
      <c r="CG602" s="143"/>
      <c r="CH602" s="143"/>
      <c r="CI602" s="143"/>
      <c r="CJ602" s="143"/>
      <c r="CM602" s="144"/>
      <c r="CN602" s="144"/>
      <c r="CO602" s="123"/>
      <c r="CP602" s="122"/>
      <c r="CQ602" s="122"/>
    </row>
    <row r="603" spans="1:95" ht="16.5" thickBot="1">
      <c r="B603" s="323"/>
      <c r="C603" s="335"/>
      <c r="D603" s="329"/>
      <c r="E603" s="330"/>
      <c r="F603" s="330"/>
      <c r="G603" s="1194"/>
      <c r="H603" s="1194"/>
      <c r="I603" s="951"/>
      <c r="J603" s="951"/>
      <c r="K603" s="323"/>
      <c r="L603" s="216">
        <v>146599442</v>
      </c>
      <c r="M603" s="326"/>
      <c r="N603" s="325"/>
      <c r="O603" s="1216">
        <v>10844563.970000001</v>
      </c>
      <c r="P603" s="1217"/>
      <c r="Q603" s="1218"/>
      <c r="R603" s="1218"/>
      <c r="S603" s="143"/>
      <c r="T603" s="143"/>
      <c r="U603" s="143"/>
      <c r="X603" s="218"/>
      <c r="Y603" s="218"/>
      <c r="AW603" s="33"/>
      <c r="AY603" s="5"/>
      <c r="AZ603" s="5"/>
      <c r="BA603" s="5"/>
      <c r="BB603" s="5"/>
      <c r="BD603" s="29"/>
      <c r="BE603" s="29"/>
      <c r="BF603" s="29"/>
      <c r="BG603" s="29"/>
      <c r="BH603" s="29"/>
      <c r="BI603" s="145"/>
      <c r="BJ603" s="29"/>
      <c r="CD603" s="143"/>
      <c r="CE603" s="143"/>
      <c r="CF603" s="143"/>
      <c r="CG603" s="143"/>
      <c r="CH603" s="143"/>
      <c r="CI603" s="143"/>
      <c r="CJ603" s="143"/>
      <c r="CM603" s="144"/>
      <c r="CN603" s="144"/>
      <c r="CO603" s="123"/>
      <c r="CP603" s="122"/>
      <c r="CQ603" s="122"/>
    </row>
    <row r="604" spans="1:95" ht="23.25">
      <c r="G604" s="1186"/>
      <c r="H604" s="1187"/>
      <c r="I604" s="951"/>
      <c r="J604" s="951"/>
      <c r="K604" s="419" t="s">
        <v>668</v>
      </c>
      <c r="L604" s="399"/>
      <c r="O604" s="950"/>
      <c r="P604" s="950"/>
    </row>
    <row r="605" spans="1:95">
      <c r="L605" s="414">
        <f>+L600-L603</f>
        <v>-48811</v>
      </c>
      <c r="M605" s="277"/>
      <c r="O605" s="964">
        <f>+O600-O603</f>
        <v>11493720.029999999</v>
      </c>
      <c r="P605" s="965"/>
    </row>
    <row r="606" spans="1:95" ht="19.5">
      <c r="G606" s="400"/>
      <c r="J606" s="968"/>
      <c r="K606" s="968"/>
      <c r="L606" s="416"/>
      <c r="O606" s="401"/>
    </row>
    <row r="607" spans="1:95">
      <c r="G607" s="402"/>
    </row>
    <row r="608" spans="1:95">
      <c r="L608" s="938"/>
      <c r="M608" s="938"/>
      <c r="N608"/>
      <c r="O608"/>
      <c r="P608"/>
      <c r="Q608"/>
      <c r="R608"/>
      <c r="S608"/>
      <c r="T608"/>
      <c r="U608"/>
      <c r="V608"/>
      <c r="W608"/>
      <c r="X608"/>
      <c r="Y608"/>
      <c r="Z608"/>
      <c r="AA608"/>
      <c r="AB608"/>
      <c r="AC608"/>
      <c r="AD608"/>
      <c r="AE608"/>
      <c r="AF608"/>
    </row>
    <row r="609" spans="9:49">
      <c r="I609" s="396"/>
      <c r="L609" s="938"/>
      <c r="M609" s="938"/>
      <c r="N609" s="746"/>
      <c r="O609" s="746"/>
      <c r="P609" s="746"/>
      <c r="Q609" s="746"/>
      <c r="R609" s="746"/>
      <c r="S609" s="746"/>
      <c r="T609" s="746"/>
      <c r="U609" s="746"/>
      <c r="V609" s="746"/>
      <c r="W609" s="746"/>
      <c r="X609" s="746"/>
      <c r="Y609" s="746"/>
      <c r="Z609"/>
      <c r="AA609"/>
      <c r="AB609"/>
      <c r="AC609"/>
      <c r="AD609"/>
      <c r="AE609"/>
      <c r="AF609"/>
    </row>
    <row r="610" spans="9:49">
      <c r="L610" s="747"/>
      <c r="M610" s="946"/>
      <c r="N610" s="946"/>
      <c r="O610" s="946"/>
      <c r="P610" s="946"/>
      <c r="Q610" s="946"/>
      <c r="R610" s="946"/>
      <c r="S610" s="946"/>
      <c r="T610" s="946"/>
      <c r="U610" s="946"/>
      <c r="V610" s="946"/>
      <c r="W610" s="946"/>
      <c r="X610" s="946"/>
      <c r="Y610" s="946"/>
      <c r="Z610" s="946"/>
      <c r="AA610" s="946"/>
      <c r="AB610" s="946"/>
      <c r="AC610" s="946"/>
      <c r="AD610" s="946"/>
      <c r="AE610" s="946"/>
      <c r="AF610" s="946"/>
    </row>
    <row r="612" spans="9:49">
      <c r="L612" s="216"/>
      <c r="O612" s="216"/>
      <c r="AI612" s="218" t="s">
        <v>705</v>
      </c>
    </row>
    <row r="613" spans="9:49">
      <c r="L613" s="749"/>
    </row>
    <row r="616" spans="9:49" ht="26.25">
      <c r="V616" s="199"/>
      <c r="W616" s="199"/>
    </row>
    <row r="618" spans="9:49" ht="26.25">
      <c r="Z618" s="199"/>
      <c r="AA618" s="199"/>
      <c r="AB618" s="199"/>
      <c r="AC618" s="199"/>
      <c r="AD618" s="199"/>
      <c r="AE618" s="199"/>
      <c r="AF618" s="199"/>
      <c r="AG618" s="199"/>
      <c r="AH618" s="199"/>
      <c r="AI618" s="199"/>
      <c r="AJ618" s="199"/>
      <c r="AK618" s="199"/>
      <c r="AL618" s="199"/>
      <c r="AM618" s="199"/>
      <c r="AN618" s="199"/>
      <c r="AO618" s="199"/>
      <c r="AP618" s="199"/>
      <c r="AQ618" s="199"/>
      <c r="AR618" s="199"/>
      <c r="AS618" s="199"/>
      <c r="AT618" s="199"/>
      <c r="AU618" s="199"/>
      <c r="AV618" s="199"/>
      <c r="AW618" s="199"/>
    </row>
    <row r="619" spans="9:49" ht="26.25">
      <c r="Z619" s="199"/>
      <c r="AA619" s="199"/>
      <c r="AB619" s="199"/>
      <c r="AC619" s="199"/>
      <c r="AD619" s="199"/>
      <c r="AE619" s="199"/>
      <c r="AF619" s="199"/>
      <c r="AG619" s="199"/>
      <c r="AH619" s="199"/>
      <c r="AI619" s="199"/>
      <c r="AJ619" s="199"/>
      <c r="AK619" s="199"/>
      <c r="AL619" s="199"/>
      <c r="AM619" s="199"/>
      <c r="AN619" s="199"/>
      <c r="AO619" s="199"/>
      <c r="AP619" s="199"/>
      <c r="AQ619" s="199"/>
      <c r="AR619" s="199"/>
      <c r="AS619" s="199"/>
      <c r="AT619" s="199"/>
      <c r="AU619" s="199"/>
      <c r="AV619" s="199"/>
      <c r="AW619" s="199"/>
    </row>
    <row r="623" spans="9:49">
      <c r="Z623" s="228"/>
      <c r="AA623" s="228"/>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row>
    <row r="624" spans="9:49">
      <c r="Z624" s="228"/>
      <c r="AA624" s="228"/>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row>
    <row r="638" spans="22:23" ht="26.25">
      <c r="V638" s="199"/>
      <c r="W638" s="199"/>
    </row>
    <row r="639" spans="22:23" ht="26.25">
      <c r="V639" s="199"/>
      <c r="W639" s="199"/>
    </row>
    <row r="643" spans="22:23">
      <c r="V643" s="144"/>
      <c r="W643" s="144"/>
    </row>
    <row r="644" spans="22:23">
      <c r="V644" s="144"/>
      <c r="W644" s="144"/>
    </row>
  </sheetData>
  <autoFilter ref="A1:AY511" xr:uid="{00000000-0009-0000-0000-000000000000}"/>
  <mergeCells count="1673">
    <mergeCell ref="O605:P605"/>
    <mergeCell ref="J606:K606"/>
    <mergeCell ref="L608:M609"/>
    <mergeCell ref="M610:S610"/>
    <mergeCell ref="T610:AF610"/>
    <mergeCell ref="G603:H603"/>
    <mergeCell ref="I603:J603"/>
    <mergeCell ref="O603:P603"/>
    <mergeCell ref="Q603:R603"/>
    <mergeCell ref="G604:H604"/>
    <mergeCell ref="I604:J604"/>
    <mergeCell ref="O604:P604"/>
    <mergeCell ref="E600:F600"/>
    <mergeCell ref="G600:H600"/>
    <mergeCell ref="I600:J600"/>
    <mergeCell ref="M600:N600"/>
    <mergeCell ref="O600:P600"/>
    <mergeCell ref="H602:I602"/>
    <mergeCell ref="B599:D599"/>
    <mergeCell ref="E599:F599"/>
    <mergeCell ref="G599:H599"/>
    <mergeCell ref="I599:J599"/>
    <mergeCell ref="M599:N599"/>
    <mergeCell ref="O599:P599"/>
    <mergeCell ref="B594:C594"/>
    <mergeCell ref="B595:C595"/>
    <mergeCell ref="BA596:BB596"/>
    <mergeCell ref="BA597:BB597"/>
    <mergeCell ref="E598:F598"/>
    <mergeCell ref="G598:H598"/>
    <mergeCell ref="I598:J598"/>
    <mergeCell ref="M598:N598"/>
    <mergeCell ref="O598:P598"/>
    <mergeCell ref="BA598:BB598"/>
    <mergeCell ref="B592:C592"/>
    <mergeCell ref="E592:F592"/>
    <mergeCell ref="G592:H592"/>
    <mergeCell ref="I592:J592"/>
    <mergeCell ref="BA592:BB592"/>
    <mergeCell ref="B593:C593"/>
    <mergeCell ref="M590:N590"/>
    <mergeCell ref="BA590:BB590"/>
    <mergeCell ref="E591:F591"/>
    <mergeCell ref="G591:H591"/>
    <mergeCell ref="I591:J591"/>
    <mergeCell ref="M591:N591"/>
    <mergeCell ref="BA591:BB591"/>
    <mergeCell ref="E589:F589"/>
    <mergeCell ref="G589:H589"/>
    <mergeCell ref="I589:J589"/>
    <mergeCell ref="E590:F590"/>
    <mergeCell ref="G590:H590"/>
    <mergeCell ref="I590:J590"/>
    <mergeCell ref="BA586:BB586"/>
    <mergeCell ref="E587:F587"/>
    <mergeCell ref="G587:H587"/>
    <mergeCell ref="I587:J587"/>
    <mergeCell ref="BA587:BB587"/>
    <mergeCell ref="E588:F588"/>
    <mergeCell ref="G588:H588"/>
    <mergeCell ref="I588:J588"/>
    <mergeCell ref="E585:F585"/>
    <mergeCell ref="G585:H585"/>
    <mergeCell ref="I585:J585"/>
    <mergeCell ref="E586:F586"/>
    <mergeCell ref="G586:H586"/>
    <mergeCell ref="I586:J586"/>
    <mergeCell ref="M583:N583"/>
    <mergeCell ref="BA583:BB583"/>
    <mergeCell ref="B584:C584"/>
    <mergeCell ref="E584:F584"/>
    <mergeCell ref="G584:H584"/>
    <mergeCell ref="I584:J584"/>
    <mergeCell ref="B582:C582"/>
    <mergeCell ref="E582:F582"/>
    <mergeCell ref="G582:H582"/>
    <mergeCell ref="I582:J582"/>
    <mergeCell ref="E583:F583"/>
    <mergeCell ref="G583:H583"/>
    <mergeCell ref="I583:J583"/>
    <mergeCell ref="B580:D580"/>
    <mergeCell ref="E580:F580"/>
    <mergeCell ref="G580:H580"/>
    <mergeCell ref="I580:J580"/>
    <mergeCell ref="B581:C581"/>
    <mergeCell ref="E581:F581"/>
    <mergeCell ref="G581:H581"/>
    <mergeCell ref="I581:J581"/>
    <mergeCell ref="E578:F578"/>
    <mergeCell ref="G578:H578"/>
    <mergeCell ref="I578:J578"/>
    <mergeCell ref="M578:N578"/>
    <mergeCell ref="BA578:BB578"/>
    <mergeCell ref="E579:F579"/>
    <mergeCell ref="G579:H579"/>
    <mergeCell ref="I579:J579"/>
    <mergeCell ref="M579:N579"/>
    <mergeCell ref="BA579:BB579"/>
    <mergeCell ref="E576:F576"/>
    <mergeCell ref="G576:H576"/>
    <mergeCell ref="I576:J576"/>
    <mergeCell ref="M576:N576"/>
    <mergeCell ref="BA576:BB576"/>
    <mergeCell ref="E577:F577"/>
    <mergeCell ref="G577:H577"/>
    <mergeCell ref="I577:J577"/>
    <mergeCell ref="M577:N577"/>
    <mergeCell ref="BA577:BB577"/>
    <mergeCell ref="O574:P574"/>
    <mergeCell ref="E575:F575"/>
    <mergeCell ref="G575:H575"/>
    <mergeCell ref="I575:J575"/>
    <mergeCell ref="M575:N575"/>
    <mergeCell ref="O575:P575"/>
    <mergeCell ref="E572:F572"/>
    <mergeCell ref="G572:H572"/>
    <mergeCell ref="I572:J572"/>
    <mergeCell ref="M572:N572"/>
    <mergeCell ref="E574:F574"/>
    <mergeCell ref="G574:H574"/>
    <mergeCell ref="I574:J574"/>
    <mergeCell ref="M574:N574"/>
    <mergeCell ref="E570:F570"/>
    <mergeCell ref="G570:H570"/>
    <mergeCell ref="I570:J570"/>
    <mergeCell ref="M570:N570"/>
    <mergeCell ref="O570:P570"/>
    <mergeCell ref="E571:F571"/>
    <mergeCell ref="G571:H571"/>
    <mergeCell ref="I571:J571"/>
    <mergeCell ref="M571:N571"/>
    <mergeCell ref="O571:P571"/>
    <mergeCell ref="O568:P568"/>
    <mergeCell ref="E569:F569"/>
    <mergeCell ref="G569:H569"/>
    <mergeCell ref="I569:J569"/>
    <mergeCell ref="M569:N569"/>
    <mergeCell ref="O569:P569"/>
    <mergeCell ref="E567:F567"/>
    <mergeCell ref="G567:H567"/>
    <mergeCell ref="I567:J567"/>
    <mergeCell ref="M567:N567"/>
    <mergeCell ref="E568:F568"/>
    <mergeCell ref="G568:H568"/>
    <mergeCell ref="I568:J568"/>
    <mergeCell ref="M568:N568"/>
    <mergeCell ref="B566:D566"/>
    <mergeCell ref="E566:F566"/>
    <mergeCell ref="G566:H566"/>
    <mergeCell ref="I566:J566"/>
    <mergeCell ref="M566:N566"/>
    <mergeCell ref="O566:P566"/>
    <mergeCell ref="B565:D565"/>
    <mergeCell ref="E565:F565"/>
    <mergeCell ref="G565:H565"/>
    <mergeCell ref="I565:J565"/>
    <mergeCell ref="M565:N565"/>
    <mergeCell ref="O565:P565"/>
    <mergeCell ref="B564:D564"/>
    <mergeCell ref="E564:F564"/>
    <mergeCell ref="G564:H564"/>
    <mergeCell ref="I564:J564"/>
    <mergeCell ref="M564:N564"/>
    <mergeCell ref="O564:P564"/>
    <mergeCell ref="B563:D563"/>
    <mergeCell ref="E563:F563"/>
    <mergeCell ref="G563:H563"/>
    <mergeCell ref="I563:J563"/>
    <mergeCell ref="M563:N563"/>
    <mergeCell ref="O563:P563"/>
    <mergeCell ref="B562:D562"/>
    <mergeCell ref="E562:F562"/>
    <mergeCell ref="G562:H562"/>
    <mergeCell ref="I562:J562"/>
    <mergeCell ref="M562:N562"/>
    <mergeCell ref="O562:P562"/>
    <mergeCell ref="B561:D561"/>
    <mergeCell ref="E561:F561"/>
    <mergeCell ref="G561:H561"/>
    <mergeCell ref="I561:J561"/>
    <mergeCell ref="M561:N561"/>
    <mergeCell ref="O561:P561"/>
    <mergeCell ref="B560:D560"/>
    <mergeCell ref="E560:F560"/>
    <mergeCell ref="G560:H560"/>
    <mergeCell ref="I560:J560"/>
    <mergeCell ref="M560:N560"/>
    <mergeCell ref="O560:P560"/>
    <mergeCell ref="B559:D559"/>
    <mergeCell ref="E559:F559"/>
    <mergeCell ref="G559:H559"/>
    <mergeCell ref="I559:J559"/>
    <mergeCell ref="M559:N559"/>
    <mergeCell ref="O559:P559"/>
    <mergeCell ref="B558:D558"/>
    <mergeCell ref="E558:F558"/>
    <mergeCell ref="G558:H558"/>
    <mergeCell ref="I558:J558"/>
    <mergeCell ref="M558:N558"/>
    <mergeCell ref="O558:P558"/>
    <mergeCell ref="B557:D557"/>
    <mergeCell ref="E557:F557"/>
    <mergeCell ref="G557:H557"/>
    <mergeCell ref="I557:J557"/>
    <mergeCell ref="M557:N557"/>
    <mergeCell ref="O557:P557"/>
    <mergeCell ref="O555:P555"/>
    <mergeCell ref="B556:D556"/>
    <mergeCell ref="E556:F556"/>
    <mergeCell ref="G556:H556"/>
    <mergeCell ref="I556:J556"/>
    <mergeCell ref="M556:N556"/>
    <mergeCell ref="O556:P556"/>
    <mergeCell ref="M553:N554"/>
    <mergeCell ref="O553:P554"/>
    <mergeCell ref="Q553:Q554"/>
    <mergeCell ref="R553:R554"/>
    <mergeCell ref="E554:F554"/>
    <mergeCell ref="B555:D555"/>
    <mergeCell ref="E555:F555"/>
    <mergeCell ref="G555:H555"/>
    <mergeCell ref="I555:J555"/>
    <mergeCell ref="M555:N555"/>
    <mergeCell ref="C537:D537"/>
    <mergeCell ref="C538:D538"/>
    <mergeCell ref="C539:D539"/>
    <mergeCell ref="C542:D542"/>
    <mergeCell ref="C548:K549"/>
    <mergeCell ref="B553:D554"/>
    <mergeCell ref="E553:F553"/>
    <mergeCell ref="G553:H554"/>
    <mergeCell ref="I553:J554"/>
    <mergeCell ref="K553:K554"/>
    <mergeCell ref="C531:D531"/>
    <mergeCell ref="C532:D532"/>
    <mergeCell ref="C533:D533"/>
    <mergeCell ref="C534:D534"/>
    <mergeCell ref="C535:D535"/>
    <mergeCell ref="C536:D536"/>
    <mergeCell ref="C524:D524"/>
    <mergeCell ref="C525:D525"/>
    <mergeCell ref="C526:D526"/>
    <mergeCell ref="C527:D527"/>
    <mergeCell ref="C528:D528"/>
    <mergeCell ref="C529:D529"/>
    <mergeCell ref="A509:E509"/>
    <mergeCell ref="C517:D517"/>
    <mergeCell ref="C518:D518"/>
    <mergeCell ref="C519:D519"/>
    <mergeCell ref="C521:D521"/>
    <mergeCell ref="C523:D523"/>
    <mergeCell ref="A504:A508"/>
    <mergeCell ref="B504:B508"/>
    <mergeCell ref="C504:E504"/>
    <mergeCell ref="C505:C506"/>
    <mergeCell ref="D505:E505"/>
    <mergeCell ref="C507:C508"/>
    <mergeCell ref="D507:E507"/>
    <mergeCell ref="A499:A501"/>
    <mergeCell ref="B499:B501"/>
    <mergeCell ref="C499:C501"/>
    <mergeCell ref="D499:E499"/>
    <mergeCell ref="A502:A503"/>
    <mergeCell ref="B502:B503"/>
    <mergeCell ref="C502:C503"/>
    <mergeCell ref="D502:E502"/>
    <mergeCell ref="D491:E491"/>
    <mergeCell ref="B495:B496"/>
    <mergeCell ref="C495:C496"/>
    <mergeCell ref="D495:E495"/>
    <mergeCell ref="A497:A498"/>
    <mergeCell ref="B497:B498"/>
    <mergeCell ref="C497:C498"/>
    <mergeCell ref="D497:E497"/>
    <mergeCell ref="A487:A488"/>
    <mergeCell ref="B487:B488"/>
    <mergeCell ref="C487:C488"/>
    <mergeCell ref="D487:E487"/>
    <mergeCell ref="A489:A496"/>
    <mergeCell ref="B489:B490"/>
    <mergeCell ref="C489:C490"/>
    <mergeCell ref="D489:E489"/>
    <mergeCell ref="B491:B494"/>
    <mergeCell ref="C491:C494"/>
    <mergeCell ref="BD471:BZ471"/>
    <mergeCell ref="G472:I472"/>
    <mergeCell ref="C480:C482"/>
    <mergeCell ref="C483:C484"/>
    <mergeCell ref="A485:A486"/>
    <mergeCell ref="B485:B486"/>
    <mergeCell ref="C485:C486"/>
    <mergeCell ref="D485:E485"/>
    <mergeCell ref="BX473:BX474"/>
    <mergeCell ref="BY473:BY474"/>
    <mergeCell ref="BZ473:BZ474"/>
    <mergeCell ref="CA473:CA474"/>
    <mergeCell ref="A475:A484"/>
    <mergeCell ref="B475:B478"/>
    <mergeCell ref="C475:C478"/>
    <mergeCell ref="D475:E475"/>
    <mergeCell ref="B479:B484"/>
    <mergeCell ref="C479:E479"/>
    <mergeCell ref="BR473:BR474"/>
    <mergeCell ref="BS473:BS474"/>
    <mergeCell ref="BT473:BT474"/>
    <mergeCell ref="BU473:BU474"/>
    <mergeCell ref="BV473:BV474"/>
    <mergeCell ref="BW473:BW474"/>
    <mergeCell ref="BL473:BL474"/>
    <mergeCell ref="BM473:BM474"/>
    <mergeCell ref="BN473:BN474"/>
    <mergeCell ref="BO473:BO474"/>
    <mergeCell ref="BP473:BP474"/>
    <mergeCell ref="BQ473:BQ474"/>
    <mergeCell ref="AG472:AG474"/>
    <mergeCell ref="AH472:AH474"/>
    <mergeCell ref="BZ472:CA472"/>
    <mergeCell ref="CB472:CB474"/>
    <mergeCell ref="CC472:CC474"/>
    <mergeCell ref="G473:G474"/>
    <mergeCell ref="H473:H474"/>
    <mergeCell ref="I473:I474"/>
    <mergeCell ref="BD473:BD474"/>
    <mergeCell ref="BE473:BE474"/>
    <mergeCell ref="BF473:BF474"/>
    <mergeCell ref="BG473:BG474"/>
    <mergeCell ref="BN472:BO472"/>
    <mergeCell ref="BP472:BQ472"/>
    <mergeCell ref="BR472:BS472"/>
    <mergeCell ref="BT472:BU472"/>
    <mergeCell ref="BV472:BW472"/>
    <mergeCell ref="BX472:BY472"/>
    <mergeCell ref="AW472:AW474"/>
    <mergeCell ref="BD472:BE472"/>
    <mergeCell ref="BF472:BG472"/>
    <mergeCell ref="BH472:BI472"/>
    <mergeCell ref="BJ472:BK472"/>
    <mergeCell ref="BL472:BM472"/>
    <mergeCell ref="BH473:BH474"/>
    <mergeCell ref="BI473:BI474"/>
    <mergeCell ref="BJ473:BJ474"/>
    <mergeCell ref="BK473:BK474"/>
    <mergeCell ref="AM472:AM474"/>
    <mergeCell ref="AN472:AN474"/>
    <mergeCell ref="AI472:AI474"/>
    <mergeCell ref="AJ472:AJ474"/>
    <mergeCell ref="J472:U472"/>
    <mergeCell ref="Z472:Z474"/>
    <mergeCell ref="AA472:AA474"/>
    <mergeCell ref="AB472:AB474"/>
    <mergeCell ref="AC472:AC474"/>
    <mergeCell ref="AD472:AD474"/>
    <mergeCell ref="AE472:AE474"/>
    <mergeCell ref="AF472:AF474"/>
    <mergeCell ref="AP471:AQ471"/>
    <mergeCell ref="AR471:AS471"/>
    <mergeCell ref="AT471:AU471"/>
    <mergeCell ref="AV471:AW471"/>
    <mergeCell ref="BA471:BA474"/>
    <mergeCell ref="BC471:BC474"/>
    <mergeCell ref="AS472:AS474"/>
    <mergeCell ref="AT472:AT474"/>
    <mergeCell ref="AU472:AU474"/>
    <mergeCell ref="AV472:AV474"/>
    <mergeCell ref="AD471:AE471"/>
    <mergeCell ref="AF471:AG471"/>
    <mergeCell ref="AH471:AI471"/>
    <mergeCell ref="AJ471:AK471"/>
    <mergeCell ref="AL471:AM471"/>
    <mergeCell ref="AN471:AO471"/>
    <mergeCell ref="AO472:AO474"/>
    <mergeCell ref="AP472:AP474"/>
    <mergeCell ref="AQ472:AQ474"/>
    <mergeCell ref="AR472:AR474"/>
    <mergeCell ref="AK472:AK474"/>
    <mergeCell ref="AL472:AL474"/>
    <mergeCell ref="V471:V474"/>
    <mergeCell ref="W471:W474"/>
    <mergeCell ref="G471:I471"/>
    <mergeCell ref="J471:U471"/>
    <mergeCell ref="CQ455:CQ456"/>
    <mergeCell ref="BV455:BV456"/>
    <mergeCell ref="BW455:BW456"/>
    <mergeCell ref="BX455:BX456"/>
    <mergeCell ref="BY455:BY456"/>
    <mergeCell ref="CA455:CA456"/>
    <mergeCell ref="BQ455:BQ456"/>
    <mergeCell ref="BR455:BR456"/>
    <mergeCell ref="Z471:AA471"/>
    <mergeCell ref="AB471:AC471"/>
    <mergeCell ref="A462:E462"/>
    <mergeCell ref="B468:D468"/>
    <mergeCell ref="B469:H469"/>
    <mergeCell ref="C470:H470"/>
    <mergeCell ref="A471:A474"/>
    <mergeCell ref="B471:B474"/>
    <mergeCell ref="C471:C474"/>
    <mergeCell ref="D471:D474"/>
    <mergeCell ref="E471:E474"/>
    <mergeCell ref="F471:F474"/>
    <mergeCell ref="CO458:CO459"/>
    <mergeCell ref="CP458:CP459"/>
    <mergeCell ref="CQ458:CQ459"/>
    <mergeCell ref="C460:C461"/>
    <mergeCell ref="CL460:CL461"/>
    <mergeCell ref="CM460:CM461"/>
    <mergeCell ref="CN460:CN461"/>
    <mergeCell ref="CO460:CO461"/>
    <mergeCell ref="CP460:CP461"/>
    <mergeCell ref="CQ460:CQ461"/>
    <mergeCell ref="CB454:CB456"/>
    <mergeCell ref="CC454:CC456"/>
    <mergeCell ref="DD455:DD456"/>
    <mergeCell ref="DG454:DG456"/>
    <mergeCell ref="DE455:DE456"/>
    <mergeCell ref="DF455:DF456"/>
    <mergeCell ref="DH454:DH456"/>
    <mergeCell ref="A457:A461"/>
    <mergeCell ref="B457:B461"/>
    <mergeCell ref="C457:E457"/>
    <mergeCell ref="C458:C459"/>
    <mergeCell ref="CL458:CL459"/>
    <mergeCell ref="CM458:CM459"/>
    <mergeCell ref="CN458:CN459"/>
    <mergeCell ref="CX455:CX456"/>
    <mergeCell ref="CY455:CY456"/>
    <mergeCell ref="CZ455:CZ456"/>
    <mergeCell ref="DA455:DA456"/>
    <mergeCell ref="DB455:DB456"/>
    <mergeCell ref="DC455:DC456"/>
    <mergeCell ref="CR455:CR456"/>
    <mergeCell ref="CS455:CS456"/>
    <mergeCell ref="CT455:CT456"/>
    <mergeCell ref="CU455:CU456"/>
    <mergeCell ref="CV455:CV456"/>
    <mergeCell ref="CW455:CW456"/>
    <mergeCell ref="CL455:CL456"/>
    <mergeCell ref="CM455:CM456"/>
    <mergeCell ref="CN455:CN456"/>
    <mergeCell ref="CO455:CO456"/>
    <mergeCell ref="AT454:AT456"/>
    <mergeCell ref="AU454:AU456"/>
    <mergeCell ref="AV454:AV456"/>
    <mergeCell ref="AM454:AM456"/>
    <mergeCell ref="AN454:AN456"/>
    <mergeCell ref="AO454:AO456"/>
    <mergeCell ref="AP454:AP456"/>
    <mergeCell ref="AQ454:AQ456"/>
    <mergeCell ref="AR454:AR456"/>
    <mergeCell ref="AG454:AG456"/>
    <mergeCell ref="AH454:AH456"/>
    <mergeCell ref="AI454:AI456"/>
    <mergeCell ref="CP455:CP456"/>
    <mergeCell ref="BP455:BP456"/>
    <mergeCell ref="BS455:BS456"/>
    <mergeCell ref="BT455:BT456"/>
    <mergeCell ref="BU455:BU456"/>
    <mergeCell ref="BJ455:BJ456"/>
    <mergeCell ref="BK455:BK456"/>
    <mergeCell ref="BL455:BL456"/>
    <mergeCell ref="BM455:BM456"/>
    <mergeCell ref="BN455:BN456"/>
    <mergeCell ref="BO455:BO456"/>
    <mergeCell ref="BD455:BD456"/>
    <mergeCell ref="BE455:BE456"/>
    <mergeCell ref="BN454:BO454"/>
    <mergeCell ref="BP454:BQ454"/>
    <mergeCell ref="BR454:BS454"/>
    <mergeCell ref="BT454:BU454"/>
    <mergeCell ref="BZ454:CA454"/>
    <mergeCell ref="BZ455:BZ456"/>
    <mergeCell ref="A453:A456"/>
    <mergeCell ref="B453:B456"/>
    <mergeCell ref="C453:C456"/>
    <mergeCell ref="D453:D456"/>
    <mergeCell ref="E453:E456"/>
    <mergeCell ref="F453:F456"/>
    <mergeCell ref="AJ454:AJ456"/>
    <mergeCell ref="AK454:AK456"/>
    <mergeCell ref="AL454:AL456"/>
    <mergeCell ref="G455:G456"/>
    <mergeCell ref="H455:H456"/>
    <mergeCell ref="I455:I456"/>
    <mergeCell ref="BV454:BW454"/>
    <mergeCell ref="BX454:BY454"/>
    <mergeCell ref="AW454:AW456"/>
    <mergeCell ref="BD454:BE454"/>
    <mergeCell ref="BF454:BG454"/>
    <mergeCell ref="BH454:BI454"/>
    <mergeCell ref="BJ454:BK454"/>
    <mergeCell ref="BL454:BM454"/>
    <mergeCell ref="BF455:BF456"/>
    <mergeCell ref="BG455:BG456"/>
    <mergeCell ref="BH455:BH456"/>
    <mergeCell ref="BI455:BI456"/>
    <mergeCell ref="BD453:BZ453"/>
    <mergeCell ref="G454:I454"/>
    <mergeCell ref="J454:U454"/>
    <mergeCell ref="Z454:Z456"/>
    <mergeCell ref="AT453:AU453"/>
    <mergeCell ref="AV453:AW453"/>
    <mergeCell ref="BA453:BA456"/>
    <mergeCell ref="BC453:BC456"/>
    <mergeCell ref="AP450:AP452"/>
    <mergeCell ref="AQ450:AQ452"/>
    <mergeCell ref="AR450:AR452"/>
    <mergeCell ref="AG450:AG452"/>
    <mergeCell ref="AH450:AH452"/>
    <mergeCell ref="AI450:AI452"/>
    <mergeCell ref="AJ450:AJ452"/>
    <mergeCell ref="AK450:AK452"/>
    <mergeCell ref="AL450:AL452"/>
    <mergeCell ref="AD453:AE453"/>
    <mergeCell ref="AF453:AG453"/>
    <mergeCell ref="AH453:AI453"/>
    <mergeCell ref="AJ453:AK453"/>
    <mergeCell ref="AL453:AM453"/>
    <mergeCell ref="AN453:AO453"/>
    <mergeCell ref="G453:I453"/>
    <mergeCell ref="J453:U453"/>
    <mergeCell ref="V453:V456"/>
    <mergeCell ref="AA454:AA456"/>
    <mergeCell ref="AB454:AB456"/>
    <mergeCell ref="AC454:AC456"/>
    <mergeCell ref="AD454:AD456"/>
    <mergeCell ref="AE454:AE456"/>
    <mergeCell ref="AF454:AF456"/>
    <mergeCell ref="AP453:AQ453"/>
    <mergeCell ref="AR453:AS453"/>
    <mergeCell ref="W453:W456"/>
    <mergeCell ref="Z453:AA453"/>
    <mergeCell ref="AB453:AC453"/>
    <mergeCell ref="AS454:AS456"/>
    <mergeCell ref="AR449:AS449"/>
    <mergeCell ref="AT449:AU449"/>
    <mergeCell ref="AV449:AW449"/>
    <mergeCell ref="Z450:Z452"/>
    <mergeCell ref="AA450:AA452"/>
    <mergeCell ref="AB450:AB452"/>
    <mergeCell ref="AC450:AC452"/>
    <mergeCell ref="AD450:AD452"/>
    <mergeCell ref="AE450:AE452"/>
    <mergeCell ref="AF450:AF452"/>
    <mergeCell ref="AF449:AG449"/>
    <mergeCell ref="AH449:AI449"/>
    <mergeCell ref="AJ449:AK449"/>
    <mergeCell ref="AL449:AM449"/>
    <mergeCell ref="AN449:AO449"/>
    <mergeCell ref="AP449:AQ449"/>
    <mergeCell ref="B446:B447"/>
    <mergeCell ref="C446:C447"/>
    <mergeCell ref="A448:E448"/>
    <mergeCell ref="Z449:AA449"/>
    <mergeCell ref="AB449:AC449"/>
    <mergeCell ref="AD449:AE449"/>
    <mergeCell ref="AS450:AS452"/>
    <mergeCell ref="AT450:AT452"/>
    <mergeCell ref="AU450:AU452"/>
    <mergeCell ref="AV450:AV452"/>
    <mergeCell ref="AW450:AW452"/>
    <mergeCell ref="B451:H451"/>
    <mergeCell ref="C452:H452"/>
    <mergeCell ref="AM450:AM452"/>
    <mergeCell ref="AN450:AN452"/>
    <mergeCell ref="AO450:AO452"/>
    <mergeCell ref="CA440:CA441"/>
    <mergeCell ref="A442:A445"/>
    <mergeCell ref="B442:B443"/>
    <mergeCell ref="C442:C443"/>
    <mergeCell ref="B444:B445"/>
    <mergeCell ref="C444:C445"/>
    <mergeCell ref="BP440:BP441"/>
    <mergeCell ref="BQ440:BQ441"/>
    <mergeCell ref="BR440:BR441"/>
    <mergeCell ref="BS440:BS441"/>
    <mergeCell ref="BT440:BT441"/>
    <mergeCell ref="BU440:BU441"/>
    <mergeCell ref="BJ440:BJ441"/>
    <mergeCell ref="BK440:BK441"/>
    <mergeCell ref="BL440:BL441"/>
    <mergeCell ref="BM440:BM441"/>
    <mergeCell ref="BN440:BN441"/>
    <mergeCell ref="BO440:BO441"/>
    <mergeCell ref="AI439:AI441"/>
    <mergeCell ref="AJ439:AJ441"/>
    <mergeCell ref="AK439:AK441"/>
    <mergeCell ref="AL439:AL441"/>
    <mergeCell ref="AM439:AM441"/>
    <mergeCell ref="AN439:AN441"/>
    <mergeCell ref="AC439:AC441"/>
    <mergeCell ref="AD439:AD441"/>
    <mergeCell ref="AE439:AE441"/>
    <mergeCell ref="AF439:AF441"/>
    <mergeCell ref="AG439:AG441"/>
    <mergeCell ref="AH439:AH441"/>
    <mergeCell ref="BA438:BA441"/>
    <mergeCell ref="BC438:BC441"/>
    <mergeCell ref="CC439:CC441"/>
    <mergeCell ref="G440:G441"/>
    <mergeCell ref="H440:H441"/>
    <mergeCell ref="I440:I441"/>
    <mergeCell ref="BD440:BD441"/>
    <mergeCell ref="BE440:BE441"/>
    <mergeCell ref="BF440:BF441"/>
    <mergeCell ref="BG440:BG441"/>
    <mergeCell ref="BH440:BH441"/>
    <mergeCell ref="BI440:BI441"/>
    <mergeCell ref="BR439:BS439"/>
    <mergeCell ref="BT439:BU439"/>
    <mergeCell ref="BV439:BW439"/>
    <mergeCell ref="BX439:BY439"/>
    <mergeCell ref="BZ439:CA439"/>
    <mergeCell ref="CB439:CB441"/>
    <mergeCell ref="BV440:BV441"/>
    <mergeCell ref="BW440:BW441"/>
    <mergeCell ref="BX440:BX441"/>
    <mergeCell ref="BY440:BY441"/>
    <mergeCell ref="BF439:BG439"/>
    <mergeCell ref="BH439:BI439"/>
    <mergeCell ref="BJ439:BK439"/>
    <mergeCell ref="BL439:BM439"/>
    <mergeCell ref="BN439:BO439"/>
    <mergeCell ref="BP439:BQ439"/>
    <mergeCell ref="AO439:AO441"/>
    <mergeCell ref="AP439:AP441"/>
    <mergeCell ref="AQ439:AQ441"/>
    <mergeCell ref="AR439:AR441"/>
    <mergeCell ref="AS439:AS441"/>
    <mergeCell ref="AT439:AT441"/>
    <mergeCell ref="BD438:BZ438"/>
    <mergeCell ref="AU439:AU441"/>
    <mergeCell ref="AV439:AV441"/>
    <mergeCell ref="AW439:AW441"/>
    <mergeCell ref="BD439:BE439"/>
    <mergeCell ref="AF438:AG438"/>
    <mergeCell ref="AH438:AI438"/>
    <mergeCell ref="AJ438:AK438"/>
    <mergeCell ref="AL438:AM438"/>
    <mergeCell ref="AN438:AO438"/>
    <mergeCell ref="AP438:AQ438"/>
    <mergeCell ref="J438:U438"/>
    <mergeCell ref="V438:V441"/>
    <mergeCell ref="W438:W441"/>
    <mergeCell ref="Z438:AA438"/>
    <mergeCell ref="AB438:AC438"/>
    <mergeCell ref="AD438:AE438"/>
    <mergeCell ref="J439:U439"/>
    <mergeCell ref="Z439:Z441"/>
    <mergeCell ref="AA439:AA441"/>
    <mergeCell ref="AB439:AB441"/>
    <mergeCell ref="BZ440:BZ441"/>
    <mergeCell ref="C437:H437"/>
    <mergeCell ref="A438:A441"/>
    <mergeCell ref="B438:B441"/>
    <mergeCell ref="C438:C441"/>
    <mergeCell ref="D438:D441"/>
    <mergeCell ref="E438:E441"/>
    <mergeCell ref="F438:F441"/>
    <mergeCell ref="G438:I438"/>
    <mergeCell ref="G439:I439"/>
    <mergeCell ref="AS434:AS436"/>
    <mergeCell ref="AT434:AT436"/>
    <mergeCell ref="AU434:AU436"/>
    <mergeCell ref="AV434:AV436"/>
    <mergeCell ref="AW434:AW436"/>
    <mergeCell ref="B435:D435"/>
    <mergeCell ref="B436:H436"/>
    <mergeCell ref="AM434:AM436"/>
    <mergeCell ref="AN434:AN436"/>
    <mergeCell ref="AO434:AO436"/>
    <mergeCell ref="AP434:AP436"/>
    <mergeCell ref="AQ434:AQ436"/>
    <mergeCell ref="AR434:AR436"/>
    <mergeCell ref="AG434:AG436"/>
    <mergeCell ref="AH434:AH436"/>
    <mergeCell ref="AI434:AI436"/>
    <mergeCell ref="AJ434:AJ436"/>
    <mergeCell ref="AK434:AK436"/>
    <mergeCell ref="AL434:AL436"/>
    <mergeCell ref="AR438:AS438"/>
    <mergeCell ref="AT438:AU438"/>
    <mergeCell ref="AV438:AW438"/>
    <mergeCell ref="AR433:AS433"/>
    <mergeCell ref="AT433:AU433"/>
    <mergeCell ref="AV433:AW433"/>
    <mergeCell ref="Z434:Z436"/>
    <mergeCell ref="AA434:AA436"/>
    <mergeCell ref="AB434:AB436"/>
    <mergeCell ref="AC434:AC436"/>
    <mergeCell ref="AD434:AD436"/>
    <mergeCell ref="AE434:AE436"/>
    <mergeCell ref="AF434:AF436"/>
    <mergeCell ref="AF433:AG433"/>
    <mergeCell ref="AH433:AI433"/>
    <mergeCell ref="AJ433:AK433"/>
    <mergeCell ref="AL433:AM433"/>
    <mergeCell ref="AN433:AO433"/>
    <mergeCell ref="AP433:AQ433"/>
    <mergeCell ref="B428:B429"/>
    <mergeCell ref="C428:C429"/>
    <mergeCell ref="A430:E430"/>
    <mergeCell ref="Z433:AA433"/>
    <mergeCell ref="AB433:AC433"/>
    <mergeCell ref="AD433:AE433"/>
    <mergeCell ref="C420:C421"/>
    <mergeCell ref="C422:C423"/>
    <mergeCell ref="B424:B425"/>
    <mergeCell ref="C424:C425"/>
    <mergeCell ref="B426:B427"/>
    <mergeCell ref="C426:C427"/>
    <mergeCell ref="C413:E413"/>
    <mergeCell ref="C414:C415"/>
    <mergeCell ref="D414:E414"/>
    <mergeCell ref="C416:C417"/>
    <mergeCell ref="D416:E416"/>
    <mergeCell ref="C418:C419"/>
    <mergeCell ref="BX406:BX407"/>
    <mergeCell ref="BY406:BY407"/>
    <mergeCell ref="BZ406:BZ407"/>
    <mergeCell ref="CA406:CA407"/>
    <mergeCell ref="A408:A429"/>
    <mergeCell ref="B408:B412"/>
    <mergeCell ref="C408:E408"/>
    <mergeCell ref="C409:C410"/>
    <mergeCell ref="C411:C412"/>
    <mergeCell ref="B413:B423"/>
    <mergeCell ref="BR406:BR407"/>
    <mergeCell ref="BS406:BS407"/>
    <mergeCell ref="BT406:BT407"/>
    <mergeCell ref="BU406:BU407"/>
    <mergeCell ref="BV406:BV407"/>
    <mergeCell ref="BW406:BW407"/>
    <mergeCell ref="BL406:BL407"/>
    <mergeCell ref="BM406:BM407"/>
    <mergeCell ref="BN406:BN407"/>
    <mergeCell ref="BO406:BO407"/>
    <mergeCell ref="CB405:CB407"/>
    <mergeCell ref="CC405:CC407"/>
    <mergeCell ref="G406:G407"/>
    <mergeCell ref="H406:H407"/>
    <mergeCell ref="I406:I407"/>
    <mergeCell ref="BD406:BD407"/>
    <mergeCell ref="BE406:BE407"/>
    <mergeCell ref="BF406:BF407"/>
    <mergeCell ref="BG406:BG407"/>
    <mergeCell ref="BN405:BO405"/>
    <mergeCell ref="BP405:BQ405"/>
    <mergeCell ref="BR405:BS405"/>
    <mergeCell ref="BT405:BU405"/>
    <mergeCell ref="BV405:BW405"/>
    <mergeCell ref="BX405:BY405"/>
    <mergeCell ref="AW405:AW407"/>
    <mergeCell ref="BD405:BE405"/>
    <mergeCell ref="BF405:BG405"/>
    <mergeCell ref="BH405:BI405"/>
    <mergeCell ref="BJ405:BK405"/>
    <mergeCell ref="BL405:BM405"/>
    <mergeCell ref="BH406:BH407"/>
    <mergeCell ref="BI406:BI407"/>
    <mergeCell ref="BJ406:BJ407"/>
    <mergeCell ref="BK406:BK407"/>
    <mergeCell ref="AM405:AM407"/>
    <mergeCell ref="AN405:AN407"/>
    <mergeCell ref="AO405:AO407"/>
    <mergeCell ref="AP405:AP407"/>
    <mergeCell ref="BD404:BZ404"/>
    <mergeCell ref="G405:I405"/>
    <mergeCell ref="J405:U405"/>
    <mergeCell ref="Z405:Z407"/>
    <mergeCell ref="AA405:AA407"/>
    <mergeCell ref="AB405:AB407"/>
    <mergeCell ref="AC405:AC407"/>
    <mergeCell ref="AD405:AD407"/>
    <mergeCell ref="AE405:AE407"/>
    <mergeCell ref="AF405:AF407"/>
    <mergeCell ref="AP404:AQ404"/>
    <mergeCell ref="AR404:AS404"/>
    <mergeCell ref="AT404:AU404"/>
    <mergeCell ref="AV404:AW404"/>
    <mergeCell ref="BA404:BA407"/>
    <mergeCell ref="BC404:BC407"/>
    <mergeCell ref="AS405:AS407"/>
    <mergeCell ref="AT405:AT407"/>
    <mergeCell ref="AU405:AU407"/>
    <mergeCell ref="AV405:AV407"/>
    <mergeCell ref="AD404:AE404"/>
    <mergeCell ref="AF404:AG404"/>
    <mergeCell ref="AH404:AI404"/>
    <mergeCell ref="AJ404:AK404"/>
    <mergeCell ref="BP406:BP407"/>
    <mergeCell ref="BQ406:BQ407"/>
    <mergeCell ref="BZ405:CA405"/>
    <mergeCell ref="A404:A407"/>
    <mergeCell ref="B404:B407"/>
    <mergeCell ref="C404:C407"/>
    <mergeCell ref="D404:D407"/>
    <mergeCell ref="E404:E407"/>
    <mergeCell ref="F404:F407"/>
    <mergeCell ref="AQ400:AQ402"/>
    <mergeCell ref="AR400:AR402"/>
    <mergeCell ref="AS400:AS402"/>
    <mergeCell ref="AT400:AT402"/>
    <mergeCell ref="AU400:AU402"/>
    <mergeCell ref="AV400:AV402"/>
    <mergeCell ref="AK400:AK402"/>
    <mergeCell ref="AL400:AL402"/>
    <mergeCell ref="AM400:AM402"/>
    <mergeCell ref="AN400:AN402"/>
    <mergeCell ref="AO400:AO402"/>
    <mergeCell ref="AP400:AP402"/>
    <mergeCell ref="AE400:AE402"/>
    <mergeCell ref="AF400:AF402"/>
    <mergeCell ref="AQ405:AQ407"/>
    <mergeCell ref="AR405:AR407"/>
    <mergeCell ref="AG405:AG407"/>
    <mergeCell ref="AH405:AH407"/>
    <mergeCell ref="AI405:AI407"/>
    <mergeCell ref="AJ405:AJ407"/>
    <mergeCell ref="AK405:AK407"/>
    <mergeCell ref="AL405:AL407"/>
    <mergeCell ref="AR399:AS399"/>
    <mergeCell ref="AT399:AU399"/>
    <mergeCell ref="AV399:AW399"/>
    <mergeCell ref="Z400:Z402"/>
    <mergeCell ref="AA400:AA402"/>
    <mergeCell ref="AB400:AB402"/>
    <mergeCell ref="AC400:AC402"/>
    <mergeCell ref="AD400:AD402"/>
    <mergeCell ref="AB399:AC399"/>
    <mergeCell ref="AD399:AE399"/>
    <mergeCell ref="AF399:AG399"/>
    <mergeCell ref="AH399:AI399"/>
    <mergeCell ref="AJ399:AK399"/>
    <mergeCell ref="AL399:AM399"/>
    <mergeCell ref="AL404:AM404"/>
    <mergeCell ref="AN404:AO404"/>
    <mergeCell ref="G404:I404"/>
    <mergeCell ref="J404:U404"/>
    <mergeCell ref="V404:V407"/>
    <mergeCell ref="W404:W407"/>
    <mergeCell ref="Z404:AA404"/>
    <mergeCell ref="AB404:AC404"/>
    <mergeCell ref="AW400:AW402"/>
    <mergeCell ref="B402:H402"/>
    <mergeCell ref="C403:H403"/>
    <mergeCell ref="AG400:AG402"/>
    <mergeCell ref="AH400:AH402"/>
    <mergeCell ref="A366:A396"/>
    <mergeCell ref="B366:B370"/>
    <mergeCell ref="C366:E366"/>
    <mergeCell ref="C367:C368"/>
    <mergeCell ref="C369:C370"/>
    <mergeCell ref="B371:B375"/>
    <mergeCell ref="C371:E371"/>
    <mergeCell ref="B392:B396"/>
    <mergeCell ref="C392:E392"/>
    <mergeCell ref="C393:C394"/>
    <mergeCell ref="C395:C396"/>
    <mergeCell ref="AI400:AI402"/>
    <mergeCell ref="AJ400:AJ402"/>
    <mergeCell ref="AN399:AO399"/>
    <mergeCell ref="AP399:AQ399"/>
    <mergeCell ref="B401:D401"/>
    <mergeCell ref="AQ363:AQ365"/>
    <mergeCell ref="AF363:AF365"/>
    <mergeCell ref="AG363:AG365"/>
    <mergeCell ref="AH363:AH365"/>
    <mergeCell ref="AI363:AI365"/>
    <mergeCell ref="AJ363:AJ365"/>
    <mergeCell ref="AK363:AK365"/>
    <mergeCell ref="A397:F397"/>
    <mergeCell ref="Z399:AA399"/>
    <mergeCell ref="B381:B384"/>
    <mergeCell ref="C381:C384"/>
    <mergeCell ref="B385:B391"/>
    <mergeCell ref="C385:E385"/>
    <mergeCell ref="C386:C387"/>
    <mergeCell ref="C388:C389"/>
    <mergeCell ref="C390:C391"/>
    <mergeCell ref="C372:C373"/>
    <mergeCell ref="C374:C375"/>
    <mergeCell ref="B376:B380"/>
    <mergeCell ref="C376:E376"/>
    <mergeCell ref="C377:C378"/>
    <mergeCell ref="C379:C380"/>
    <mergeCell ref="AR362:AS362"/>
    <mergeCell ref="AT362:AU362"/>
    <mergeCell ref="AV362:AW362"/>
    <mergeCell ref="G363:I363"/>
    <mergeCell ref="J363:U363"/>
    <mergeCell ref="Z363:Z365"/>
    <mergeCell ref="AA363:AA365"/>
    <mergeCell ref="AB363:AB365"/>
    <mergeCell ref="AC363:AC365"/>
    <mergeCell ref="AD363:AD365"/>
    <mergeCell ref="AF362:AG362"/>
    <mergeCell ref="AH362:AI362"/>
    <mergeCell ref="AJ362:AK362"/>
    <mergeCell ref="AL362:AM362"/>
    <mergeCell ref="AN362:AO362"/>
    <mergeCell ref="AP362:AQ362"/>
    <mergeCell ref="J362:U362"/>
    <mergeCell ref="V362:V365"/>
    <mergeCell ref="W362:W365"/>
    <mergeCell ref="Z362:AA362"/>
    <mergeCell ref="AB362:AC362"/>
    <mergeCell ref="AD362:AE362"/>
    <mergeCell ref="AE363:AE365"/>
    <mergeCell ref="G364:G365"/>
    <mergeCell ref="H364:H365"/>
    <mergeCell ref="I364:I365"/>
    <mergeCell ref="AR363:AR365"/>
    <mergeCell ref="AS363:AS365"/>
    <mergeCell ref="AT363:AT365"/>
    <mergeCell ref="AU363:AU365"/>
    <mergeCell ref="AV363:AV365"/>
    <mergeCell ref="AW363:AW365"/>
    <mergeCell ref="AO341:AO343"/>
    <mergeCell ref="AP341:AP343"/>
    <mergeCell ref="AQ341:AQ343"/>
    <mergeCell ref="AF341:AF343"/>
    <mergeCell ref="AG341:AG343"/>
    <mergeCell ref="AH341:AH343"/>
    <mergeCell ref="AI341:AI343"/>
    <mergeCell ref="AJ341:AJ343"/>
    <mergeCell ref="AK341:AK343"/>
    <mergeCell ref="A355:F355"/>
    <mergeCell ref="B360:H360"/>
    <mergeCell ref="C361:H361"/>
    <mergeCell ref="A362:A365"/>
    <mergeCell ref="B362:B365"/>
    <mergeCell ref="C362:C365"/>
    <mergeCell ref="D362:D365"/>
    <mergeCell ref="E362:E365"/>
    <mergeCell ref="F362:F365"/>
    <mergeCell ref="G362:I362"/>
    <mergeCell ref="I342:I343"/>
    <mergeCell ref="A344:A354"/>
    <mergeCell ref="B344:B352"/>
    <mergeCell ref="C344:E344"/>
    <mergeCell ref="C345:C346"/>
    <mergeCell ref="C347:C352"/>
    <mergeCell ref="B353:B354"/>
    <mergeCell ref="C353:C354"/>
    <mergeCell ref="AL363:AL365"/>
    <mergeCell ref="AM363:AM365"/>
    <mergeCell ref="AN363:AN365"/>
    <mergeCell ref="AO363:AO365"/>
    <mergeCell ref="AP363:AP365"/>
    <mergeCell ref="AR340:AS340"/>
    <mergeCell ref="AT340:AU340"/>
    <mergeCell ref="AV340:AW340"/>
    <mergeCell ref="G341:I341"/>
    <mergeCell ref="J341:U341"/>
    <mergeCell ref="Z341:Z343"/>
    <mergeCell ref="AA341:AA343"/>
    <mergeCell ref="AB341:AB343"/>
    <mergeCell ref="AC341:AC343"/>
    <mergeCell ref="AD341:AD343"/>
    <mergeCell ref="AF340:AG340"/>
    <mergeCell ref="AH340:AI340"/>
    <mergeCell ref="AJ340:AK340"/>
    <mergeCell ref="AL340:AM340"/>
    <mergeCell ref="AN340:AO340"/>
    <mergeCell ref="AP340:AQ340"/>
    <mergeCell ref="J340:U340"/>
    <mergeCell ref="V340:V343"/>
    <mergeCell ref="W340:W343"/>
    <mergeCell ref="Z340:AA340"/>
    <mergeCell ref="AB340:AC340"/>
    <mergeCell ref="AD340:AE340"/>
    <mergeCell ref="AE341:AE343"/>
    <mergeCell ref="AR341:AR343"/>
    <mergeCell ref="AS341:AS343"/>
    <mergeCell ref="AT341:AT343"/>
    <mergeCell ref="A309:A333"/>
    <mergeCell ref="B309:B310"/>
    <mergeCell ref="C309:C310"/>
    <mergeCell ref="C311:E311"/>
    <mergeCell ref="C312:C313"/>
    <mergeCell ref="C314:C315"/>
    <mergeCell ref="B316:B317"/>
    <mergeCell ref="C316:C317"/>
    <mergeCell ref="B318:B319"/>
    <mergeCell ref="AU341:AU343"/>
    <mergeCell ref="AV341:AV343"/>
    <mergeCell ref="AW341:AW343"/>
    <mergeCell ref="AL341:AL343"/>
    <mergeCell ref="AM341:AM343"/>
    <mergeCell ref="AN341:AN343"/>
    <mergeCell ref="C339:H339"/>
    <mergeCell ref="A340:A343"/>
    <mergeCell ref="B340:B343"/>
    <mergeCell ref="C340:C343"/>
    <mergeCell ref="D340:D343"/>
    <mergeCell ref="E340:E343"/>
    <mergeCell ref="F340:F343"/>
    <mergeCell ref="G340:I340"/>
    <mergeCell ref="G342:G343"/>
    <mergeCell ref="H342:H343"/>
    <mergeCell ref="B330:B331"/>
    <mergeCell ref="C330:C331"/>
    <mergeCell ref="B332:B333"/>
    <mergeCell ref="C332:C333"/>
    <mergeCell ref="A334:F334"/>
    <mergeCell ref="B338:H338"/>
    <mergeCell ref="AN306:AN308"/>
    <mergeCell ref="AO306:AO308"/>
    <mergeCell ref="AP306:AP308"/>
    <mergeCell ref="AQ306:AQ308"/>
    <mergeCell ref="AF306:AF308"/>
    <mergeCell ref="AG306:AG308"/>
    <mergeCell ref="AH306:AH308"/>
    <mergeCell ref="AI306:AI308"/>
    <mergeCell ref="AJ306:AJ308"/>
    <mergeCell ref="AK306:AK308"/>
    <mergeCell ref="C318:C319"/>
    <mergeCell ref="B320:B324"/>
    <mergeCell ref="C320:E320"/>
    <mergeCell ref="C321:C322"/>
    <mergeCell ref="C323:C324"/>
    <mergeCell ref="B325:B329"/>
    <mergeCell ref="C325:E325"/>
    <mergeCell ref="C326:C327"/>
    <mergeCell ref="C328:C329"/>
    <mergeCell ref="AR305:AS305"/>
    <mergeCell ref="AT305:AU305"/>
    <mergeCell ref="AV305:AW305"/>
    <mergeCell ref="G306:I306"/>
    <mergeCell ref="J306:U306"/>
    <mergeCell ref="Z306:Z308"/>
    <mergeCell ref="AA306:AA308"/>
    <mergeCell ref="AB306:AB308"/>
    <mergeCell ref="AC306:AC308"/>
    <mergeCell ref="AD306:AD308"/>
    <mergeCell ref="AF305:AG305"/>
    <mergeCell ref="AH305:AI305"/>
    <mergeCell ref="AJ305:AK305"/>
    <mergeCell ref="AL305:AM305"/>
    <mergeCell ref="AN305:AO305"/>
    <mergeCell ref="AP305:AQ305"/>
    <mergeCell ref="J305:U305"/>
    <mergeCell ref="V305:V308"/>
    <mergeCell ref="W305:W308"/>
    <mergeCell ref="Z305:AA305"/>
    <mergeCell ref="AB305:AC305"/>
    <mergeCell ref="AD305:AE305"/>
    <mergeCell ref="AE306:AE308"/>
    <mergeCell ref="I307:I308"/>
    <mergeCell ref="AR306:AR308"/>
    <mergeCell ref="AS306:AS308"/>
    <mergeCell ref="AT306:AT308"/>
    <mergeCell ref="AU306:AU308"/>
    <mergeCell ref="AV306:AV308"/>
    <mergeCell ref="AW306:AW308"/>
    <mergeCell ref="AL306:AL308"/>
    <mergeCell ref="AM306:AM308"/>
    <mergeCell ref="C304:H304"/>
    <mergeCell ref="A305:A308"/>
    <mergeCell ref="B305:B308"/>
    <mergeCell ref="C305:C308"/>
    <mergeCell ref="D305:D308"/>
    <mergeCell ref="E305:E308"/>
    <mergeCell ref="F305:F308"/>
    <mergeCell ref="G305:I305"/>
    <mergeCell ref="G307:G308"/>
    <mergeCell ref="H307:H308"/>
    <mergeCell ref="B293:B297"/>
    <mergeCell ref="C293:C297"/>
    <mergeCell ref="B298:B299"/>
    <mergeCell ref="C298:C299"/>
    <mergeCell ref="B300:F300"/>
    <mergeCell ref="B303:H303"/>
    <mergeCell ref="B276:B283"/>
    <mergeCell ref="C276:C283"/>
    <mergeCell ref="B284:B289"/>
    <mergeCell ref="C284:C289"/>
    <mergeCell ref="B290:B292"/>
    <mergeCell ref="C290:C292"/>
    <mergeCell ref="A236:A300"/>
    <mergeCell ref="B255:B261"/>
    <mergeCell ref="C255:C261"/>
    <mergeCell ref="B262:B268"/>
    <mergeCell ref="C262:C268"/>
    <mergeCell ref="B269:B275"/>
    <mergeCell ref="C269:C275"/>
    <mergeCell ref="B244:B247"/>
    <mergeCell ref="C244:C247"/>
    <mergeCell ref="B248:B252"/>
    <mergeCell ref="BX234:BX235"/>
    <mergeCell ref="BY234:BY235"/>
    <mergeCell ref="BZ234:BZ235"/>
    <mergeCell ref="CA234:CA235"/>
    <mergeCell ref="B236:B237"/>
    <mergeCell ref="C236:C237"/>
    <mergeCell ref="B238:B243"/>
    <mergeCell ref="C238:C243"/>
    <mergeCell ref="BQ234:BQ235"/>
    <mergeCell ref="BR234:BR235"/>
    <mergeCell ref="BS234:BS235"/>
    <mergeCell ref="BT234:BT235"/>
    <mergeCell ref="BU234:BU235"/>
    <mergeCell ref="BV234:BV235"/>
    <mergeCell ref="BK234:BK235"/>
    <mergeCell ref="BL234:BL235"/>
    <mergeCell ref="BM234:BM235"/>
    <mergeCell ref="BN234:BN235"/>
    <mergeCell ref="BO234:BO235"/>
    <mergeCell ref="AM233:AM235"/>
    <mergeCell ref="AN233:AN235"/>
    <mergeCell ref="AO233:AO235"/>
    <mergeCell ref="AP233:AP235"/>
    <mergeCell ref="BH234:BH235"/>
    <mergeCell ref="BI234:BI235"/>
    <mergeCell ref="BJ234:BJ235"/>
    <mergeCell ref="AL233:AL235"/>
    <mergeCell ref="BC232:BC235"/>
    <mergeCell ref="BD232:BZ232"/>
    <mergeCell ref="AR233:AR235"/>
    <mergeCell ref="AS233:AS235"/>
    <mergeCell ref="AT233:AT235"/>
    <mergeCell ref="C248:C252"/>
    <mergeCell ref="B253:B254"/>
    <mergeCell ref="C253:C254"/>
    <mergeCell ref="BW234:BW235"/>
    <mergeCell ref="AR232:AS232"/>
    <mergeCell ref="AT232:AU232"/>
    <mergeCell ref="AV232:AW232"/>
    <mergeCell ref="BA232:BA235"/>
    <mergeCell ref="BP234:BP235"/>
    <mergeCell ref="BX233:BY233"/>
    <mergeCell ref="BZ233:CA233"/>
    <mergeCell ref="CB233:CB235"/>
    <mergeCell ref="CC233:CC235"/>
    <mergeCell ref="G234:G235"/>
    <mergeCell ref="H234:H235"/>
    <mergeCell ref="I234:I235"/>
    <mergeCell ref="BD234:BD235"/>
    <mergeCell ref="BE234:BE235"/>
    <mergeCell ref="BF234:BF235"/>
    <mergeCell ref="BL233:BM233"/>
    <mergeCell ref="BN233:BO233"/>
    <mergeCell ref="BP233:BQ233"/>
    <mergeCell ref="BR233:BS233"/>
    <mergeCell ref="BT233:BU233"/>
    <mergeCell ref="BV233:BW233"/>
    <mergeCell ref="AV233:AV235"/>
    <mergeCell ref="AW233:AW235"/>
    <mergeCell ref="BD233:BE233"/>
    <mergeCell ref="BF233:BG233"/>
    <mergeCell ref="BH233:BI233"/>
    <mergeCell ref="BJ233:BK233"/>
    <mergeCell ref="BG234:BG235"/>
    <mergeCell ref="AU233:AU235"/>
    <mergeCell ref="AF232:AG232"/>
    <mergeCell ref="AH232:AI232"/>
    <mergeCell ref="AJ232:AK232"/>
    <mergeCell ref="AL232:AM232"/>
    <mergeCell ref="AN232:AO232"/>
    <mergeCell ref="AP232:AQ232"/>
    <mergeCell ref="J232:U232"/>
    <mergeCell ref="V232:V235"/>
    <mergeCell ref="W232:W235"/>
    <mergeCell ref="Z232:AA232"/>
    <mergeCell ref="AB232:AC232"/>
    <mergeCell ref="AD232:AE232"/>
    <mergeCell ref="AD233:AD235"/>
    <mergeCell ref="AE233:AE235"/>
    <mergeCell ref="AQ233:AQ235"/>
    <mergeCell ref="AF233:AF235"/>
    <mergeCell ref="AG233:AG235"/>
    <mergeCell ref="AH233:AH235"/>
    <mergeCell ref="AI233:AI235"/>
    <mergeCell ref="AJ233:AJ235"/>
    <mergeCell ref="AK233:AK235"/>
    <mergeCell ref="J233:U233"/>
    <mergeCell ref="Z233:Z235"/>
    <mergeCell ref="AA233:AA235"/>
    <mergeCell ref="AB233:AB235"/>
    <mergeCell ref="AC233:AC235"/>
    <mergeCell ref="A225:F225"/>
    <mergeCell ref="B230:H230"/>
    <mergeCell ref="C231:H231"/>
    <mergeCell ref="A232:A235"/>
    <mergeCell ref="B232:B235"/>
    <mergeCell ref="C232:C235"/>
    <mergeCell ref="D232:D235"/>
    <mergeCell ref="E232:E235"/>
    <mergeCell ref="F232:F235"/>
    <mergeCell ref="G232:I232"/>
    <mergeCell ref="A205:A224"/>
    <mergeCell ref="B205:B206"/>
    <mergeCell ref="C205:C206"/>
    <mergeCell ref="B207:B216"/>
    <mergeCell ref="C207:E207"/>
    <mergeCell ref="C208:C216"/>
    <mergeCell ref="B217:B224"/>
    <mergeCell ref="C217:E217"/>
    <mergeCell ref="C218:C224"/>
    <mergeCell ref="G233:I233"/>
    <mergeCell ref="AP202:AP204"/>
    <mergeCell ref="AQ202:AQ204"/>
    <mergeCell ref="AR202:AR204"/>
    <mergeCell ref="AS202:AS204"/>
    <mergeCell ref="AT202:AT204"/>
    <mergeCell ref="BV203:BV204"/>
    <mergeCell ref="BW203:BW204"/>
    <mergeCell ref="BX203:BX204"/>
    <mergeCell ref="BY203:BY204"/>
    <mergeCell ref="BZ203:BZ204"/>
    <mergeCell ref="CA203:CA204"/>
    <mergeCell ref="BP203:BP204"/>
    <mergeCell ref="BQ203:BQ204"/>
    <mergeCell ref="BR203:BR204"/>
    <mergeCell ref="BS203:BS204"/>
    <mergeCell ref="BT203:BT204"/>
    <mergeCell ref="BU203:BU204"/>
    <mergeCell ref="BJ203:BJ204"/>
    <mergeCell ref="BK203:BK204"/>
    <mergeCell ref="BL203:BL204"/>
    <mergeCell ref="BM203:BM204"/>
    <mergeCell ref="BN203:BN204"/>
    <mergeCell ref="BO203:BO204"/>
    <mergeCell ref="J201:U201"/>
    <mergeCell ref="V201:V204"/>
    <mergeCell ref="W201:W204"/>
    <mergeCell ref="BA201:BA204"/>
    <mergeCell ref="BC201:BC204"/>
    <mergeCell ref="BV202:BW202"/>
    <mergeCell ref="BX202:BY202"/>
    <mergeCell ref="BZ202:CA202"/>
    <mergeCell ref="CB202:CB204"/>
    <mergeCell ref="CC202:CC204"/>
    <mergeCell ref="G203:G204"/>
    <mergeCell ref="H203:H204"/>
    <mergeCell ref="I203:I204"/>
    <mergeCell ref="BD203:BD204"/>
    <mergeCell ref="BE203:BE204"/>
    <mergeCell ref="BJ202:BK202"/>
    <mergeCell ref="BL202:BM202"/>
    <mergeCell ref="BN202:BO202"/>
    <mergeCell ref="BP202:BQ202"/>
    <mergeCell ref="BR202:BS202"/>
    <mergeCell ref="BT202:BU202"/>
    <mergeCell ref="AU202:AU204"/>
    <mergeCell ref="AV202:AV204"/>
    <mergeCell ref="AW202:AW204"/>
    <mergeCell ref="BD202:BE202"/>
    <mergeCell ref="BF202:BG202"/>
    <mergeCell ref="BH202:BI202"/>
    <mergeCell ref="BF203:BF204"/>
    <mergeCell ref="BG203:BG204"/>
    <mergeCell ref="BH203:BH204"/>
    <mergeCell ref="BI203:BI204"/>
    <mergeCell ref="AO202:AO204"/>
    <mergeCell ref="BD201:BZ201"/>
    <mergeCell ref="J202:U202"/>
    <mergeCell ref="Z202:Z204"/>
    <mergeCell ref="AA202:AA204"/>
    <mergeCell ref="AB202:AB204"/>
    <mergeCell ref="C200:H200"/>
    <mergeCell ref="A201:A204"/>
    <mergeCell ref="B201:B204"/>
    <mergeCell ref="C201:C204"/>
    <mergeCell ref="D201:D204"/>
    <mergeCell ref="E201:E204"/>
    <mergeCell ref="F201:F204"/>
    <mergeCell ref="G201:I201"/>
    <mergeCell ref="G202:I202"/>
    <mergeCell ref="B188:B190"/>
    <mergeCell ref="C188:C190"/>
    <mergeCell ref="B191:B192"/>
    <mergeCell ref="C191:C192"/>
    <mergeCell ref="A193:F193"/>
    <mergeCell ref="B199:H199"/>
    <mergeCell ref="AI202:AI204"/>
    <mergeCell ref="AJ202:AJ204"/>
    <mergeCell ref="AK202:AK204"/>
    <mergeCell ref="AL202:AL204"/>
    <mergeCell ref="AM202:AM204"/>
    <mergeCell ref="AN202:AN204"/>
    <mergeCell ref="AC202:AC204"/>
    <mergeCell ref="AD202:AD204"/>
    <mergeCell ref="AE202:AE204"/>
    <mergeCell ref="AF202:AF204"/>
    <mergeCell ref="AG202:AG204"/>
    <mergeCell ref="AH202:AH204"/>
    <mergeCell ref="D179:E179"/>
    <mergeCell ref="B182:B183"/>
    <mergeCell ref="C182:C183"/>
    <mergeCell ref="B184:B185"/>
    <mergeCell ref="C184:C185"/>
    <mergeCell ref="B186:B187"/>
    <mergeCell ref="C186:C187"/>
    <mergeCell ref="B174:B175"/>
    <mergeCell ref="C174:C175"/>
    <mergeCell ref="B176:B178"/>
    <mergeCell ref="C176:C178"/>
    <mergeCell ref="B179:B181"/>
    <mergeCell ref="C179:C181"/>
    <mergeCell ref="B164:B171"/>
    <mergeCell ref="C164:E164"/>
    <mergeCell ref="C165:C169"/>
    <mergeCell ref="C170:C171"/>
    <mergeCell ref="B172:B173"/>
    <mergeCell ref="C172:C173"/>
    <mergeCell ref="C155:C156"/>
    <mergeCell ref="C157:C158"/>
    <mergeCell ref="B159:B160"/>
    <mergeCell ref="C159:C160"/>
    <mergeCell ref="B161:B163"/>
    <mergeCell ref="C161:C163"/>
    <mergeCell ref="BZ146:BZ147"/>
    <mergeCell ref="CA146:CA147"/>
    <mergeCell ref="A148:A192"/>
    <mergeCell ref="B148:B150"/>
    <mergeCell ref="C148:C150"/>
    <mergeCell ref="D148:E148"/>
    <mergeCell ref="B151:B153"/>
    <mergeCell ref="C151:C153"/>
    <mergeCell ref="B154:B158"/>
    <mergeCell ref="C154:E154"/>
    <mergeCell ref="BP146:BP147"/>
    <mergeCell ref="BQ146:BQ147"/>
    <mergeCell ref="BR146:BR147"/>
    <mergeCell ref="BS146:BS147"/>
    <mergeCell ref="BT146:BT147"/>
    <mergeCell ref="BU146:BU147"/>
    <mergeCell ref="BJ146:BJ147"/>
    <mergeCell ref="BK146:BK147"/>
    <mergeCell ref="BL146:BL147"/>
    <mergeCell ref="BM146:BM147"/>
    <mergeCell ref="BN146:BN147"/>
    <mergeCell ref="BO146:BO147"/>
    <mergeCell ref="AI145:AI147"/>
    <mergeCell ref="AJ145:AJ147"/>
    <mergeCell ref="AK145:AK147"/>
    <mergeCell ref="AL145:AL147"/>
    <mergeCell ref="CC145:CC147"/>
    <mergeCell ref="G146:G147"/>
    <mergeCell ref="H146:H147"/>
    <mergeCell ref="I146:I147"/>
    <mergeCell ref="BD146:BD147"/>
    <mergeCell ref="BE146:BE147"/>
    <mergeCell ref="BF146:BF147"/>
    <mergeCell ref="BG146:BG147"/>
    <mergeCell ref="BH146:BH147"/>
    <mergeCell ref="BI146:BI147"/>
    <mergeCell ref="BR145:BS145"/>
    <mergeCell ref="BT145:BU145"/>
    <mergeCell ref="BV145:BW145"/>
    <mergeCell ref="BX145:BY145"/>
    <mergeCell ref="BZ145:CA145"/>
    <mergeCell ref="CB145:CB147"/>
    <mergeCell ref="BV146:BV147"/>
    <mergeCell ref="BW146:BW147"/>
    <mergeCell ref="BX146:BX147"/>
    <mergeCell ref="BY146:BY147"/>
    <mergeCell ref="BF145:BG145"/>
    <mergeCell ref="BH145:BI145"/>
    <mergeCell ref="BJ145:BK145"/>
    <mergeCell ref="BL145:BM145"/>
    <mergeCell ref="BN145:BO145"/>
    <mergeCell ref="BP145:BQ145"/>
    <mergeCell ref="AO145:AO147"/>
    <mergeCell ref="AP145:AP147"/>
    <mergeCell ref="AQ145:AQ147"/>
    <mergeCell ref="AR145:AR147"/>
    <mergeCell ref="AS145:AS147"/>
    <mergeCell ref="AT145:AT147"/>
    <mergeCell ref="AM145:AM147"/>
    <mergeCell ref="AN145:AN147"/>
    <mergeCell ref="AC145:AC147"/>
    <mergeCell ref="AD145:AD147"/>
    <mergeCell ref="AE145:AE147"/>
    <mergeCell ref="AF145:AF147"/>
    <mergeCell ref="AG145:AG147"/>
    <mergeCell ref="AH145:AH147"/>
    <mergeCell ref="AR144:AS144"/>
    <mergeCell ref="AT144:AU144"/>
    <mergeCell ref="AV144:AW144"/>
    <mergeCell ref="BA144:BA147"/>
    <mergeCell ref="BC144:BC147"/>
    <mergeCell ref="BD144:BZ144"/>
    <mergeCell ref="AU145:AU147"/>
    <mergeCell ref="AV145:AV147"/>
    <mergeCell ref="AW145:AW147"/>
    <mergeCell ref="BD145:BE145"/>
    <mergeCell ref="AF144:AG144"/>
    <mergeCell ref="AH144:AI144"/>
    <mergeCell ref="AJ144:AK144"/>
    <mergeCell ref="AL144:AM144"/>
    <mergeCell ref="AN144:AO144"/>
    <mergeCell ref="AP144:AQ144"/>
    <mergeCell ref="W144:W147"/>
    <mergeCell ref="Z144:AA144"/>
    <mergeCell ref="AB144:AC144"/>
    <mergeCell ref="AD144:AE144"/>
    <mergeCell ref="J145:U145"/>
    <mergeCell ref="Z145:Z147"/>
    <mergeCell ref="AA145:AA147"/>
    <mergeCell ref="AB145:AB147"/>
    <mergeCell ref="C143:H143"/>
    <mergeCell ref="A144:A147"/>
    <mergeCell ref="B144:B147"/>
    <mergeCell ref="C144:C147"/>
    <mergeCell ref="D144:D147"/>
    <mergeCell ref="E144:E147"/>
    <mergeCell ref="F144:F147"/>
    <mergeCell ref="G144:I144"/>
    <mergeCell ref="G145:I145"/>
    <mergeCell ref="A135:E137"/>
    <mergeCell ref="B142:H142"/>
    <mergeCell ref="B123:B124"/>
    <mergeCell ref="C123:C124"/>
    <mergeCell ref="B125:B126"/>
    <mergeCell ref="C125:C126"/>
    <mergeCell ref="B127:B128"/>
    <mergeCell ref="C127:C128"/>
    <mergeCell ref="C91:C99"/>
    <mergeCell ref="B100:B111"/>
    <mergeCell ref="C100:C111"/>
    <mergeCell ref="B112:B113"/>
    <mergeCell ref="C112:C113"/>
    <mergeCell ref="B114:B122"/>
    <mergeCell ref="C114:C122"/>
    <mergeCell ref="J144:U144"/>
    <mergeCell ref="V144:V147"/>
    <mergeCell ref="BM82:BM83"/>
    <mergeCell ref="BN82:BN83"/>
    <mergeCell ref="BO82:BO83"/>
    <mergeCell ref="AI81:AI83"/>
    <mergeCell ref="AJ81:AJ83"/>
    <mergeCell ref="AK81:AK83"/>
    <mergeCell ref="AL81:AL83"/>
    <mergeCell ref="AM81:AM83"/>
    <mergeCell ref="AN81:AN83"/>
    <mergeCell ref="AC81:AC83"/>
    <mergeCell ref="AD81:AD83"/>
    <mergeCell ref="AE81:AE83"/>
    <mergeCell ref="AF81:AF83"/>
    <mergeCell ref="B129:B132"/>
    <mergeCell ref="C129:C132"/>
    <mergeCell ref="B133:B134"/>
    <mergeCell ref="C133:C134"/>
    <mergeCell ref="BY82:BY83"/>
    <mergeCell ref="BF81:BG81"/>
    <mergeCell ref="BH81:BI81"/>
    <mergeCell ref="BJ81:BK81"/>
    <mergeCell ref="BL81:BM81"/>
    <mergeCell ref="BN81:BO81"/>
    <mergeCell ref="BP81:BQ81"/>
    <mergeCell ref="AO81:AO83"/>
    <mergeCell ref="AP81:AP83"/>
    <mergeCell ref="AQ81:AQ83"/>
    <mergeCell ref="AR81:AR83"/>
    <mergeCell ref="AS81:AS83"/>
    <mergeCell ref="AT81:AT83"/>
    <mergeCell ref="BZ82:BZ83"/>
    <mergeCell ref="CA82:CA83"/>
    <mergeCell ref="A84:A134"/>
    <mergeCell ref="B84:B86"/>
    <mergeCell ref="C84:C86"/>
    <mergeCell ref="B87:B88"/>
    <mergeCell ref="C87:C88"/>
    <mergeCell ref="B89:B90"/>
    <mergeCell ref="C89:C90"/>
    <mergeCell ref="B91:B99"/>
    <mergeCell ref="BP82:BP83"/>
    <mergeCell ref="BQ82:BQ83"/>
    <mergeCell ref="BR82:BR83"/>
    <mergeCell ref="BS82:BS83"/>
    <mergeCell ref="BT82:BT83"/>
    <mergeCell ref="BU82:BU83"/>
    <mergeCell ref="BJ82:BJ83"/>
    <mergeCell ref="BK82:BK83"/>
    <mergeCell ref="BL82:BL83"/>
    <mergeCell ref="AR80:AS80"/>
    <mergeCell ref="AT80:AU80"/>
    <mergeCell ref="AV80:AW80"/>
    <mergeCell ref="BA80:BA83"/>
    <mergeCell ref="BC80:BC83"/>
    <mergeCell ref="BD80:BZ80"/>
    <mergeCell ref="AU81:AU83"/>
    <mergeCell ref="AV81:AV83"/>
    <mergeCell ref="AW81:AW83"/>
    <mergeCell ref="BD81:BE81"/>
    <mergeCell ref="AF80:AG80"/>
    <mergeCell ref="AH80:AI80"/>
    <mergeCell ref="AJ80:AK80"/>
    <mergeCell ref="AL80:AM80"/>
    <mergeCell ref="AN80:AO80"/>
    <mergeCell ref="AP80:AQ80"/>
    <mergeCell ref="CC81:CC83"/>
    <mergeCell ref="BD82:BD83"/>
    <mergeCell ref="BE82:BE83"/>
    <mergeCell ref="BF82:BF83"/>
    <mergeCell ref="BG82:BG83"/>
    <mergeCell ref="BH82:BH83"/>
    <mergeCell ref="BI82:BI83"/>
    <mergeCell ref="BR81:BS81"/>
    <mergeCell ref="BT81:BU81"/>
    <mergeCell ref="BV81:BW81"/>
    <mergeCell ref="BX81:BY81"/>
    <mergeCell ref="BZ81:CA81"/>
    <mergeCell ref="CB81:CB83"/>
    <mergeCell ref="BV82:BV83"/>
    <mergeCell ref="BW82:BW83"/>
    <mergeCell ref="BX82:BX83"/>
    <mergeCell ref="AB80:AC80"/>
    <mergeCell ref="AD80:AE80"/>
    <mergeCell ref="J81:U81"/>
    <mergeCell ref="Z81:Z83"/>
    <mergeCell ref="AA81:AA83"/>
    <mergeCell ref="AB81:AB83"/>
    <mergeCell ref="C79:H79"/>
    <mergeCell ref="A80:A83"/>
    <mergeCell ref="B80:B83"/>
    <mergeCell ref="C80:C83"/>
    <mergeCell ref="D80:D83"/>
    <mergeCell ref="E80:E83"/>
    <mergeCell ref="F80:F83"/>
    <mergeCell ref="G80:I80"/>
    <mergeCell ref="G81:I81"/>
    <mergeCell ref="AG81:AG83"/>
    <mergeCell ref="AH81:AH83"/>
    <mergeCell ref="G82:G83"/>
    <mergeCell ref="H82:H83"/>
    <mergeCell ref="I82:I83"/>
    <mergeCell ref="A67:H69"/>
    <mergeCell ref="B78:H78"/>
    <mergeCell ref="B54:B62"/>
    <mergeCell ref="C54:E54"/>
    <mergeCell ref="C55:C58"/>
    <mergeCell ref="Z56:Z58"/>
    <mergeCell ref="AA56:AA58"/>
    <mergeCell ref="C59:C62"/>
    <mergeCell ref="B43:B44"/>
    <mergeCell ref="C43:C44"/>
    <mergeCell ref="B45:B53"/>
    <mergeCell ref="C45:C53"/>
    <mergeCell ref="Z46:Z48"/>
    <mergeCell ref="AA46:AA48"/>
    <mergeCell ref="J80:U80"/>
    <mergeCell ref="V80:V83"/>
    <mergeCell ref="W80:W83"/>
    <mergeCell ref="Z80:AA80"/>
    <mergeCell ref="A17:A66"/>
    <mergeCell ref="B63:B64"/>
    <mergeCell ref="C63:C64"/>
    <mergeCell ref="B65:B66"/>
    <mergeCell ref="C65:C66"/>
    <mergeCell ref="B17:B21"/>
    <mergeCell ref="C17:E17"/>
    <mergeCell ref="C18:C19"/>
    <mergeCell ref="C20:C21"/>
    <mergeCell ref="BK15:BK16"/>
    <mergeCell ref="BL15:BL16"/>
    <mergeCell ref="BM15:BM16"/>
    <mergeCell ref="BN15:BN16"/>
    <mergeCell ref="AA26:AA30"/>
    <mergeCell ref="C31:C34"/>
    <mergeCell ref="Z32:Z34"/>
    <mergeCell ref="AA32:AA34"/>
    <mergeCell ref="B35:B42"/>
    <mergeCell ref="C35:E35"/>
    <mergeCell ref="C36:C39"/>
    <mergeCell ref="Z37:Z39"/>
    <mergeCell ref="AA37:AA39"/>
    <mergeCell ref="C40:C42"/>
    <mergeCell ref="B22:B23"/>
    <mergeCell ref="C22:C23"/>
    <mergeCell ref="B24:B34"/>
    <mergeCell ref="C24:E24"/>
    <mergeCell ref="C25:C30"/>
    <mergeCell ref="Z26:Z30"/>
    <mergeCell ref="AC14:AC16"/>
    <mergeCell ref="CB14:CB16"/>
    <mergeCell ref="CC14:CC16"/>
    <mergeCell ref="G15:G16"/>
    <mergeCell ref="H15:H16"/>
    <mergeCell ref="I15:I16"/>
    <mergeCell ref="BD15:BD16"/>
    <mergeCell ref="BE15:BE16"/>
    <mergeCell ref="BF15:BF16"/>
    <mergeCell ref="BL14:BM14"/>
    <mergeCell ref="BN14:BO14"/>
    <mergeCell ref="BP14:BQ14"/>
    <mergeCell ref="BR14:BS14"/>
    <mergeCell ref="BT14:BU14"/>
    <mergeCell ref="BV14:BW14"/>
    <mergeCell ref="AV14:AV16"/>
    <mergeCell ref="AW14:AW16"/>
    <mergeCell ref="BD14:BE14"/>
    <mergeCell ref="BF14:BG14"/>
    <mergeCell ref="BH14:BI14"/>
    <mergeCell ref="BJ14:BK14"/>
    <mergeCell ref="BG15:BG16"/>
    <mergeCell ref="BH15:BH16"/>
    <mergeCell ref="BI15:BI16"/>
    <mergeCell ref="BJ15:BJ16"/>
    <mergeCell ref="AL14:AL16"/>
    <mergeCell ref="AM14:AM16"/>
    <mergeCell ref="AN14:AN16"/>
    <mergeCell ref="AO14:AO16"/>
    <mergeCell ref="AP14:AP16"/>
    <mergeCell ref="AQ14:AQ16"/>
    <mergeCell ref="BQ15:BQ16"/>
    <mergeCell ref="AE14:AE16"/>
    <mergeCell ref="BX14:BY14"/>
    <mergeCell ref="BZ14:CA14"/>
    <mergeCell ref="BZ15:BZ16"/>
    <mergeCell ref="CA15:CA16"/>
    <mergeCell ref="BO15:BO16"/>
    <mergeCell ref="BP15:BP16"/>
    <mergeCell ref="AF14:AF16"/>
    <mergeCell ref="AG14:AG16"/>
    <mergeCell ref="AH14:AH16"/>
    <mergeCell ref="BX15:BX16"/>
    <mergeCell ref="BY15:BY16"/>
    <mergeCell ref="AT13:AU13"/>
    <mergeCell ref="AV13:AW13"/>
    <mergeCell ref="BA13:BA16"/>
    <mergeCell ref="BC13:BC16"/>
    <mergeCell ref="BD13:BZ13"/>
    <mergeCell ref="AR14:AR16"/>
    <mergeCell ref="AS14:AS16"/>
    <mergeCell ref="AT14:AT16"/>
    <mergeCell ref="AU14:AU16"/>
    <mergeCell ref="AF13:AG13"/>
    <mergeCell ref="AH13:AI13"/>
    <mergeCell ref="AJ13:AK13"/>
    <mergeCell ref="AL13:AM13"/>
    <mergeCell ref="AN13:AO13"/>
    <mergeCell ref="AP13:AQ13"/>
    <mergeCell ref="BW15:BW16"/>
    <mergeCell ref="BR15:BR16"/>
    <mergeCell ref="BS15:BS16"/>
    <mergeCell ref="BT15:BT16"/>
    <mergeCell ref="BU15:BU16"/>
    <mergeCell ref="BV15:BV16"/>
    <mergeCell ref="B10:H10"/>
    <mergeCell ref="C11:H11"/>
    <mergeCell ref="G12:H12"/>
    <mergeCell ref="A13:A16"/>
    <mergeCell ref="B13:B16"/>
    <mergeCell ref="C13:C16"/>
    <mergeCell ref="D13:D16"/>
    <mergeCell ref="E13:E16"/>
    <mergeCell ref="F13:F16"/>
    <mergeCell ref="G13:I13"/>
    <mergeCell ref="A2:H2"/>
    <mergeCell ref="B3:D3"/>
    <mergeCell ref="B4:D4"/>
    <mergeCell ref="B5:D5"/>
    <mergeCell ref="B6:D6"/>
    <mergeCell ref="B8:D8"/>
    <mergeCell ref="AR13:AS13"/>
    <mergeCell ref="AI14:AI16"/>
    <mergeCell ref="AJ14:AJ16"/>
    <mergeCell ref="AK14:AK16"/>
    <mergeCell ref="G14:I14"/>
    <mergeCell ref="J14:U14"/>
    <mergeCell ref="Z14:Z16"/>
    <mergeCell ref="AA14:AA16"/>
    <mergeCell ref="AB14:AB16"/>
    <mergeCell ref="J13:U13"/>
    <mergeCell ref="V13:V16"/>
    <mergeCell ref="W13:W16"/>
    <mergeCell ref="Z13:AA13"/>
    <mergeCell ref="AB13:AC13"/>
    <mergeCell ref="AD13:AE13"/>
    <mergeCell ref="AD14:AD16"/>
  </mergeCells>
  <conditionalFormatting sqref="W13 CC14:CC66 W80 W144 CC309:CC333 CC366:CC396 CC517:CC540">
    <cfRule type="cellIs" dxfId="187" priority="103" operator="lessThan">
      <formula>0.08</formula>
    </cfRule>
    <cfRule type="cellIs" dxfId="186" priority="102" operator="greaterThan">
      <formula>0.17</formula>
    </cfRule>
    <cfRule type="cellIs" dxfId="185" priority="101" operator="between">
      <formula>0.081</formula>
      <formula>0.169</formula>
    </cfRule>
    <cfRule type="cellIs" dxfId="184" priority="104" operator="greaterThan">
      <formula>0.17</formula>
    </cfRule>
  </conditionalFormatting>
  <conditionalFormatting sqref="W17:W66 W84:W134 W148:W192 W205:W224 W236:W299 W309:W333 W366:W396 W408:W429 W475:W508">
    <cfRule type="cellIs" dxfId="183" priority="92" operator="lessThan">
      <formula>8</formula>
    </cfRule>
    <cfRule type="cellIs" dxfId="182" priority="90" operator="between">
      <formula>15</formula>
      <formula>49.9</formula>
    </cfRule>
    <cfRule type="cellIs" dxfId="181" priority="87" operator="greaterThanOrEqual">
      <formula>98</formula>
    </cfRule>
    <cfRule type="cellIs" dxfId="180" priority="88" operator="between">
      <formula>80</formula>
      <formula>97.9</formula>
    </cfRule>
    <cfRule type="cellIs" dxfId="179" priority="89" operator="between">
      <formula>50</formula>
      <formula>79.9</formula>
    </cfRule>
    <cfRule type="cellIs" dxfId="178" priority="91" operator="lessThan">
      <formula>14.9</formula>
    </cfRule>
  </conditionalFormatting>
  <conditionalFormatting sqref="W201">
    <cfRule type="cellIs" dxfId="177" priority="71" operator="between">
      <formula>0.081</formula>
      <formula>0.169</formula>
    </cfRule>
    <cfRule type="cellIs" dxfId="176" priority="72" operator="greaterThan">
      <formula>0.17</formula>
    </cfRule>
    <cfRule type="cellIs" dxfId="175" priority="73" operator="lessThan">
      <formula>0.08</formula>
    </cfRule>
    <cfRule type="cellIs" dxfId="174" priority="74" operator="greaterThan">
      <formula>0.17</formula>
    </cfRule>
  </conditionalFormatting>
  <conditionalFormatting sqref="W232">
    <cfRule type="cellIs" dxfId="173" priority="67" operator="between">
      <formula>0.081</formula>
      <formula>0.169</formula>
    </cfRule>
    <cfRule type="cellIs" dxfId="172" priority="68" operator="greaterThan">
      <formula>0.17</formula>
    </cfRule>
    <cfRule type="cellIs" dxfId="171" priority="70" operator="greaterThan">
      <formula>0.17</formula>
    </cfRule>
    <cfRule type="cellIs" dxfId="170" priority="69" operator="lessThan">
      <formula>0.08</formula>
    </cfRule>
  </conditionalFormatting>
  <conditionalFormatting sqref="W305">
    <cfRule type="cellIs" dxfId="169" priority="65" operator="lessThan">
      <formula>0.08</formula>
    </cfRule>
    <cfRule type="cellIs" dxfId="168" priority="66" operator="greaterThan">
      <formula>0.17</formula>
    </cfRule>
    <cfRule type="cellIs" dxfId="167" priority="64" operator="greaterThan">
      <formula>0.17</formula>
    </cfRule>
    <cfRule type="cellIs" dxfId="166" priority="63" operator="between">
      <formula>0.081</formula>
      <formula>0.169</formula>
    </cfRule>
  </conditionalFormatting>
  <conditionalFormatting sqref="W340">
    <cfRule type="cellIs" dxfId="165" priority="59" operator="between">
      <formula>0.081</formula>
      <formula>0.169</formula>
    </cfRule>
    <cfRule type="cellIs" dxfId="164" priority="60" operator="greaterThan">
      <formula>0.17</formula>
    </cfRule>
    <cfRule type="cellIs" dxfId="163" priority="61" operator="lessThan">
      <formula>0.08</formula>
    </cfRule>
    <cfRule type="cellIs" dxfId="162" priority="62" operator="greaterThan">
      <formula>0.17</formula>
    </cfRule>
  </conditionalFormatting>
  <conditionalFormatting sqref="W344:W354">
    <cfRule type="cellIs" dxfId="161" priority="86" operator="lessThan">
      <formula>8</formula>
    </cfRule>
    <cfRule type="cellIs" dxfId="160" priority="85" operator="lessThan">
      <formula>14.9</formula>
    </cfRule>
    <cfRule type="cellIs" dxfId="159" priority="84" operator="between">
      <formula>15</formula>
      <formula>49.9</formula>
    </cfRule>
    <cfRule type="cellIs" dxfId="158" priority="83" operator="between">
      <formula>50</formula>
      <formula>79.9</formula>
    </cfRule>
    <cfRule type="cellIs" dxfId="157" priority="82" operator="between">
      <formula>80</formula>
      <formula>97.9</formula>
    </cfRule>
    <cfRule type="cellIs" dxfId="156" priority="81" operator="greaterThanOrEqual">
      <formula>98</formula>
    </cfRule>
  </conditionalFormatting>
  <conditionalFormatting sqref="W362">
    <cfRule type="cellIs" dxfId="155" priority="57" operator="lessThan">
      <formula>0.08</formula>
    </cfRule>
    <cfRule type="cellIs" dxfId="154" priority="58" operator="greaterThan">
      <formula>0.17</formula>
    </cfRule>
    <cfRule type="cellIs" dxfId="153" priority="55" operator="between">
      <formula>0.081</formula>
      <formula>0.169</formula>
    </cfRule>
    <cfRule type="cellIs" dxfId="152" priority="56" operator="greaterThan">
      <formula>0.17</formula>
    </cfRule>
  </conditionalFormatting>
  <conditionalFormatting sqref="W404">
    <cfRule type="cellIs" dxfId="151" priority="53" operator="lessThan">
      <formula>0.08</formula>
    </cfRule>
    <cfRule type="cellIs" dxfId="150" priority="54" operator="greaterThan">
      <formula>0.17</formula>
    </cfRule>
    <cfRule type="cellIs" dxfId="149" priority="51" operator="between">
      <formula>0.081</formula>
      <formula>0.169</formula>
    </cfRule>
    <cfRule type="cellIs" dxfId="148" priority="52" operator="greaterThan">
      <formula>0.17</formula>
    </cfRule>
  </conditionalFormatting>
  <conditionalFormatting sqref="W438">
    <cfRule type="cellIs" dxfId="147" priority="48" operator="greaterThan">
      <formula>0.17</formula>
    </cfRule>
    <cfRule type="cellIs" dxfId="146" priority="50" operator="greaterThan">
      <formula>0.17</formula>
    </cfRule>
    <cfRule type="cellIs" dxfId="145" priority="49" operator="lessThan">
      <formula>0.08</formula>
    </cfRule>
    <cfRule type="cellIs" dxfId="144" priority="47" operator="between">
      <formula>0.081</formula>
      <formula>0.169</formula>
    </cfRule>
  </conditionalFormatting>
  <conditionalFormatting sqref="W442:W447">
    <cfRule type="cellIs" dxfId="143" priority="2" operator="between">
      <formula>80</formula>
      <formula>97.9</formula>
    </cfRule>
    <cfRule type="cellIs" dxfId="142" priority="3" operator="between">
      <formula>50</formula>
      <formula>79.9</formula>
    </cfRule>
    <cfRule type="cellIs" dxfId="141" priority="4" operator="between">
      <formula>15</formula>
      <formula>49.9</formula>
    </cfRule>
    <cfRule type="cellIs" dxfId="140" priority="5" operator="lessThan">
      <formula>14.9</formula>
    </cfRule>
    <cfRule type="cellIs" dxfId="139" priority="6" operator="lessThan">
      <formula>8</formula>
    </cfRule>
    <cfRule type="cellIs" dxfId="138" priority="1" operator="greaterThanOrEqual">
      <formula>98</formula>
    </cfRule>
  </conditionalFormatting>
  <conditionalFormatting sqref="W453">
    <cfRule type="cellIs" dxfId="137" priority="46" operator="greaterThan">
      <formula>0.17</formula>
    </cfRule>
    <cfRule type="cellIs" dxfId="136" priority="45" operator="lessThan">
      <formula>0.08</formula>
    </cfRule>
    <cfRule type="cellIs" dxfId="135" priority="44" operator="greaterThan">
      <formula>0.17</formula>
    </cfRule>
    <cfRule type="cellIs" dxfId="134" priority="43" operator="between">
      <formula>0.081</formula>
      <formula>0.169</formula>
    </cfRule>
  </conditionalFormatting>
  <conditionalFormatting sqref="W457:W461">
    <cfRule type="cellIs" dxfId="133" priority="78" operator="between">
      <formula>15</formula>
      <formula>49.9</formula>
    </cfRule>
    <cfRule type="cellIs" dxfId="132" priority="80" operator="lessThan">
      <formula>8</formula>
    </cfRule>
    <cfRule type="cellIs" dxfId="131" priority="79" operator="lessThan">
      <formula>14.9</formula>
    </cfRule>
    <cfRule type="cellIs" dxfId="130" priority="77" operator="between">
      <formula>50</formula>
      <formula>79.9</formula>
    </cfRule>
    <cfRule type="cellIs" dxfId="129" priority="76" operator="between">
      <formula>80</formula>
      <formula>97.9</formula>
    </cfRule>
    <cfRule type="cellIs" dxfId="128" priority="75" operator="greaterThanOrEqual">
      <formula>98</formula>
    </cfRule>
  </conditionalFormatting>
  <conditionalFormatting sqref="W471">
    <cfRule type="cellIs" dxfId="127" priority="42" operator="greaterThan">
      <formula>0.17</formula>
    </cfRule>
    <cfRule type="cellIs" dxfId="126" priority="41" operator="lessThan">
      <formula>0.08</formula>
    </cfRule>
    <cfRule type="cellIs" dxfId="125" priority="39" operator="between">
      <formula>0.081</formula>
      <formula>0.169</formula>
    </cfRule>
    <cfRule type="cellIs" dxfId="124" priority="40" operator="greaterThan">
      <formula>0.17</formula>
    </cfRule>
  </conditionalFormatting>
  <conditionalFormatting sqref="CC81:CC134">
    <cfRule type="cellIs" dxfId="123" priority="36" operator="greaterThan">
      <formula>0.17</formula>
    </cfRule>
    <cfRule type="cellIs" dxfId="122" priority="35" operator="between">
      <formula>0.081</formula>
      <formula>0.169</formula>
    </cfRule>
    <cfRule type="cellIs" dxfId="121" priority="38" operator="greaterThan">
      <formula>0.17</formula>
    </cfRule>
    <cfRule type="cellIs" dxfId="120" priority="37" operator="lessThan">
      <formula>0.08</formula>
    </cfRule>
  </conditionalFormatting>
  <conditionalFormatting sqref="CC145:CC192">
    <cfRule type="cellIs" dxfId="119" priority="32" operator="greaterThan">
      <formula>0.17</formula>
    </cfRule>
    <cfRule type="cellIs" dxfId="118" priority="31" operator="between">
      <formula>0.081</formula>
      <formula>0.169</formula>
    </cfRule>
    <cfRule type="cellIs" dxfId="117" priority="34" operator="greaterThan">
      <formula>0.17</formula>
    </cfRule>
    <cfRule type="cellIs" dxfId="116" priority="33" operator="lessThan">
      <formula>0.08</formula>
    </cfRule>
  </conditionalFormatting>
  <conditionalFormatting sqref="CC202:CC224">
    <cfRule type="cellIs" dxfId="115" priority="30" operator="greaterThan">
      <formula>0.17</formula>
    </cfRule>
    <cfRule type="cellIs" dxfId="114" priority="29" operator="lessThan">
      <formula>0.08</formula>
    </cfRule>
    <cfRule type="cellIs" dxfId="113" priority="28" operator="greaterThan">
      <formula>0.17</formula>
    </cfRule>
    <cfRule type="cellIs" dxfId="112" priority="27" operator="between">
      <formula>0.081</formula>
      <formula>0.169</formula>
    </cfRule>
  </conditionalFormatting>
  <conditionalFormatting sqref="CC233:CC300">
    <cfRule type="cellIs" dxfId="111" priority="26" operator="greaterThan">
      <formula>0.17</formula>
    </cfRule>
    <cfRule type="cellIs" dxfId="110" priority="25" operator="lessThan">
      <formula>0.08</formula>
    </cfRule>
    <cfRule type="cellIs" dxfId="109" priority="24" operator="greaterThan">
      <formula>0.17</formula>
    </cfRule>
    <cfRule type="cellIs" dxfId="108" priority="23" operator="between">
      <formula>0.081</formula>
      <formula>0.169</formula>
    </cfRule>
  </conditionalFormatting>
  <conditionalFormatting sqref="CC344:CC354">
    <cfRule type="cellIs" dxfId="107" priority="97" operator="between">
      <formula>0.081</formula>
      <formula>0.169</formula>
    </cfRule>
    <cfRule type="cellIs" dxfId="106" priority="98" operator="greaterThan">
      <formula>0.17</formula>
    </cfRule>
    <cfRule type="cellIs" dxfId="105" priority="99" operator="lessThan">
      <formula>0.08</formula>
    </cfRule>
    <cfRule type="cellIs" dxfId="104" priority="100" operator="greaterThan">
      <formula>0.17</formula>
    </cfRule>
  </conditionalFormatting>
  <conditionalFormatting sqref="CC405:CC429">
    <cfRule type="cellIs" dxfId="103" priority="21" operator="lessThan">
      <formula>0.08</formula>
    </cfRule>
    <cfRule type="cellIs" dxfId="102" priority="20" operator="greaterThan">
      <formula>0.17</formula>
    </cfRule>
    <cfRule type="cellIs" dxfId="101" priority="19" operator="between">
      <formula>0.081</formula>
      <formula>0.169</formula>
    </cfRule>
    <cfRule type="cellIs" dxfId="100" priority="22" operator="greaterThan">
      <formula>0.17</formula>
    </cfRule>
  </conditionalFormatting>
  <conditionalFormatting sqref="CC439:CC447">
    <cfRule type="cellIs" dxfId="99" priority="15" operator="between">
      <formula>0.081</formula>
      <formula>0.169</formula>
    </cfRule>
    <cfRule type="cellIs" dxfId="98" priority="18" operator="greaterThan">
      <formula>0.17</formula>
    </cfRule>
    <cfRule type="cellIs" dxfId="97" priority="17" operator="lessThan">
      <formula>0.08</formula>
    </cfRule>
    <cfRule type="cellIs" dxfId="96" priority="16" operator="greaterThan">
      <formula>0.17</formula>
    </cfRule>
  </conditionalFormatting>
  <conditionalFormatting sqref="CC454:CC461">
    <cfRule type="cellIs" dxfId="95" priority="13" operator="lessThan">
      <formula>0.08</formula>
    </cfRule>
    <cfRule type="cellIs" dxfId="94" priority="12" operator="greaterThan">
      <formula>0.17</formula>
    </cfRule>
    <cfRule type="cellIs" dxfId="93" priority="11" operator="between">
      <formula>0.081</formula>
      <formula>0.169</formula>
    </cfRule>
    <cfRule type="cellIs" dxfId="92" priority="14" operator="greaterThan">
      <formula>0.17</formula>
    </cfRule>
  </conditionalFormatting>
  <conditionalFormatting sqref="CC472:CC508">
    <cfRule type="cellIs" dxfId="91" priority="7" operator="between">
      <formula>0.081</formula>
      <formula>0.169</formula>
    </cfRule>
    <cfRule type="cellIs" dxfId="90" priority="8" operator="greaterThan">
      <formula>0.17</formula>
    </cfRule>
    <cfRule type="cellIs" dxfId="89" priority="9" operator="lessThan">
      <formula>0.08</formula>
    </cfRule>
    <cfRule type="cellIs" dxfId="88" priority="10" operator="greaterThan">
      <formula>0.17</formula>
    </cfRule>
  </conditionalFormatting>
  <printOptions horizontalCentered="1" verticalCentered="1"/>
  <pageMargins left="0.35433070866141736" right="0.35433070866141736" top="0.59055118110236227" bottom="0.59055118110236227" header="0.51181102362204722" footer="0.51181102362204722"/>
  <pageSetup scale="6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6EB2-6D69-4665-8E50-98A2CAA871E4}">
  <dimension ref="B2:G470"/>
  <sheetViews>
    <sheetView workbookViewId="0">
      <selection activeCell="K444" sqref="K444"/>
    </sheetView>
  </sheetViews>
  <sheetFormatPr baseColWidth="10" defaultRowHeight="15"/>
  <cols>
    <col min="1" max="1" width="1.85546875" customWidth="1"/>
    <col min="2" max="2" width="11.42578125" style="31"/>
    <col min="3" max="3" width="19.5703125" style="31" customWidth="1"/>
    <col min="4" max="4" width="18.140625" style="31" customWidth="1"/>
    <col min="5" max="5" width="27.7109375" style="31" customWidth="1"/>
    <col min="6" max="6" width="16.85546875" style="31" customWidth="1"/>
    <col min="7" max="7" width="15.42578125" style="31" customWidth="1"/>
  </cols>
  <sheetData>
    <row r="2" spans="2:7" ht="22.5">
      <c r="B2" s="365" t="s">
        <v>7</v>
      </c>
      <c r="C2" s="366" t="s">
        <v>211</v>
      </c>
      <c r="D2" s="367" t="s">
        <v>663</v>
      </c>
      <c r="E2" s="368"/>
      <c r="F2" s="369"/>
      <c r="G2" s="370"/>
    </row>
    <row r="3" spans="2:7" ht="22.5" hidden="1">
      <c r="B3" s="365" t="s">
        <v>8</v>
      </c>
      <c r="C3" s="1268" t="s">
        <v>213</v>
      </c>
      <c r="D3" s="1268"/>
      <c r="E3" s="1268"/>
      <c r="F3" s="371"/>
      <c r="G3" s="372"/>
    </row>
    <row r="4" spans="2:7" hidden="1">
      <c r="B4" s="373"/>
      <c r="C4" s="374"/>
      <c r="D4" s="373"/>
      <c r="E4" s="373"/>
      <c r="F4" s="369"/>
      <c r="G4" s="370"/>
    </row>
    <row r="5" spans="2:7" ht="15" hidden="1" customHeight="1">
      <c r="B5" s="375" t="s">
        <v>9</v>
      </c>
      <c r="C5" s="1269" t="s">
        <v>10</v>
      </c>
      <c r="D5" s="1269"/>
      <c r="E5" s="1269"/>
      <c r="F5" s="1269"/>
      <c r="G5" s="1269"/>
    </row>
    <row r="6" spans="2:7" ht="15" hidden="1" customHeight="1">
      <c r="B6" s="373"/>
      <c r="C6" s="377" t="s">
        <v>11</v>
      </c>
      <c r="D6" s="1269" t="s">
        <v>12</v>
      </c>
      <c r="E6" s="1269"/>
      <c r="F6" s="1269"/>
      <c r="G6" s="1269"/>
    </row>
    <row r="7" spans="2:7" hidden="1">
      <c r="B7" s="373"/>
      <c r="C7" s="377"/>
      <c r="D7" s="373"/>
      <c r="E7" s="373"/>
      <c r="F7" s="376"/>
      <c r="G7" s="378"/>
    </row>
    <row r="8" spans="2:7" ht="15" hidden="1" customHeight="1">
      <c r="B8" s="1255" t="s">
        <v>13</v>
      </c>
      <c r="C8" s="1258" t="s">
        <v>14</v>
      </c>
      <c r="D8" s="1258" t="s">
        <v>15</v>
      </c>
      <c r="E8" s="1261" t="s">
        <v>215</v>
      </c>
      <c r="F8" s="1261" t="s">
        <v>17</v>
      </c>
      <c r="G8" s="1262" t="s">
        <v>494</v>
      </c>
    </row>
    <row r="9" spans="2:7" ht="15" hidden="1" customHeight="1">
      <c r="B9" s="1256"/>
      <c r="C9" s="1259"/>
      <c r="D9" s="1259"/>
      <c r="E9" s="1261"/>
      <c r="F9" s="1261"/>
      <c r="G9" s="1263"/>
    </row>
    <row r="10" spans="2:7" hidden="1">
      <c r="B10" s="1256"/>
      <c r="C10" s="1259"/>
      <c r="D10" s="1259"/>
      <c r="E10" s="1261"/>
      <c r="F10" s="1261"/>
      <c r="G10" s="1263"/>
    </row>
    <row r="11" spans="2:7" hidden="1">
      <c r="B11" s="1257"/>
      <c r="C11" s="1260"/>
      <c r="D11" s="1260"/>
      <c r="E11" s="1261"/>
      <c r="F11" s="1261"/>
      <c r="G11" s="1264"/>
    </row>
    <row r="12" spans="2:7" ht="33.75" hidden="1">
      <c r="B12" s="1255" t="s">
        <v>428</v>
      </c>
      <c r="C12" s="1258" t="s">
        <v>240</v>
      </c>
      <c r="D12" s="1277" t="s">
        <v>388</v>
      </c>
      <c r="E12" s="337" t="s">
        <v>221</v>
      </c>
      <c r="F12" s="337"/>
      <c r="G12" s="338">
        <v>12</v>
      </c>
    </row>
    <row r="13" spans="2:7" ht="22.5" hidden="1">
      <c r="B13" s="1256"/>
      <c r="C13" s="1259"/>
      <c r="D13" s="1278"/>
      <c r="E13" s="336" t="s">
        <v>389</v>
      </c>
      <c r="F13" s="337" t="s">
        <v>46</v>
      </c>
      <c r="G13" s="338">
        <v>12</v>
      </c>
    </row>
    <row r="14" spans="2:7" ht="33.75" hidden="1">
      <c r="B14" s="1256"/>
      <c r="C14" s="1259"/>
      <c r="D14" s="1266" t="s">
        <v>47</v>
      </c>
      <c r="E14" s="337" t="s">
        <v>221</v>
      </c>
      <c r="F14" s="337"/>
      <c r="G14" s="338">
        <v>4</v>
      </c>
    </row>
    <row r="15" spans="2:7" ht="33.75" hidden="1">
      <c r="B15" s="1256"/>
      <c r="C15" s="1260"/>
      <c r="D15" s="1266"/>
      <c r="E15" s="336" t="s">
        <v>224</v>
      </c>
      <c r="F15" s="337" t="s">
        <v>46</v>
      </c>
      <c r="G15" s="338">
        <v>4</v>
      </c>
    </row>
    <row r="16" spans="2:7" ht="33.75" hidden="1">
      <c r="B16" s="1256"/>
      <c r="C16" s="1267" t="s">
        <v>225</v>
      </c>
      <c r="D16" s="1265" t="s">
        <v>277</v>
      </c>
      <c r="E16" s="337" t="s">
        <v>221</v>
      </c>
      <c r="F16" s="337"/>
      <c r="G16" s="338">
        <v>12</v>
      </c>
    </row>
    <row r="17" spans="2:7" ht="45" hidden="1">
      <c r="B17" s="1256"/>
      <c r="C17" s="1267"/>
      <c r="D17" s="1265"/>
      <c r="E17" s="336" t="s">
        <v>48</v>
      </c>
      <c r="F17" s="337" t="s">
        <v>49</v>
      </c>
      <c r="G17" s="338">
        <v>12</v>
      </c>
    </row>
    <row r="18" spans="2:7" ht="33.75" hidden="1">
      <c r="B18" s="1256"/>
      <c r="C18" s="1261" t="s">
        <v>273</v>
      </c>
      <c r="D18" s="1266" t="s">
        <v>231</v>
      </c>
      <c r="E18" s="337" t="s">
        <v>221</v>
      </c>
      <c r="F18" s="337"/>
      <c r="G18" s="338">
        <v>39509</v>
      </c>
    </row>
    <row r="19" spans="2:7" ht="22.5" hidden="1">
      <c r="B19" s="1256"/>
      <c r="C19" s="1261"/>
      <c r="D19" s="1266"/>
      <c r="E19" s="339" t="s">
        <v>34</v>
      </c>
      <c r="F19" s="340" t="s">
        <v>27</v>
      </c>
      <c r="G19" s="338">
        <v>21264</v>
      </c>
    </row>
    <row r="20" spans="2:7" hidden="1">
      <c r="B20" s="1256"/>
      <c r="C20" s="1261"/>
      <c r="D20" s="1266"/>
      <c r="E20" s="336" t="s">
        <v>35</v>
      </c>
      <c r="F20" s="337" t="s">
        <v>27</v>
      </c>
      <c r="G20" s="338">
        <v>17487</v>
      </c>
    </row>
    <row r="21" spans="2:7" hidden="1">
      <c r="B21" s="1256"/>
      <c r="C21" s="1261"/>
      <c r="D21" s="1266"/>
      <c r="E21" s="336" t="s">
        <v>36</v>
      </c>
      <c r="F21" s="337" t="s">
        <v>27</v>
      </c>
      <c r="G21" s="338">
        <v>672</v>
      </c>
    </row>
    <row r="22" spans="2:7" hidden="1">
      <c r="B22" s="1256"/>
      <c r="C22" s="1261"/>
      <c r="D22" s="1266"/>
      <c r="E22" s="336" t="s">
        <v>37</v>
      </c>
      <c r="F22" s="337" t="s">
        <v>212</v>
      </c>
      <c r="G22" s="338">
        <v>37</v>
      </c>
    </row>
    <row r="23" spans="2:7" ht="22.5" hidden="1">
      <c r="B23" s="1256"/>
      <c r="C23" s="1261"/>
      <c r="D23" s="1266"/>
      <c r="E23" s="336" t="s">
        <v>438</v>
      </c>
      <c r="F23" s="337" t="s">
        <v>212</v>
      </c>
      <c r="G23" s="338">
        <v>49</v>
      </c>
    </row>
    <row r="24" spans="2:7" ht="33.75" hidden="1">
      <c r="B24" s="1256"/>
      <c r="C24" s="1261"/>
      <c r="D24" s="1266" t="s">
        <v>230</v>
      </c>
      <c r="E24" s="337" t="s">
        <v>221</v>
      </c>
      <c r="F24" s="337"/>
      <c r="G24" s="338">
        <v>6728</v>
      </c>
    </row>
    <row r="25" spans="2:7" hidden="1">
      <c r="B25" s="1256"/>
      <c r="C25" s="1261"/>
      <c r="D25" s="1266"/>
      <c r="E25" s="336" t="s">
        <v>38</v>
      </c>
      <c r="F25" s="337" t="s">
        <v>27</v>
      </c>
      <c r="G25" s="338">
        <v>4505</v>
      </c>
    </row>
    <row r="26" spans="2:7" hidden="1">
      <c r="B26" s="1256"/>
      <c r="C26" s="1261"/>
      <c r="D26" s="1266"/>
      <c r="E26" s="336" t="s">
        <v>39</v>
      </c>
      <c r="F26" s="337" t="s">
        <v>27</v>
      </c>
      <c r="G26" s="338">
        <v>38</v>
      </c>
    </row>
    <row r="27" spans="2:7" hidden="1">
      <c r="B27" s="1256"/>
      <c r="C27" s="1261"/>
      <c r="D27" s="1266"/>
      <c r="E27" s="336" t="s">
        <v>40</v>
      </c>
      <c r="F27" s="337" t="s">
        <v>27</v>
      </c>
      <c r="G27" s="338">
        <v>2185</v>
      </c>
    </row>
    <row r="28" spans="2:7" ht="33.75" hidden="1">
      <c r="B28" s="1256"/>
      <c r="C28" s="1261" t="s">
        <v>274</v>
      </c>
      <c r="D28" s="1266" t="s">
        <v>227</v>
      </c>
      <c r="E28" s="337" t="s">
        <v>221</v>
      </c>
      <c r="F28" s="337"/>
      <c r="G28" s="338">
        <v>479</v>
      </c>
    </row>
    <row r="29" spans="2:7" ht="25.5" hidden="1">
      <c r="B29" s="1256"/>
      <c r="C29" s="1261"/>
      <c r="D29" s="1266"/>
      <c r="E29" s="341" t="s">
        <v>444</v>
      </c>
      <c r="F29" s="340" t="s">
        <v>27</v>
      </c>
      <c r="G29" s="338">
        <v>169</v>
      </c>
    </row>
    <row r="30" spans="2:7" ht="38.25" hidden="1">
      <c r="B30" s="1256"/>
      <c r="C30" s="1261"/>
      <c r="D30" s="1266"/>
      <c r="E30" s="342" t="s">
        <v>41</v>
      </c>
      <c r="F30" s="340" t="s">
        <v>27</v>
      </c>
      <c r="G30" s="338">
        <v>42</v>
      </c>
    </row>
    <row r="31" spans="2:7" ht="38.25" hidden="1">
      <c r="B31" s="1256"/>
      <c r="C31" s="1261"/>
      <c r="D31" s="1266"/>
      <c r="E31" s="342" t="s">
        <v>42</v>
      </c>
      <c r="F31" s="340" t="s">
        <v>27</v>
      </c>
      <c r="G31" s="338">
        <v>268</v>
      </c>
    </row>
    <row r="32" spans="2:7" ht="33.75" hidden="1">
      <c r="B32" s="1256"/>
      <c r="C32" s="1261"/>
      <c r="D32" s="1261" t="s">
        <v>228</v>
      </c>
      <c r="E32" s="337" t="s">
        <v>221</v>
      </c>
      <c r="F32" s="337"/>
      <c r="G32" s="338">
        <v>76</v>
      </c>
    </row>
    <row r="33" spans="2:7" ht="25.5" hidden="1">
      <c r="B33" s="1256"/>
      <c r="C33" s="1261"/>
      <c r="D33" s="1261"/>
      <c r="E33" s="342" t="s">
        <v>43</v>
      </c>
      <c r="F33" s="337" t="s">
        <v>27</v>
      </c>
      <c r="G33" s="338">
        <v>48</v>
      </c>
    </row>
    <row r="34" spans="2:7" ht="38.25" hidden="1">
      <c r="B34" s="1256"/>
      <c r="C34" s="1261"/>
      <c r="D34" s="1261"/>
      <c r="E34" s="342" t="s">
        <v>390</v>
      </c>
      <c r="F34" s="337" t="s">
        <v>27</v>
      </c>
      <c r="G34" s="338">
        <v>28</v>
      </c>
    </row>
    <row r="35" spans="2:7" ht="33.75" hidden="1">
      <c r="B35" s="1256"/>
      <c r="C35" s="1261" t="s">
        <v>392</v>
      </c>
      <c r="D35" s="1266" t="s">
        <v>395</v>
      </c>
      <c r="E35" s="337" t="s">
        <v>221</v>
      </c>
      <c r="F35" s="337"/>
      <c r="G35" s="338">
        <v>15122</v>
      </c>
    </row>
    <row r="36" spans="2:7" hidden="1">
      <c r="B36" s="1256"/>
      <c r="C36" s="1261"/>
      <c r="D36" s="1266"/>
      <c r="E36" s="339" t="s">
        <v>459</v>
      </c>
      <c r="F36" s="340" t="s">
        <v>188</v>
      </c>
      <c r="G36" s="338">
        <v>15122</v>
      </c>
    </row>
    <row r="37" spans="2:7" ht="33.75" hidden="1">
      <c r="B37" s="1256"/>
      <c r="C37" s="1261" t="s">
        <v>270</v>
      </c>
      <c r="D37" s="1261" t="s">
        <v>271</v>
      </c>
      <c r="E37" s="337" t="s">
        <v>221</v>
      </c>
      <c r="F37" s="337"/>
      <c r="G37" s="338">
        <v>79722</v>
      </c>
    </row>
    <row r="38" spans="2:7" hidden="1">
      <c r="B38" s="1256"/>
      <c r="C38" s="1261"/>
      <c r="D38" s="1261"/>
      <c r="E38" s="336" t="s">
        <v>19</v>
      </c>
      <c r="F38" s="337" t="s">
        <v>20</v>
      </c>
      <c r="G38" s="338">
        <v>16642</v>
      </c>
    </row>
    <row r="39" spans="2:7" hidden="1">
      <c r="B39" s="1256"/>
      <c r="C39" s="1261"/>
      <c r="D39" s="1261"/>
      <c r="E39" s="336" t="s">
        <v>21</v>
      </c>
      <c r="F39" s="337" t="s">
        <v>20</v>
      </c>
      <c r="G39" s="338">
        <v>18358</v>
      </c>
    </row>
    <row r="40" spans="2:7" hidden="1">
      <c r="B40" s="1256"/>
      <c r="C40" s="1261"/>
      <c r="D40" s="1261"/>
      <c r="E40" s="336" t="s">
        <v>24</v>
      </c>
      <c r="F40" s="337" t="s">
        <v>20</v>
      </c>
      <c r="G40" s="338">
        <v>18472</v>
      </c>
    </row>
    <row r="41" spans="2:7" hidden="1">
      <c r="B41" s="1256"/>
      <c r="C41" s="1261"/>
      <c r="D41" s="1261"/>
      <c r="E41" s="336" t="s">
        <v>25</v>
      </c>
      <c r="F41" s="337" t="s">
        <v>20</v>
      </c>
      <c r="G41" s="338">
        <v>8933</v>
      </c>
    </row>
    <row r="42" spans="2:7" hidden="1">
      <c r="B42" s="1256"/>
      <c r="C42" s="1261"/>
      <c r="D42" s="1261"/>
      <c r="E42" s="336" t="s">
        <v>22</v>
      </c>
      <c r="F42" s="337" t="s">
        <v>20</v>
      </c>
      <c r="G42" s="338">
        <v>17317</v>
      </c>
    </row>
    <row r="43" spans="2:7" ht="22.5" hidden="1">
      <c r="B43" s="1256"/>
      <c r="C43" s="1261"/>
      <c r="D43" s="1261"/>
      <c r="E43" s="336" t="s">
        <v>23</v>
      </c>
      <c r="F43" s="337" t="s">
        <v>20</v>
      </c>
      <c r="G43" s="338">
        <v>2138</v>
      </c>
    </row>
    <row r="44" spans="2:7" ht="22.5" hidden="1">
      <c r="B44" s="1256"/>
      <c r="C44" s="1261"/>
      <c r="D44" s="1261"/>
      <c r="E44" s="336" t="s">
        <v>226</v>
      </c>
      <c r="F44" s="337" t="s">
        <v>20</v>
      </c>
      <c r="G44" s="338">
        <v>10</v>
      </c>
    </row>
    <row r="45" spans="2:7" ht="22.5" hidden="1">
      <c r="B45" s="1256"/>
      <c r="C45" s="1261"/>
      <c r="D45" s="1261"/>
      <c r="E45" s="336" t="s">
        <v>26</v>
      </c>
      <c r="F45" s="337" t="s">
        <v>27</v>
      </c>
      <c r="G45" s="338">
        <v>12</v>
      </c>
    </row>
    <row r="46" spans="2:7" ht="33.75" hidden="1">
      <c r="B46" s="1256"/>
      <c r="C46" s="1258" t="s">
        <v>272</v>
      </c>
      <c r="D46" s="1266" t="s">
        <v>28</v>
      </c>
      <c r="E46" s="337" t="s">
        <v>221</v>
      </c>
      <c r="F46" s="337"/>
      <c r="G46" s="338">
        <v>22494</v>
      </c>
    </row>
    <row r="47" spans="2:7" ht="22.5" hidden="1">
      <c r="B47" s="1256"/>
      <c r="C47" s="1259"/>
      <c r="D47" s="1266"/>
      <c r="E47" s="336" t="s">
        <v>439</v>
      </c>
      <c r="F47" s="337" t="s">
        <v>487</v>
      </c>
      <c r="G47" s="338">
        <v>10786</v>
      </c>
    </row>
    <row r="48" spans="2:7" ht="22.5" hidden="1">
      <c r="B48" s="1256"/>
      <c r="C48" s="1259"/>
      <c r="D48" s="1266"/>
      <c r="E48" s="336" t="s">
        <v>440</v>
      </c>
      <c r="F48" s="337" t="s">
        <v>486</v>
      </c>
      <c r="G48" s="338">
        <v>33385</v>
      </c>
    </row>
    <row r="49" spans="2:7" ht="33.75" hidden="1">
      <c r="B49" s="1256"/>
      <c r="C49" s="1259"/>
      <c r="D49" s="1266"/>
      <c r="E49" s="336" t="s">
        <v>441</v>
      </c>
      <c r="F49" s="337" t="s">
        <v>29</v>
      </c>
      <c r="G49" s="338">
        <v>22494</v>
      </c>
    </row>
    <row r="50" spans="2:7" ht="33.75" hidden="1">
      <c r="B50" s="1256"/>
      <c r="C50" s="1259"/>
      <c r="D50" s="1266"/>
      <c r="E50" s="336" t="s">
        <v>442</v>
      </c>
      <c r="F50" s="340" t="s">
        <v>33</v>
      </c>
      <c r="G50" s="338">
        <v>10523</v>
      </c>
    </row>
    <row r="51" spans="2:7" ht="33.75" hidden="1">
      <c r="B51" s="1256"/>
      <c r="C51" s="1259"/>
      <c r="D51" s="1258" t="s">
        <v>30</v>
      </c>
      <c r="E51" s="337" t="s">
        <v>221</v>
      </c>
      <c r="F51" s="337"/>
      <c r="G51" s="338">
        <v>16464</v>
      </c>
    </row>
    <row r="52" spans="2:7" ht="33.75" hidden="1">
      <c r="B52" s="1256"/>
      <c r="C52" s="1259"/>
      <c r="D52" s="1259"/>
      <c r="E52" s="339" t="s">
        <v>443</v>
      </c>
      <c r="F52" s="340" t="s">
        <v>31</v>
      </c>
      <c r="G52" s="338">
        <v>16464</v>
      </c>
    </row>
    <row r="53" spans="2:7" ht="22.5" hidden="1">
      <c r="B53" s="1256"/>
      <c r="C53" s="1259"/>
      <c r="D53" s="1259"/>
      <c r="E53" s="339" t="s">
        <v>32</v>
      </c>
      <c r="F53" s="340" t="s">
        <v>33</v>
      </c>
      <c r="G53" s="338">
        <v>32458</v>
      </c>
    </row>
    <row r="54" spans="2:7" ht="33.75" hidden="1">
      <c r="B54" s="1256"/>
      <c r="C54" s="1260"/>
      <c r="D54" s="1260"/>
      <c r="E54" s="339" t="s">
        <v>557</v>
      </c>
      <c r="F54" s="340" t="s">
        <v>558</v>
      </c>
      <c r="G54" s="338">
        <v>6282</v>
      </c>
    </row>
    <row r="55" spans="2:7" ht="33.75" hidden="1">
      <c r="B55" s="1256"/>
      <c r="C55" s="1261" t="s">
        <v>275</v>
      </c>
      <c r="D55" s="1266" t="s">
        <v>44</v>
      </c>
      <c r="E55" s="337" t="s">
        <v>221</v>
      </c>
      <c r="F55" s="337"/>
      <c r="G55" s="338">
        <v>2393</v>
      </c>
    </row>
    <row r="56" spans="2:7" hidden="1">
      <c r="B56" s="1256"/>
      <c r="C56" s="1261"/>
      <c r="D56" s="1266"/>
      <c r="E56" s="339" t="s">
        <v>391</v>
      </c>
      <c r="F56" s="340" t="s">
        <v>27</v>
      </c>
      <c r="G56" s="338">
        <v>2393</v>
      </c>
    </row>
    <row r="57" spans="2:7" ht="33.75" hidden="1">
      <c r="B57" s="1256"/>
      <c r="C57" s="1261" t="s">
        <v>276</v>
      </c>
      <c r="D57" s="1266" t="s">
        <v>229</v>
      </c>
      <c r="E57" s="337" t="s">
        <v>221</v>
      </c>
      <c r="F57" s="337"/>
      <c r="G57" s="338">
        <v>2148</v>
      </c>
    </row>
    <row r="58" spans="2:7" hidden="1">
      <c r="B58" s="1257"/>
      <c r="C58" s="1261"/>
      <c r="D58" s="1266"/>
      <c r="E58" s="339" t="s">
        <v>45</v>
      </c>
      <c r="F58" s="340" t="s">
        <v>27</v>
      </c>
      <c r="G58" s="338">
        <v>2148</v>
      </c>
    </row>
    <row r="59" spans="2:7" hidden="1">
      <c r="B59" s="1271" t="s">
        <v>541</v>
      </c>
      <c r="C59" s="1274"/>
      <c r="D59" s="1274"/>
      <c r="E59" s="1274"/>
      <c r="F59" s="1274"/>
      <c r="G59" s="1274"/>
    </row>
    <row r="60" spans="2:7" hidden="1">
      <c r="B60" s="1272"/>
      <c r="C60" s="1275"/>
      <c r="D60" s="1275"/>
      <c r="E60" s="1275"/>
      <c r="F60" s="1275"/>
      <c r="G60" s="1275"/>
    </row>
    <row r="61" spans="2:7" hidden="1">
      <c r="B61" s="1273"/>
      <c r="C61" s="1276"/>
      <c r="D61" s="1276"/>
      <c r="E61" s="1276"/>
      <c r="F61" s="1276"/>
      <c r="G61" s="1276"/>
    </row>
    <row r="62" spans="2:7" hidden="1">
      <c r="B62" s="379"/>
      <c r="C62" s="263"/>
      <c r="D62" s="379"/>
      <c r="E62" s="379"/>
      <c r="F62" s="263"/>
      <c r="G62" s="261"/>
    </row>
    <row r="63" spans="2:7" hidden="1">
      <c r="B63" s="379"/>
      <c r="C63" s="263"/>
      <c r="D63" s="379"/>
      <c r="E63" s="379"/>
      <c r="F63" s="263"/>
      <c r="G63" s="261"/>
    </row>
    <row r="64" spans="2:7" hidden="1">
      <c r="B64" s="379"/>
      <c r="C64" s="346"/>
      <c r="D64" s="379"/>
      <c r="E64" s="379"/>
      <c r="F64" s="380"/>
      <c r="G64" s="381"/>
    </row>
    <row r="65" spans="2:7" ht="15" hidden="1" customHeight="1">
      <c r="B65" s="382" t="s">
        <v>9</v>
      </c>
      <c r="C65" s="1270" t="s">
        <v>10</v>
      </c>
      <c r="D65" s="1270"/>
      <c r="E65" s="1270"/>
      <c r="F65" s="1270"/>
      <c r="G65" s="1270"/>
    </row>
    <row r="66" spans="2:7" ht="15" hidden="1" customHeight="1">
      <c r="B66" s="379"/>
      <c r="C66" s="263" t="s">
        <v>51</v>
      </c>
      <c r="D66" s="1270" t="s">
        <v>52</v>
      </c>
      <c r="E66" s="1270"/>
      <c r="F66" s="1270"/>
      <c r="G66" s="1270"/>
    </row>
    <row r="67" spans="2:7" ht="15" hidden="1" customHeight="1">
      <c r="B67" s="1255" t="s">
        <v>13</v>
      </c>
      <c r="C67" s="1258" t="s">
        <v>14</v>
      </c>
      <c r="D67" s="1258" t="s">
        <v>15</v>
      </c>
      <c r="E67" s="1271" t="s">
        <v>16</v>
      </c>
      <c r="F67" s="1274" t="s">
        <v>17</v>
      </c>
      <c r="G67" s="1262" t="s">
        <v>494</v>
      </c>
    </row>
    <row r="68" spans="2:7" ht="15" hidden="1" customHeight="1">
      <c r="B68" s="1256"/>
      <c r="C68" s="1259"/>
      <c r="D68" s="1259"/>
      <c r="E68" s="1272"/>
      <c r="F68" s="1275"/>
      <c r="G68" s="1263"/>
    </row>
    <row r="69" spans="2:7" hidden="1">
      <c r="B69" s="1256"/>
      <c r="C69" s="1259"/>
      <c r="D69" s="1259"/>
      <c r="E69" s="1272"/>
      <c r="F69" s="1275"/>
      <c r="G69" s="1263"/>
    </row>
    <row r="70" spans="2:7" hidden="1">
      <c r="B70" s="1257"/>
      <c r="C70" s="1260"/>
      <c r="D70" s="1260"/>
      <c r="E70" s="1273"/>
      <c r="F70" s="1276"/>
      <c r="G70" s="1264"/>
    </row>
    <row r="71" spans="2:7" ht="33.75" hidden="1">
      <c r="B71" s="1279" t="s">
        <v>495</v>
      </c>
      <c r="C71" s="1281" t="s">
        <v>240</v>
      </c>
      <c r="D71" s="1258" t="s">
        <v>288</v>
      </c>
      <c r="E71" s="337" t="s">
        <v>221</v>
      </c>
      <c r="F71" s="337"/>
      <c r="G71" s="338">
        <v>2</v>
      </c>
    </row>
    <row r="72" spans="2:7" ht="22.5" hidden="1">
      <c r="B72" s="1280"/>
      <c r="C72" s="1282"/>
      <c r="D72" s="1259"/>
      <c r="E72" s="343" t="s">
        <v>94</v>
      </c>
      <c r="F72" s="344" t="s">
        <v>46</v>
      </c>
      <c r="G72" s="338">
        <v>2</v>
      </c>
    </row>
    <row r="73" spans="2:7" ht="22.5" hidden="1">
      <c r="B73" s="1280"/>
      <c r="C73" s="1282"/>
      <c r="D73" s="1260"/>
      <c r="E73" s="343" t="s">
        <v>488</v>
      </c>
      <c r="F73" s="344" t="s">
        <v>46</v>
      </c>
      <c r="G73" s="338">
        <v>2</v>
      </c>
    </row>
    <row r="74" spans="2:7" ht="33.75" hidden="1">
      <c r="B74" s="1280"/>
      <c r="C74" s="1282"/>
      <c r="D74" s="1258" t="s">
        <v>574</v>
      </c>
      <c r="E74" s="337" t="s">
        <v>221</v>
      </c>
      <c r="F74" s="344"/>
      <c r="G74" s="338">
        <v>0</v>
      </c>
    </row>
    <row r="75" spans="2:7" ht="33.75" hidden="1">
      <c r="B75" s="1280"/>
      <c r="C75" s="1283"/>
      <c r="D75" s="1260"/>
      <c r="E75" s="343" t="s">
        <v>574</v>
      </c>
      <c r="F75" s="344" t="s">
        <v>95</v>
      </c>
      <c r="G75" s="338">
        <v>0</v>
      </c>
    </row>
    <row r="76" spans="2:7" ht="33.75" hidden="1">
      <c r="B76" s="1280"/>
      <c r="C76" s="1284" t="s">
        <v>489</v>
      </c>
      <c r="D76" s="1286" t="s">
        <v>490</v>
      </c>
      <c r="E76" s="337" t="s">
        <v>221</v>
      </c>
      <c r="F76" s="337"/>
      <c r="G76" s="338">
        <v>46000</v>
      </c>
    </row>
    <row r="77" spans="2:7" ht="33.75" hidden="1">
      <c r="B77" s="1280"/>
      <c r="C77" s="1285"/>
      <c r="D77" s="1287"/>
      <c r="E77" s="343" t="s">
        <v>491</v>
      </c>
      <c r="F77" s="344" t="s">
        <v>218</v>
      </c>
      <c r="G77" s="338">
        <v>46000</v>
      </c>
    </row>
    <row r="78" spans="2:7" ht="33.75" hidden="1">
      <c r="B78" s="1280"/>
      <c r="C78" s="1288" t="s">
        <v>239</v>
      </c>
      <c r="D78" s="1289" t="s">
        <v>287</v>
      </c>
      <c r="E78" s="337" t="s">
        <v>221</v>
      </c>
      <c r="F78" s="337"/>
      <c r="G78" s="338">
        <v>28422</v>
      </c>
    </row>
    <row r="79" spans="2:7" ht="33.75" hidden="1">
      <c r="B79" s="1280"/>
      <c r="C79" s="1288"/>
      <c r="D79" s="1289"/>
      <c r="E79" s="343" t="s">
        <v>461</v>
      </c>
      <c r="F79" s="344" t="s">
        <v>460</v>
      </c>
      <c r="G79" s="338">
        <v>28422</v>
      </c>
    </row>
    <row r="80" spans="2:7" ht="33.75" hidden="1">
      <c r="B80" s="1280"/>
      <c r="C80" s="1258" t="s">
        <v>393</v>
      </c>
      <c r="D80" s="1258" t="s">
        <v>394</v>
      </c>
      <c r="E80" s="337" t="s">
        <v>221</v>
      </c>
      <c r="F80" s="337"/>
      <c r="G80" s="338">
        <v>7560</v>
      </c>
    </row>
    <row r="81" spans="2:7" ht="33.75" hidden="1">
      <c r="B81" s="1280"/>
      <c r="C81" s="1260"/>
      <c r="D81" s="1260"/>
      <c r="E81" s="345" t="s">
        <v>462</v>
      </c>
      <c r="F81" s="344" t="s">
        <v>396</v>
      </c>
      <c r="G81" s="338">
        <v>7560</v>
      </c>
    </row>
    <row r="82" spans="2:7" ht="33.75" hidden="1">
      <c r="B82" s="1280"/>
      <c r="C82" s="1261" t="s">
        <v>278</v>
      </c>
      <c r="D82" s="1261" t="s">
        <v>66</v>
      </c>
      <c r="E82" s="337" t="s">
        <v>221</v>
      </c>
      <c r="F82" s="337"/>
      <c r="G82" s="338">
        <v>12487</v>
      </c>
    </row>
    <row r="83" spans="2:7" ht="22.5" hidden="1">
      <c r="B83" s="1280"/>
      <c r="C83" s="1261"/>
      <c r="D83" s="1261"/>
      <c r="E83" s="343" t="s">
        <v>67</v>
      </c>
      <c r="F83" s="344" t="s">
        <v>68</v>
      </c>
      <c r="G83" s="338">
        <v>12487</v>
      </c>
    </row>
    <row r="84" spans="2:7" ht="22.5" hidden="1">
      <c r="B84" s="1280"/>
      <c r="C84" s="1261"/>
      <c r="D84" s="1261"/>
      <c r="E84" s="343" t="s">
        <v>463</v>
      </c>
      <c r="F84" s="344" t="s">
        <v>69</v>
      </c>
      <c r="G84" s="338">
        <v>12487</v>
      </c>
    </row>
    <row r="85" spans="2:7" ht="22.5" hidden="1">
      <c r="B85" s="1280"/>
      <c r="C85" s="1261"/>
      <c r="D85" s="1261"/>
      <c r="E85" s="343" t="s">
        <v>70</v>
      </c>
      <c r="F85" s="344" t="s">
        <v>68</v>
      </c>
      <c r="G85" s="338">
        <v>12487</v>
      </c>
    </row>
    <row r="86" spans="2:7" ht="22.5" hidden="1">
      <c r="B86" s="1280"/>
      <c r="C86" s="1261"/>
      <c r="D86" s="1261"/>
      <c r="E86" s="343" t="s">
        <v>71</v>
      </c>
      <c r="F86" s="344" t="s">
        <v>72</v>
      </c>
      <c r="G86" s="338">
        <v>12487</v>
      </c>
    </row>
    <row r="87" spans="2:7" ht="22.5" hidden="1">
      <c r="B87" s="1280"/>
      <c r="C87" s="1261"/>
      <c r="D87" s="1261"/>
      <c r="E87" s="343" t="s">
        <v>73</v>
      </c>
      <c r="F87" s="344" t="s">
        <v>72</v>
      </c>
      <c r="G87" s="338">
        <v>12487</v>
      </c>
    </row>
    <row r="88" spans="2:7" ht="45" hidden="1">
      <c r="B88" s="1280"/>
      <c r="C88" s="1261"/>
      <c r="D88" s="1261"/>
      <c r="E88" s="343" t="s">
        <v>451</v>
      </c>
      <c r="F88" s="344" t="s">
        <v>72</v>
      </c>
      <c r="G88" s="338">
        <v>1853</v>
      </c>
    </row>
    <row r="89" spans="2:7" ht="22.5" hidden="1">
      <c r="B89" s="1280"/>
      <c r="C89" s="1261"/>
      <c r="D89" s="1261"/>
      <c r="E89" s="343" t="s">
        <v>74</v>
      </c>
      <c r="F89" s="344" t="s">
        <v>75</v>
      </c>
      <c r="G89" s="338">
        <v>3600</v>
      </c>
    </row>
    <row r="90" spans="2:7" ht="33.75" hidden="1">
      <c r="B90" s="1280"/>
      <c r="C90" s="1261"/>
      <c r="D90" s="1261"/>
      <c r="E90" s="343" t="s">
        <v>464</v>
      </c>
      <c r="F90" s="344" t="s">
        <v>465</v>
      </c>
      <c r="G90" s="338">
        <v>12487</v>
      </c>
    </row>
    <row r="91" spans="2:7" ht="33.75" hidden="1">
      <c r="B91" s="1280"/>
      <c r="C91" s="1261" t="s">
        <v>279</v>
      </c>
      <c r="D91" s="1266" t="s">
        <v>232</v>
      </c>
      <c r="E91" s="337" t="s">
        <v>221</v>
      </c>
      <c r="F91" s="337"/>
      <c r="G91" s="338">
        <v>38147</v>
      </c>
    </row>
    <row r="92" spans="2:7" ht="22.5" hidden="1">
      <c r="B92" s="1280"/>
      <c r="C92" s="1261"/>
      <c r="D92" s="1266"/>
      <c r="E92" s="343" t="s">
        <v>54</v>
      </c>
      <c r="F92" s="344" t="s">
        <v>53</v>
      </c>
      <c r="G92" s="338">
        <v>200</v>
      </c>
    </row>
    <row r="93" spans="2:7" ht="22.5" hidden="1">
      <c r="B93" s="1280"/>
      <c r="C93" s="1261"/>
      <c r="D93" s="1266"/>
      <c r="E93" s="343" t="s">
        <v>55</v>
      </c>
      <c r="F93" s="344" t="s">
        <v>53</v>
      </c>
      <c r="G93" s="338">
        <v>625</v>
      </c>
    </row>
    <row r="94" spans="2:7" ht="22.5" hidden="1">
      <c r="B94" s="1280"/>
      <c r="C94" s="1261"/>
      <c r="D94" s="1266"/>
      <c r="E94" s="343" t="s">
        <v>56</v>
      </c>
      <c r="F94" s="344" t="s">
        <v>53</v>
      </c>
      <c r="G94" s="338">
        <v>7936</v>
      </c>
    </row>
    <row r="95" spans="2:7" ht="22.5" hidden="1">
      <c r="B95" s="1280"/>
      <c r="C95" s="1261"/>
      <c r="D95" s="1266"/>
      <c r="E95" s="343" t="s">
        <v>57</v>
      </c>
      <c r="F95" s="344" t="s">
        <v>53</v>
      </c>
      <c r="G95" s="338">
        <v>15798</v>
      </c>
    </row>
    <row r="96" spans="2:7" ht="22.5" hidden="1">
      <c r="B96" s="1280"/>
      <c r="C96" s="1261"/>
      <c r="D96" s="1266"/>
      <c r="E96" s="343" t="s">
        <v>58</v>
      </c>
      <c r="F96" s="344" t="s">
        <v>53</v>
      </c>
      <c r="G96" s="338">
        <v>3247</v>
      </c>
    </row>
    <row r="97" spans="2:7" ht="22.5" hidden="1">
      <c r="B97" s="1280"/>
      <c r="C97" s="1261"/>
      <c r="D97" s="1266"/>
      <c r="E97" s="343" t="s">
        <v>59</v>
      </c>
      <c r="F97" s="344" t="s">
        <v>60</v>
      </c>
      <c r="G97" s="338">
        <v>1656</v>
      </c>
    </row>
    <row r="98" spans="2:7" ht="22.5" hidden="1">
      <c r="B98" s="1280"/>
      <c r="C98" s="1261"/>
      <c r="D98" s="1266"/>
      <c r="E98" s="343" t="s">
        <v>61</v>
      </c>
      <c r="F98" s="344" t="s">
        <v>53</v>
      </c>
      <c r="G98" s="338">
        <v>90</v>
      </c>
    </row>
    <row r="99" spans="2:7" ht="22.5" hidden="1">
      <c r="B99" s="1280"/>
      <c r="C99" s="1261"/>
      <c r="D99" s="1266"/>
      <c r="E99" s="343" t="s">
        <v>62</v>
      </c>
      <c r="F99" s="344" t="s">
        <v>53</v>
      </c>
      <c r="G99" s="338">
        <v>499</v>
      </c>
    </row>
    <row r="100" spans="2:7" ht="22.5" hidden="1">
      <c r="B100" s="1280"/>
      <c r="C100" s="1261"/>
      <c r="D100" s="1266"/>
      <c r="E100" s="343" t="s">
        <v>63</v>
      </c>
      <c r="F100" s="344" t="s">
        <v>53</v>
      </c>
      <c r="G100" s="338">
        <v>2146</v>
      </c>
    </row>
    <row r="101" spans="2:7" ht="22.5" hidden="1">
      <c r="B101" s="1280"/>
      <c r="C101" s="1261"/>
      <c r="D101" s="1266"/>
      <c r="E101" s="343" t="s">
        <v>64</v>
      </c>
      <c r="F101" s="344" t="s">
        <v>53</v>
      </c>
      <c r="G101" s="338">
        <v>7606</v>
      </c>
    </row>
    <row r="102" spans="2:7" ht="33.75" hidden="1">
      <c r="B102" s="1280"/>
      <c r="C102" s="1290" t="s">
        <v>280</v>
      </c>
      <c r="D102" s="1289" t="s">
        <v>233</v>
      </c>
      <c r="E102" s="337" t="s">
        <v>221</v>
      </c>
      <c r="F102" s="383"/>
      <c r="G102" s="338">
        <v>106784</v>
      </c>
    </row>
    <row r="103" spans="2:7" ht="22.5" hidden="1">
      <c r="B103" s="1280"/>
      <c r="C103" s="1290"/>
      <c r="D103" s="1289"/>
      <c r="E103" s="343" t="s">
        <v>65</v>
      </c>
      <c r="F103" s="344" t="s">
        <v>60</v>
      </c>
      <c r="G103" s="338">
        <v>106784</v>
      </c>
    </row>
    <row r="104" spans="2:7" ht="33.75" hidden="1">
      <c r="B104" s="1280"/>
      <c r="C104" s="1290" t="s">
        <v>281</v>
      </c>
      <c r="D104" s="1289" t="s">
        <v>234</v>
      </c>
      <c r="E104" s="337" t="s">
        <v>221</v>
      </c>
      <c r="F104" s="337"/>
      <c r="G104" s="338">
        <v>5476</v>
      </c>
    </row>
    <row r="105" spans="2:7" ht="22.5" hidden="1">
      <c r="B105" s="1280"/>
      <c r="C105" s="1290"/>
      <c r="D105" s="1289"/>
      <c r="E105" s="343" t="s">
        <v>76</v>
      </c>
      <c r="F105" s="344" t="s">
        <v>27</v>
      </c>
      <c r="G105" s="338">
        <v>120</v>
      </c>
    </row>
    <row r="106" spans="2:7" ht="33.75" hidden="1">
      <c r="B106" s="1280"/>
      <c r="C106" s="1290"/>
      <c r="D106" s="1289"/>
      <c r="E106" s="343" t="s">
        <v>77</v>
      </c>
      <c r="F106" s="344" t="s">
        <v>27</v>
      </c>
      <c r="G106" s="338">
        <v>560</v>
      </c>
    </row>
    <row r="107" spans="2:7" ht="22.5" hidden="1">
      <c r="B107" s="1280"/>
      <c r="C107" s="1290"/>
      <c r="D107" s="1289"/>
      <c r="E107" s="343" t="s">
        <v>78</v>
      </c>
      <c r="F107" s="344" t="s">
        <v>27</v>
      </c>
      <c r="G107" s="338">
        <v>100</v>
      </c>
    </row>
    <row r="108" spans="2:7" hidden="1">
      <c r="B108" s="1280"/>
      <c r="C108" s="1290"/>
      <c r="D108" s="1289"/>
      <c r="E108" s="343" t="s">
        <v>79</v>
      </c>
      <c r="F108" s="344" t="s">
        <v>27</v>
      </c>
      <c r="G108" s="338">
        <v>96</v>
      </c>
    </row>
    <row r="109" spans="2:7" ht="22.5" hidden="1">
      <c r="B109" s="1280"/>
      <c r="C109" s="1290"/>
      <c r="D109" s="1289"/>
      <c r="E109" s="343" t="s">
        <v>80</v>
      </c>
      <c r="F109" s="344" t="s">
        <v>27</v>
      </c>
      <c r="G109" s="338">
        <v>400</v>
      </c>
    </row>
    <row r="110" spans="2:7" ht="22.5" hidden="1">
      <c r="B110" s="1280"/>
      <c r="C110" s="1290"/>
      <c r="D110" s="1289"/>
      <c r="E110" s="343" t="s">
        <v>219</v>
      </c>
      <c r="F110" s="344" t="s">
        <v>27</v>
      </c>
      <c r="G110" s="338">
        <v>2000</v>
      </c>
    </row>
    <row r="111" spans="2:7" ht="22.5" hidden="1">
      <c r="B111" s="1280"/>
      <c r="C111" s="1290"/>
      <c r="D111" s="1289"/>
      <c r="E111" s="343" t="s">
        <v>81</v>
      </c>
      <c r="F111" s="344" t="s">
        <v>27</v>
      </c>
      <c r="G111" s="338">
        <v>1000</v>
      </c>
    </row>
    <row r="112" spans="2:7" hidden="1">
      <c r="B112" s="1280"/>
      <c r="C112" s="1290"/>
      <c r="D112" s="1289"/>
      <c r="E112" s="343" t="s">
        <v>466</v>
      </c>
      <c r="F112" s="344" t="s">
        <v>27</v>
      </c>
      <c r="G112" s="338">
        <v>1200</v>
      </c>
    </row>
    <row r="113" spans="2:7" ht="33.75" hidden="1">
      <c r="B113" s="1280"/>
      <c r="C113" s="1290" t="s">
        <v>282</v>
      </c>
      <c r="D113" s="1289" t="s">
        <v>82</v>
      </c>
      <c r="E113" s="337" t="s">
        <v>221</v>
      </c>
      <c r="F113" s="337"/>
      <c r="G113" s="338">
        <v>8809</v>
      </c>
    </row>
    <row r="114" spans="2:7" hidden="1">
      <c r="B114" s="1280"/>
      <c r="C114" s="1290"/>
      <c r="D114" s="1289"/>
      <c r="E114" s="343" t="s">
        <v>83</v>
      </c>
      <c r="F114" s="344" t="s">
        <v>84</v>
      </c>
      <c r="G114" s="338">
        <v>8809</v>
      </c>
    </row>
    <row r="115" spans="2:7" ht="33.75" hidden="1">
      <c r="B115" s="1280"/>
      <c r="C115" s="1288" t="s">
        <v>235</v>
      </c>
      <c r="D115" s="1289" t="s">
        <v>283</v>
      </c>
      <c r="E115" s="337" t="s">
        <v>221</v>
      </c>
      <c r="F115" s="337"/>
      <c r="G115" s="338">
        <v>720</v>
      </c>
    </row>
    <row r="116" spans="2:7" hidden="1">
      <c r="B116" s="1280"/>
      <c r="C116" s="1288"/>
      <c r="D116" s="1289"/>
      <c r="E116" s="343" t="s">
        <v>236</v>
      </c>
      <c r="F116" s="344" t="s">
        <v>85</v>
      </c>
      <c r="G116" s="338">
        <v>720</v>
      </c>
    </row>
    <row r="117" spans="2:7" ht="33.75" hidden="1">
      <c r="B117" s="1280"/>
      <c r="C117" s="1290" t="s">
        <v>284</v>
      </c>
      <c r="D117" s="1289" t="s">
        <v>86</v>
      </c>
      <c r="E117" s="337" t="s">
        <v>221</v>
      </c>
      <c r="F117" s="337"/>
      <c r="G117" s="338">
        <v>12487</v>
      </c>
    </row>
    <row r="118" spans="2:7" ht="33.75" hidden="1">
      <c r="B118" s="1280"/>
      <c r="C118" s="1290"/>
      <c r="D118" s="1289"/>
      <c r="E118" s="343" t="s">
        <v>87</v>
      </c>
      <c r="F118" s="344" t="s">
        <v>467</v>
      </c>
      <c r="G118" s="338">
        <v>12487</v>
      </c>
    </row>
    <row r="119" spans="2:7" ht="33.75" hidden="1">
      <c r="B119" s="1280"/>
      <c r="C119" s="1288" t="s">
        <v>237</v>
      </c>
      <c r="D119" s="1291" t="s">
        <v>285</v>
      </c>
      <c r="E119" s="337" t="s">
        <v>221</v>
      </c>
      <c r="F119" s="337"/>
      <c r="G119" s="338">
        <v>2600</v>
      </c>
    </row>
    <row r="120" spans="2:7" ht="33.75" hidden="1">
      <c r="B120" s="1280"/>
      <c r="C120" s="1288"/>
      <c r="D120" s="1291"/>
      <c r="E120" s="343" t="s">
        <v>88</v>
      </c>
      <c r="F120" s="344" t="s">
        <v>89</v>
      </c>
      <c r="G120" s="338">
        <v>200</v>
      </c>
    </row>
    <row r="121" spans="2:7" ht="33.75" hidden="1">
      <c r="B121" s="1280"/>
      <c r="C121" s="1288"/>
      <c r="D121" s="1291"/>
      <c r="E121" s="343" t="s">
        <v>90</v>
      </c>
      <c r="F121" s="344" t="s">
        <v>89</v>
      </c>
      <c r="G121" s="338">
        <v>900</v>
      </c>
    </row>
    <row r="122" spans="2:7" ht="33.75" hidden="1">
      <c r="B122" s="1280"/>
      <c r="C122" s="1288"/>
      <c r="D122" s="1291"/>
      <c r="E122" s="343" t="s">
        <v>91</v>
      </c>
      <c r="F122" s="344" t="s">
        <v>89</v>
      </c>
      <c r="G122" s="338">
        <v>1500</v>
      </c>
    </row>
    <row r="123" spans="2:7" ht="33.75" hidden="1">
      <c r="B123" s="1280"/>
      <c r="C123" s="1288" t="s">
        <v>238</v>
      </c>
      <c r="D123" s="1289" t="s">
        <v>286</v>
      </c>
      <c r="E123" s="337" t="s">
        <v>221</v>
      </c>
      <c r="F123" s="337"/>
      <c r="G123" s="338">
        <v>9529</v>
      </c>
    </row>
    <row r="124" spans="2:7" ht="22.5" hidden="1">
      <c r="B124" s="1280"/>
      <c r="C124" s="1288"/>
      <c r="D124" s="1289"/>
      <c r="E124" s="343" t="s">
        <v>92</v>
      </c>
      <c r="F124" s="344" t="s">
        <v>93</v>
      </c>
      <c r="G124" s="338">
        <v>9529</v>
      </c>
    </row>
    <row r="125" spans="2:7" hidden="1">
      <c r="B125" s="1271" t="s">
        <v>223</v>
      </c>
      <c r="C125" s="1274"/>
      <c r="D125" s="1274"/>
      <c r="E125" s="1274"/>
      <c r="F125" s="1255"/>
      <c r="G125" s="261"/>
    </row>
    <row r="126" spans="2:7" hidden="1">
      <c r="B126" s="1272"/>
      <c r="C126" s="1275"/>
      <c r="D126" s="1275"/>
      <c r="E126" s="1275"/>
      <c r="F126" s="1256"/>
      <c r="G126" s="261"/>
    </row>
    <row r="127" spans="2:7" hidden="1">
      <c r="B127" s="1273"/>
      <c r="C127" s="1276"/>
      <c r="D127" s="1276"/>
      <c r="E127" s="1276"/>
      <c r="F127" s="1257"/>
      <c r="G127" s="261"/>
    </row>
    <row r="128" spans="2:7" hidden="1">
      <c r="B128" s="379"/>
      <c r="C128" s="263"/>
      <c r="D128" s="379"/>
      <c r="E128" s="379"/>
      <c r="F128" s="380"/>
      <c r="G128" s="381"/>
    </row>
    <row r="129" spans="2:7" hidden="1">
      <c r="B129" s="379"/>
      <c r="C129" s="263"/>
      <c r="D129" s="379"/>
      <c r="E129" s="379"/>
      <c r="F129" s="380"/>
      <c r="G129" s="381"/>
    </row>
    <row r="130" spans="2:7" hidden="1">
      <c r="B130" s="379"/>
      <c r="C130" s="263"/>
      <c r="D130" s="379"/>
      <c r="E130" s="379"/>
      <c r="F130" s="380"/>
      <c r="G130" s="381"/>
    </row>
    <row r="131" spans="2:7" ht="15" hidden="1" customHeight="1">
      <c r="B131" s="382" t="s">
        <v>9</v>
      </c>
      <c r="C131" s="1275" t="s">
        <v>10</v>
      </c>
      <c r="D131" s="1275"/>
      <c r="E131" s="1275"/>
      <c r="F131" s="1275"/>
      <c r="G131" s="1275"/>
    </row>
    <row r="132" spans="2:7" ht="15" hidden="1" customHeight="1">
      <c r="B132" s="379"/>
      <c r="C132" s="263" t="s">
        <v>147</v>
      </c>
      <c r="D132" s="1270" t="s">
        <v>148</v>
      </c>
      <c r="E132" s="1270"/>
      <c r="F132" s="1270"/>
      <c r="G132" s="1270"/>
    </row>
    <row r="133" spans="2:7" ht="15" hidden="1" customHeight="1">
      <c r="B133" s="1255" t="s">
        <v>13</v>
      </c>
      <c r="C133" s="1258" t="s">
        <v>14</v>
      </c>
      <c r="D133" s="1258" t="s">
        <v>15</v>
      </c>
      <c r="E133" s="1271" t="s">
        <v>16</v>
      </c>
      <c r="F133" s="1274" t="s">
        <v>17</v>
      </c>
      <c r="G133" s="1262" t="s">
        <v>494</v>
      </c>
    </row>
    <row r="134" spans="2:7" ht="15" hidden="1" customHeight="1">
      <c r="B134" s="1256"/>
      <c r="C134" s="1259"/>
      <c r="D134" s="1259"/>
      <c r="E134" s="1272"/>
      <c r="F134" s="1275"/>
      <c r="G134" s="1263"/>
    </row>
    <row r="135" spans="2:7" hidden="1">
      <c r="B135" s="1256"/>
      <c r="C135" s="1259"/>
      <c r="D135" s="1259"/>
      <c r="E135" s="1272"/>
      <c r="F135" s="1275"/>
      <c r="G135" s="1263"/>
    </row>
    <row r="136" spans="2:7" hidden="1">
      <c r="B136" s="1257"/>
      <c r="C136" s="1260"/>
      <c r="D136" s="1260"/>
      <c r="E136" s="1273"/>
      <c r="F136" s="1276"/>
      <c r="G136" s="1264"/>
    </row>
    <row r="137" spans="2:7" ht="15" hidden="1" customHeight="1">
      <c r="B137" s="1275" t="s">
        <v>496</v>
      </c>
      <c r="C137" s="1281" t="s">
        <v>240</v>
      </c>
      <c r="D137" s="1302" t="s">
        <v>321</v>
      </c>
      <c r="E137" s="1292" t="s">
        <v>411</v>
      </c>
      <c r="F137" s="1293"/>
      <c r="G137" s="338">
        <v>5</v>
      </c>
    </row>
    <row r="138" spans="2:7" ht="22.5" hidden="1">
      <c r="B138" s="1275"/>
      <c r="C138" s="1282"/>
      <c r="D138" s="1303"/>
      <c r="E138" s="347" t="s">
        <v>385</v>
      </c>
      <c r="F138" s="337" t="s">
        <v>46</v>
      </c>
      <c r="G138" s="338">
        <v>5</v>
      </c>
    </row>
    <row r="139" spans="2:7" ht="22.5" hidden="1">
      <c r="B139" s="1275"/>
      <c r="C139" s="1283"/>
      <c r="D139" s="1304"/>
      <c r="E139" s="348" t="s">
        <v>412</v>
      </c>
      <c r="F139" s="337" t="s">
        <v>46</v>
      </c>
      <c r="G139" s="338">
        <v>2</v>
      </c>
    </row>
    <row r="140" spans="2:7" hidden="1">
      <c r="B140" s="1275"/>
      <c r="C140" s="1267" t="s">
        <v>322</v>
      </c>
      <c r="D140" s="1294" t="s">
        <v>334</v>
      </c>
      <c r="E140" s="384" t="s">
        <v>397</v>
      </c>
      <c r="F140" s="358"/>
      <c r="G140" s="338">
        <v>25830</v>
      </c>
    </row>
    <row r="141" spans="2:7" ht="45" hidden="1">
      <c r="B141" s="1275"/>
      <c r="C141" s="1267"/>
      <c r="D141" s="1295"/>
      <c r="E141" s="336" t="s">
        <v>150</v>
      </c>
      <c r="F141" s="337" t="s">
        <v>60</v>
      </c>
      <c r="G141" s="338">
        <v>25830</v>
      </c>
    </row>
    <row r="142" spans="2:7" ht="45" hidden="1">
      <c r="B142" s="1275"/>
      <c r="C142" s="1267"/>
      <c r="D142" s="1296"/>
      <c r="E142" s="339" t="s">
        <v>151</v>
      </c>
      <c r="F142" s="340" t="s">
        <v>60</v>
      </c>
      <c r="G142" s="338">
        <v>2583</v>
      </c>
    </row>
    <row r="143" spans="2:7" ht="33.75" hidden="1">
      <c r="B143" s="1275"/>
      <c r="C143" s="1267" t="s">
        <v>323</v>
      </c>
      <c r="D143" s="1297" t="s">
        <v>335</v>
      </c>
      <c r="E143" s="384" t="s">
        <v>221</v>
      </c>
      <c r="F143" s="358"/>
      <c r="G143" s="338">
        <v>3109</v>
      </c>
    </row>
    <row r="144" spans="2:7" ht="29.25" hidden="1" customHeight="1">
      <c r="B144" s="1275"/>
      <c r="C144" s="1267"/>
      <c r="D144" s="1298"/>
      <c r="E144" s="336" t="s">
        <v>152</v>
      </c>
      <c r="F144" s="337" t="s">
        <v>101</v>
      </c>
      <c r="G144" s="338">
        <v>3109</v>
      </c>
    </row>
    <row r="145" spans="2:7" ht="27" hidden="1" customHeight="1">
      <c r="B145" s="1275"/>
      <c r="C145" s="1267"/>
      <c r="D145" s="1299"/>
      <c r="E145" s="336" t="s">
        <v>153</v>
      </c>
      <c r="F145" s="337" t="s">
        <v>101</v>
      </c>
      <c r="G145" s="338">
        <v>155</v>
      </c>
    </row>
    <row r="146" spans="2:7" ht="33.75" hidden="1">
      <c r="B146" s="1275"/>
      <c r="C146" s="1267" t="s">
        <v>324</v>
      </c>
      <c r="D146" s="1294" t="s">
        <v>336</v>
      </c>
      <c r="E146" s="384" t="s">
        <v>221</v>
      </c>
      <c r="F146" s="358"/>
      <c r="G146" s="338">
        <v>625</v>
      </c>
    </row>
    <row r="147" spans="2:7" ht="22.5" hidden="1">
      <c r="B147" s="1275"/>
      <c r="C147" s="1267"/>
      <c r="D147" s="1295"/>
      <c r="E147" s="336" t="s">
        <v>154</v>
      </c>
      <c r="F147" s="337" t="s">
        <v>112</v>
      </c>
      <c r="G147" s="338">
        <v>625</v>
      </c>
    </row>
    <row r="148" spans="2:7" ht="33.75" hidden="1">
      <c r="B148" s="1275"/>
      <c r="C148" s="1261" t="s">
        <v>329</v>
      </c>
      <c r="D148" s="1300" t="s">
        <v>325</v>
      </c>
      <c r="E148" s="384" t="s">
        <v>221</v>
      </c>
      <c r="F148" s="358"/>
      <c r="G148" s="338">
        <v>777</v>
      </c>
    </row>
    <row r="149" spans="2:7" ht="22.5" hidden="1">
      <c r="B149" s="1275"/>
      <c r="C149" s="1261"/>
      <c r="D149" s="1301"/>
      <c r="E149" s="336" t="s">
        <v>448</v>
      </c>
      <c r="F149" s="340" t="s">
        <v>60</v>
      </c>
      <c r="G149" s="338">
        <v>777</v>
      </c>
    </row>
    <row r="150" spans="2:7" ht="33.75" hidden="1">
      <c r="B150" s="1275"/>
      <c r="C150" s="1261"/>
      <c r="D150" s="1301"/>
      <c r="E150" s="336" t="s">
        <v>421</v>
      </c>
      <c r="F150" s="340" t="s">
        <v>60</v>
      </c>
      <c r="G150" s="338">
        <v>512</v>
      </c>
    </row>
    <row r="151" spans="2:7" ht="33.75" hidden="1">
      <c r="B151" s="1275"/>
      <c r="C151" s="1267" t="s">
        <v>331</v>
      </c>
      <c r="D151" s="1294" t="s">
        <v>641</v>
      </c>
      <c r="E151" s="384" t="s">
        <v>221</v>
      </c>
      <c r="F151" s="358"/>
      <c r="G151" s="338">
        <v>929</v>
      </c>
    </row>
    <row r="152" spans="2:7" ht="33.75" hidden="1">
      <c r="B152" s="1275"/>
      <c r="C152" s="1267"/>
      <c r="D152" s="1295"/>
      <c r="E152" s="349" t="s">
        <v>435</v>
      </c>
      <c r="F152" s="337" t="s">
        <v>101</v>
      </c>
      <c r="G152" s="338">
        <v>777</v>
      </c>
    </row>
    <row r="153" spans="2:7" ht="22.5" hidden="1">
      <c r="B153" s="1275"/>
      <c r="C153" s="1267"/>
      <c r="D153" s="1295"/>
      <c r="E153" s="339" t="s">
        <v>155</v>
      </c>
      <c r="F153" s="340" t="s">
        <v>101</v>
      </c>
      <c r="G153" s="338">
        <v>98</v>
      </c>
    </row>
    <row r="154" spans="2:7" ht="33.75" hidden="1">
      <c r="B154" s="1275"/>
      <c r="C154" s="1267"/>
      <c r="D154" s="1295"/>
      <c r="E154" s="350" t="s">
        <v>157</v>
      </c>
      <c r="F154" s="340" t="s">
        <v>101</v>
      </c>
      <c r="G154" s="338">
        <v>16</v>
      </c>
    </row>
    <row r="155" spans="2:7" ht="33.75" hidden="1">
      <c r="B155" s="1275"/>
      <c r="C155" s="1267"/>
      <c r="D155" s="1295"/>
      <c r="E155" s="350" t="s">
        <v>158</v>
      </c>
      <c r="F155" s="340" t="s">
        <v>101</v>
      </c>
      <c r="G155" s="338">
        <v>38</v>
      </c>
    </row>
    <row r="156" spans="2:7" ht="33.75" hidden="1">
      <c r="B156" s="1275"/>
      <c r="C156" s="1267"/>
      <c r="D156" s="1295"/>
      <c r="E156" s="350" t="s">
        <v>156</v>
      </c>
      <c r="F156" s="340" t="s">
        <v>101</v>
      </c>
      <c r="G156" s="338">
        <v>39</v>
      </c>
    </row>
    <row r="157" spans="2:7" ht="33.75" hidden="1">
      <c r="B157" s="1275"/>
      <c r="C157" s="1267" t="s">
        <v>330</v>
      </c>
      <c r="D157" s="1294" t="s">
        <v>326</v>
      </c>
      <c r="E157" s="384" t="s">
        <v>221</v>
      </c>
      <c r="F157" s="358"/>
      <c r="G157" s="338">
        <v>1552</v>
      </c>
    </row>
    <row r="158" spans="2:7" ht="56.25" hidden="1">
      <c r="B158" s="1275"/>
      <c r="C158" s="1267"/>
      <c r="D158" s="1296"/>
      <c r="E158" s="336" t="s">
        <v>445</v>
      </c>
      <c r="F158" s="337" t="s">
        <v>497</v>
      </c>
      <c r="G158" s="338">
        <v>1552</v>
      </c>
    </row>
    <row r="159" spans="2:7" ht="33.75" hidden="1">
      <c r="B159" s="1275"/>
      <c r="C159" s="1261" t="s">
        <v>561</v>
      </c>
      <c r="D159" s="1266" t="s">
        <v>562</v>
      </c>
      <c r="E159" s="337" t="s">
        <v>221</v>
      </c>
      <c r="F159" s="337"/>
      <c r="G159" s="338">
        <v>7135</v>
      </c>
    </row>
    <row r="160" spans="2:7" ht="22.5" hidden="1">
      <c r="B160" s="1275"/>
      <c r="C160" s="1261"/>
      <c r="D160" s="1266"/>
      <c r="E160" s="337" t="s">
        <v>563</v>
      </c>
      <c r="F160" s="337" t="s">
        <v>245</v>
      </c>
      <c r="G160" s="338">
        <v>7135</v>
      </c>
    </row>
    <row r="161" spans="2:7" ht="33.75" hidden="1">
      <c r="B161" s="1275"/>
      <c r="C161" s="1267" t="s">
        <v>327</v>
      </c>
      <c r="D161" s="1297" t="s">
        <v>337</v>
      </c>
      <c r="E161" s="384" t="s">
        <v>221</v>
      </c>
      <c r="F161" s="358"/>
      <c r="G161" s="338">
        <v>49568</v>
      </c>
    </row>
    <row r="162" spans="2:7" ht="33.75" hidden="1">
      <c r="B162" s="1275"/>
      <c r="C162" s="1267"/>
      <c r="D162" s="1298"/>
      <c r="E162" s="385" t="s">
        <v>559</v>
      </c>
      <c r="F162" s="386" t="s">
        <v>363</v>
      </c>
      <c r="G162" s="338">
        <v>33857</v>
      </c>
    </row>
    <row r="163" spans="2:7" ht="22.5" hidden="1">
      <c r="B163" s="1275"/>
      <c r="C163" s="1267"/>
      <c r="D163" s="1298"/>
      <c r="E163" s="339" t="s">
        <v>446</v>
      </c>
      <c r="F163" s="340" t="s">
        <v>33</v>
      </c>
      <c r="G163" s="338">
        <v>15711</v>
      </c>
    </row>
    <row r="164" spans="2:7" hidden="1">
      <c r="B164" s="1275"/>
      <c r="C164" s="1307" t="s">
        <v>159</v>
      </c>
      <c r="D164" s="1305" t="s">
        <v>160</v>
      </c>
      <c r="E164" s="1292" t="s">
        <v>18</v>
      </c>
      <c r="F164" s="1293"/>
      <c r="G164" s="338">
        <v>59084</v>
      </c>
    </row>
    <row r="165" spans="2:7" ht="33.75" hidden="1">
      <c r="B165" s="1275"/>
      <c r="C165" s="1307"/>
      <c r="D165" s="1306"/>
      <c r="E165" s="384" t="s">
        <v>560</v>
      </c>
      <c r="F165" s="351" t="s">
        <v>363</v>
      </c>
      <c r="G165" s="338">
        <v>58612</v>
      </c>
    </row>
    <row r="166" spans="2:7" ht="22.5" hidden="1">
      <c r="B166" s="1275"/>
      <c r="C166" s="1307"/>
      <c r="D166" s="1308"/>
      <c r="E166" s="339" t="s">
        <v>161</v>
      </c>
      <c r="F166" s="337" t="s">
        <v>469</v>
      </c>
      <c r="G166" s="338">
        <v>472</v>
      </c>
    </row>
    <row r="167" spans="2:7" ht="33.75" hidden="1">
      <c r="B167" s="1275"/>
      <c r="C167" s="1261" t="s">
        <v>564</v>
      </c>
      <c r="D167" s="1261" t="s">
        <v>565</v>
      </c>
      <c r="E167" s="337" t="s">
        <v>221</v>
      </c>
      <c r="F167" s="351"/>
      <c r="G167" s="338">
        <v>849</v>
      </c>
    </row>
    <row r="168" spans="2:7" ht="57" hidden="1">
      <c r="B168" s="1275"/>
      <c r="C168" s="1261"/>
      <c r="D168" s="1261"/>
      <c r="E168" s="388" t="s">
        <v>566</v>
      </c>
      <c r="F168" s="337" t="s">
        <v>245</v>
      </c>
      <c r="G168" s="338">
        <v>849</v>
      </c>
    </row>
    <row r="169" spans="2:7" ht="33.75" hidden="1">
      <c r="B169" s="1275"/>
      <c r="C169" s="1267" t="s">
        <v>333</v>
      </c>
      <c r="D169" s="1294" t="s">
        <v>338</v>
      </c>
      <c r="E169" s="384" t="s">
        <v>221</v>
      </c>
      <c r="F169" s="358"/>
      <c r="G169" s="338">
        <v>8144</v>
      </c>
    </row>
    <row r="170" spans="2:7" ht="33.75" hidden="1">
      <c r="B170" s="1275"/>
      <c r="C170" s="1267"/>
      <c r="D170" s="1295"/>
      <c r="E170" s="336" t="s">
        <v>447</v>
      </c>
      <c r="F170" s="337" t="s">
        <v>471</v>
      </c>
      <c r="G170" s="338">
        <v>8144</v>
      </c>
    </row>
    <row r="171" spans="2:7" ht="33.75" hidden="1">
      <c r="B171" s="1275"/>
      <c r="C171" s="1261" t="s">
        <v>332</v>
      </c>
      <c r="D171" s="1305" t="s">
        <v>339</v>
      </c>
      <c r="E171" s="384" t="s">
        <v>221</v>
      </c>
      <c r="F171" s="358"/>
      <c r="G171" s="338">
        <v>68</v>
      </c>
    </row>
    <row r="172" spans="2:7" ht="42.75" hidden="1" customHeight="1">
      <c r="B172" s="1275"/>
      <c r="C172" s="1261"/>
      <c r="D172" s="1306"/>
      <c r="E172" s="336" t="s">
        <v>642</v>
      </c>
      <c r="F172" s="337" t="s">
        <v>328</v>
      </c>
      <c r="G172" s="338">
        <v>68</v>
      </c>
    </row>
    <row r="173" spans="2:7" ht="21.75" hidden="1" customHeight="1">
      <c r="B173" s="1292" t="s">
        <v>509</v>
      </c>
      <c r="C173" s="1309"/>
      <c r="D173" s="1309"/>
      <c r="E173" s="1309"/>
      <c r="F173" s="1309"/>
      <c r="G173" s="1293"/>
    </row>
    <row r="174" spans="2:7" hidden="1">
      <c r="B174" s="379"/>
      <c r="C174" s="263"/>
      <c r="D174" s="379"/>
      <c r="E174" s="379"/>
      <c r="F174" s="380"/>
      <c r="G174" s="381"/>
    </row>
    <row r="175" spans="2:7" hidden="1">
      <c r="B175" s="379"/>
      <c r="C175" s="263"/>
      <c r="D175" s="379"/>
      <c r="E175" s="379"/>
      <c r="F175" s="380"/>
      <c r="G175" s="381"/>
    </row>
    <row r="176" spans="2:7" hidden="1">
      <c r="B176" s="379"/>
      <c r="C176" s="263"/>
      <c r="D176" s="379"/>
      <c r="E176" s="379"/>
      <c r="F176" s="380"/>
      <c r="G176" s="381"/>
    </row>
    <row r="177" spans="2:7" ht="15" hidden="1" customHeight="1">
      <c r="B177" s="382" t="s">
        <v>9</v>
      </c>
      <c r="C177" s="1275" t="s">
        <v>10</v>
      </c>
      <c r="D177" s="1275"/>
      <c r="E177" s="1275"/>
      <c r="F177" s="1275"/>
      <c r="G177" s="1275"/>
    </row>
    <row r="178" spans="2:7" ht="15" hidden="1" customHeight="1">
      <c r="B178" s="379"/>
      <c r="C178" s="263" t="s">
        <v>147</v>
      </c>
      <c r="D178" s="1270" t="s">
        <v>148</v>
      </c>
      <c r="E178" s="1270"/>
      <c r="F178" s="1270"/>
      <c r="G178" s="1270"/>
    </row>
    <row r="179" spans="2:7" ht="15" hidden="1" customHeight="1">
      <c r="B179" s="1255" t="s">
        <v>13</v>
      </c>
      <c r="C179" s="1258" t="s">
        <v>14</v>
      </c>
      <c r="D179" s="1258" t="s">
        <v>15</v>
      </c>
      <c r="E179" s="1271" t="s">
        <v>16</v>
      </c>
      <c r="F179" s="1274" t="s">
        <v>17</v>
      </c>
      <c r="G179" s="1262" t="s">
        <v>494</v>
      </c>
    </row>
    <row r="180" spans="2:7" ht="15" hidden="1" customHeight="1">
      <c r="B180" s="1256"/>
      <c r="C180" s="1259"/>
      <c r="D180" s="1259"/>
      <c r="E180" s="1272"/>
      <c r="F180" s="1275"/>
      <c r="G180" s="1263"/>
    </row>
    <row r="181" spans="2:7" hidden="1">
      <c r="B181" s="1256"/>
      <c r="C181" s="1259"/>
      <c r="D181" s="1259"/>
      <c r="E181" s="1272"/>
      <c r="F181" s="1275"/>
      <c r="G181" s="1263"/>
    </row>
    <row r="182" spans="2:7" hidden="1">
      <c r="B182" s="1257"/>
      <c r="C182" s="1260"/>
      <c r="D182" s="1260"/>
      <c r="E182" s="1273"/>
      <c r="F182" s="1276"/>
      <c r="G182" s="1264"/>
    </row>
    <row r="183" spans="2:7" ht="33.75" hidden="1">
      <c r="B183" s="1255" t="s">
        <v>498</v>
      </c>
      <c r="C183" s="1281" t="s">
        <v>240</v>
      </c>
      <c r="D183" s="1310" t="s">
        <v>342</v>
      </c>
      <c r="E183" s="384" t="s">
        <v>221</v>
      </c>
      <c r="F183" s="358"/>
      <c r="G183" s="338">
        <v>4</v>
      </c>
    </row>
    <row r="184" spans="2:7" ht="22.5" hidden="1">
      <c r="B184" s="1256"/>
      <c r="C184" s="1282"/>
      <c r="D184" s="1311"/>
      <c r="E184" s="336" t="s">
        <v>163</v>
      </c>
      <c r="F184" s="337" t="s">
        <v>46</v>
      </c>
      <c r="G184" s="338">
        <v>4</v>
      </c>
    </row>
    <row r="185" spans="2:7" ht="21" hidden="1" customHeight="1">
      <c r="B185" s="1256"/>
      <c r="C185" s="1281" t="s">
        <v>340</v>
      </c>
      <c r="D185" s="1292" t="s">
        <v>411</v>
      </c>
      <c r="E185" s="1309"/>
      <c r="F185" s="1293"/>
      <c r="G185" s="338">
        <v>2266</v>
      </c>
    </row>
    <row r="186" spans="2:7" ht="22.5" hidden="1">
      <c r="B186" s="1256"/>
      <c r="C186" s="1282"/>
      <c r="D186" s="1302" t="s">
        <v>499</v>
      </c>
      <c r="E186" s="336" t="s">
        <v>164</v>
      </c>
      <c r="F186" s="337" t="s">
        <v>112</v>
      </c>
      <c r="G186" s="338">
        <v>11</v>
      </c>
    </row>
    <row r="187" spans="2:7" ht="33.75" hidden="1">
      <c r="B187" s="1256"/>
      <c r="C187" s="1282"/>
      <c r="D187" s="1303"/>
      <c r="E187" s="336" t="s">
        <v>165</v>
      </c>
      <c r="F187" s="337" t="s">
        <v>242</v>
      </c>
      <c r="G187" s="338">
        <v>11</v>
      </c>
    </row>
    <row r="188" spans="2:7" ht="22.5" hidden="1">
      <c r="B188" s="1256"/>
      <c r="C188" s="1282"/>
      <c r="D188" s="1303"/>
      <c r="E188" s="336" t="s">
        <v>166</v>
      </c>
      <c r="F188" s="337" t="s">
        <v>112</v>
      </c>
      <c r="G188" s="338">
        <v>2060</v>
      </c>
    </row>
    <row r="189" spans="2:7" ht="22.5" hidden="1">
      <c r="B189" s="1256"/>
      <c r="C189" s="1282"/>
      <c r="D189" s="1303"/>
      <c r="E189" s="336" t="s">
        <v>167</v>
      </c>
      <c r="F189" s="337" t="s">
        <v>60</v>
      </c>
      <c r="G189" s="338">
        <v>1751</v>
      </c>
    </row>
    <row r="190" spans="2:7" ht="33.75" hidden="1">
      <c r="B190" s="1256"/>
      <c r="C190" s="1282"/>
      <c r="D190" s="1303"/>
      <c r="E190" s="336" t="s">
        <v>168</v>
      </c>
      <c r="F190" s="337" t="s">
        <v>60</v>
      </c>
      <c r="G190" s="338">
        <v>309</v>
      </c>
    </row>
    <row r="191" spans="2:7" ht="51" hidden="1">
      <c r="B191" s="1256"/>
      <c r="C191" s="1282"/>
      <c r="D191" s="1303"/>
      <c r="E191" s="389" t="s">
        <v>386</v>
      </c>
      <c r="F191" s="337" t="s">
        <v>387</v>
      </c>
      <c r="G191" s="338">
        <v>45</v>
      </c>
    </row>
    <row r="192" spans="2:7" ht="45" hidden="1">
      <c r="B192" s="1256"/>
      <c r="C192" s="1282"/>
      <c r="D192" s="1303"/>
      <c r="E192" s="336" t="s">
        <v>169</v>
      </c>
      <c r="F192" s="337" t="s">
        <v>27</v>
      </c>
      <c r="G192" s="338">
        <v>45</v>
      </c>
    </row>
    <row r="193" spans="2:7" ht="22.5" hidden="1">
      <c r="B193" s="1256"/>
      <c r="C193" s="1282"/>
      <c r="D193" s="1303"/>
      <c r="E193" s="336" t="s">
        <v>170</v>
      </c>
      <c r="F193" s="337" t="s">
        <v>112</v>
      </c>
      <c r="G193" s="338">
        <v>150</v>
      </c>
    </row>
    <row r="194" spans="2:7" ht="22.5" hidden="1">
      <c r="B194" s="1256"/>
      <c r="C194" s="1283"/>
      <c r="D194" s="1304"/>
      <c r="E194" s="336" t="s">
        <v>171</v>
      </c>
      <c r="F194" s="337" t="s">
        <v>27</v>
      </c>
      <c r="G194" s="338">
        <v>150</v>
      </c>
    </row>
    <row r="195" spans="2:7" ht="24" hidden="1" customHeight="1">
      <c r="B195" s="1256"/>
      <c r="C195" s="1281" t="s">
        <v>341</v>
      </c>
      <c r="D195" s="1292" t="s">
        <v>411</v>
      </c>
      <c r="E195" s="1309"/>
      <c r="F195" s="1293"/>
      <c r="G195" s="338">
        <v>2375</v>
      </c>
    </row>
    <row r="196" spans="2:7" ht="22.5" hidden="1">
      <c r="B196" s="1256"/>
      <c r="C196" s="1282"/>
      <c r="D196" s="1302" t="s">
        <v>500</v>
      </c>
      <c r="E196" s="336" t="s">
        <v>172</v>
      </c>
      <c r="F196" s="337" t="s">
        <v>101</v>
      </c>
      <c r="G196" s="338">
        <v>2215</v>
      </c>
    </row>
    <row r="197" spans="2:7" ht="22.5" hidden="1">
      <c r="B197" s="1256"/>
      <c r="C197" s="1282"/>
      <c r="D197" s="1303"/>
      <c r="E197" s="336" t="s">
        <v>173</v>
      </c>
      <c r="F197" s="337" t="s">
        <v>112</v>
      </c>
      <c r="G197" s="338">
        <v>14</v>
      </c>
    </row>
    <row r="198" spans="2:7" ht="33.75" hidden="1">
      <c r="B198" s="1256"/>
      <c r="C198" s="1282"/>
      <c r="D198" s="1303"/>
      <c r="E198" s="387" t="s">
        <v>174</v>
      </c>
      <c r="F198" s="337" t="s">
        <v>101</v>
      </c>
      <c r="G198" s="338">
        <v>50</v>
      </c>
    </row>
    <row r="199" spans="2:7" ht="45" hidden="1">
      <c r="B199" s="1256"/>
      <c r="C199" s="1282"/>
      <c r="D199" s="1303"/>
      <c r="E199" s="339" t="s">
        <v>175</v>
      </c>
      <c r="F199" s="340" t="s">
        <v>101</v>
      </c>
      <c r="G199" s="338">
        <v>80</v>
      </c>
    </row>
    <row r="200" spans="2:7" ht="22.5" hidden="1">
      <c r="B200" s="1256"/>
      <c r="C200" s="1282"/>
      <c r="D200" s="1303"/>
      <c r="E200" s="339" t="s">
        <v>176</v>
      </c>
      <c r="F200" s="340" t="s">
        <v>112</v>
      </c>
      <c r="G200" s="338">
        <v>5</v>
      </c>
    </row>
    <row r="201" spans="2:7" ht="22.5" hidden="1">
      <c r="B201" s="1256"/>
      <c r="C201" s="1282"/>
      <c r="D201" s="1303"/>
      <c r="E201" s="339" t="s">
        <v>177</v>
      </c>
      <c r="F201" s="340" t="s">
        <v>101</v>
      </c>
      <c r="G201" s="338">
        <v>5</v>
      </c>
    </row>
    <row r="202" spans="2:7" ht="22.5" hidden="1">
      <c r="B202" s="1256"/>
      <c r="C202" s="1282"/>
      <c r="D202" s="1303"/>
      <c r="E202" s="339" t="s">
        <v>178</v>
      </c>
      <c r="F202" s="340" t="s">
        <v>101</v>
      </c>
      <c r="G202" s="338">
        <v>0</v>
      </c>
    </row>
    <row r="203" spans="2:7" ht="33.75" hidden="1">
      <c r="B203" s="1256"/>
      <c r="C203" s="1282"/>
      <c r="D203" s="1303"/>
      <c r="E203" s="390" t="s">
        <v>436</v>
      </c>
      <c r="F203" s="340" t="s">
        <v>101</v>
      </c>
      <c r="G203" s="338">
        <v>25</v>
      </c>
    </row>
    <row r="204" spans="2:7" ht="27.75" hidden="1" customHeight="1">
      <c r="B204" s="1292" t="s">
        <v>508</v>
      </c>
      <c r="C204" s="1309"/>
      <c r="D204" s="1309"/>
      <c r="E204" s="1309"/>
      <c r="F204" s="1309"/>
      <c r="G204" s="1293"/>
    </row>
    <row r="205" spans="2:7" hidden="1">
      <c r="B205" s="379"/>
      <c r="C205" s="263"/>
      <c r="D205" s="379"/>
      <c r="E205" s="379"/>
      <c r="F205" s="380"/>
      <c r="G205" s="381"/>
    </row>
    <row r="206" spans="2:7" hidden="1">
      <c r="B206" s="379"/>
      <c r="C206" s="263"/>
      <c r="D206" s="379"/>
      <c r="E206" s="379"/>
      <c r="F206" s="380"/>
      <c r="G206" s="381"/>
    </row>
    <row r="207" spans="2:7" hidden="1">
      <c r="B207" s="379"/>
      <c r="C207" s="263"/>
      <c r="D207" s="379"/>
      <c r="E207" s="379"/>
      <c r="F207" s="380"/>
      <c r="G207" s="381"/>
    </row>
    <row r="208" spans="2:7" hidden="1">
      <c r="B208" s="379"/>
      <c r="C208" s="346"/>
      <c r="D208" s="379"/>
      <c r="E208" s="379"/>
      <c r="F208" s="380"/>
      <c r="G208" s="381"/>
    </row>
    <row r="209" spans="2:7" hidden="1">
      <c r="B209" s="382" t="s">
        <v>9</v>
      </c>
      <c r="C209" s="1270" t="s">
        <v>10</v>
      </c>
      <c r="D209" s="1270"/>
      <c r="E209" s="1270"/>
      <c r="F209" s="1270"/>
      <c r="G209" s="1270"/>
    </row>
    <row r="210" spans="2:7" hidden="1">
      <c r="B210" s="379"/>
      <c r="C210" s="263" t="s">
        <v>96</v>
      </c>
      <c r="D210" s="1270" t="s">
        <v>97</v>
      </c>
      <c r="E210" s="1270"/>
      <c r="F210" s="1270"/>
      <c r="G210" s="1270"/>
    </row>
    <row r="211" spans="2:7" hidden="1">
      <c r="B211" s="1255" t="s">
        <v>13</v>
      </c>
      <c r="C211" s="1258" t="s">
        <v>14</v>
      </c>
      <c r="D211" s="1258" t="s">
        <v>15</v>
      </c>
      <c r="E211" s="1271" t="s">
        <v>16</v>
      </c>
      <c r="F211" s="1274" t="s">
        <v>17</v>
      </c>
      <c r="G211" s="1262" t="s">
        <v>494</v>
      </c>
    </row>
    <row r="212" spans="2:7" hidden="1">
      <c r="B212" s="1256"/>
      <c r="C212" s="1259"/>
      <c r="D212" s="1259"/>
      <c r="E212" s="1272"/>
      <c r="F212" s="1275"/>
      <c r="G212" s="1263"/>
    </row>
    <row r="213" spans="2:7" hidden="1">
      <c r="B213" s="1256"/>
      <c r="C213" s="1259"/>
      <c r="D213" s="1259"/>
      <c r="E213" s="1272"/>
      <c r="F213" s="1275"/>
      <c r="G213" s="1263"/>
    </row>
    <row r="214" spans="2:7" hidden="1">
      <c r="B214" s="1257"/>
      <c r="C214" s="1260"/>
      <c r="D214" s="1260"/>
      <c r="E214" s="1273"/>
      <c r="F214" s="1276"/>
      <c r="G214" s="1264"/>
    </row>
    <row r="215" spans="2:7" ht="33.75" hidden="1">
      <c r="B215" s="1274" t="s">
        <v>501</v>
      </c>
      <c r="C215" s="1261" t="s">
        <v>240</v>
      </c>
      <c r="D215" s="1265" t="s">
        <v>289</v>
      </c>
      <c r="E215" s="337" t="s">
        <v>221</v>
      </c>
      <c r="F215" s="337"/>
      <c r="G215" s="338">
        <v>4</v>
      </c>
    </row>
    <row r="216" spans="2:7" ht="22.5" hidden="1">
      <c r="B216" s="1275"/>
      <c r="C216" s="1261"/>
      <c r="D216" s="1265"/>
      <c r="E216" s="336" t="s">
        <v>429</v>
      </c>
      <c r="F216" s="337" t="s">
        <v>99</v>
      </c>
      <c r="G216" s="338">
        <v>4</v>
      </c>
    </row>
    <row r="217" spans="2:7" ht="33.75" hidden="1">
      <c r="B217" s="1275"/>
      <c r="C217" s="1267" t="s">
        <v>244</v>
      </c>
      <c r="D217" s="1265" t="s">
        <v>292</v>
      </c>
      <c r="E217" s="337" t="s">
        <v>221</v>
      </c>
      <c r="F217" s="337"/>
      <c r="G217" s="338">
        <v>13324</v>
      </c>
    </row>
    <row r="218" spans="2:7" ht="45" hidden="1">
      <c r="B218" s="1275"/>
      <c r="C218" s="1267"/>
      <c r="D218" s="1265"/>
      <c r="E218" s="336" t="s">
        <v>643</v>
      </c>
      <c r="F218" s="337" t="s">
        <v>245</v>
      </c>
      <c r="G218" s="338">
        <v>10824</v>
      </c>
    </row>
    <row r="219" spans="2:7" ht="22.5" hidden="1">
      <c r="B219" s="1275"/>
      <c r="C219" s="1267"/>
      <c r="D219" s="1265"/>
      <c r="E219" s="336" t="s">
        <v>113</v>
      </c>
      <c r="F219" s="337" t="s">
        <v>112</v>
      </c>
      <c r="G219" s="338">
        <v>2700</v>
      </c>
    </row>
    <row r="220" spans="2:7" ht="45" hidden="1">
      <c r="B220" s="1275"/>
      <c r="C220" s="1267"/>
      <c r="D220" s="1265"/>
      <c r="E220" s="336" t="s">
        <v>114</v>
      </c>
      <c r="F220" s="337" t="s">
        <v>115</v>
      </c>
      <c r="G220" s="338">
        <v>2000</v>
      </c>
    </row>
    <row r="221" spans="2:7" ht="33.75" hidden="1">
      <c r="B221" s="1275"/>
      <c r="C221" s="1267"/>
      <c r="D221" s="1265"/>
      <c r="E221" s="336" t="s">
        <v>116</v>
      </c>
      <c r="F221" s="337" t="s">
        <v>111</v>
      </c>
      <c r="G221" s="338">
        <v>2500</v>
      </c>
    </row>
    <row r="222" spans="2:7" ht="22.5" hidden="1">
      <c r="B222" s="1275"/>
      <c r="C222" s="1267"/>
      <c r="D222" s="1265"/>
      <c r="E222" s="336" t="s">
        <v>117</v>
      </c>
      <c r="F222" s="337" t="s">
        <v>50</v>
      </c>
      <c r="G222" s="338">
        <v>1000</v>
      </c>
    </row>
    <row r="223" spans="2:7" ht="33.75" hidden="1">
      <c r="B223" s="1275"/>
      <c r="C223" s="1312" t="s">
        <v>664</v>
      </c>
      <c r="D223" s="1312" t="s">
        <v>644</v>
      </c>
      <c r="E223" s="337" t="s">
        <v>221</v>
      </c>
      <c r="F223" s="337"/>
      <c r="G223" s="338">
        <v>300</v>
      </c>
    </row>
    <row r="224" spans="2:7" ht="45" hidden="1">
      <c r="B224" s="1275"/>
      <c r="C224" s="1312"/>
      <c r="D224" s="1312"/>
      <c r="E224" s="339" t="s">
        <v>477</v>
      </c>
      <c r="F224" s="340" t="s">
        <v>101</v>
      </c>
      <c r="G224" s="338">
        <v>300</v>
      </c>
    </row>
    <row r="225" spans="2:7" ht="22.5" hidden="1">
      <c r="B225" s="1275"/>
      <c r="C225" s="1312"/>
      <c r="D225" s="1312"/>
      <c r="E225" s="336" t="s">
        <v>415</v>
      </c>
      <c r="F225" s="337" t="s">
        <v>478</v>
      </c>
      <c r="G225" s="338">
        <v>300</v>
      </c>
    </row>
    <row r="226" spans="2:7" ht="45" hidden="1">
      <c r="B226" s="1275"/>
      <c r="C226" s="1312"/>
      <c r="D226" s="1312"/>
      <c r="E226" s="336" t="s">
        <v>416</v>
      </c>
      <c r="F226" s="337" t="s">
        <v>478</v>
      </c>
      <c r="G226" s="338">
        <v>300</v>
      </c>
    </row>
    <row r="227" spans="2:7" ht="33.75" hidden="1">
      <c r="B227" s="1275"/>
      <c r="C227" s="1267" t="s">
        <v>247</v>
      </c>
      <c r="D227" s="1313" t="s">
        <v>294</v>
      </c>
      <c r="E227" s="337" t="s">
        <v>221</v>
      </c>
      <c r="F227" s="337"/>
      <c r="G227" s="338">
        <v>12940</v>
      </c>
    </row>
    <row r="228" spans="2:7" ht="22.5" hidden="1">
      <c r="B228" s="1275"/>
      <c r="C228" s="1267"/>
      <c r="D228" s="1313"/>
      <c r="E228" s="336" t="s">
        <v>475</v>
      </c>
      <c r="F228" s="337" t="s">
        <v>33</v>
      </c>
      <c r="G228" s="338">
        <v>400</v>
      </c>
    </row>
    <row r="229" spans="2:7" ht="33.75" hidden="1">
      <c r="B229" s="1275"/>
      <c r="C229" s="1267"/>
      <c r="D229" s="1313"/>
      <c r="E229" s="336" t="s">
        <v>118</v>
      </c>
      <c r="F229" s="337" t="s">
        <v>119</v>
      </c>
      <c r="G229" s="338">
        <v>650</v>
      </c>
    </row>
    <row r="230" spans="2:7" ht="22.5" hidden="1">
      <c r="B230" s="1275"/>
      <c r="C230" s="1267"/>
      <c r="D230" s="1313"/>
      <c r="E230" s="336" t="s">
        <v>120</v>
      </c>
      <c r="F230" s="337" t="s">
        <v>121</v>
      </c>
      <c r="G230" s="338">
        <v>500</v>
      </c>
    </row>
    <row r="231" spans="2:7" ht="22.5" hidden="1">
      <c r="B231" s="1275"/>
      <c r="C231" s="1267"/>
      <c r="D231" s="1313"/>
      <c r="E231" s="336" t="s">
        <v>122</v>
      </c>
      <c r="F231" s="337" t="s">
        <v>111</v>
      </c>
      <c r="G231" s="338">
        <v>12540</v>
      </c>
    </row>
    <row r="232" spans="2:7" ht="33.75" hidden="1">
      <c r="B232" s="1275"/>
      <c r="C232" s="1267" t="s">
        <v>248</v>
      </c>
      <c r="D232" s="1265" t="s">
        <v>295</v>
      </c>
      <c r="E232" s="337" t="s">
        <v>221</v>
      </c>
      <c r="F232" s="337"/>
      <c r="G232" s="338">
        <v>22000</v>
      </c>
    </row>
    <row r="233" spans="2:7" ht="33.75" hidden="1">
      <c r="B233" s="1275"/>
      <c r="C233" s="1267"/>
      <c r="D233" s="1265"/>
      <c r="E233" s="336" t="s">
        <v>645</v>
      </c>
      <c r="F233" s="337" t="s">
        <v>33</v>
      </c>
      <c r="G233" s="338">
        <v>1000</v>
      </c>
    </row>
    <row r="234" spans="2:7" ht="33.75" hidden="1">
      <c r="B234" s="1275"/>
      <c r="C234" s="1267"/>
      <c r="D234" s="1265"/>
      <c r="E234" s="336" t="s">
        <v>123</v>
      </c>
      <c r="F234" s="337" t="s">
        <v>33</v>
      </c>
      <c r="G234" s="338">
        <v>1700</v>
      </c>
    </row>
    <row r="235" spans="2:7" ht="33.75" hidden="1">
      <c r="B235" s="1275"/>
      <c r="C235" s="1267"/>
      <c r="D235" s="1265"/>
      <c r="E235" s="336" t="s">
        <v>124</v>
      </c>
      <c r="F235" s="337" t="s">
        <v>33</v>
      </c>
      <c r="G235" s="338">
        <v>5600</v>
      </c>
    </row>
    <row r="236" spans="2:7" ht="33.75" hidden="1">
      <c r="B236" s="1275"/>
      <c r="C236" s="1267"/>
      <c r="D236" s="1265"/>
      <c r="E236" s="336" t="s">
        <v>125</v>
      </c>
      <c r="F236" s="337" t="s">
        <v>33</v>
      </c>
      <c r="G236" s="338">
        <v>3800</v>
      </c>
    </row>
    <row r="237" spans="2:7" ht="33.75" hidden="1">
      <c r="B237" s="1275"/>
      <c r="C237" s="1267"/>
      <c r="D237" s="1265"/>
      <c r="E237" s="336" t="s">
        <v>417</v>
      </c>
      <c r="F237" s="337" t="s">
        <v>33</v>
      </c>
      <c r="G237" s="338">
        <v>5500</v>
      </c>
    </row>
    <row r="238" spans="2:7" ht="45" hidden="1">
      <c r="B238" s="1275"/>
      <c r="C238" s="1267"/>
      <c r="D238" s="1265"/>
      <c r="E238" s="336" t="s">
        <v>126</v>
      </c>
      <c r="F238" s="337" t="s">
        <v>33</v>
      </c>
      <c r="G238" s="338">
        <v>4400</v>
      </c>
    </row>
    <row r="239" spans="2:7" ht="33.75" hidden="1">
      <c r="B239" s="1275"/>
      <c r="C239" s="1267" t="s">
        <v>249</v>
      </c>
      <c r="D239" s="1313" t="s">
        <v>296</v>
      </c>
      <c r="E239" s="337" t="s">
        <v>221</v>
      </c>
      <c r="F239" s="337"/>
      <c r="G239" s="338">
        <v>5300</v>
      </c>
    </row>
    <row r="240" spans="2:7" ht="22.5" hidden="1">
      <c r="B240" s="1275"/>
      <c r="C240" s="1267"/>
      <c r="D240" s="1313"/>
      <c r="E240" s="336" t="s">
        <v>452</v>
      </c>
      <c r="F240" s="337" t="s">
        <v>60</v>
      </c>
      <c r="G240" s="338">
        <v>150</v>
      </c>
    </row>
    <row r="241" spans="2:7" ht="22.5" hidden="1">
      <c r="B241" s="1275"/>
      <c r="C241" s="1267"/>
      <c r="D241" s="1313"/>
      <c r="E241" s="336" t="s">
        <v>127</v>
      </c>
      <c r="F241" s="337" t="s">
        <v>60</v>
      </c>
      <c r="G241" s="338">
        <v>9000</v>
      </c>
    </row>
    <row r="242" spans="2:7" ht="22.5" hidden="1">
      <c r="B242" s="1275"/>
      <c r="C242" s="1267"/>
      <c r="D242" s="1313"/>
      <c r="E242" s="336" t="s">
        <v>454</v>
      </c>
      <c r="F242" s="337" t="s">
        <v>60</v>
      </c>
      <c r="G242" s="338">
        <v>5300</v>
      </c>
    </row>
    <row r="243" spans="2:7" ht="45" hidden="1">
      <c r="B243" s="1275"/>
      <c r="C243" s="1267"/>
      <c r="D243" s="1313"/>
      <c r="E243" s="336" t="s">
        <v>128</v>
      </c>
      <c r="F243" s="337" t="s">
        <v>129</v>
      </c>
      <c r="G243" s="338">
        <v>2000</v>
      </c>
    </row>
    <row r="244" spans="2:7" ht="33.75" hidden="1">
      <c r="B244" s="1275"/>
      <c r="C244" s="1267"/>
      <c r="D244" s="1313"/>
      <c r="E244" s="336" t="s">
        <v>453</v>
      </c>
      <c r="F244" s="337" t="s">
        <v>60</v>
      </c>
      <c r="G244" s="338">
        <v>1900</v>
      </c>
    </row>
    <row r="245" spans="2:7" ht="33.75" hidden="1">
      <c r="B245" s="1275"/>
      <c r="C245" s="1267"/>
      <c r="D245" s="1313"/>
      <c r="E245" s="336" t="s">
        <v>130</v>
      </c>
      <c r="F245" s="337" t="s">
        <v>111</v>
      </c>
      <c r="G245" s="338">
        <v>3000</v>
      </c>
    </row>
    <row r="246" spans="2:7" ht="33.75" hidden="1">
      <c r="B246" s="1275"/>
      <c r="C246" s="1267" t="s">
        <v>250</v>
      </c>
      <c r="D246" s="1265" t="s">
        <v>297</v>
      </c>
      <c r="E246" s="337" t="s">
        <v>221</v>
      </c>
      <c r="F246" s="337"/>
      <c r="G246" s="338">
        <v>3700</v>
      </c>
    </row>
    <row r="247" spans="2:7" ht="33.75" hidden="1">
      <c r="B247" s="1275"/>
      <c r="C247" s="1267"/>
      <c r="D247" s="1265"/>
      <c r="E247" s="336" t="s">
        <v>481</v>
      </c>
      <c r="F247" s="337" t="s">
        <v>220</v>
      </c>
      <c r="G247" s="338">
        <v>300</v>
      </c>
    </row>
    <row r="248" spans="2:7" ht="22.5" hidden="1">
      <c r="B248" s="1275"/>
      <c r="C248" s="1267"/>
      <c r="D248" s="1265"/>
      <c r="E248" s="336" t="s">
        <v>456</v>
      </c>
      <c r="F248" s="337" t="s">
        <v>220</v>
      </c>
      <c r="G248" s="338">
        <v>3700</v>
      </c>
    </row>
    <row r="249" spans="2:7" ht="33.75" hidden="1">
      <c r="B249" s="1275"/>
      <c r="C249" s="1267"/>
      <c r="D249" s="1265"/>
      <c r="E249" s="339" t="s">
        <v>455</v>
      </c>
      <c r="F249" s="340" t="s">
        <v>60</v>
      </c>
      <c r="G249" s="338">
        <v>1230</v>
      </c>
    </row>
    <row r="250" spans="2:7" ht="33.75" hidden="1">
      <c r="B250" s="1275"/>
      <c r="C250" s="1267"/>
      <c r="D250" s="1265"/>
      <c r="E250" s="336" t="s">
        <v>131</v>
      </c>
      <c r="F250" s="337" t="s">
        <v>60</v>
      </c>
      <c r="G250" s="338">
        <v>2000</v>
      </c>
    </row>
    <row r="251" spans="2:7" ht="22.5" hidden="1">
      <c r="B251" s="1275"/>
      <c r="C251" s="1267"/>
      <c r="D251" s="1265"/>
      <c r="E251" s="336" t="s">
        <v>132</v>
      </c>
      <c r="F251" s="337" t="s">
        <v>60</v>
      </c>
      <c r="G251" s="338">
        <v>2500</v>
      </c>
    </row>
    <row r="252" spans="2:7" ht="22.5" hidden="1">
      <c r="B252" s="1275"/>
      <c r="C252" s="1267"/>
      <c r="D252" s="1265"/>
      <c r="E252" s="336" t="s">
        <v>133</v>
      </c>
      <c r="F252" s="337" t="s">
        <v>60</v>
      </c>
      <c r="G252" s="338">
        <v>300</v>
      </c>
    </row>
    <row r="253" spans="2:7" ht="33.75" hidden="1">
      <c r="B253" s="1275"/>
      <c r="C253" s="1267" t="s">
        <v>251</v>
      </c>
      <c r="D253" s="1314" t="s">
        <v>502</v>
      </c>
      <c r="E253" s="337" t="s">
        <v>221</v>
      </c>
      <c r="F253" s="337"/>
      <c r="G253" s="338">
        <v>2004</v>
      </c>
    </row>
    <row r="254" spans="2:7" ht="33.75" hidden="1">
      <c r="B254" s="1275"/>
      <c r="C254" s="1267"/>
      <c r="D254" s="1314"/>
      <c r="E254" s="336" t="s">
        <v>646</v>
      </c>
      <c r="F254" s="337" t="s">
        <v>252</v>
      </c>
      <c r="G254" s="338">
        <v>6408</v>
      </c>
    </row>
    <row r="255" spans="2:7" ht="22.5" hidden="1">
      <c r="B255" s="1275"/>
      <c r="C255" s="1267"/>
      <c r="D255" s="1314"/>
      <c r="E255" s="336" t="s">
        <v>100</v>
      </c>
      <c r="F255" s="337" t="s">
        <v>252</v>
      </c>
      <c r="G255" s="338">
        <v>2004</v>
      </c>
    </row>
    <row r="256" spans="2:7" ht="22.5" hidden="1">
      <c r="B256" s="1275"/>
      <c r="C256" s="1267"/>
      <c r="D256" s="1314"/>
      <c r="E256" s="336" t="s">
        <v>102</v>
      </c>
      <c r="F256" s="337" t="s">
        <v>252</v>
      </c>
      <c r="G256" s="338">
        <v>6408</v>
      </c>
    </row>
    <row r="257" spans="2:7" ht="22.5" hidden="1">
      <c r="B257" s="1275"/>
      <c r="C257" s="1267"/>
      <c r="D257" s="1314"/>
      <c r="E257" s="336" t="s">
        <v>103</v>
      </c>
      <c r="F257" s="337" t="s">
        <v>252</v>
      </c>
      <c r="G257" s="338">
        <v>70</v>
      </c>
    </row>
    <row r="258" spans="2:7" ht="22.5" hidden="1">
      <c r="B258" s="1275"/>
      <c r="C258" s="1267"/>
      <c r="D258" s="1314"/>
      <c r="E258" s="336" t="s">
        <v>104</v>
      </c>
      <c r="F258" s="337" t="s">
        <v>252</v>
      </c>
      <c r="G258" s="338">
        <v>2412</v>
      </c>
    </row>
    <row r="259" spans="2:7" ht="22.5" hidden="1">
      <c r="B259" s="1275"/>
      <c r="C259" s="1267"/>
      <c r="D259" s="1314"/>
      <c r="E259" s="336" t="s">
        <v>105</v>
      </c>
      <c r="F259" s="337" t="s">
        <v>252</v>
      </c>
      <c r="G259" s="338">
        <v>3852</v>
      </c>
    </row>
    <row r="260" spans="2:7" ht="22.5" hidden="1">
      <c r="B260" s="1275"/>
      <c r="C260" s="1267"/>
      <c r="D260" s="1314"/>
      <c r="E260" s="336" t="s">
        <v>106</v>
      </c>
      <c r="F260" s="337" t="s">
        <v>252</v>
      </c>
      <c r="G260" s="338">
        <v>3828</v>
      </c>
    </row>
    <row r="261" spans="2:7" ht="33.75" hidden="1">
      <c r="B261" s="1275"/>
      <c r="C261" s="1267" t="s">
        <v>253</v>
      </c>
      <c r="D261" s="1314" t="s">
        <v>503</v>
      </c>
      <c r="E261" s="337" t="s">
        <v>221</v>
      </c>
      <c r="F261" s="337"/>
      <c r="G261" s="338">
        <v>3840</v>
      </c>
    </row>
    <row r="262" spans="2:7" hidden="1">
      <c r="B262" s="1275"/>
      <c r="C262" s="1267"/>
      <c r="D262" s="1314"/>
      <c r="E262" s="336" t="s">
        <v>431</v>
      </c>
      <c r="F262" s="340" t="s">
        <v>101</v>
      </c>
      <c r="G262" s="338">
        <v>300</v>
      </c>
    </row>
    <row r="263" spans="2:7" hidden="1">
      <c r="B263" s="1275"/>
      <c r="C263" s="1267"/>
      <c r="D263" s="1314"/>
      <c r="E263" s="339" t="s">
        <v>107</v>
      </c>
      <c r="F263" s="340" t="s">
        <v>101</v>
      </c>
      <c r="G263" s="338">
        <v>1296</v>
      </c>
    </row>
    <row r="264" spans="2:7" hidden="1">
      <c r="B264" s="1275"/>
      <c r="C264" s="1267"/>
      <c r="D264" s="1314"/>
      <c r="E264" s="339" t="s">
        <v>108</v>
      </c>
      <c r="F264" s="340" t="s">
        <v>101</v>
      </c>
      <c r="G264" s="338">
        <v>648</v>
      </c>
    </row>
    <row r="265" spans="2:7" ht="22.5" hidden="1">
      <c r="B265" s="1275"/>
      <c r="C265" s="1267"/>
      <c r="D265" s="1314"/>
      <c r="E265" s="339" t="s">
        <v>109</v>
      </c>
      <c r="F265" s="340" t="s">
        <v>101</v>
      </c>
      <c r="G265" s="338">
        <v>396</v>
      </c>
    </row>
    <row r="266" spans="2:7" ht="22.5" hidden="1">
      <c r="B266" s="1275"/>
      <c r="C266" s="1267"/>
      <c r="D266" s="1314"/>
      <c r="E266" s="339" t="s">
        <v>110</v>
      </c>
      <c r="F266" s="340" t="s">
        <v>101</v>
      </c>
      <c r="G266" s="338">
        <v>1200</v>
      </c>
    </row>
    <row r="267" spans="2:7" ht="33.75" hidden="1">
      <c r="B267" s="1275"/>
      <c r="C267" s="1267" t="s">
        <v>241</v>
      </c>
      <c r="D267" s="1314" t="s">
        <v>504</v>
      </c>
      <c r="E267" s="337" t="s">
        <v>221</v>
      </c>
      <c r="F267" s="337"/>
      <c r="G267" s="338">
        <v>52</v>
      </c>
    </row>
    <row r="268" spans="2:7" ht="22.5" hidden="1">
      <c r="B268" s="1275"/>
      <c r="C268" s="1267"/>
      <c r="D268" s="1314"/>
      <c r="E268" s="336" t="s">
        <v>542</v>
      </c>
      <c r="F268" s="340" t="s">
        <v>101</v>
      </c>
      <c r="G268" s="338">
        <v>12</v>
      </c>
    </row>
    <row r="269" spans="2:7" ht="22.5" hidden="1">
      <c r="B269" s="1275"/>
      <c r="C269" s="1267"/>
      <c r="D269" s="1314"/>
      <c r="E269" s="339" t="s">
        <v>647</v>
      </c>
      <c r="F269" s="340" t="s">
        <v>27</v>
      </c>
      <c r="G269" s="338">
        <v>40</v>
      </c>
    </row>
    <row r="270" spans="2:7" ht="33.75" hidden="1">
      <c r="B270" s="1275"/>
      <c r="C270" s="1267" t="s">
        <v>290</v>
      </c>
      <c r="D270" s="1314" t="s">
        <v>291</v>
      </c>
      <c r="E270" s="337" t="s">
        <v>221</v>
      </c>
      <c r="F270" s="337"/>
      <c r="G270" s="338">
        <v>4685</v>
      </c>
    </row>
    <row r="271" spans="2:7" ht="45" hidden="1">
      <c r="B271" s="1275"/>
      <c r="C271" s="1267"/>
      <c r="D271" s="1314"/>
      <c r="E271" s="336" t="s">
        <v>479</v>
      </c>
      <c r="F271" s="340" t="s">
        <v>60</v>
      </c>
      <c r="G271" s="338">
        <v>4685</v>
      </c>
    </row>
    <row r="272" spans="2:7" ht="19.5" hidden="1" customHeight="1">
      <c r="B272" s="1276"/>
      <c r="C272" s="1315" t="s">
        <v>507</v>
      </c>
      <c r="D272" s="1316"/>
      <c r="E272" s="1316"/>
      <c r="F272" s="1316"/>
      <c r="G272" s="1317"/>
    </row>
    <row r="273" spans="2:7" hidden="1">
      <c r="B273" s="352"/>
      <c r="C273" s="363"/>
      <c r="D273" s="353"/>
      <c r="E273" s="353"/>
      <c r="F273" s="353"/>
      <c r="G273" s="354"/>
    </row>
    <row r="274" spans="2:7" hidden="1">
      <c r="B274" s="263"/>
      <c r="C274" s="364"/>
      <c r="D274" s="355"/>
      <c r="E274" s="355"/>
      <c r="F274" s="355"/>
      <c r="G274" s="356"/>
    </row>
    <row r="275" spans="2:7" hidden="1">
      <c r="B275" s="263"/>
      <c r="C275" s="364"/>
      <c r="D275" s="355"/>
      <c r="E275" s="355"/>
      <c r="F275" s="355"/>
      <c r="G275" s="356"/>
    </row>
    <row r="276" spans="2:7" hidden="1">
      <c r="B276" s="382" t="s">
        <v>9</v>
      </c>
      <c r="C276" s="1270" t="s">
        <v>10</v>
      </c>
      <c r="D276" s="1270"/>
      <c r="E276" s="1270"/>
      <c r="F276" s="1270"/>
      <c r="G276" s="1270"/>
    </row>
    <row r="277" spans="2:7" ht="24" hidden="1" customHeight="1">
      <c r="B277" s="379"/>
      <c r="C277" s="263" t="s">
        <v>96</v>
      </c>
      <c r="D277" s="1270" t="s">
        <v>97</v>
      </c>
      <c r="E277" s="1270"/>
      <c r="F277" s="1270"/>
      <c r="G277" s="1270"/>
    </row>
    <row r="278" spans="2:7" hidden="1">
      <c r="B278" s="1255" t="s">
        <v>13</v>
      </c>
      <c r="C278" s="1258" t="s">
        <v>14</v>
      </c>
      <c r="D278" s="1258" t="s">
        <v>15</v>
      </c>
      <c r="E278" s="1271" t="s">
        <v>16</v>
      </c>
      <c r="F278" s="1274" t="s">
        <v>17</v>
      </c>
      <c r="G278" s="1262" t="s">
        <v>494</v>
      </c>
    </row>
    <row r="279" spans="2:7" hidden="1">
      <c r="B279" s="1256"/>
      <c r="C279" s="1259"/>
      <c r="D279" s="1259"/>
      <c r="E279" s="1272"/>
      <c r="F279" s="1275"/>
      <c r="G279" s="1263"/>
    </row>
    <row r="280" spans="2:7" hidden="1">
      <c r="B280" s="1256"/>
      <c r="C280" s="1259"/>
      <c r="D280" s="1259"/>
      <c r="E280" s="1272"/>
      <c r="F280" s="1275"/>
      <c r="G280" s="1263"/>
    </row>
    <row r="281" spans="2:7" hidden="1">
      <c r="B281" s="1257"/>
      <c r="C281" s="1260"/>
      <c r="D281" s="1260"/>
      <c r="E281" s="1273"/>
      <c r="F281" s="1276"/>
      <c r="G281" s="1264"/>
    </row>
    <row r="282" spans="2:7" ht="33.75" hidden="1">
      <c r="B282" s="1255" t="s">
        <v>505</v>
      </c>
      <c r="C282" s="1267" t="s">
        <v>240</v>
      </c>
      <c r="D282" s="1265" t="s">
        <v>298</v>
      </c>
      <c r="E282" s="337" t="s">
        <v>221</v>
      </c>
      <c r="F282" s="337"/>
      <c r="G282" s="338">
        <v>6</v>
      </c>
    </row>
    <row r="283" spans="2:7" ht="33.75" hidden="1">
      <c r="B283" s="1256"/>
      <c r="C283" s="1267"/>
      <c r="D283" s="1265"/>
      <c r="E283" s="336" t="s">
        <v>135</v>
      </c>
      <c r="F283" s="337" t="s">
        <v>46</v>
      </c>
      <c r="G283" s="338">
        <v>6</v>
      </c>
    </row>
    <row r="284" spans="2:7" ht="24.75" hidden="1" customHeight="1">
      <c r="B284" s="1256"/>
      <c r="C284" s="1302" t="s">
        <v>257</v>
      </c>
      <c r="D284" s="1292" t="s">
        <v>411</v>
      </c>
      <c r="E284" s="1309"/>
      <c r="F284" s="1293"/>
      <c r="G284" s="338">
        <v>25383</v>
      </c>
    </row>
    <row r="285" spans="2:7" ht="33.75" hidden="1">
      <c r="B285" s="1256"/>
      <c r="C285" s="1303"/>
      <c r="D285" s="1265" t="s">
        <v>299</v>
      </c>
      <c r="E285" s="337" t="s">
        <v>221</v>
      </c>
      <c r="F285" s="337"/>
      <c r="G285" s="338">
        <v>12438</v>
      </c>
    </row>
    <row r="286" spans="2:7" ht="33.75" hidden="1">
      <c r="B286" s="1256"/>
      <c r="C286" s="1303"/>
      <c r="D286" s="1265"/>
      <c r="E286" s="336" t="s">
        <v>137</v>
      </c>
      <c r="F286" s="337" t="s">
        <v>33</v>
      </c>
      <c r="G286" s="338">
        <v>12438</v>
      </c>
    </row>
    <row r="287" spans="2:7" ht="33.75" hidden="1">
      <c r="B287" s="1256"/>
      <c r="C287" s="1303"/>
      <c r="D287" s="1265" t="s">
        <v>258</v>
      </c>
      <c r="E287" s="337" t="s">
        <v>221</v>
      </c>
      <c r="F287" s="337"/>
      <c r="G287" s="338">
        <v>12945</v>
      </c>
    </row>
    <row r="288" spans="2:7" ht="45" hidden="1">
      <c r="B288" s="1256"/>
      <c r="C288" s="1304"/>
      <c r="D288" s="1265"/>
      <c r="E288" s="336" t="s">
        <v>138</v>
      </c>
      <c r="F288" s="337" t="s">
        <v>33</v>
      </c>
      <c r="G288" s="338">
        <v>12945</v>
      </c>
    </row>
    <row r="289" spans="2:7" ht="33.75" hidden="1">
      <c r="B289" s="1256"/>
      <c r="C289" s="1267" t="s">
        <v>254</v>
      </c>
      <c r="D289" s="1265" t="s">
        <v>255</v>
      </c>
      <c r="E289" s="337" t="s">
        <v>221</v>
      </c>
      <c r="F289" s="337"/>
      <c r="G289" s="338">
        <v>93254</v>
      </c>
    </row>
    <row r="290" spans="2:7" ht="22.5" hidden="1">
      <c r="B290" s="1256"/>
      <c r="C290" s="1267"/>
      <c r="D290" s="1265"/>
      <c r="E290" s="336" t="s">
        <v>136</v>
      </c>
      <c r="F290" s="337" t="s">
        <v>256</v>
      </c>
      <c r="G290" s="338">
        <v>93254</v>
      </c>
    </row>
    <row r="291" spans="2:7" ht="33.75" hidden="1">
      <c r="B291" s="1256"/>
      <c r="C291" s="1267" t="s">
        <v>259</v>
      </c>
      <c r="D291" s="1265" t="s">
        <v>300</v>
      </c>
      <c r="E291" s="337" t="s">
        <v>221</v>
      </c>
      <c r="F291" s="337"/>
      <c r="G291" s="338">
        <v>40000</v>
      </c>
    </row>
    <row r="292" spans="2:7" ht="33.75" hidden="1">
      <c r="B292" s="1256"/>
      <c r="C292" s="1267"/>
      <c r="D292" s="1265"/>
      <c r="E292" s="336" t="s">
        <v>648</v>
      </c>
      <c r="F292" s="337" t="s">
        <v>50</v>
      </c>
      <c r="G292" s="338">
        <v>40000</v>
      </c>
    </row>
    <row r="293" spans="2:7" hidden="1">
      <c r="B293" s="1256"/>
      <c r="C293" s="1281" t="s">
        <v>260</v>
      </c>
      <c r="D293" s="1292" t="s">
        <v>411</v>
      </c>
      <c r="E293" s="1309"/>
      <c r="F293" s="1293"/>
      <c r="G293" s="338">
        <v>20438</v>
      </c>
    </row>
    <row r="294" spans="2:7" ht="33.75" hidden="1">
      <c r="B294" s="1256"/>
      <c r="C294" s="1282"/>
      <c r="D294" s="1265" t="s">
        <v>261</v>
      </c>
      <c r="E294" s="337" t="s">
        <v>221</v>
      </c>
      <c r="F294" s="337"/>
      <c r="G294" s="338">
        <v>17138</v>
      </c>
    </row>
    <row r="295" spans="2:7" ht="33.75" hidden="1">
      <c r="B295" s="1256"/>
      <c r="C295" s="1282"/>
      <c r="D295" s="1265"/>
      <c r="E295" s="336" t="s">
        <v>139</v>
      </c>
      <c r="F295" s="337" t="s">
        <v>33</v>
      </c>
      <c r="G295" s="338">
        <v>17138</v>
      </c>
    </row>
    <row r="296" spans="2:7" ht="33.75" hidden="1">
      <c r="B296" s="1256"/>
      <c r="C296" s="1282"/>
      <c r="D296" s="1265" t="s">
        <v>262</v>
      </c>
      <c r="E296" s="337" t="s">
        <v>221</v>
      </c>
      <c r="F296" s="337"/>
      <c r="G296" s="338">
        <v>3300</v>
      </c>
    </row>
    <row r="297" spans="2:7" ht="45" hidden="1">
      <c r="B297" s="1256"/>
      <c r="C297" s="1283"/>
      <c r="D297" s="1265"/>
      <c r="E297" s="336" t="s">
        <v>543</v>
      </c>
      <c r="F297" s="337" t="s">
        <v>33</v>
      </c>
      <c r="G297" s="338">
        <v>3300</v>
      </c>
    </row>
    <row r="298" spans="2:7" ht="24" hidden="1" customHeight="1">
      <c r="B298" s="1256"/>
      <c r="C298" s="1281" t="s">
        <v>263</v>
      </c>
      <c r="D298" s="1292" t="s">
        <v>411</v>
      </c>
      <c r="E298" s="1309"/>
      <c r="F298" s="1293"/>
      <c r="G298" s="338">
        <v>10408</v>
      </c>
    </row>
    <row r="299" spans="2:7" ht="33.75" hidden="1">
      <c r="B299" s="1256"/>
      <c r="C299" s="1282"/>
      <c r="D299" s="1265" t="s">
        <v>398</v>
      </c>
      <c r="E299" s="337" t="s">
        <v>221</v>
      </c>
      <c r="F299" s="337"/>
      <c r="G299" s="338">
        <v>6133</v>
      </c>
    </row>
    <row r="300" spans="2:7" ht="22.5" hidden="1">
      <c r="B300" s="1256"/>
      <c r="C300" s="1282"/>
      <c r="D300" s="1265"/>
      <c r="E300" s="336" t="s">
        <v>264</v>
      </c>
      <c r="F300" s="337" t="s">
        <v>33</v>
      </c>
      <c r="G300" s="338">
        <v>6133</v>
      </c>
    </row>
    <row r="301" spans="2:7" ht="33.75" hidden="1">
      <c r="B301" s="1256"/>
      <c r="C301" s="1282"/>
      <c r="D301" s="1265" t="s">
        <v>265</v>
      </c>
      <c r="E301" s="337" t="s">
        <v>221</v>
      </c>
      <c r="F301" s="337"/>
      <c r="G301" s="338">
        <v>4275</v>
      </c>
    </row>
    <row r="302" spans="2:7" ht="22.5" hidden="1">
      <c r="B302" s="1256"/>
      <c r="C302" s="1283"/>
      <c r="D302" s="1265"/>
      <c r="E302" s="336" t="s">
        <v>140</v>
      </c>
      <c r="F302" s="337" t="s">
        <v>33</v>
      </c>
      <c r="G302" s="338">
        <v>4275</v>
      </c>
    </row>
    <row r="303" spans="2:7" ht="33.75" hidden="1">
      <c r="B303" s="1256"/>
      <c r="C303" s="1267" t="s">
        <v>266</v>
      </c>
      <c r="D303" s="1265" t="s">
        <v>267</v>
      </c>
      <c r="E303" s="337" t="s">
        <v>221</v>
      </c>
      <c r="F303" s="337"/>
      <c r="G303" s="338">
        <v>85</v>
      </c>
    </row>
    <row r="304" spans="2:7" ht="33.75" hidden="1">
      <c r="B304" s="1256"/>
      <c r="C304" s="1267"/>
      <c r="D304" s="1265"/>
      <c r="E304" s="336" t="s">
        <v>482</v>
      </c>
      <c r="F304" s="337" t="s">
        <v>60</v>
      </c>
      <c r="G304" s="338">
        <v>85</v>
      </c>
    </row>
    <row r="305" spans="2:7" ht="33.75" hidden="1">
      <c r="B305" s="1256"/>
      <c r="C305" s="1312" t="s">
        <v>268</v>
      </c>
      <c r="D305" s="1324" t="s">
        <v>269</v>
      </c>
      <c r="E305" s="337" t="s">
        <v>221</v>
      </c>
      <c r="F305" s="337"/>
      <c r="G305" s="338">
        <v>250</v>
      </c>
    </row>
    <row r="306" spans="2:7" ht="22.5" hidden="1">
      <c r="B306" s="1256"/>
      <c r="C306" s="1312"/>
      <c r="D306" s="1324"/>
      <c r="E306" s="336" t="s">
        <v>419</v>
      </c>
      <c r="F306" s="337" t="s">
        <v>60</v>
      </c>
      <c r="G306" s="338">
        <v>250</v>
      </c>
    </row>
    <row r="307" spans="2:7" ht="22.5" hidden="1" customHeight="1">
      <c r="B307" s="1292" t="s">
        <v>506</v>
      </c>
      <c r="C307" s="1309"/>
      <c r="D307" s="1309"/>
      <c r="E307" s="1309"/>
      <c r="F307" s="1309"/>
      <c r="G307" s="1293"/>
    </row>
    <row r="308" spans="2:7" hidden="1">
      <c r="B308" s="263"/>
      <c r="C308" s="263"/>
      <c r="D308" s="263"/>
      <c r="E308" s="263"/>
      <c r="F308" s="263"/>
      <c r="G308" s="261"/>
    </row>
    <row r="309" spans="2:7" hidden="1">
      <c r="B309" s="263"/>
      <c r="C309" s="263"/>
      <c r="D309" s="263"/>
      <c r="E309" s="263"/>
      <c r="F309" s="263"/>
      <c r="G309" s="261"/>
    </row>
    <row r="310" spans="2:7" hidden="1">
      <c r="B310" s="263"/>
      <c r="C310" s="263"/>
      <c r="D310" s="263"/>
      <c r="E310" s="263"/>
      <c r="F310" s="263"/>
      <c r="G310" s="261"/>
    </row>
    <row r="311" spans="2:7" hidden="1">
      <c r="B311" s="382" t="s">
        <v>9</v>
      </c>
      <c r="C311" s="1270" t="s">
        <v>10</v>
      </c>
      <c r="D311" s="1270"/>
      <c r="E311" s="1270"/>
      <c r="F311" s="1270"/>
      <c r="G311" s="1270"/>
    </row>
    <row r="312" spans="2:7" ht="24" hidden="1" customHeight="1">
      <c r="B312" s="379"/>
      <c r="C312" s="263" t="s">
        <v>96</v>
      </c>
      <c r="D312" s="1270" t="s">
        <v>97</v>
      </c>
      <c r="E312" s="1270"/>
      <c r="F312" s="1270"/>
      <c r="G312" s="1270"/>
    </row>
    <row r="313" spans="2:7" hidden="1">
      <c r="B313" s="1255" t="s">
        <v>13</v>
      </c>
      <c r="C313" s="1258" t="s">
        <v>14</v>
      </c>
      <c r="D313" s="1258" t="s">
        <v>15</v>
      </c>
      <c r="E313" s="1271" t="s">
        <v>16</v>
      </c>
      <c r="F313" s="1274" t="s">
        <v>17</v>
      </c>
      <c r="G313" s="1262" t="s">
        <v>494</v>
      </c>
    </row>
    <row r="314" spans="2:7" hidden="1">
      <c r="B314" s="1256"/>
      <c r="C314" s="1259"/>
      <c r="D314" s="1259"/>
      <c r="E314" s="1272"/>
      <c r="F314" s="1275"/>
      <c r="G314" s="1263"/>
    </row>
    <row r="315" spans="2:7" hidden="1">
      <c r="B315" s="1256"/>
      <c r="C315" s="1259"/>
      <c r="D315" s="1259"/>
      <c r="E315" s="1272"/>
      <c r="F315" s="1275"/>
      <c r="G315" s="1263"/>
    </row>
    <row r="316" spans="2:7" hidden="1">
      <c r="B316" s="1257"/>
      <c r="C316" s="1260"/>
      <c r="D316" s="1260"/>
      <c r="E316" s="1273"/>
      <c r="F316" s="1276"/>
      <c r="G316" s="1264"/>
    </row>
    <row r="317" spans="2:7" ht="33.75" hidden="1">
      <c r="B317" s="1261" t="s">
        <v>515</v>
      </c>
      <c r="C317" s="1258" t="s">
        <v>301</v>
      </c>
      <c r="D317" s="1318" t="s">
        <v>141</v>
      </c>
      <c r="E317" s="384" t="s">
        <v>221</v>
      </c>
      <c r="F317" s="358"/>
      <c r="G317" s="338">
        <v>50</v>
      </c>
    </row>
    <row r="318" spans="2:7" ht="28.5" hidden="1" customHeight="1">
      <c r="B318" s="1261"/>
      <c r="C318" s="1259"/>
      <c r="D318" s="1319"/>
      <c r="E318" s="339" t="s">
        <v>649</v>
      </c>
      <c r="F318" s="340" t="s">
        <v>129</v>
      </c>
      <c r="G318" s="338">
        <v>50</v>
      </c>
    </row>
    <row r="319" spans="2:7" ht="33.75" hidden="1">
      <c r="B319" s="1261"/>
      <c r="C319" s="1259"/>
      <c r="D319" s="1320" t="s">
        <v>422</v>
      </c>
      <c r="E319" s="384" t="s">
        <v>221</v>
      </c>
      <c r="F319" s="358"/>
      <c r="G319" s="338">
        <v>2800</v>
      </c>
    </row>
    <row r="320" spans="2:7" ht="22.5" hidden="1">
      <c r="B320" s="1261"/>
      <c r="C320" s="1259"/>
      <c r="D320" s="1321"/>
      <c r="E320" s="357" t="s">
        <v>424</v>
      </c>
      <c r="F320" s="358" t="s">
        <v>423</v>
      </c>
      <c r="G320" s="338">
        <v>800</v>
      </c>
    </row>
    <row r="321" spans="2:7" ht="23.25" hidden="1">
      <c r="B321" s="1261"/>
      <c r="C321" s="1259"/>
      <c r="D321" s="1321"/>
      <c r="E321" s="359" t="s">
        <v>425</v>
      </c>
      <c r="F321" s="358" t="s">
        <v>423</v>
      </c>
      <c r="G321" s="338">
        <v>500</v>
      </c>
    </row>
    <row r="322" spans="2:7" ht="22.5" hidden="1">
      <c r="B322" s="1261"/>
      <c r="C322" s="1259"/>
      <c r="D322" s="1321"/>
      <c r="E322" s="359" t="s">
        <v>426</v>
      </c>
      <c r="F322" s="358" t="s">
        <v>423</v>
      </c>
      <c r="G322" s="338">
        <v>600</v>
      </c>
    </row>
    <row r="323" spans="2:7" ht="23.25" hidden="1">
      <c r="B323" s="1261"/>
      <c r="C323" s="1260"/>
      <c r="D323" s="1322"/>
      <c r="E323" s="359" t="s">
        <v>427</v>
      </c>
      <c r="F323" s="340" t="s">
        <v>423</v>
      </c>
      <c r="G323" s="338">
        <v>900</v>
      </c>
    </row>
    <row r="324" spans="2:7" ht="33.75" hidden="1">
      <c r="B324" s="1261"/>
      <c r="C324" s="1323" t="s">
        <v>302</v>
      </c>
      <c r="D324" s="1318" t="s">
        <v>142</v>
      </c>
      <c r="E324" s="384" t="s">
        <v>221</v>
      </c>
      <c r="F324" s="358"/>
      <c r="G324" s="338">
        <v>2000</v>
      </c>
    </row>
    <row r="325" spans="2:7" ht="27" hidden="1" customHeight="1">
      <c r="B325" s="1261"/>
      <c r="C325" s="1323"/>
      <c r="D325" s="1319"/>
      <c r="E325" s="336" t="s">
        <v>483</v>
      </c>
      <c r="F325" s="337" t="s">
        <v>60</v>
      </c>
      <c r="G325" s="338">
        <v>2000</v>
      </c>
    </row>
    <row r="326" spans="2:7" ht="23.25" hidden="1" customHeight="1">
      <c r="B326" s="1309" t="s">
        <v>514</v>
      </c>
      <c r="C326" s="1309"/>
      <c r="D326" s="1309"/>
      <c r="E326" s="1309"/>
      <c r="F326" s="1309"/>
      <c r="G326" s="1293"/>
    </row>
    <row r="327" spans="2:7" hidden="1">
      <c r="B327" s="263"/>
      <c r="C327" s="263"/>
      <c r="D327" s="263"/>
      <c r="E327" s="263"/>
      <c r="F327" s="263"/>
      <c r="G327" s="261"/>
    </row>
    <row r="328" spans="2:7" hidden="1">
      <c r="B328" s="263"/>
      <c r="C328" s="263"/>
      <c r="D328" s="263"/>
      <c r="E328" s="263"/>
      <c r="F328" s="263"/>
      <c r="G328" s="261"/>
    </row>
    <row r="329" spans="2:7" hidden="1">
      <c r="B329" s="263"/>
      <c r="C329" s="263"/>
      <c r="D329" s="263"/>
      <c r="E329" s="263"/>
      <c r="F329" s="263"/>
      <c r="G329" s="261"/>
    </row>
    <row r="330" spans="2:7" hidden="1">
      <c r="B330" s="263"/>
      <c r="C330" s="263"/>
      <c r="D330" s="263"/>
      <c r="E330" s="263"/>
      <c r="F330" s="263"/>
      <c r="G330" s="261"/>
    </row>
    <row r="331" spans="2:7" hidden="1">
      <c r="B331" s="382" t="s">
        <v>9</v>
      </c>
      <c r="C331" s="1270" t="s">
        <v>10</v>
      </c>
      <c r="D331" s="1270"/>
      <c r="E331" s="1270"/>
      <c r="F331" s="1270"/>
      <c r="G331" s="1270"/>
    </row>
    <row r="332" spans="2:7" ht="24" hidden="1" customHeight="1">
      <c r="B332" s="379"/>
      <c r="C332" s="263" t="s">
        <v>96</v>
      </c>
      <c r="D332" s="1270" t="s">
        <v>97</v>
      </c>
      <c r="E332" s="1270"/>
      <c r="F332" s="1270"/>
      <c r="G332" s="1270"/>
    </row>
    <row r="333" spans="2:7" hidden="1">
      <c r="B333" s="1255" t="s">
        <v>13</v>
      </c>
      <c r="C333" s="1258" t="s">
        <v>14</v>
      </c>
      <c r="D333" s="1258" t="s">
        <v>15</v>
      </c>
      <c r="E333" s="1271" t="s">
        <v>16</v>
      </c>
      <c r="F333" s="1274" t="s">
        <v>17</v>
      </c>
      <c r="G333" s="1262" t="s">
        <v>494</v>
      </c>
    </row>
    <row r="334" spans="2:7" hidden="1">
      <c r="B334" s="1256"/>
      <c r="C334" s="1259"/>
      <c r="D334" s="1259"/>
      <c r="E334" s="1272"/>
      <c r="F334" s="1275"/>
      <c r="G334" s="1263"/>
    </row>
    <row r="335" spans="2:7" hidden="1">
      <c r="B335" s="1256"/>
      <c r="C335" s="1259"/>
      <c r="D335" s="1259"/>
      <c r="E335" s="1272"/>
      <c r="F335" s="1275"/>
      <c r="G335" s="1263"/>
    </row>
    <row r="336" spans="2:7" hidden="1">
      <c r="B336" s="1257"/>
      <c r="C336" s="1260"/>
      <c r="D336" s="1260"/>
      <c r="E336" s="1273"/>
      <c r="F336" s="1276"/>
      <c r="G336" s="1264"/>
    </row>
    <row r="337" spans="2:7" ht="24" hidden="1" customHeight="1">
      <c r="B337" s="1261" t="s">
        <v>516</v>
      </c>
      <c r="C337" s="1325" t="s">
        <v>240</v>
      </c>
      <c r="D337" s="1292" t="s">
        <v>411</v>
      </c>
      <c r="E337" s="1309"/>
      <c r="F337" s="1293"/>
      <c r="G337" s="338">
        <v>314</v>
      </c>
    </row>
    <row r="338" spans="2:7" ht="33.75" hidden="1">
      <c r="B338" s="1261"/>
      <c r="C338" s="1326"/>
      <c r="D338" s="1328" t="s">
        <v>303</v>
      </c>
      <c r="E338" s="384" t="s">
        <v>221</v>
      </c>
      <c r="F338" s="358"/>
      <c r="G338" s="338">
        <v>6</v>
      </c>
    </row>
    <row r="339" spans="2:7" ht="33.75" hidden="1">
      <c r="B339" s="1261"/>
      <c r="C339" s="1326"/>
      <c r="D339" s="1329"/>
      <c r="E339" s="391" t="s">
        <v>555</v>
      </c>
      <c r="F339" s="337" t="s">
        <v>46</v>
      </c>
      <c r="G339" s="338">
        <v>6</v>
      </c>
    </row>
    <row r="340" spans="2:7" ht="33.75" hidden="1">
      <c r="B340" s="1261"/>
      <c r="C340" s="1326"/>
      <c r="D340" s="1328" t="s">
        <v>304</v>
      </c>
      <c r="E340" s="384" t="s">
        <v>221</v>
      </c>
      <c r="F340" s="358"/>
      <c r="G340" s="338">
        <v>308</v>
      </c>
    </row>
    <row r="341" spans="2:7" ht="22.5" hidden="1">
      <c r="B341" s="1261"/>
      <c r="C341" s="1327"/>
      <c r="D341" s="1329"/>
      <c r="E341" s="391" t="s">
        <v>650</v>
      </c>
      <c r="F341" s="337" t="s">
        <v>145</v>
      </c>
      <c r="G341" s="338">
        <v>308</v>
      </c>
    </row>
    <row r="342" spans="2:7" ht="26.25" hidden="1" customHeight="1">
      <c r="B342" s="1261"/>
      <c r="C342" s="1255" t="s">
        <v>306</v>
      </c>
      <c r="D342" s="1292" t="s">
        <v>411</v>
      </c>
      <c r="E342" s="1309"/>
      <c r="F342" s="1293"/>
      <c r="G342" s="338">
        <v>167769</v>
      </c>
    </row>
    <row r="343" spans="2:7" ht="33.75" hidden="1">
      <c r="B343" s="1261"/>
      <c r="C343" s="1256"/>
      <c r="D343" s="1266" t="s">
        <v>307</v>
      </c>
      <c r="E343" s="384" t="s">
        <v>221</v>
      </c>
      <c r="F343" s="358"/>
      <c r="G343" s="338">
        <v>107393</v>
      </c>
    </row>
    <row r="344" spans="2:7" ht="33.75" hidden="1">
      <c r="B344" s="1261"/>
      <c r="C344" s="1256"/>
      <c r="D344" s="1266"/>
      <c r="E344" s="391" t="s">
        <v>485</v>
      </c>
      <c r="F344" s="337" t="s">
        <v>33</v>
      </c>
      <c r="G344" s="338">
        <v>107393</v>
      </c>
    </row>
    <row r="345" spans="2:7" ht="33.75" hidden="1">
      <c r="B345" s="1261"/>
      <c r="C345" s="1256"/>
      <c r="D345" s="1258" t="s">
        <v>308</v>
      </c>
      <c r="E345" s="384" t="s">
        <v>221</v>
      </c>
      <c r="F345" s="358"/>
      <c r="G345" s="338">
        <v>60376</v>
      </c>
    </row>
    <row r="346" spans="2:7" ht="90" hidden="1">
      <c r="B346" s="1261"/>
      <c r="C346" s="1257"/>
      <c r="D346" s="1260"/>
      <c r="E346" s="392" t="s">
        <v>651</v>
      </c>
      <c r="F346" s="337" t="s">
        <v>33</v>
      </c>
      <c r="G346" s="338">
        <v>60376</v>
      </c>
    </row>
    <row r="347" spans="2:7" ht="22.5" hidden="1" customHeight="1">
      <c r="B347" s="1261"/>
      <c r="C347" s="1255" t="s">
        <v>309</v>
      </c>
      <c r="D347" s="1292" t="s">
        <v>411</v>
      </c>
      <c r="E347" s="1309"/>
      <c r="F347" s="1293"/>
      <c r="G347" s="338">
        <v>7713</v>
      </c>
    </row>
    <row r="348" spans="2:7" ht="33.75" hidden="1">
      <c r="B348" s="1261"/>
      <c r="C348" s="1256"/>
      <c r="D348" s="1266" t="s">
        <v>310</v>
      </c>
      <c r="E348" s="384" t="s">
        <v>221</v>
      </c>
      <c r="F348" s="358"/>
      <c r="G348" s="338">
        <v>5271</v>
      </c>
    </row>
    <row r="349" spans="2:7" ht="33.75" hidden="1">
      <c r="B349" s="1261"/>
      <c r="C349" s="1256"/>
      <c r="D349" s="1266"/>
      <c r="E349" s="391" t="s">
        <v>652</v>
      </c>
      <c r="F349" s="337" t="s">
        <v>101</v>
      </c>
      <c r="G349" s="338">
        <v>5271</v>
      </c>
    </row>
    <row r="350" spans="2:7" ht="33.75" hidden="1">
      <c r="B350" s="1261"/>
      <c r="C350" s="1256"/>
      <c r="D350" s="1258" t="s">
        <v>312</v>
      </c>
      <c r="E350" s="384" t="s">
        <v>221</v>
      </c>
      <c r="F350" s="358"/>
      <c r="G350" s="338">
        <v>2442</v>
      </c>
    </row>
    <row r="351" spans="2:7" ht="90" hidden="1">
      <c r="B351" s="1261"/>
      <c r="C351" s="1257"/>
      <c r="D351" s="1260"/>
      <c r="E351" s="392" t="s">
        <v>433</v>
      </c>
      <c r="F351" s="337" t="s">
        <v>101</v>
      </c>
      <c r="G351" s="338">
        <v>2442</v>
      </c>
    </row>
    <row r="352" spans="2:7" ht="33.75" hidden="1">
      <c r="B352" s="1261"/>
      <c r="C352" s="1258" t="s">
        <v>313</v>
      </c>
      <c r="D352" s="1271" t="s">
        <v>314</v>
      </c>
      <c r="E352" s="384" t="s">
        <v>221</v>
      </c>
      <c r="F352" s="358"/>
      <c r="G352" s="338">
        <v>12580</v>
      </c>
    </row>
    <row r="353" spans="2:7" ht="22.5" hidden="1">
      <c r="B353" s="1261"/>
      <c r="C353" s="1259"/>
      <c r="D353" s="1272"/>
      <c r="E353" s="393" t="s">
        <v>640</v>
      </c>
      <c r="F353" s="337" t="s">
        <v>101</v>
      </c>
      <c r="G353" s="338">
        <v>4551</v>
      </c>
    </row>
    <row r="354" spans="2:7" ht="22.5" hidden="1">
      <c r="B354" s="1261"/>
      <c r="C354" s="1259"/>
      <c r="D354" s="1272"/>
      <c r="E354" s="336" t="s">
        <v>567</v>
      </c>
      <c r="F354" s="337" t="s">
        <v>101</v>
      </c>
      <c r="G354" s="338">
        <v>1949</v>
      </c>
    </row>
    <row r="355" spans="2:7" ht="22.5" hidden="1">
      <c r="B355" s="1261"/>
      <c r="C355" s="1260"/>
      <c r="D355" s="1273"/>
      <c r="E355" s="336" t="s">
        <v>568</v>
      </c>
      <c r="F355" s="337" t="s">
        <v>101</v>
      </c>
      <c r="G355" s="338">
        <v>6080</v>
      </c>
    </row>
    <row r="356" spans="2:7" ht="19.5" hidden="1" customHeight="1">
      <c r="B356" s="1261"/>
      <c r="C356" s="1255" t="s">
        <v>318</v>
      </c>
      <c r="D356" s="1292" t="s">
        <v>411</v>
      </c>
      <c r="E356" s="1309"/>
      <c r="F356" s="1293"/>
      <c r="G356" s="338">
        <v>2400</v>
      </c>
    </row>
    <row r="357" spans="2:7" ht="33.75" hidden="1">
      <c r="B357" s="1261"/>
      <c r="C357" s="1256"/>
      <c r="D357" s="1328" t="s">
        <v>319</v>
      </c>
      <c r="E357" s="384" t="s">
        <v>221</v>
      </c>
      <c r="F357" s="358"/>
      <c r="G357" s="338">
        <v>1274</v>
      </c>
    </row>
    <row r="358" spans="2:7" ht="33.75" hidden="1">
      <c r="B358" s="1261"/>
      <c r="C358" s="1256"/>
      <c r="D358" s="1329"/>
      <c r="E358" s="391" t="s">
        <v>653</v>
      </c>
      <c r="F358" s="337" t="s">
        <v>101</v>
      </c>
      <c r="G358" s="338">
        <v>1274</v>
      </c>
    </row>
    <row r="359" spans="2:7" ht="33.75" hidden="1">
      <c r="B359" s="1261"/>
      <c r="C359" s="1256"/>
      <c r="D359" s="1318" t="s">
        <v>602</v>
      </c>
      <c r="E359" s="384" t="s">
        <v>221</v>
      </c>
      <c r="F359" s="358"/>
      <c r="G359" s="338">
        <v>16</v>
      </c>
    </row>
    <row r="360" spans="2:7" ht="45" hidden="1">
      <c r="B360" s="1261"/>
      <c r="C360" s="1256"/>
      <c r="D360" s="1319"/>
      <c r="E360" s="394" t="s">
        <v>603</v>
      </c>
      <c r="F360" s="337" t="s">
        <v>101</v>
      </c>
      <c r="G360" s="338">
        <v>16</v>
      </c>
    </row>
    <row r="361" spans="2:7" ht="33.75" hidden="1">
      <c r="B361" s="1261"/>
      <c r="C361" s="1256"/>
      <c r="D361" s="1318" t="s">
        <v>554</v>
      </c>
      <c r="E361" s="384" t="s">
        <v>221</v>
      </c>
      <c r="F361" s="358"/>
      <c r="G361" s="338">
        <v>1110</v>
      </c>
    </row>
    <row r="362" spans="2:7" ht="45" hidden="1">
      <c r="B362" s="1261"/>
      <c r="C362" s="1257"/>
      <c r="D362" s="1319"/>
      <c r="E362" s="336" t="s">
        <v>654</v>
      </c>
      <c r="F362" s="337" t="s">
        <v>60</v>
      </c>
      <c r="G362" s="338">
        <v>1110</v>
      </c>
    </row>
    <row r="363" spans="2:7" ht="21" hidden="1" customHeight="1">
      <c r="B363" s="1261"/>
      <c r="C363" s="1255" t="s">
        <v>315</v>
      </c>
      <c r="D363" s="1292" t="s">
        <v>411</v>
      </c>
      <c r="E363" s="1309"/>
      <c r="F363" s="1293"/>
      <c r="G363" s="338">
        <v>4000</v>
      </c>
    </row>
    <row r="364" spans="2:7" ht="33.75" hidden="1">
      <c r="B364" s="1261"/>
      <c r="C364" s="1256"/>
      <c r="D364" s="1318" t="s">
        <v>317</v>
      </c>
      <c r="E364" s="384" t="s">
        <v>221</v>
      </c>
      <c r="F364" s="358"/>
      <c r="G364" s="338">
        <v>1100</v>
      </c>
    </row>
    <row r="365" spans="2:7" ht="45" hidden="1">
      <c r="B365" s="1261"/>
      <c r="C365" s="1256"/>
      <c r="D365" s="1319"/>
      <c r="E365" s="336" t="s">
        <v>544</v>
      </c>
      <c r="F365" s="337" t="s">
        <v>60</v>
      </c>
      <c r="G365" s="338">
        <v>1100</v>
      </c>
    </row>
    <row r="366" spans="2:7" ht="33.75" hidden="1">
      <c r="B366" s="1261"/>
      <c r="C366" s="1256"/>
      <c r="D366" s="1328" t="s">
        <v>316</v>
      </c>
      <c r="E366" s="384" t="s">
        <v>221</v>
      </c>
      <c r="F366" s="358"/>
      <c r="G366" s="338">
        <v>2900</v>
      </c>
    </row>
    <row r="367" spans="2:7" ht="45" hidden="1">
      <c r="B367" s="1261"/>
      <c r="C367" s="1256"/>
      <c r="D367" s="1329"/>
      <c r="E367" s="339" t="s">
        <v>450</v>
      </c>
      <c r="F367" s="340" t="s">
        <v>101</v>
      </c>
      <c r="G367" s="338">
        <v>2900</v>
      </c>
    </row>
    <row r="368" spans="2:7" ht="24.75" hidden="1" customHeight="1">
      <c r="B368" s="1292" t="s">
        <v>517</v>
      </c>
      <c r="C368" s="1309"/>
      <c r="D368" s="1309"/>
      <c r="E368" s="1309"/>
      <c r="F368" s="1309"/>
      <c r="G368" s="1293"/>
    </row>
    <row r="369" spans="2:7" hidden="1">
      <c r="B369" s="379"/>
      <c r="C369" s="263"/>
      <c r="D369" s="379"/>
      <c r="E369" s="379"/>
      <c r="F369" s="380"/>
      <c r="G369" s="381"/>
    </row>
    <row r="370" spans="2:7" hidden="1">
      <c r="B370" s="379"/>
      <c r="C370" s="263"/>
      <c r="D370" s="379"/>
      <c r="E370" s="379"/>
      <c r="F370" s="380"/>
      <c r="G370" s="381"/>
    </row>
    <row r="371" spans="2:7" hidden="1">
      <c r="B371" s="379"/>
      <c r="C371" s="263"/>
      <c r="D371" s="379"/>
      <c r="E371" s="379"/>
      <c r="F371" s="380"/>
      <c r="G371" s="381"/>
    </row>
    <row r="372" spans="2:7" ht="22.5" hidden="1">
      <c r="B372" s="395" t="s">
        <v>8</v>
      </c>
      <c r="C372" s="1270" t="s">
        <v>179</v>
      </c>
      <c r="D372" s="1270"/>
      <c r="E372" s="1270"/>
      <c r="F372" s="380"/>
      <c r="G372" s="381"/>
    </row>
    <row r="373" spans="2:7" hidden="1">
      <c r="B373" s="382" t="s">
        <v>180</v>
      </c>
      <c r="C373" s="1270" t="s">
        <v>181</v>
      </c>
      <c r="D373" s="1270"/>
      <c r="E373" s="1270"/>
      <c r="F373" s="1270"/>
      <c r="G373" s="1270"/>
    </row>
    <row r="374" spans="2:7" hidden="1">
      <c r="B374" s="379"/>
      <c r="C374" s="263" t="s">
        <v>182</v>
      </c>
      <c r="D374" s="1270" t="s">
        <v>183</v>
      </c>
      <c r="E374" s="1270"/>
      <c r="F374" s="1270"/>
      <c r="G374" s="1270"/>
    </row>
    <row r="375" spans="2:7" hidden="1">
      <c r="B375" s="1255" t="s">
        <v>13</v>
      </c>
      <c r="C375" s="1258" t="s">
        <v>14</v>
      </c>
      <c r="D375" s="1258" t="s">
        <v>15</v>
      </c>
      <c r="E375" s="1271" t="s">
        <v>16</v>
      </c>
      <c r="F375" s="1274" t="s">
        <v>17</v>
      </c>
      <c r="G375" s="1262" t="s">
        <v>494</v>
      </c>
    </row>
    <row r="376" spans="2:7" hidden="1">
      <c r="B376" s="1256"/>
      <c r="C376" s="1259"/>
      <c r="D376" s="1259"/>
      <c r="E376" s="1272"/>
      <c r="F376" s="1275"/>
      <c r="G376" s="1263"/>
    </row>
    <row r="377" spans="2:7" hidden="1">
      <c r="B377" s="1256"/>
      <c r="C377" s="1259"/>
      <c r="D377" s="1259"/>
      <c r="E377" s="1272"/>
      <c r="F377" s="1275"/>
      <c r="G377" s="1263"/>
    </row>
    <row r="378" spans="2:7" hidden="1">
      <c r="B378" s="1257"/>
      <c r="C378" s="1260"/>
      <c r="D378" s="1260"/>
      <c r="E378" s="1273"/>
      <c r="F378" s="1276"/>
      <c r="G378" s="1264"/>
    </row>
    <row r="379" spans="2:7" ht="23.25" hidden="1" customHeight="1">
      <c r="B379" s="1255" t="s">
        <v>510</v>
      </c>
      <c r="C379" s="1258" t="s">
        <v>240</v>
      </c>
      <c r="D379" s="1292" t="s">
        <v>411</v>
      </c>
      <c r="E379" s="1309"/>
      <c r="F379" s="1293"/>
      <c r="G379" s="338">
        <v>17</v>
      </c>
    </row>
    <row r="380" spans="2:7" ht="33.75" hidden="1">
      <c r="B380" s="1256"/>
      <c r="C380" s="1259"/>
      <c r="D380" s="1266" t="s">
        <v>345</v>
      </c>
      <c r="E380" s="337" t="s">
        <v>221</v>
      </c>
      <c r="F380" s="337"/>
      <c r="G380" s="338">
        <v>9</v>
      </c>
    </row>
    <row r="381" spans="2:7" ht="45" hidden="1">
      <c r="B381" s="1256"/>
      <c r="C381" s="1259"/>
      <c r="D381" s="1266"/>
      <c r="E381" s="336" t="s">
        <v>655</v>
      </c>
      <c r="F381" s="337" t="s">
        <v>185</v>
      </c>
      <c r="G381" s="338">
        <v>9</v>
      </c>
    </row>
    <row r="382" spans="2:7" ht="33.75" hidden="1">
      <c r="B382" s="1256"/>
      <c r="C382" s="1259"/>
      <c r="D382" s="1266" t="s">
        <v>343</v>
      </c>
      <c r="E382" s="337" t="s">
        <v>221</v>
      </c>
      <c r="F382" s="337"/>
      <c r="G382" s="338">
        <v>8</v>
      </c>
    </row>
    <row r="383" spans="2:7" ht="45" hidden="1">
      <c r="B383" s="1256"/>
      <c r="C383" s="1260"/>
      <c r="D383" s="1266"/>
      <c r="E383" s="336" t="s">
        <v>546</v>
      </c>
      <c r="F383" s="337" t="s">
        <v>185</v>
      </c>
      <c r="G383" s="338">
        <v>8</v>
      </c>
    </row>
    <row r="384" spans="2:7" ht="19.5" hidden="1" customHeight="1">
      <c r="B384" s="1256"/>
      <c r="C384" s="1258" t="s">
        <v>355</v>
      </c>
      <c r="D384" s="1292" t="s">
        <v>411</v>
      </c>
      <c r="E384" s="1309"/>
      <c r="F384" s="1293"/>
      <c r="G384" s="338">
        <v>17</v>
      </c>
    </row>
    <row r="385" spans="2:7" hidden="1">
      <c r="B385" s="1256"/>
      <c r="C385" s="1259"/>
      <c r="D385" s="1266" t="s">
        <v>344</v>
      </c>
      <c r="E385" s="1261" t="s">
        <v>18</v>
      </c>
      <c r="F385" s="1261"/>
      <c r="G385" s="338">
        <v>3</v>
      </c>
    </row>
    <row r="386" spans="2:7" ht="22.5" hidden="1">
      <c r="B386" s="1256"/>
      <c r="C386" s="1259"/>
      <c r="D386" s="1266"/>
      <c r="E386" s="336" t="s">
        <v>656</v>
      </c>
      <c r="F386" s="337" t="s">
        <v>186</v>
      </c>
      <c r="G386" s="338">
        <v>3</v>
      </c>
    </row>
    <row r="387" spans="2:7" ht="16.5" hidden="1" customHeight="1">
      <c r="B387" s="1256"/>
      <c r="C387" s="1259"/>
      <c r="D387" s="1266" t="s">
        <v>346</v>
      </c>
      <c r="E387" s="1261" t="s">
        <v>18</v>
      </c>
      <c r="F387" s="1261"/>
      <c r="G387" s="338">
        <v>1</v>
      </c>
    </row>
    <row r="388" spans="2:7" ht="49.5" hidden="1" customHeight="1">
      <c r="B388" s="1256"/>
      <c r="C388" s="1259"/>
      <c r="D388" s="1266"/>
      <c r="E388" s="336" t="s">
        <v>549</v>
      </c>
      <c r="F388" s="337" t="s">
        <v>187</v>
      </c>
      <c r="G388" s="338">
        <v>1</v>
      </c>
    </row>
    <row r="389" spans="2:7" ht="33.75" hidden="1">
      <c r="B389" s="1256"/>
      <c r="C389" s="1259"/>
      <c r="D389" s="1266" t="s">
        <v>347</v>
      </c>
      <c r="E389" s="337" t="s">
        <v>221</v>
      </c>
      <c r="F389" s="337"/>
      <c r="G389" s="338">
        <v>1</v>
      </c>
    </row>
    <row r="390" spans="2:7" ht="56.25" hidden="1">
      <c r="B390" s="1256"/>
      <c r="C390" s="1259"/>
      <c r="D390" s="1266"/>
      <c r="E390" s="336" t="s">
        <v>550</v>
      </c>
      <c r="F390" s="337" t="s">
        <v>348</v>
      </c>
      <c r="G390" s="338">
        <v>1</v>
      </c>
    </row>
    <row r="391" spans="2:7" ht="33.75" hidden="1">
      <c r="B391" s="1256"/>
      <c r="C391" s="1259"/>
      <c r="D391" s="1266" t="s">
        <v>349</v>
      </c>
      <c r="E391" s="337" t="s">
        <v>221</v>
      </c>
      <c r="F391" s="337"/>
      <c r="G391" s="338">
        <v>12</v>
      </c>
    </row>
    <row r="392" spans="2:7" ht="33.75" hidden="1">
      <c r="B392" s="1256"/>
      <c r="C392" s="1260"/>
      <c r="D392" s="1266"/>
      <c r="E392" s="336" t="s">
        <v>657</v>
      </c>
      <c r="F392" s="337" t="s">
        <v>186</v>
      </c>
      <c r="G392" s="338">
        <v>12</v>
      </c>
    </row>
    <row r="393" spans="2:7" ht="33.75" hidden="1">
      <c r="B393" s="1256"/>
      <c r="C393" s="1261" t="s">
        <v>352</v>
      </c>
      <c r="D393" s="1266" t="s">
        <v>351</v>
      </c>
      <c r="E393" s="337" t="s">
        <v>221</v>
      </c>
      <c r="F393" s="337"/>
      <c r="G393" s="338">
        <v>90</v>
      </c>
    </row>
    <row r="394" spans="2:7" ht="45" hidden="1">
      <c r="B394" s="1256"/>
      <c r="C394" s="1261"/>
      <c r="D394" s="1266"/>
      <c r="E394" s="336" t="s">
        <v>658</v>
      </c>
      <c r="F394" s="337" t="s">
        <v>188</v>
      </c>
      <c r="G394" s="338">
        <v>90</v>
      </c>
    </row>
    <row r="395" spans="2:7" ht="33.75" hidden="1">
      <c r="B395" s="1256"/>
      <c r="C395" s="1261" t="s">
        <v>354</v>
      </c>
      <c r="D395" s="1266" t="s">
        <v>353</v>
      </c>
      <c r="E395" s="337" t="s">
        <v>221</v>
      </c>
      <c r="F395" s="337"/>
      <c r="G395" s="338">
        <v>60</v>
      </c>
    </row>
    <row r="396" spans="2:7" ht="45" hidden="1">
      <c r="B396" s="1256"/>
      <c r="C396" s="1261"/>
      <c r="D396" s="1266"/>
      <c r="E396" s="336" t="s">
        <v>553</v>
      </c>
      <c r="F396" s="337" t="s">
        <v>188</v>
      </c>
      <c r="G396" s="338">
        <v>60</v>
      </c>
    </row>
    <row r="397" spans="2:7" ht="33.75" hidden="1">
      <c r="B397" s="1256"/>
      <c r="C397" s="1259" t="s">
        <v>492</v>
      </c>
      <c r="D397" s="1266" t="s">
        <v>350</v>
      </c>
      <c r="E397" s="337" t="s">
        <v>221</v>
      </c>
      <c r="F397" s="337"/>
      <c r="G397" s="338">
        <v>2</v>
      </c>
    </row>
    <row r="398" spans="2:7" ht="22.5" hidden="1">
      <c r="B398" s="1257"/>
      <c r="C398" s="1260"/>
      <c r="D398" s="1266"/>
      <c r="E398" s="336" t="s">
        <v>547</v>
      </c>
      <c r="F398" s="337" t="s">
        <v>189</v>
      </c>
      <c r="G398" s="338">
        <v>2</v>
      </c>
    </row>
    <row r="399" spans="2:7" ht="20.25" hidden="1" customHeight="1">
      <c r="B399" s="1261" t="s">
        <v>511</v>
      </c>
      <c r="C399" s="1261"/>
      <c r="D399" s="1261"/>
      <c r="E399" s="1261"/>
      <c r="F399" s="1261"/>
      <c r="G399" s="360"/>
    </row>
    <row r="400" spans="2:7" hidden="1">
      <c r="B400" s="379"/>
      <c r="C400" s="263"/>
      <c r="D400" s="379"/>
      <c r="E400" s="379"/>
      <c r="F400" s="263"/>
      <c r="G400" s="261"/>
    </row>
    <row r="401" spans="2:7" hidden="1">
      <c r="B401" s="380"/>
      <c r="C401" s="346"/>
      <c r="D401" s="379"/>
      <c r="E401" s="379"/>
      <c r="F401" s="380"/>
      <c r="G401" s="381"/>
    </row>
    <row r="402" spans="2:7" ht="22.5" hidden="1">
      <c r="B402" s="395" t="s">
        <v>8</v>
      </c>
      <c r="C402" s="1270" t="s">
        <v>190</v>
      </c>
      <c r="D402" s="1270"/>
      <c r="E402" s="1270"/>
      <c r="F402" s="380"/>
      <c r="G402" s="381"/>
    </row>
    <row r="403" spans="2:7" hidden="1">
      <c r="B403" s="382" t="s">
        <v>9</v>
      </c>
      <c r="C403" s="1270" t="s">
        <v>10</v>
      </c>
      <c r="D403" s="1270"/>
      <c r="E403" s="1270"/>
      <c r="F403" s="1270"/>
      <c r="G403" s="1270"/>
    </row>
    <row r="404" spans="2:7" hidden="1">
      <c r="B404" s="379"/>
      <c r="C404" s="263" t="s">
        <v>191</v>
      </c>
      <c r="D404" s="1270" t="s">
        <v>192</v>
      </c>
      <c r="E404" s="1270"/>
      <c r="F404" s="1270"/>
      <c r="G404" s="1270"/>
    </row>
    <row r="405" spans="2:7" hidden="1">
      <c r="B405" s="1255" t="s">
        <v>13</v>
      </c>
      <c r="C405" s="1258" t="s">
        <v>14</v>
      </c>
      <c r="D405" s="1258" t="s">
        <v>15</v>
      </c>
      <c r="E405" s="1271" t="s">
        <v>16</v>
      </c>
      <c r="F405" s="1274" t="s">
        <v>17</v>
      </c>
      <c r="G405" s="1262" t="s">
        <v>494</v>
      </c>
    </row>
    <row r="406" spans="2:7" hidden="1">
      <c r="B406" s="1256"/>
      <c r="C406" s="1259"/>
      <c r="D406" s="1259"/>
      <c r="E406" s="1272"/>
      <c r="F406" s="1275"/>
      <c r="G406" s="1263"/>
    </row>
    <row r="407" spans="2:7" hidden="1">
      <c r="B407" s="1256"/>
      <c r="C407" s="1259"/>
      <c r="D407" s="1259"/>
      <c r="E407" s="1272"/>
      <c r="F407" s="1275"/>
      <c r="G407" s="1263"/>
    </row>
    <row r="408" spans="2:7" hidden="1">
      <c r="B408" s="1257"/>
      <c r="C408" s="1260"/>
      <c r="D408" s="1260"/>
      <c r="E408" s="1273"/>
      <c r="F408" s="1276"/>
      <c r="G408" s="1264"/>
    </row>
    <row r="409" spans="2:7" ht="33.75" hidden="1">
      <c r="B409" s="1275" t="s">
        <v>512</v>
      </c>
      <c r="C409" s="1261" t="s">
        <v>357</v>
      </c>
      <c r="D409" s="1266" t="s">
        <v>356</v>
      </c>
      <c r="E409" s="337" t="s">
        <v>221</v>
      </c>
      <c r="F409" s="337"/>
      <c r="G409" s="338">
        <v>900</v>
      </c>
    </row>
    <row r="410" spans="2:7" ht="33.75" hidden="1">
      <c r="B410" s="1275"/>
      <c r="C410" s="1261"/>
      <c r="D410" s="1266"/>
      <c r="E410" s="339" t="s">
        <v>556</v>
      </c>
      <c r="F410" s="340" t="s">
        <v>143</v>
      </c>
      <c r="G410" s="338">
        <v>900</v>
      </c>
    </row>
    <row r="411" spans="2:7" ht="33.75" hidden="1">
      <c r="B411" s="1275"/>
      <c r="C411" s="1261" t="s">
        <v>358</v>
      </c>
      <c r="D411" s="1266" t="s">
        <v>359</v>
      </c>
      <c r="E411" s="337" t="s">
        <v>221</v>
      </c>
      <c r="F411" s="337"/>
      <c r="G411" s="338">
        <v>1300</v>
      </c>
    </row>
    <row r="412" spans="2:7" ht="33.75" hidden="1">
      <c r="B412" s="1275"/>
      <c r="C412" s="1261"/>
      <c r="D412" s="1266"/>
      <c r="E412" s="339" t="s">
        <v>659</v>
      </c>
      <c r="F412" s="340" t="s">
        <v>143</v>
      </c>
      <c r="G412" s="338">
        <v>1300</v>
      </c>
    </row>
    <row r="413" spans="2:7" ht="24" hidden="1" customHeight="1">
      <c r="B413" s="1261" t="s">
        <v>513</v>
      </c>
      <c r="C413" s="1261"/>
      <c r="D413" s="1261"/>
      <c r="E413" s="1261"/>
      <c r="F413" s="1261"/>
      <c r="G413" s="360"/>
    </row>
    <row r="414" spans="2:7" hidden="1">
      <c r="B414" s="379"/>
      <c r="C414" s="263"/>
      <c r="D414" s="379"/>
      <c r="E414" s="379"/>
      <c r="F414" s="263"/>
      <c r="G414" s="261"/>
    </row>
    <row r="415" spans="2:7" hidden="1">
      <c r="B415" s="379"/>
      <c r="C415" s="263"/>
      <c r="D415" s="379"/>
      <c r="E415" s="379"/>
      <c r="F415" s="263"/>
      <c r="G415" s="261"/>
    </row>
    <row r="416" spans="2:7" hidden="1">
      <c r="B416" s="382" t="s">
        <v>9</v>
      </c>
      <c r="C416" s="1270" t="s">
        <v>10</v>
      </c>
      <c r="D416" s="1270"/>
      <c r="E416" s="1270"/>
      <c r="F416" s="1270"/>
      <c r="G416" s="1270"/>
    </row>
    <row r="417" spans="2:7" ht="22.5" hidden="1" customHeight="1">
      <c r="B417" s="379"/>
      <c r="C417" s="263" t="s">
        <v>191</v>
      </c>
      <c r="D417" s="1270" t="s">
        <v>192</v>
      </c>
      <c r="E417" s="1270"/>
      <c r="F417" s="1270"/>
      <c r="G417" s="1270"/>
    </row>
    <row r="418" spans="2:7" hidden="1">
      <c r="B418" s="1255" t="s">
        <v>13</v>
      </c>
      <c r="C418" s="1258" t="s">
        <v>14</v>
      </c>
      <c r="D418" s="1258" t="s">
        <v>15</v>
      </c>
      <c r="E418" s="1271" t="s">
        <v>16</v>
      </c>
      <c r="F418" s="1274" t="s">
        <v>17</v>
      </c>
      <c r="G418" s="1262" t="s">
        <v>494</v>
      </c>
    </row>
    <row r="419" spans="2:7" hidden="1">
      <c r="B419" s="1256"/>
      <c r="C419" s="1259"/>
      <c r="D419" s="1259"/>
      <c r="E419" s="1272"/>
      <c r="F419" s="1275"/>
      <c r="G419" s="1263"/>
    </row>
    <row r="420" spans="2:7" hidden="1">
      <c r="B420" s="1256"/>
      <c r="C420" s="1259"/>
      <c r="D420" s="1259"/>
      <c r="E420" s="1272"/>
      <c r="F420" s="1275"/>
      <c r="G420" s="1263"/>
    </row>
    <row r="421" spans="2:7" hidden="1">
      <c r="B421" s="1257"/>
      <c r="C421" s="1260"/>
      <c r="D421" s="1260"/>
      <c r="E421" s="1273"/>
      <c r="F421" s="1276"/>
      <c r="G421" s="1264"/>
    </row>
    <row r="422" spans="2:7" ht="41.25" hidden="1" customHeight="1">
      <c r="B422" s="1275" t="s">
        <v>533</v>
      </c>
      <c r="C422" s="1258" t="s">
        <v>534</v>
      </c>
      <c r="D422" s="1266" t="s">
        <v>535</v>
      </c>
      <c r="E422" s="337" t="s">
        <v>221</v>
      </c>
      <c r="F422" s="337"/>
      <c r="G422" s="338">
        <v>350</v>
      </c>
    </row>
    <row r="423" spans="2:7" ht="69.75" hidden="1" customHeight="1">
      <c r="B423" s="1275"/>
      <c r="C423" s="1259"/>
      <c r="D423" s="1266"/>
      <c r="E423" s="339" t="s">
        <v>536</v>
      </c>
      <c r="F423" s="340" t="s">
        <v>188</v>
      </c>
      <c r="G423" s="338">
        <v>350</v>
      </c>
    </row>
    <row r="424" spans="2:7" ht="40.5" hidden="1" customHeight="1">
      <c r="B424" s="1275"/>
      <c r="C424" s="1259"/>
      <c r="D424" s="1266" t="s">
        <v>537</v>
      </c>
      <c r="E424" s="337" t="s">
        <v>221</v>
      </c>
      <c r="F424" s="337"/>
      <c r="G424" s="338">
        <v>39168</v>
      </c>
    </row>
    <row r="425" spans="2:7" ht="78.75" hidden="1" customHeight="1">
      <c r="B425" s="1275"/>
      <c r="C425" s="1260"/>
      <c r="D425" s="1266"/>
      <c r="E425" s="339" t="s">
        <v>538</v>
      </c>
      <c r="F425" s="340" t="s">
        <v>188</v>
      </c>
      <c r="G425" s="338">
        <v>39168</v>
      </c>
    </row>
    <row r="426" spans="2:7" hidden="1">
      <c r="B426" s="1261" t="s">
        <v>539</v>
      </c>
      <c r="C426" s="1261"/>
      <c r="D426" s="1261"/>
      <c r="E426" s="1261"/>
      <c r="F426" s="1261"/>
      <c r="G426" s="360"/>
    </row>
    <row r="427" spans="2:7" hidden="1">
      <c r="B427" s="379"/>
      <c r="C427" s="263"/>
      <c r="D427" s="379"/>
      <c r="E427" s="379"/>
      <c r="F427" s="263"/>
      <c r="G427" s="261"/>
    </row>
    <row r="428" spans="2:7" hidden="1">
      <c r="B428" s="379"/>
      <c r="C428" s="263"/>
      <c r="D428" s="379"/>
      <c r="E428" s="379"/>
      <c r="F428" s="263"/>
      <c r="G428" s="261"/>
    </row>
    <row r="429" spans="2:7" hidden="1">
      <c r="B429" s="379"/>
      <c r="C429" s="263"/>
      <c r="D429" s="379"/>
      <c r="E429" s="379"/>
      <c r="F429" s="263"/>
      <c r="G429" s="261"/>
    </row>
    <row r="430" spans="2:7" hidden="1">
      <c r="B430" s="379"/>
      <c r="C430" s="263"/>
      <c r="D430" s="379"/>
      <c r="E430" s="379"/>
      <c r="F430" s="263"/>
      <c r="G430" s="261"/>
    </row>
    <row r="431" spans="2:7" hidden="1">
      <c r="B431" s="380"/>
      <c r="C431" s="346"/>
      <c r="D431" s="379"/>
      <c r="E431" s="379"/>
      <c r="F431" s="380"/>
      <c r="G431" s="381"/>
    </row>
    <row r="432" spans="2:7" ht="22.5">
      <c r="B432" s="395" t="s">
        <v>8</v>
      </c>
      <c r="C432" s="1270" t="s">
        <v>193</v>
      </c>
      <c r="D432" s="1270"/>
      <c r="E432" s="1270"/>
      <c r="F432" s="380"/>
      <c r="G432" s="381"/>
    </row>
    <row r="433" spans="2:7">
      <c r="B433" s="382" t="s">
        <v>9</v>
      </c>
      <c r="C433" s="1270" t="s">
        <v>10</v>
      </c>
      <c r="D433" s="1270"/>
      <c r="E433" s="1270"/>
      <c r="F433" s="1270"/>
      <c r="G433" s="1270"/>
    </row>
    <row r="434" spans="2:7" ht="25.5" customHeight="1">
      <c r="B434" s="379"/>
      <c r="C434" s="263" t="s">
        <v>194</v>
      </c>
      <c r="D434" s="1270" t="s">
        <v>195</v>
      </c>
      <c r="E434" s="1270"/>
      <c r="F434" s="1270"/>
      <c r="G434" s="1270"/>
    </row>
    <row r="435" spans="2:7">
      <c r="B435" s="1255" t="s">
        <v>13</v>
      </c>
      <c r="C435" s="1258" t="s">
        <v>14</v>
      </c>
      <c r="D435" s="1258" t="s">
        <v>15</v>
      </c>
      <c r="E435" s="1271" t="s">
        <v>16</v>
      </c>
      <c r="F435" s="1261" t="s">
        <v>17</v>
      </c>
      <c r="G435" s="1262" t="s">
        <v>494</v>
      </c>
    </row>
    <row r="436" spans="2:7">
      <c r="B436" s="1256"/>
      <c r="C436" s="1259"/>
      <c r="D436" s="1259"/>
      <c r="E436" s="1272"/>
      <c r="F436" s="1261"/>
      <c r="G436" s="1263"/>
    </row>
    <row r="437" spans="2:7">
      <c r="B437" s="1256"/>
      <c r="C437" s="1259"/>
      <c r="D437" s="1259"/>
      <c r="E437" s="1272"/>
      <c r="F437" s="1261"/>
      <c r="G437" s="1263"/>
    </row>
    <row r="438" spans="2:7">
      <c r="B438" s="1257"/>
      <c r="C438" s="1260"/>
      <c r="D438" s="1260"/>
      <c r="E438" s="1273"/>
      <c r="F438" s="1261"/>
      <c r="G438" s="1264"/>
    </row>
    <row r="439" spans="2:7" ht="23.25" customHeight="1">
      <c r="B439" s="1261" t="s">
        <v>540</v>
      </c>
      <c r="C439" s="1261" t="s">
        <v>365</v>
      </c>
      <c r="D439" s="1266" t="s">
        <v>364</v>
      </c>
      <c r="E439" s="1261" t="s">
        <v>18</v>
      </c>
      <c r="F439" s="1261"/>
      <c r="G439" s="338">
        <v>34</v>
      </c>
    </row>
    <row r="440" spans="2:7" ht="22.5">
      <c r="B440" s="1261"/>
      <c r="C440" s="1261"/>
      <c r="D440" s="1266"/>
      <c r="E440" s="336" t="s">
        <v>197</v>
      </c>
      <c r="F440" s="337" t="s">
        <v>198</v>
      </c>
      <c r="G440" s="338">
        <v>34</v>
      </c>
    </row>
    <row r="441" spans="2:7" ht="22.5">
      <c r="B441" s="1261"/>
      <c r="C441" s="1261"/>
      <c r="D441" s="1266"/>
      <c r="E441" s="339" t="s">
        <v>199</v>
      </c>
      <c r="F441" s="340" t="s">
        <v>198</v>
      </c>
      <c r="G441" s="338">
        <v>7</v>
      </c>
    </row>
    <row r="442" spans="2:7" ht="22.5">
      <c r="B442" s="1261"/>
      <c r="C442" s="1261"/>
      <c r="D442" s="1266"/>
      <c r="E442" s="339" t="s">
        <v>457</v>
      </c>
      <c r="F442" s="340" t="s">
        <v>198</v>
      </c>
      <c r="G442" s="338">
        <v>27</v>
      </c>
    </row>
    <row r="443" spans="2:7" ht="33.75">
      <c r="B443" s="1261"/>
      <c r="C443" s="1267" t="s">
        <v>362</v>
      </c>
      <c r="D443" s="1261" t="s">
        <v>360</v>
      </c>
      <c r="E443" s="337" t="s">
        <v>221</v>
      </c>
      <c r="F443" s="337"/>
      <c r="G443" s="338">
        <v>10523</v>
      </c>
    </row>
    <row r="444" spans="2:7" ht="45">
      <c r="B444" s="1261"/>
      <c r="C444" s="1267"/>
      <c r="D444" s="1261"/>
      <c r="E444" s="336" t="s">
        <v>413</v>
      </c>
      <c r="F444" s="337" t="s">
        <v>196</v>
      </c>
      <c r="G444" s="338">
        <v>10523</v>
      </c>
    </row>
    <row r="445" spans="2:7" ht="45">
      <c r="B445" s="1261"/>
      <c r="C445" s="1267"/>
      <c r="D445" s="1261"/>
      <c r="E445" s="336" t="s">
        <v>414</v>
      </c>
      <c r="F445" s="337" t="s">
        <v>196</v>
      </c>
      <c r="G445" s="338">
        <v>9833</v>
      </c>
    </row>
    <row r="446" spans="2:7" ht="33.75">
      <c r="B446" s="1261"/>
      <c r="C446" s="1267"/>
      <c r="D446" s="1314" t="s">
        <v>361</v>
      </c>
      <c r="E446" s="337" t="s">
        <v>221</v>
      </c>
      <c r="F446" s="337"/>
      <c r="G446" s="338">
        <v>252</v>
      </c>
    </row>
    <row r="447" spans="2:7" ht="67.5">
      <c r="B447" s="1261"/>
      <c r="C447" s="1267"/>
      <c r="D447" s="1314"/>
      <c r="E447" s="336" t="s">
        <v>458</v>
      </c>
      <c r="F447" s="337" t="s">
        <v>129</v>
      </c>
      <c r="G447" s="338">
        <v>252</v>
      </c>
    </row>
    <row r="448" spans="2:7" ht="23.25" customHeight="1">
      <c r="B448" s="1261" t="s">
        <v>200</v>
      </c>
      <c r="C448" s="1261" t="s">
        <v>367</v>
      </c>
      <c r="D448" s="1266" t="s">
        <v>366</v>
      </c>
      <c r="E448" s="1261" t="s">
        <v>222</v>
      </c>
      <c r="F448" s="1261"/>
      <c r="G448" s="338">
        <v>2497</v>
      </c>
    </row>
    <row r="449" spans="2:7" ht="78.75">
      <c r="B449" s="1261"/>
      <c r="C449" s="1261"/>
      <c r="D449" s="1266"/>
      <c r="E449" s="336" t="s">
        <v>468</v>
      </c>
      <c r="F449" s="337" t="s">
        <v>569</v>
      </c>
      <c r="G449" s="338">
        <v>2497</v>
      </c>
    </row>
    <row r="450" spans="2:7" ht="21.75" customHeight="1">
      <c r="B450" s="1261" t="s">
        <v>149</v>
      </c>
      <c r="C450" s="1261" t="s">
        <v>369</v>
      </c>
      <c r="D450" s="1261" t="s">
        <v>368</v>
      </c>
      <c r="E450" s="1261" t="s">
        <v>222</v>
      </c>
      <c r="F450" s="1261"/>
      <c r="G450" s="338">
        <v>10200</v>
      </c>
    </row>
    <row r="451" spans="2:7" ht="67.5">
      <c r="B451" s="1261"/>
      <c r="C451" s="1261"/>
      <c r="D451" s="1261"/>
      <c r="E451" s="336" t="s">
        <v>470</v>
      </c>
      <c r="F451" s="337" t="s">
        <v>196</v>
      </c>
      <c r="G451" s="338">
        <v>10200</v>
      </c>
    </row>
    <row r="452" spans="2:7" ht="21" customHeight="1">
      <c r="B452" s="1255" t="s">
        <v>162</v>
      </c>
      <c r="C452" s="1261" t="s">
        <v>371</v>
      </c>
      <c r="D452" s="1266" t="s">
        <v>370</v>
      </c>
      <c r="E452" s="1261" t="s">
        <v>222</v>
      </c>
      <c r="F452" s="1261"/>
      <c r="G452" s="338">
        <v>8577</v>
      </c>
    </row>
    <row r="453" spans="2:7" ht="70.5" customHeight="1">
      <c r="B453" s="1256"/>
      <c r="C453" s="1261"/>
      <c r="D453" s="1266"/>
      <c r="E453" s="336" t="s">
        <v>472</v>
      </c>
      <c r="F453" s="337" t="s">
        <v>196</v>
      </c>
      <c r="G453" s="338">
        <v>8577</v>
      </c>
    </row>
    <row r="454" spans="2:7" ht="22.5" customHeight="1">
      <c r="B454" s="1256"/>
      <c r="C454" s="1261" t="s">
        <v>373</v>
      </c>
      <c r="D454" s="1266" t="s">
        <v>372</v>
      </c>
      <c r="E454" s="1261" t="s">
        <v>222</v>
      </c>
      <c r="F454" s="1261"/>
      <c r="G454" s="338">
        <v>112225</v>
      </c>
    </row>
    <row r="455" spans="2:7" ht="45">
      <c r="B455" s="1256"/>
      <c r="C455" s="1261"/>
      <c r="D455" s="1266"/>
      <c r="E455" s="336" t="s">
        <v>473</v>
      </c>
      <c r="F455" s="337" t="s">
        <v>201</v>
      </c>
      <c r="G455" s="338">
        <v>234</v>
      </c>
    </row>
    <row r="456" spans="2:7" ht="45">
      <c r="B456" s="1256"/>
      <c r="C456" s="1261"/>
      <c r="D456" s="1266"/>
      <c r="E456" s="336" t="s">
        <v>202</v>
      </c>
      <c r="F456" s="337" t="s">
        <v>201</v>
      </c>
      <c r="G456" s="338">
        <v>112225</v>
      </c>
    </row>
    <row r="457" spans="2:7" ht="45">
      <c r="B457" s="1256"/>
      <c r="C457" s="1261"/>
      <c r="D457" s="1266"/>
      <c r="E457" s="336" t="s">
        <v>203</v>
      </c>
      <c r="F457" s="337" t="s">
        <v>201</v>
      </c>
      <c r="G457" s="338">
        <v>16700</v>
      </c>
    </row>
    <row r="458" spans="2:7" ht="22.5" customHeight="1">
      <c r="B458" s="1256"/>
      <c r="C458" s="1261" t="s">
        <v>375</v>
      </c>
      <c r="D458" s="1261" t="s">
        <v>374</v>
      </c>
      <c r="E458" s="1261" t="s">
        <v>222</v>
      </c>
      <c r="F458" s="1261"/>
      <c r="G458" s="338">
        <v>55000</v>
      </c>
    </row>
    <row r="459" spans="2:7" ht="27">
      <c r="B459" s="1257"/>
      <c r="C459" s="1261"/>
      <c r="D459" s="1261"/>
      <c r="E459" s="336" t="s">
        <v>474</v>
      </c>
      <c r="F459" s="361" t="s">
        <v>376</v>
      </c>
      <c r="G459" s="338">
        <v>55000</v>
      </c>
    </row>
    <row r="460" spans="2:7" ht="22.5" customHeight="1">
      <c r="B460" s="1261" t="s">
        <v>98</v>
      </c>
      <c r="C460" s="1261" t="s">
        <v>378</v>
      </c>
      <c r="D460" s="1266" t="s">
        <v>377</v>
      </c>
      <c r="E460" s="1261" t="s">
        <v>222</v>
      </c>
      <c r="F460" s="1261"/>
      <c r="G460" s="338">
        <v>3000</v>
      </c>
    </row>
    <row r="461" spans="2:7" ht="56.25">
      <c r="B461" s="1261"/>
      <c r="C461" s="1261"/>
      <c r="D461" s="1266"/>
      <c r="E461" s="336" t="s">
        <v>660</v>
      </c>
      <c r="F461" s="337" t="s">
        <v>196</v>
      </c>
      <c r="G461" s="338">
        <v>3000</v>
      </c>
    </row>
    <row r="462" spans="2:7" ht="24" customHeight="1">
      <c r="B462" s="1255" t="s">
        <v>134</v>
      </c>
      <c r="C462" s="1261" t="s">
        <v>381</v>
      </c>
      <c r="D462" s="1266" t="s">
        <v>380</v>
      </c>
      <c r="E462" s="1261" t="s">
        <v>222</v>
      </c>
      <c r="F462" s="1261"/>
      <c r="G462" s="338">
        <v>11</v>
      </c>
    </row>
    <row r="463" spans="2:7" ht="85.5" customHeight="1">
      <c r="B463" s="1256"/>
      <c r="C463" s="1261"/>
      <c r="D463" s="1266"/>
      <c r="E463" s="362" t="s">
        <v>545</v>
      </c>
      <c r="F463" s="337" t="s">
        <v>196</v>
      </c>
      <c r="G463" s="338">
        <v>11</v>
      </c>
    </row>
    <row r="464" spans="2:7" ht="28.5" customHeight="1">
      <c r="B464" s="1255" t="s">
        <v>144</v>
      </c>
      <c r="C464" s="1261" t="s">
        <v>383</v>
      </c>
      <c r="D464" s="1312" t="s">
        <v>382</v>
      </c>
      <c r="E464" s="1261" t="s">
        <v>222</v>
      </c>
      <c r="F464" s="1261"/>
      <c r="G464" s="338">
        <v>60</v>
      </c>
    </row>
    <row r="465" spans="2:7" ht="45">
      <c r="B465" s="1256"/>
      <c r="C465" s="1261"/>
      <c r="D465" s="1312"/>
      <c r="E465" s="362" t="s">
        <v>484</v>
      </c>
      <c r="F465" s="337" t="s">
        <v>196</v>
      </c>
      <c r="G465" s="338">
        <v>60</v>
      </c>
    </row>
    <row r="466" spans="2:7" ht="24.75" customHeight="1">
      <c r="B466" s="1258" t="s">
        <v>146</v>
      </c>
      <c r="C466" s="1258" t="s">
        <v>384</v>
      </c>
      <c r="D466" s="1330" t="s">
        <v>420</v>
      </c>
      <c r="E466" s="1261" t="s">
        <v>222</v>
      </c>
      <c r="F466" s="1261"/>
      <c r="G466" s="338">
        <v>10735</v>
      </c>
    </row>
    <row r="467" spans="2:7" ht="78.75">
      <c r="B467" s="1259"/>
      <c r="C467" s="1259"/>
      <c r="D467" s="1330"/>
      <c r="E467" s="362" t="s">
        <v>661</v>
      </c>
      <c r="F467" s="337" t="s">
        <v>196</v>
      </c>
      <c r="G467" s="338">
        <v>10735</v>
      </c>
    </row>
    <row r="468" spans="2:7" ht="22.5" customHeight="1">
      <c r="B468" s="1259"/>
      <c r="C468" s="1259"/>
      <c r="D468" s="1330" t="s">
        <v>217</v>
      </c>
      <c r="E468" s="1261" t="s">
        <v>222</v>
      </c>
      <c r="F468" s="1261"/>
      <c r="G468" s="338">
        <v>12</v>
      </c>
    </row>
    <row r="469" spans="2:7" ht="78.75">
      <c r="B469" s="1260"/>
      <c r="C469" s="1260"/>
      <c r="D469" s="1330"/>
      <c r="E469" s="362" t="s">
        <v>662</v>
      </c>
      <c r="F469" s="337" t="s">
        <v>129</v>
      </c>
      <c r="G469" s="338">
        <v>12</v>
      </c>
    </row>
    <row r="470" spans="2:7" ht="27" customHeight="1">
      <c r="B470" s="1261" t="s">
        <v>18</v>
      </c>
      <c r="C470" s="1261"/>
      <c r="D470" s="1261"/>
      <c r="E470" s="1261"/>
      <c r="F470" s="1261"/>
      <c r="G470" s="360"/>
    </row>
  </sheetData>
  <mergeCells count="348">
    <mergeCell ref="B470:F470"/>
    <mergeCell ref="B466:B469"/>
    <mergeCell ref="C466:C469"/>
    <mergeCell ref="D466:D467"/>
    <mergeCell ref="E466:F466"/>
    <mergeCell ref="D468:D469"/>
    <mergeCell ref="E468:F468"/>
    <mergeCell ref="B462:B463"/>
    <mergeCell ref="C462:C463"/>
    <mergeCell ref="D462:D463"/>
    <mergeCell ref="E462:F462"/>
    <mergeCell ref="B464:B465"/>
    <mergeCell ref="C464:C465"/>
    <mergeCell ref="D464:D465"/>
    <mergeCell ref="E464:F464"/>
    <mergeCell ref="E454:F454"/>
    <mergeCell ref="C458:C459"/>
    <mergeCell ref="D458:D459"/>
    <mergeCell ref="E458:F458"/>
    <mergeCell ref="B460:B461"/>
    <mergeCell ref="C460:C461"/>
    <mergeCell ref="D460:D461"/>
    <mergeCell ref="E460:F460"/>
    <mergeCell ref="B450:B451"/>
    <mergeCell ref="C450:C451"/>
    <mergeCell ref="D450:D451"/>
    <mergeCell ref="E450:F450"/>
    <mergeCell ref="B452:B459"/>
    <mergeCell ref="C452:C453"/>
    <mergeCell ref="D452:D453"/>
    <mergeCell ref="E452:F452"/>
    <mergeCell ref="C454:C457"/>
    <mergeCell ref="D454:D457"/>
    <mergeCell ref="D443:D445"/>
    <mergeCell ref="D446:D447"/>
    <mergeCell ref="B448:B449"/>
    <mergeCell ref="C448:C449"/>
    <mergeCell ref="D448:D449"/>
    <mergeCell ref="E448:F448"/>
    <mergeCell ref="B439:B447"/>
    <mergeCell ref="C439:C442"/>
    <mergeCell ref="D439:D442"/>
    <mergeCell ref="E439:F439"/>
    <mergeCell ref="C443:C447"/>
    <mergeCell ref="B426:F426"/>
    <mergeCell ref="C432:E432"/>
    <mergeCell ref="C433:G433"/>
    <mergeCell ref="D434:G434"/>
    <mergeCell ref="B435:B438"/>
    <mergeCell ref="C435:C438"/>
    <mergeCell ref="D435:D438"/>
    <mergeCell ref="E435:E438"/>
    <mergeCell ref="F435:F438"/>
    <mergeCell ref="G435:G438"/>
    <mergeCell ref="B422:B425"/>
    <mergeCell ref="C422:C425"/>
    <mergeCell ref="D422:D423"/>
    <mergeCell ref="D424:D425"/>
    <mergeCell ref="B413:F413"/>
    <mergeCell ref="C416:G416"/>
    <mergeCell ref="D417:G417"/>
    <mergeCell ref="B418:B421"/>
    <mergeCell ref="C418:C421"/>
    <mergeCell ref="D418:D421"/>
    <mergeCell ref="E418:E421"/>
    <mergeCell ref="F418:F421"/>
    <mergeCell ref="G418:G421"/>
    <mergeCell ref="E385:F385"/>
    <mergeCell ref="D387:D388"/>
    <mergeCell ref="B409:B412"/>
    <mergeCell ref="C409:C410"/>
    <mergeCell ref="D409:D410"/>
    <mergeCell ref="C411:C412"/>
    <mergeCell ref="D411:D412"/>
    <mergeCell ref="B399:F399"/>
    <mergeCell ref="C402:E402"/>
    <mergeCell ref="C403:G403"/>
    <mergeCell ref="D404:G404"/>
    <mergeCell ref="B405:B408"/>
    <mergeCell ref="C405:C408"/>
    <mergeCell ref="D405:D408"/>
    <mergeCell ref="E405:E408"/>
    <mergeCell ref="F405:F408"/>
    <mergeCell ref="G405:G408"/>
    <mergeCell ref="E387:F387"/>
    <mergeCell ref="B368:G368"/>
    <mergeCell ref="C372:E372"/>
    <mergeCell ref="C352:C355"/>
    <mergeCell ref="D352:D355"/>
    <mergeCell ref="C356:C362"/>
    <mergeCell ref="D356:F356"/>
    <mergeCell ref="D357:D358"/>
    <mergeCell ref="D359:D360"/>
    <mergeCell ref="D361:D362"/>
    <mergeCell ref="C373:G373"/>
    <mergeCell ref="D374:G374"/>
    <mergeCell ref="B375:B378"/>
    <mergeCell ref="C375:C378"/>
    <mergeCell ref="D375:D378"/>
    <mergeCell ref="E375:E378"/>
    <mergeCell ref="F375:F378"/>
    <mergeCell ref="G375:G378"/>
    <mergeCell ref="B379:B398"/>
    <mergeCell ref="C379:C383"/>
    <mergeCell ref="D379:F379"/>
    <mergeCell ref="D380:D381"/>
    <mergeCell ref="D382:D383"/>
    <mergeCell ref="C384:C392"/>
    <mergeCell ref="C393:C394"/>
    <mergeCell ref="D393:D394"/>
    <mergeCell ref="C395:C396"/>
    <mergeCell ref="D395:D396"/>
    <mergeCell ref="C397:C398"/>
    <mergeCell ref="D397:D398"/>
    <mergeCell ref="D385:D386"/>
    <mergeCell ref="D389:D390"/>
    <mergeCell ref="D391:D392"/>
    <mergeCell ref="D384:F384"/>
    <mergeCell ref="D342:F342"/>
    <mergeCell ref="D343:D344"/>
    <mergeCell ref="D345:D346"/>
    <mergeCell ref="C347:C351"/>
    <mergeCell ref="D347:F347"/>
    <mergeCell ref="D348:D349"/>
    <mergeCell ref="D350:D351"/>
    <mergeCell ref="B337:B367"/>
    <mergeCell ref="C337:C341"/>
    <mergeCell ref="D337:F337"/>
    <mergeCell ref="D338:D339"/>
    <mergeCell ref="D340:D341"/>
    <mergeCell ref="C342:C346"/>
    <mergeCell ref="C363:C367"/>
    <mergeCell ref="D363:F363"/>
    <mergeCell ref="D364:D365"/>
    <mergeCell ref="D366:D367"/>
    <mergeCell ref="B326:G326"/>
    <mergeCell ref="C331:G331"/>
    <mergeCell ref="D332:G332"/>
    <mergeCell ref="B333:B336"/>
    <mergeCell ref="C333:C336"/>
    <mergeCell ref="D333:D336"/>
    <mergeCell ref="E333:E336"/>
    <mergeCell ref="F333:F336"/>
    <mergeCell ref="G333:G336"/>
    <mergeCell ref="B317:B325"/>
    <mergeCell ref="C317:C323"/>
    <mergeCell ref="D317:D318"/>
    <mergeCell ref="D319:D323"/>
    <mergeCell ref="C324:C325"/>
    <mergeCell ref="D324:D325"/>
    <mergeCell ref="G313:G316"/>
    <mergeCell ref="C305:C306"/>
    <mergeCell ref="D305:D306"/>
    <mergeCell ref="B307:G307"/>
    <mergeCell ref="C311:G311"/>
    <mergeCell ref="D312:G312"/>
    <mergeCell ref="B313:B316"/>
    <mergeCell ref="C313:C316"/>
    <mergeCell ref="D313:D316"/>
    <mergeCell ref="E313:E316"/>
    <mergeCell ref="F313:F316"/>
    <mergeCell ref="B282:B306"/>
    <mergeCell ref="C282:C283"/>
    <mergeCell ref="D282:D283"/>
    <mergeCell ref="C303:C304"/>
    <mergeCell ref="D303:D304"/>
    <mergeCell ref="D287:D288"/>
    <mergeCell ref="C289:C290"/>
    <mergeCell ref="C276:G276"/>
    <mergeCell ref="D277:G277"/>
    <mergeCell ref="B278:B281"/>
    <mergeCell ref="C278:C281"/>
    <mergeCell ref="D278:D281"/>
    <mergeCell ref="E278:E281"/>
    <mergeCell ref="F278:F281"/>
    <mergeCell ref="G278:G281"/>
    <mergeCell ref="C298:C302"/>
    <mergeCell ref="D298:F298"/>
    <mergeCell ref="D299:D300"/>
    <mergeCell ref="D301:D302"/>
    <mergeCell ref="D289:D290"/>
    <mergeCell ref="C291:C292"/>
    <mergeCell ref="D291:D292"/>
    <mergeCell ref="C293:C297"/>
    <mergeCell ref="D293:F293"/>
    <mergeCell ref="D294:D295"/>
    <mergeCell ref="D296:D297"/>
    <mergeCell ref="C284:C288"/>
    <mergeCell ref="D284:F284"/>
    <mergeCell ref="D285:D286"/>
    <mergeCell ref="C223:C226"/>
    <mergeCell ref="D223:D226"/>
    <mergeCell ref="C227:C231"/>
    <mergeCell ref="D227:D231"/>
    <mergeCell ref="C232:C238"/>
    <mergeCell ref="D232:D238"/>
    <mergeCell ref="B215:B272"/>
    <mergeCell ref="C215:C216"/>
    <mergeCell ref="D215:D216"/>
    <mergeCell ref="C217:C222"/>
    <mergeCell ref="D217:D222"/>
    <mergeCell ref="C261:C266"/>
    <mergeCell ref="D261:D266"/>
    <mergeCell ref="C267:C269"/>
    <mergeCell ref="D267:D269"/>
    <mergeCell ref="C270:C271"/>
    <mergeCell ref="D270:D271"/>
    <mergeCell ref="C239:C245"/>
    <mergeCell ref="D239:D245"/>
    <mergeCell ref="C246:C252"/>
    <mergeCell ref="D246:D252"/>
    <mergeCell ref="C253:C260"/>
    <mergeCell ref="D253:D260"/>
    <mergeCell ref="C272:G272"/>
    <mergeCell ref="B211:B214"/>
    <mergeCell ref="C211:C214"/>
    <mergeCell ref="D211:D214"/>
    <mergeCell ref="E211:E214"/>
    <mergeCell ref="F211:F214"/>
    <mergeCell ref="G211:G214"/>
    <mergeCell ref="C195:C203"/>
    <mergeCell ref="D195:F195"/>
    <mergeCell ref="D196:D203"/>
    <mergeCell ref="B204:G204"/>
    <mergeCell ref="C209:G209"/>
    <mergeCell ref="D210:G210"/>
    <mergeCell ref="B183:B203"/>
    <mergeCell ref="C183:C184"/>
    <mergeCell ref="D183:D184"/>
    <mergeCell ref="C185:C194"/>
    <mergeCell ref="D185:F185"/>
    <mergeCell ref="D186:D194"/>
    <mergeCell ref="B173:G173"/>
    <mergeCell ref="C177:G177"/>
    <mergeCell ref="D178:G178"/>
    <mergeCell ref="B179:B182"/>
    <mergeCell ref="C179:C182"/>
    <mergeCell ref="D179:D182"/>
    <mergeCell ref="E179:E182"/>
    <mergeCell ref="F179:F182"/>
    <mergeCell ref="G179:G182"/>
    <mergeCell ref="E164:F164"/>
    <mergeCell ref="C167:C168"/>
    <mergeCell ref="D167:D168"/>
    <mergeCell ref="C169:C170"/>
    <mergeCell ref="D169:D170"/>
    <mergeCell ref="C171:C172"/>
    <mergeCell ref="D171:D172"/>
    <mergeCell ref="C159:C160"/>
    <mergeCell ref="D159:D160"/>
    <mergeCell ref="C161:C163"/>
    <mergeCell ref="D161:D163"/>
    <mergeCell ref="C164:C166"/>
    <mergeCell ref="D164:D166"/>
    <mergeCell ref="C148:C150"/>
    <mergeCell ref="D148:D150"/>
    <mergeCell ref="C151:C156"/>
    <mergeCell ref="D151:D156"/>
    <mergeCell ref="C157:C158"/>
    <mergeCell ref="D157:D158"/>
    <mergeCell ref="B137:B172"/>
    <mergeCell ref="C137:C139"/>
    <mergeCell ref="D137:D139"/>
    <mergeCell ref="E137:F137"/>
    <mergeCell ref="C140:C142"/>
    <mergeCell ref="D140:D142"/>
    <mergeCell ref="C143:C145"/>
    <mergeCell ref="D143:D145"/>
    <mergeCell ref="C146:C147"/>
    <mergeCell ref="D146:D147"/>
    <mergeCell ref="G133:G136"/>
    <mergeCell ref="C123:C124"/>
    <mergeCell ref="D123:D124"/>
    <mergeCell ref="B125:F127"/>
    <mergeCell ref="C131:G131"/>
    <mergeCell ref="D132:G132"/>
    <mergeCell ref="B133:B136"/>
    <mergeCell ref="C133:C136"/>
    <mergeCell ref="D133:D136"/>
    <mergeCell ref="E133:E136"/>
    <mergeCell ref="F133:F136"/>
    <mergeCell ref="C82:C90"/>
    <mergeCell ref="D82:D90"/>
    <mergeCell ref="C91:C101"/>
    <mergeCell ref="D91:D101"/>
    <mergeCell ref="B71:B124"/>
    <mergeCell ref="C71:C75"/>
    <mergeCell ref="D71:D73"/>
    <mergeCell ref="D74:D75"/>
    <mergeCell ref="C76:C77"/>
    <mergeCell ref="D76:D77"/>
    <mergeCell ref="C78:C79"/>
    <mergeCell ref="D78:D79"/>
    <mergeCell ref="C115:C116"/>
    <mergeCell ref="D115:D116"/>
    <mergeCell ref="C117:C118"/>
    <mergeCell ref="D117:D118"/>
    <mergeCell ref="C119:C122"/>
    <mergeCell ref="D119:D122"/>
    <mergeCell ref="C102:C103"/>
    <mergeCell ref="D102:D103"/>
    <mergeCell ref="C104:C112"/>
    <mergeCell ref="D104:D112"/>
    <mergeCell ref="C113:C114"/>
    <mergeCell ref="D113:D114"/>
    <mergeCell ref="C35:C36"/>
    <mergeCell ref="D35:D36"/>
    <mergeCell ref="C37:C45"/>
    <mergeCell ref="D37:D45"/>
    <mergeCell ref="C46:C54"/>
    <mergeCell ref="D46:D50"/>
    <mergeCell ref="D51:D54"/>
    <mergeCell ref="C80:C81"/>
    <mergeCell ref="D80:D81"/>
    <mergeCell ref="C28:C34"/>
    <mergeCell ref="D28:D31"/>
    <mergeCell ref="D32:D34"/>
    <mergeCell ref="C16:C17"/>
    <mergeCell ref="C3:E3"/>
    <mergeCell ref="C5:G5"/>
    <mergeCell ref="D6:G6"/>
    <mergeCell ref="D66:G66"/>
    <mergeCell ref="B67:B70"/>
    <mergeCell ref="C67:C70"/>
    <mergeCell ref="D67:D70"/>
    <mergeCell ref="E67:E70"/>
    <mergeCell ref="F67:F70"/>
    <mergeCell ref="G67:G70"/>
    <mergeCell ref="C55:C56"/>
    <mergeCell ref="D55:D56"/>
    <mergeCell ref="C57:C58"/>
    <mergeCell ref="D57:D58"/>
    <mergeCell ref="B59:G61"/>
    <mergeCell ref="C65:G65"/>
    <mergeCell ref="B12:B58"/>
    <mergeCell ref="C12:C15"/>
    <mergeCell ref="D12:D13"/>
    <mergeCell ref="D14:D15"/>
    <mergeCell ref="B8:B11"/>
    <mergeCell ref="C8:C11"/>
    <mergeCell ref="D8:D11"/>
    <mergeCell ref="E8:E11"/>
    <mergeCell ref="F8:F11"/>
    <mergeCell ref="G8:G11"/>
    <mergeCell ref="D16:D17"/>
    <mergeCell ref="C18:C27"/>
    <mergeCell ref="D18:D23"/>
    <mergeCell ref="D24:D27"/>
  </mergeCells>
  <pageMargins left="0.70866141732283472" right="0.70866141732283472" top="0.74803149606299213" bottom="0.74803149606299213" header="0.31496062992125984" footer="0.31496062992125984"/>
  <pageSetup scale="8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090CC-E6FA-429C-88FB-59EFFA44209C}">
  <dimension ref="A1:W599"/>
  <sheetViews>
    <sheetView topLeftCell="A10" zoomScale="48" zoomScaleNormal="48" workbookViewId="0"/>
  </sheetViews>
  <sheetFormatPr baseColWidth="10" defaultRowHeight="21"/>
  <cols>
    <col min="1" max="1" width="11.42578125" style="433"/>
    <col min="2" max="2" width="31.42578125" style="540" customWidth="1"/>
    <col min="3" max="3" width="34.28515625" style="541" customWidth="1"/>
    <col min="4" max="4" width="54.85546875" style="541" customWidth="1"/>
    <col min="5" max="5" width="23.5703125" style="433" customWidth="1"/>
    <col min="6" max="6" width="26.5703125" style="542" customWidth="1"/>
    <col min="7" max="7" width="14.140625" style="540" hidden="1" customWidth="1"/>
    <col min="8" max="9" width="12.7109375" style="540" hidden="1" customWidth="1"/>
    <col min="10" max="10" width="18.7109375" style="478" customWidth="1"/>
    <col min="11" max="11" width="15.85546875" style="478" customWidth="1"/>
    <col min="12" max="12" width="16.28515625" style="478" customWidth="1"/>
    <col min="13" max="13" width="19" style="478" customWidth="1"/>
    <col min="14" max="14" width="17.5703125" style="478" customWidth="1"/>
    <col min="15" max="15" width="20.5703125" style="478" customWidth="1"/>
    <col min="16" max="16" width="12.7109375" style="478" hidden="1" customWidth="1"/>
    <col min="17" max="17" width="18.42578125" style="478" hidden="1" customWidth="1"/>
    <col min="18" max="21" width="12.7109375" style="478" hidden="1" customWidth="1"/>
    <col min="22" max="22" width="18.7109375" style="478" customWidth="1"/>
    <col min="23" max="23" width="15.7109375" style="478" customWidth="1"/>
    <col min="24" max="16384" width="11.42578125" style="433"/>
  </cols>
  <sheetData>
    <row r="1" spans="1:23" ht="102" customHeight="1">
      <c r="A1" s="433">
        <v>1440722</v>
      </c>
      <c r="B1" s="1343" t="s">
        <v>14</v>
      </c>
      <c r="C1" s="1343" t="s">
        <v>15</v>
      </c>
      <c r="D1" s="1343" t="s">
        <v>215</v>
      </c>
      <c r="E1" s="1343" t="s">
        <v>17</v>
      </c>
      <c r="F1" s="1346" t="s">
        <v>494</v>
      </c>
      <c r="G1" s="1340" t="s">
        <v>214</v>
      </c>
      <c r="H1" s="1341"/>
      <c r="I1" s="1342"/>
      <c r="J1" s="1331" t="s">
        <v>493</v>
      </c>
      <c r="K1" s="1332"/>
      <c r="L1" s="1332"/>
      <c r="M1" s="1332"/>
      <c r="N1" s="1332"/>
      <c r="O1" s="1332"/>
      <c r="P1" s="1332"/>
      <c r="Q1" s="1332"/>
      <c r="R1" s="1332"/>
      <c r="S1" s="1332"/>
      <c r="T1" s="1332"/>
      <c r="U1" s="1333"/>
      <c r="V1" s="1334" t="s">
        <v>576</v>
      </c>
      <c r="W1" s="1337" t="s">
        <v>577</v>
      </c>
    </row>
    <row r="2" spans="1:23">
      <c r="B2" s="1345"/>
      <c r="C2" s="1345"/>
      <c r="D2" s="1345"/>
      <c r="E2" s="1345"/>
      <c r="F2" s="1347"/>
      <c r="G2" s="1340" t="s">
        <v>437</v>
      </c>
      <c r="H2" s="1341"/>
      <c r="I2" s="1342"/>
      <c r="J2" s="1331" t="s">
        <v>575</v>
      </c>
      <c r="K2" s="1332"/>
      <c r="L2" s="1332"/>
      <c r="M2" s="1332"/>
      <c r="N2" s="1332"/>
      <c r="O2" s="1332"/>
      <c r="P2" s="1332"/>
      <c r="Q2" s="1332"/>
      <c r="R2" s="1332"/>
      <c r="S2" s="1332"/>
      <c r="T2" s="1332"/>
      <c r="U2" s="1333"/>
      <c r="V2" s="1335"/>
      <c r="W2" s="1338"/>
    </row>
    <row r="3" spans="1:23">
      <c r="B3" s="1345"/>
      <c r="C3" s="1345"/>
      <c r="D3" s="1345"/>
      <c r="E3" s="1345"/>
      <c r="F3" s="1347"/>
      <c r="G3" s="1343">
        <v>2023</v>
      </c>
      <c r="H3" s="1343">
        <v>2024</v>
      </c>
      <c r="I3" s="1343">
        <v>2025</v>
      </c>
      <c r="J3" s="435"/>
      <c r="K3" s="435"/>
      <c r="L3" s="435"/>
      <c r="M3" s="435"/>
      <c r="N3" s="435"/>
      <c r="O3" s="435"/>
      <c r="P3" s="435"/>
      <c r="Q3" s="435"/>
      <c r="R3" s="435"/>
      <c r="S3" s="435"/>
      <c r="T3" s="435"/>
      <c r="U3" s="435"/>
      <c r="V3" s="1335"/>
      <c r="W3" s="1338"/>
    </row>
    <row r="4" spans="1:23">
      <c r="B4" s="1344"/>
      <c r="C4" s="1344"/>
      <c r="D4" s="1344"/>
      <c r="E4" s="1344"/>
      <c r="F4" s="1348"/>
      <c r="G4" s="1344"/>
      <c r="H4" s="1344"/>
      <c r="I4" s="1344"/>
      <c r="J4" s="437" t="s">
        <v>399</v>
      </c>
      <c r="K4" s="437" t="s">
        <v>400</v>
      </c>
      <c r="L4" s="437" t="s">
        <v>401</v>
      </c>
      <c r="M4" s="437" t="s">
        <v>402</v>
      </c>
      <c r="N4" s="437" t="s">
        <v>403</v>
      </c>
      <c r="O4" s="437" t="s">
        <v>404</v>
      </c>
      <c r="P4" s="437" t="s">
        <v>405</v>
      </c>
      <c r="Q4" s="437" t="s">
        <v>406</v>
      </c>
      <c r="R4" s="437" t="s">
        <v>407</v>
      </c>
      <c r="S4" s="437" t="s">
        <v>408</v>
      </c>
      <c r="T4" s="437" t="s">
        <v>409</v>
      </c>
      <c r="U4" s="437" t="s">
        <v>410</v>
      </c>
      <c r="V4" s="1336"/>
      <c r="W4" s="1339"/>
    </row>
    <row r="5" spans="1:23" ht="63">
      <c r="B5" s="1343" t="s">
        <v>240</v>
      </c>
      <c r="C5" s="1352" t="s">
        <v>388</v>
      </c>
      <c r="D5" s="425" t="s">
        <v>221</v>
      </c>
      <c r="E5" s="425"/>
      <c r="F5" s="438">
        <f>+[2]UE409!F17</f>
        <v>12</v>
      </c>
      <c r="G5" s="438">
        <f t="shared" ref="G5:N5" si="0">+G6</f>
        <v>12</v>
      </c>
      <c r="H5" s="438">
        <f t="shared" si="0"/>
        <v>12</v>
      </c>
      <c r="I5" s="438">
        <f t="shared" si="0"/>
        <v>12</v>
      </c>
      <c r="J5" s="438">
        <f t="shared" si="0"/>
        <v>1</v>
      </c>
      <c r="K5" s="438">
        <f t="shared" si="0"/>
        <v>1</v>
      </c>
      <c r="L5" s="438">
        <f t="shared" si="0"/>
        <v>1</v>
      </c>
      <c r="M5" s="438">
        <f t="shared" si="0"/>
        <v>1</v>
      </c>
      <c r="N5" s="438">
        <f t="shared" si="0"/>
        <v>1</v>
      </c>
      <c r="O5" s="438">
        <v>1</v>
      </c>
      <c r="P5" s="438">
        <f t="shared" ref="P5:U5" si="1">+P6</f>
        <v>0</v>
      </c>
      <c r="Q5" s="438">
        <f t="shared" si="1"/>
        <v>0</v>
      </c>
      <c r="R5" s="438">
        <f t="shared" si="1"/>
        <v>0</v>
      </c>
      <c r="S5" s="438">
        <f t="shared" si="1"/>
        <v>0</v>
      </c>
      <c r="T5" s="438">
        <f t="shared" si="1"/>
        <v>0</v>
      </c>
      <c r="U5" s="438">
        <f t="shared" si="1"/>
        <v>0</v>
      </c>
      <c r="V5" s="439">
        <f>SUM(J5:U5)</f>
        <v>6</v>
      </c>
      <c r="W5" s="440">
        <f>+V5/F5*100</f>
        <v>50</v>
      </c>
    </row>
    <row r="6" spans="1:23" ht="57.75" customHeight="1">
      <c r="B6" s="1345"/>
      <c r="C6" s="1353"/>
      <c r="D6" s="397" t="s">
        <v>389</v>
      </c>
      <c r="E6" s="428" t="s">
        <v>46</v>
      </c>
      <c r="F6" s="438">
        <f>+[2]UE409!F18</f>
        <v>12</v>
      </c>
      <c r="G6" s="417">
        <v>12</v>
      </c>
      <c r="H6" s="428">
        <v>12</v>
      </c>
      <c r="I6" s="428">
        <v>12</v>
      </c>
      <c r="J6" s="428">
        <v>1</v>
      </c>
      <c r="K6" s="428">
        <v>1</v>
      </c>
      <c r="L6" s="428">
        <v>1</v>
      </c>
      <c r="M6" s="428">
        <v>1</v>
      </c>
      <c r="N6" s="428">
        <v>1</v>
      </c>
      <c r="O6" s="428">
        <v>1</v>
      </c>
      <c r="P6" s="428"/>
      <c r="Q6" s="428"/>
      <c r="R6" s="428"/>
      <c r="S6" s="428"/>
      <c r="T6" s="428"/>
      <c r="U6" s="428"/>
      <c r="V6" s="439">
        <f t="shared" ref="V6:V51" si="2">SUM(J6:U6)</f>
        <v>6</v>
      </c>
      <c r="W6" s="440">
        <f t="shared" ref="W6:W51" si="3">+V6/F6*100</f>
        <v>50</v>
      </c>
    </row>
    <row r="7" spans="1:23" ht="63">
      <c r="B7" s="1345"/>
      <c r="C7" s="1349" t="s">
        <v>47</v>
      </c>
      <c r="D7" s="425" t="s">
        <v>221</v>
      </c>
      <c r="E7" s="425"/>
      <c r="F7" s="438">
        <f>+[2]UE409!F19</f>
        <v>4</v>
      </c>
      <c r="G7" s="438">
        <f t="shared" ref="G7:N7" si="4">+G8</f>
        <v>4</v>
      </c>
      <c r="H7" s="438">
        <f t="shared" si="4"/>
        <v>4</v>
      </c>
      <c r="I7" s="438">
        <f t="shared" si="4"/>
        <v>4</v>
      </c>
      <c r="J7" s="438">
        <f t="shared" si="4"/>
        <v>0</v>
      </c>
      <c r="K7" s="438">
        <f t="shared" si="4"/>
        <v>0</v>
      </c>
      <c r="L7" s="438">
        <f t="shared" si="4"/>
        <v>1</v>
      </c>
      <c r="M7" s="438">
        <f t="shared" si="4"/>
        <v>0</v>
      </c>
      <c r="N7" s="438">
        <f t="shared" si="4"/>
        <v>0</v>
      </c>
      <c r="O7" s="438">
        <v>1</v>
      </c>
      <c r="P7" s="438">
        <f t="shared" ref="P7:U7" si="5">+P8</f>
        <v>0</v>
      </c>
      <c r="Q7" s="438">
        <f t="shared" si="5"/>
        <v>0</v>
      </c>
      <c r="R7" s="438">
        <f t="shared" si="5"/>
        <v>0</v>
      </c>
      <c r="S7" s="438">
        <f t="shared" si="5"/>
        <v>0</v>
      </c>
      <c r="T7" s="438">
        <f t="shared" si="5"/>
        <v>0</v>
      </c>
      <c r="U7" s="438">
        <f t="shared" si="5"/>
        <v>0</v>
      </c>
      <c r="V7" s="439">
        <f t="shared" si="2"/>
        <v>2</v>
      </c>
      <c r="W7" s="440">
        <f t="shared" si="3"/>
        <v>50</v>
      </c>
    </row>
    <row r="8" spans="1:23" ht="57" customHeight="1">
      <c r="B8" s="1344"/>
      <c r="C8" s="1351"/>
      <c r="D8" s="397" t="s">
        <v>224</v>
      </c>
      <c r="E8" s="428" t="s">
        <v>46</v>
      </c>
      <c r="F8" s="438">
        <f>+[2]UE409!F20</f>
        <v>4</v>
      </c>
      <c r="G8" s="417">
        <v>4</v>
      </c>
      <c r="H8" s="428">
        <v>4</v>
      </c>
      <c r="I8" s="428">
        <v>4</v>
      </c>
      <c r="J8" s="428">
        <v>0</v>
      </c>
      <c r="K8" s="428">
        <v>0</v>
      </c>
      <c r="L8" s="428">
        <v>1</v>
      </c>
      <c r="M8" s="428">
        <v>0</v>
      </c>
      <c r="N8" s="428">
        <v>0</v>
      </c>
      <c r="O8" s="428">
        <v>1</v>
      </c>
      <c r="P8" s="428"/>
      <c r="Q8" s="428"/>
      <c r="R8" s="428"/>
      <c r="S8" s="428"/>
      <c r="T8" s="428"/>
      <c r="U8" s="428"/>
      <c r="V8" s="439">
        <f t="shared" si="2"/>
        <v>2</v>
      </c>
      <c r="W8" s="440">
        <f t="shared" si="3"/>
        <v>50</v>
      </c>
    </row>
    <row r="9" spans="1:23" ht="63">
      <c r="B9" s="1354" t="s">
        <v>225</v>
      </c>
      <c r="C9" s="1356" t="s">
        <v>277</v>
      </c>
      <c r="D9" s="425" t="s">
        <v>221</v>
      </c>
      <c r="E9" s="425"/>
      <c r="F9" s="438">
        <f>+[2]UE409!F21</f>
        <v>12</v>
      </c>
      <c r="G9" s="438">
        <f t="shared" ref="G9:N9" si="6">+G10</f>
        <v>12</v>
      </c>
      <c r="H9" s="438">
        <f t="shared" si="6"/>
        <v>12</v>
      </c>
      <c r="I9" s="438">
        <f t="shared" si="6"/>
        <v>12</v>
      </c>
      <c r="J9" s="438">
        <f t="shared" si="6"/>
        <v>1</v>
      </c>
      <c r="K9" s="438">
        <f t="shared" si="6"/>
        <v>1</v>
      </c>
      <c r="L9" s="438">
        <f t="shared" si="6"/>
        <v>1</v>
      </c>
      <c r="M9" s="438">
        <f t="shared" si="6"/>
        <v>1</v>
      </c>
      <c r="N9" s="438">
        <f t="shared" si="6"/>
        <v>1</v>
      </c>
      <c r="O9" s="438">
        <v>1</v>
      </c>
      <c r="P9" s="438">
        <f t="shared" ref="P9:U9" si="7">+P10</f>
        <v>0</v>
      </c>
      <c r="Q9" s="438">
        <f t="shared" si="7"/>
        <v>0</v>
      </c>
      <c r="R9" s="438">
        <f t="shared" si="7"/>
        <v>0</v>
      </c>
      <c r="S9" s="438">
        <f t="shared" si="7"/>
        <v>0</v>
      </c>
      <c r="T9" s="438">
        <f t="shared" si="7"/>
        <v>0</v>
      </c>
      <c r="U9" s="438">
        <f t="shared" si="7"/>
        <v>0</v>
      </c>
      <c r="V9" s="439">
        <f t="shared" si="2"/>
        <v>6</v>
      </c>
      <c r="W9" s="440">
        <f t="shared" si="3"/>
        <v>50</v>
      </c>
    </row>
    <row r="10" spans="1:23" ht="94.5" customHeight="1">
      <c r="B10" s="1355"/>
      <c r="C10" s="1357"/>
      <c r="D10" s="397" t="s">
        <v>48</v>
      </c>
      <c r="E10" s="428" t="s">
        <v>49</v>
      </c>
      <c r="F10" s="438">
        <f>+[2]UE409!F22</f>
        <v>12</v>
      </c>
      <c r="G10" s="442">
        <v>12</v>
      </c>
      <c r="H10" s="442">
        <v>12</v>
      </c>
      <c r="I10" s="442">
        <v>12</v>
      </c>
      <c r="J10" s="428">
        <v>1</v>
      </c>
      <c r="K10" s="428">
        <v>1</v>
      </c>
      <c r="L10" s="428">
        <v>1</v>
      </c>
      <c r="M10" s="428">
        <v>1</v>
      </c>
      <c r="N10" s="428">
        <v>1</v>
      </c>
      <c r="O10" s="428">
        <v>1</v>
      </c>
      <c r="P10" s="428"/>
      <c r="Q10" s="428"/>
      <c r="R10" s="428"/>
      <c r="S10" s="428"/>
      <c r="T10" s="428"/>
      <c r="U10" s="428"/>
      <c r="V10" s="439">
        <f t="shared" si="2"/>
        <v>6</v>
      </c>
      <c r="W10" s="440">
        <f t="shared" si="3"/>
        <v>50</v>
      </c>
    </row>
    <row r="11" spans="1:23" ht="102" customHeight="1">
      <c r="B11" s="1343" t="s">
        <v>273</v>
      </c>
      <c r="C11" s="1349" t="s">
        <v>231</v>
      </c>
      <c r="D11" s="425" t="s">
        <v>221</v>
      </c>
      <c r="E11" s="425"/>
      <c r="F11" s="438">
        <f>+[2]UE409!F23</f>
        <v>35308</v>
      </c>
      <c r="G11" s="438">
        <f t="shared" ref="G11:N11" si="8">SUM(G12:G16)</f>
        <v>39509</v>
      </c>
      <c r="H11" s="438">
        <f t="shared" si="8"/>
        <v>39509</v>
      </c>
      <c r="I11" s="438">
        <f t="shared" si="8"/>
        <v>39509</v>
      </c>
      <c r="J11" s="438">
        <f t="shared" si="8"/>
        <v>1407</v>
      </c>
      <c r="K11" s="438">
        <f t="shared" si="8"/>
        <v>1460</v>
      </c>
      <c r="L11" s="438">
        <f t="shared" si="8"/>
        <v>1514</v>
      </c>
      <c r="M11" s="438">
        <f t="shared" si="8"/>
        <v>2829</v>
      </c>
      <c r="N11" s="438">
        <f t="shared" si="8"/>
        <v>2983</v>
      </c>
      <c r="O11" s="438">
        <v>2619</v>
      </c>
      <c r="P11" s="438">
        <f t="shared" ref="P11:U11" si="9">SUM(P12:P16)</f>
        <v>0</v>
      </c>
      <c r="Q11" s="438">
        <f t="shared" si="9"/>
        <v>0</v>
      </c>
      <c r="R11" s="438">
        <f t="shared" si="9"/>
        <v>0</v>
      </c>
      <c r="S11" s="438">
        <f t="shared" si="9"/>
        <v>0</v>
      </c>
      <c r="T11" s="438">
        <f t="shared" si="9"/>
        <v>0</v>
      </c>
      <c r="U11" s="438">
        <f t="shared" si="9"/>
        <v>0</v>
      </c>
      <c r="V11" s="439">
        <f t="shared" si="2"/>
        <v>12812</v>
      </c>
      <c r="W11" s="440">
        <f t="shared" si="3"/>
        <v>36.28639401835278</v>
      </c>
    </row>
    <row r="12" spans="1:23" ht="51" customHeight="1">
      <c r="B12" s="1345"/>
      <c r="C12" s="1350"/>
      <c r="D12" s="443" t="s">
        <v>34</v>
      </c>
      <c r="E12" s="444" t="s">
        <v>27</v>
      </c>
      <c r="F12" s="445">
        <f>+[2]UE409!F24</f>
        <v>19234</v>
      </c>
      <c r="G12" s="442">
        <v>21264</v>
      </c>
      <c r="H12" s="442">
        <v>21264</v>
      </c>
      <c r="I12" s="442">
        <v>21264</v>
      </c>
      <c r="J12" s="417">
        <v>944</v>
      </c>
      <c r="K12" s="417">
        <v>1025</v>
      </c>
      <c r="L12" s="417">
        <v>931</v>
      </c>
      <c r="M12" s="417">
        <v>1623</v>
      </c>
      <c r="N12" s="417">
        <v>1792</v>
      </c>
      <c r="O12" s="417">
        <v>1628</v>
      </c>
      <c r="P12" s="417"/>
      <c r="Q12" s="417"/>
      <c r="R12" s="417"/>
      <c r="S12" s="417"/>
      <c r="T12" s="417"/>
      <c r="U12" s="417"/>
      <c r="V12" s="439">
        <f t="shared" si="2"/>
        <v>7943</v>
      </c>
      <c r="W12" s="440">
        <f t="shared" si="3"/>
        <v>41.296662160756995</v>
      </c>
    </row>
    <row r="13" spans="1:23" ht="33.75" customHeight="1">
      <c r="B13" s="1345"/>
      <c r="C13" s="1350"/>
      <c r="D13" s="397" t="s">
        <v>35</v>
      </c>
      <c r="E13" s="446" t="s">
        <v>27</v>
      </c>
      <c r="F13" s="445">
        <f>+[2]UE409!F25</f>
        <v>15392</v>
      </c>
      <c r="G13" s="442">
        <v>17487</v>
      </c>
      <c r="H13" s="442">
        <v>17487</v>
      </c>
      <c r="I13" s="442">
        <v>17487</v>
      </c>
      <c r="J13" s="417">
        <v>441</v>
      </c>
      <c r="K13" s="417">
        <v>412</v>
      </c>
      <c r="L13" s="417">
        <v>548</v>
      </c>
      <c r="M13" s="417">
        <v>1143</v>
      </c>
      <c r="N13" s="417">
        <v>1121</v>
      </c>
      <c r="O13" s="417">
        <v>914</v>
      </c>
      <c r="P13" s="417"/>
      <c r="Q13" s="417"/>
      <c r="R13" s="417"/>
      <c r="S13" s="417"/>
      <c r="T13" s="417"/>
      <c r="U13" s="417"/>
      <c r="V13" s="439">
        <f t="shared" si="2"/>
        <v>4579</v>
      </c>
      <c r="W13" s="440">
        <f t="shared" si="3"/>
        <v>29.749220374220375</v>
      </c>
    </row>
    <row r="14" spans="1:23" ht="33.75" customHeight="1">
      <c r="B14" s="1345"/>
      <c r="C14" s="1350"/>
      <c r="D14" s="397" t="s">
        <v>36</v>
      </c>
      <c r="E14" s="446" t="s">
        <v>27</v>
      </c>
      <c r="F14" s="445">
        <f>+[2]UE409!F26</f>
        <v>600</v>
      </c>
      <c r="G14" s="442">
        <v>672</v>
      </c>
      <c r="H14" s="442">
        <v>672</v>
      </c>
      <c r="I14" s="442">
        <v>672</v>
      </c>
      <c r="J14" s="428">
        <v>18</v>
      </c>
      <c r="K14" s="428">
        <v>21</v>
      </c>
      <c r="L14" s="428">
        <v>32</v>
      </c>
      <c r="M14" s="428">
        <v>50</v>
      </c>
      <c r="N14" s="428">
        <v>54</v>
      </c>
      <c r="O14" s="428">
        <v>63</v>
      </c>
      <c r="P14" s="428"/>
      <c r="Q14" s="428"/>
      <c r="R14" s="428"/>
      <c r="S14" s="428"/>
      <c r="T14" s="428"/>
      <c r="U14" s="428"/>
      <c r="V14" s="439">
        <f t="shared" si="2"/>
        <v>238</v>
      </c>
      <c r="W14" s="440">
        <f t="shared" si="3"/>
        <v>39.666666666666664</v>
      </c>
    </row>
    <row r="15" spans="1:23" ht="39" customHeight="1">
      <c r="B15" s="1345"/>
      <c r="C15" s="1350"/>
      <c r="D15" s="397" t="s">
        <v>37</v>
      </c>
      <c r="E15" s="446" t="s">
        <v>212</v>
      </c>
      <c r="F15" s="438">
        <f>+[2]UE409!F27</f>
        <v>34</v>
      </c>
      <c r="G15" s="442">
        <v>37</v>
      </c>
      <c r="H15" s="442">
        <v>37</v>
      </c>
      <c r="I15" s="442">
        <v>37</v>
      </c>
      <c r="J15" s="447">
        <v>3</v>
      </c>
      <c r="K15" s="447">
        <v>1</v>
      </c>
      <c r="L15" s="447">
        <v>2</v>
      </c>
      <c r="M15" s="447">
        <v>0</v>
      </c>
      <c r="N15" s="447">
        <v>6</v>
      </c>
      <c r="O15" s="447">
        <v>7</v>
      </c>
      <c r="P15" s="447"/>
      <c r="Q15" s="447"/>
      <c r="R15" s="447"/>
      <c r="S15" s="447"/>
      <c r="T15" s="447"/>
      <c r="U15" s="447"/>
      <c r="V15" s="439">
        <f t="shared" si="2"/>
        <v>19</v>
      </c>
      <c r="W15" s="440">
        <f t="shared" si="3"/>
        <v>55.882352941176471</v>
      </c>
    </row>
    <row r="16" spans="1:23" ht="56.25" customHeight="1">
      <c r="B16" s="1345"/>
      <c r="C16" s="1351"/>
      <c r="D16" s="397" t="s">
        <v>438</v>
      </c>
      <c r="E16" s="446" t="s">
        <v>212</v>
      </c>
      <c r="F16" s="438">
        <f>+[2]UE409!F28</f>
        <v>48</v>
      </c>
      <c r="G16" s="448">
        <v>49</v>
      </c>
      <c r="H16" s="448">
        <v>49</v>
      </c>
      <c r="I16" s="448">
        <v>49</v>
      </c>
      <c r="J16" s="447">
        <v>1</v>
      </c>
      <c r="K16" s="447">
        <v>1</v>
      </c>
      <c r="L16" s="447">
        <v>1</v>
      </c>
      <c r="M16" s="447">
        <v>13</v>
      </c>
      <c r="N16" s="447">
        <v>10</v>
      </c>
      <c r="O16" s="447">
        <v>7</v>
      </c>
      <c r="P16" s="447"/>
      <c r="Q16" s="447"/>
      <c r="R16" s="447"/>
      <c r="S16" s="447"/>
      <c r="T16" s="447"/>
      <c r="U16" s="447"/>
      <c r="V16" s="439">
        <f t="shared" si="2"/>
        <v>33</v>
      </c>
      <c r="W16" s="440">
        <f t="shared" si="3"/>
        <v>68.75</v>
      </c>
    </row>
    <row r="17" spans="2:23" ht="63">
      <c r="B17" s="1345"/>
      <c r="C17" s="1349" t="s">
        <v>230</v>
      </c>
      <c r="D17" s="425" t="s">
        <v>221</v>
      </c>
      <c r="E17" s="425"/>
      <c r="F17" s="438">
        <f>+[2]UE409!F29</f>
        <v>5187</v>
      </c>
      <c r="G17" s="438">
        <f t="shared" ref="G17:N17" si="10">SUM(G18:G20)</f>
        <v>6728</v>
      </c>
      <c r="H17" s="438">
        <f t="shared" si="10"/>
        <v>6728</v>
      </c>
      <c r="I17" s="438">
        <f t="shared" si="10"/>
        <v>6728</v>
      </c>
      <c r="J17" s="438">
        <f t="shared" si="10"/>
        <v>301</v>
      </c>
      <c r="K17" s="438">
        <f t="shared" si="10"/>
        <v>335</v>
      </c>
      <c r="L17" s="438">
        <f t="shared" si="10"/>
        <v>280</v>
      </c>
      <c r="M17" s="438">
        <f t="shared" si="10"/>
        <v>293</v>
      </c>
      <c r="N17" s="438">
        <f t="shared" si="10"/>
        <v>249</v>
      </c>
      <c r="O17" s="438">
        <v>339</v>
      </c>
      <c r="P17" s="438">
        <f t="shared" ref="P17:U17" si="11">SUM(P18:P20)</f>
        <v>0</v>
      </c>
      <c r="Q17" s="438">
        <f t="shared" si="11"/>
        <v>0</v>
      </c>
      <c r="R17" s="438">
        <f t="shared" si="11"/>
        <v>0</v>
      </c>
      <c r="S17" s="438">
        <f t="shared" si="11"/>
        <v>0</v>
      </c>
      <c r="T17" s="438">
        <f t="shared" si="11"/>
        <v>0</v>
      </c>
      <c r="U17" s="438">
        <f t="shared" si="11"/>
        <v>0</v>
      </c>
      <c r="V17" s="439">
        <f t="shared" si="2"/>
        <v>1797</v>
      </c>
      <c r="W17" s="440">
        <f t="shared" si="3"/>
        <v>34.6443030653557</v>
      </c>
    </row>
    <row r="18" spans="2:23" ht="36.75" customHeight="1">
      <c r="B18" s="1345"/>
      <c r="C18" s="1350"/>
      <c r="D18" s="397" t="s">
        <v>38</v>
      </c>
      <c r="E18" s="428" t="s">
        <v>27</v>
      </c>
      <c r="F18" s="445">
        <f>+[2]UE409!F30</f>
        <v>3934</v>
      </c>
      <c r="G18" s="442">
        <v>4505</v>
      </c>
      <c r="H18" s="442">
        <v>4505</v>
      </c>
      <c r="I18" s="442">
        <v>4505</v>
      </c>
      <c r="J18" s="417">
        <v>183</v>
      </c>
      <c r="K18" s="417">
        <v>193</v>
      </c>
      <c r="L18" s="417">
        <v>134</v>
      </c>
      <c r="M18" s="417">
        <v>168</v>
      </c>
      <c r="N18" s="417">
        <v>136</v>
      </c>
      <c r="O18" s="417">
        <v>143</v>
      </c>
      <c r="P18" s="417"/>
      <c r="Q18" s="417"/>
      <c r="R18" s="417"/>
      <c r="S18" s="417"/>
      <c r="T18" s="417"/>
      <c r="U18" s="417"/>
      <c r="V18" s="439">
        <f t="shared" si="2"/>
        <v>957</v>
      </c>
      <c r="W18" s="440">
        <f t="shared" si="3"/>
        <v>24.32638535841383</v>
      </c>
    </row>
    <row r="19" spans="2:23" ht="36.75" customHeight="1">
      <c r="B19" s="1345"/>
      <c r="C19" s="1350"/>
      <c r="D19" s="397" t="s">
        <v>39</v>
      </c>
      <c r="E19" s="446" t="s">
        <v>27</v>
      </c>
      <c r="F19" s="445">
        <f>+[2]UE409!F31</f>
        <v>18</v>
      </c>
      <c r="G19" s="442">
        <v>38</v>
      </c>
      <c r="H19" s="442">
        <v>38</v>
      </c>
      <c r="I19" s="442">
        <v>38</v>
      </c>
      <c r="J19" s="417">
        <v>0</v>
      </c>
      <c r="K19" s="417">
        <v>0</v>
      </c>
      <c r="L19" s="417">
        <v>0</v>
      </c>
      <c r="M19" s="417">
        <v>1</v>
      </c>
      <c r="N19" s="417">
        <v>1</v>
      </c>
      <c r="O19" s="417">
        <v>2</v>
      </c>
      <c r="P19" s="417"/>
      <c r="Q19" s="417"/>
      <c r="R19" s="417"/>
      <c r="S19" s="417"/>
      <c r="T19" s="417"/>
      <c r="U19" s="417"/>
      <c r="V19" s="439">
        <f t="shared" si="2"/>
        <v>4</v>
      </c>
      <c r="W19" s="440">
        <f t="shared" si="3"/>
        <v>22.222222222222221</v>
      </c>
    </row>
    <row r="20" spans="2:23" ht="36.75" customHeight="1">
      <c r="B20" s="1344"/>
      <c r="C20" s="1351"/>
      <c r="D20" s="397" t="s">
        <v>40</v>
      </c>
      <c r="E20" s="446" t="s">
        <v>27</v>
      </c>
      <c r="F20" s="445">
        <f>+[2]UE409!F32</f>
        <v>1235</v>
      </c>
      <c r="G20" s="442">
        <v>2185</v>
      </c>
      <c r="H20" s="442">
        <v>2185</v>
      </c>
      <c r="I20" s="442">
        <v>2185</v>
      </c>
      <c r="J20" s="442">
        <v>118</v>
      </c>
      <c r="K20" s="442">
        <v>142</v>
      </c>
      <c r="L20" s="442">
        <v>146</v>
      </c>
      <c r="M20" s="442">
        <v>124</v>
      </c>
      <c r="N20" s="442">
        <v>112</v>
      </c>
      <c r="O20" s="442">
        <v>134</v>
      </c>
      <c r="P20" s="417"/>
      <c r="Q20" s="417"/>
      <c r="R20" s="417"/>
      <c r="S20" s="417"/>
      <c r="T20" s="417"/>
      <c r="U20" s="417"/>
      <c r="V20" s="439">
        <f t="shared" si="2"/>
        <v>776</v>
      </c>
      <c r="W20" s="440">
        <f t="shared" si="3"/>
        <v>62.834008097165992</v>
      </c>
    </row>
    <row r="21" spans="2:23" ht="63">
      <c r="B21" s="1343" t="s">
        <v>274</v>
      </c>
      <c r="C21" s="1349" t="s">
        <v>227</v>
      </c>
      <c r="D21" s="425" t="s">
        <v>221</v>
      </c>
      <c r="E21" s="425"/>
      <c r="F21" s="438">
        <f>+[2]UE409!F33</f>
        <v>112</v>
      </c>
      <c r="G21" s="438">
        <f t="shared" ref="G21:N21" si="12">SUM(G22+G23+G24)</f>
        <v>479</v>
      </c>
      <c r="H21" s="438">
        <f t="shared" si="12"/>
        <v>479</v>
      </c>
      <c r="I21" s="438">
        <f t="shared" si="12"/>
        <v>479</v>
      </c>
      <c r="J21" s="438">
        <f t="shared" si="12"/>
        <v>2</v>
      </c>
      <c r="K21" s="438">
        <f t="shared" si="12"/>
        <v>1</v>
      </c>
      <c r="L21" s="438">
        <f t="shared" si="12"/>
        <v>4</v>
      </c>
      <c r="M21" s="438">
        <f t="shared" si="12"/>
        <v>9</v>
      </c>
      <c r="N21" s="438">
        <f t="shared" si="12"/>
        <v>16</v>
      </c>
      <c r="O21" s="438">
        <v>18</v>
      </c>
      <c r="P21" s="438">
        <f t="shared" ref="P21:U21" si="13">SUM(P22+P23+P24)</f>
        <v>0</v>
      </c>
      <c r="Q21" s="438">
        <f t="shared" si="13"/>
        <v>0</v>
      </c>
      <c r="R21" s="438">
        <f t="shared" si="13"/>
        <v>0</v>
      </c>
      <c r="S21" s="438">
        <f t="shared" si="13"/>
        <v>0</v>
      </c>
      <c r="T21" s="438">
        <f t="shared" si="13"/>
        <v>0</v>
      </c>
      <c r="U21" s="438">
        <f t="shared" si="13"/>
        <v>0</v>
      </c>
      <c r="V21" s="439">
        <f t="shared" si="2"/>
        <v>50</v>
      </c>
      <c r="W21" s="440">
        <f t="shared" si="3"/>
        <v>44.642857142857146</v>
      </c>
    </row>
    <row r="22" spans="2:23" ht="73.5" customHeight="1">
      <c r="B22" s="1345"/>
      <c r="C22" s="1350"/>
      <c r="D22" s="616" t="s">
        <v>444</v>
      </c>
      <c r="E22" s="444" t="s">
        <v>27</v>
      </c>
      <c r="F22" s="445">
        <f>+[2]UE409!F34</f>
        <v>11</v>
      </c>
      <c r="G22" s="442">
        <v>169</v>
      </c>
      <c r="H22" s="442">
        <v>169</v>
      </c>
      <c r="I22" s="442">
        <v>169</v>
      </c>
      <c r="J22" s="449">
        <v>0</v>
      </c>
      <c r="K22" s="449">
        <v>0</v>
      </c>
      <c r="L22" s="449">
        <v>2</v>
      </c>
      <c r="M22" s="449">
        <v>1</v>
      </c>
      <c r="N22" s="449">
        <v>1</v>
      </c>
      <c r="O22" s="449">
        <v>2</v>
      </c>
      <c r="P22" s="447"/>
      <c r="Q22" s="447"/>
      <c r="R22" s="447"/>
      <c r="S22" s="447"/>
      <c r="T22" s="447"/>
      <c r="U22" s="447"/>
      <c r="V22" s="439">
        <f t="shared" si="2"/>
        <v>6</v>
      </c>
      <c r="W22" s="440">
        <f t="shared" si="3"/>
        <v>54.54545454545454</v>
      </c>
    </row>
    <row r="23" spans="2:23" ht="73.5" customHeight="1">
      <c r="B23" s="1345"/>
      <c r="C23" s="1350"/>
      <c r="D23" s="617" t="s">
        <v>41</v>
      </c>
      <c r="E23" s="444" t="s">
        <v>27</v>
      </c>
      <c r="F23" s="445">
        <f>+[2]UE409!F35</f>
        <v>2</v>
      </c>
      <c r="G23" s="442">
        <v>42</v>
      </c>
      <c r="H23" s="442">
        <v>42</v>
      </c>
      <c r="I23" s="442">
        <v>42</v>
      </c>
      <c r="J23" s="447">
        <v>0</v>
      </c>
      <c r="K23" s="447">
        <v>0</v>
      </c>
      <c r="L23" s="447">
        <v>0</v>
      </c>
      <c r="M23" s="447">
        <v>0</v>
      </c>
      <c r="N23" s="447">
        <v>0</v>
      </c>
      <c r="O23" s="447">
        <v>0</v>
      </c>
      <c r="P23" s="447"/>
      <c r="Q23" s="447"/>
      <c r="R23" s="447"/>
      <c r="S23" s="447"/>
      <c r="T23" s="447"/>
      <c r="U23" s="447"/>
      <c r="V23" s="439">
        <f t="shared" si="2"/>
        <v>0</v>
      </c>
      <c r="W23" s="440">
        <f t="shared" si="3"/>
        <v>0</v>
      </c>
    </row>
    <row r="24" spans="2:23" ht="73.5" customHeight="1">
      <c r="B24" s="1345"/>
      <c r="C24" s="1351"/>
      <c r="D24" s="617" t="s">
        <v>42</v>
      </c>
      <c r="E24" s="444" t="s">
        <v>27</v>
      </c>
      <c r="F24" s="445">
        <f>+[2]UE409!F36</f>
        <v>99</v>
      </c>
      <c r="G24" s="442">
        <v>268</v>
      </c>
      <c r="H24" s="442">
        <v>268</v>
      </c>
      <c r="I24" s="442">
        <v>268</v>
      </c>
      <c r="J24" s="447">
        <v>2</v>
      </c>
      <c r="K24" s="447">
        <v>1</v>
      </c>
      <c r="L24" s="447">
        <v>2</v>
      </c>
      <c r="M24" s="447">
        <v>8</v>
      </c>
      <c r="N24" s="447">
        <v>15</v>
      </c>
      <c r="O24" s="447">
        <v>6</v>
      </c>
      <c r="P24" s="447"/>
      <c r="Q24" s="447"/>
      <c r="R24" s="447"/>
      <c r="S24" s="447"/>
      <c r="T24" s="447"/>
      <c r="U24" s="447"/>
      <c r="V24" s="439">
        <f t="shared" si="2"/>
        <v>34</v>
      </c>
      <c r="W24" s="440">
        <f t="shared" si="3"/>
        <v>34.343434343434339</v>
      </c>
    </row>
    <row r="25" spans="2:23" ht="63">
      <c r="B25" s="1345"/>
      <c r="C25" s="1343" t="s">
        <v>228</v>
      </c>
      <c r="D25" s="425" t="s">
        <v>221</v>
      </c>
      <c r="E25" s="425"/>
      <c r="F25" s="438">
        <f>+[2]UE409!F37</f>
        <v>75</v>
      </c>
      <c r="G25" s="438">
        <f t="shared" ref="G25:N25" si="14">SUM(G26:G27)</f>
        <v>76</v>
      </c>
      <c r="H25" s="438">
        <f t="shared" si="14"/>
        <v>319</v>
      </c>
      <c r="I25" s="438">
        <f t="shared" si="14"/>
        <v>319</v>
      </c>
      <c r="J25" s="438">
        <f t="shared" si="14"/>
        <v>8</v>
      </c>
      <c r="K25" s="438">
        <f t="shared" si="14"/>
        <v>3</v>
      </c>
      <c r="L25" s="438">
        <f t="shared" si="14"/>
        <v>0</v>
      </c>
      <c r="M25" s="438">
        <f t="shared" si="14"/>
        <v>10</v>
      </c>
      <c r="N25" s="438">
        <f t="shared" si="14"/>
        <v>2</v>
      </c>
      <c r="O25" s="438">
        <v>8</v>
      </c>
      <c r="P25" s="438">
        <f t="shared" ref="P25:U25" si="15">SUM(P26:P27)</f>
        <v>0</v>
      </c>
      <c r="Q25" s="438">
        <f t="shared" si="15"/>
        <v>0</v>
      </c>
      <c r="R25" s="438">
        <f t="shared" si="15"/>
        <v>0</v>
      </c>
      <c r="S25" s="438">
        <f t="shared" si="15"/>
        <v>0</v>
      </c>
      <c r="T25" s="438">
        <f t="shared" si="15"/>
        <v>0</v>
      </c>
      <c r="U25" s="438">
        <f t="shared" si="15"/>
        <v>0</v>
      </c>
      <c r="V25" s="439">
        <f t="shared" si="2"/>
        <v>31</v>
      </c>
      <c r="W25" s="440">
        <f t="shared" si="3"/>
        <v>41.333333333333336</v>
      </c>
    </row>
    <row r="26" spans="2:23" ht="66.75" customHeight="1">
      <c r="B26" s="1345"/>
      <c r="C26" s="1345"/>
      <c r="D26" s="617" t="s">
        <v>43</v>
      </c>
      <c r="E26" s="446" t="s">
        <v>27</v>
      </c>
      <c r="F26" s="445">
        <f>+[2]UE409!F38</f>
        <v>47</v>
      </c>
      <c r="G26" s="442">
        <v>48</v>
      </c>
      <c r="H26" s="442">
        <v>248</v>
      </c>
      <c r="I26" s="442">
        <v>248</v>
      </c>
      <c r="J26" s="447">
        <v>5</v>
      </c>
      <c r="K26" s="447">
        <v>2</v>
      </c>
      <c r="L26" s="447">
        <v>0</v>
      </c>
      <c r="M26" s="447">
        <v>5</v>
      </c>
      <c r="N26" s="447">
        <v>1</v>
      </c>
      <c r="O26" s="447">
        <v>4</v>
      </c>
      <c r="P26" s="447"/>
      <c r="Q26" s="447"/>
      <c r="R26" s="447"/>
      <c r="S26" s="447"/>
      <c r="T26" s="447"/>
      <c r="U26" s="447"/>
      <c r="V26" s="439">
        <f t="shared" si="2"/>
        <v>17</v>
      </c>
      <c r="W26" s="440">
        <f t="shared" si="3"/>
        <v>36.170212765957451</v>
      </c>
    </row>
    <row r="27" spans="2:23" ht="66.75" customHeight="1">
      <c r="B27" s="1344"/>
      <c r="C27" s="1344"/>
      <c r="D27" s="617" t="s">
        <v>390</v>
      </c>
      <c r="E27" s="446" t="s">
        <v>27</v>
      </c>
      <c r="F27" s="438">
        <f>+[2]UE409!F39</f>
        <v>28</v>
      </c>
      <c r="G27" s="442">
        <v>28</v>
      </c>
      <c r="H27" s="442">
        <v>71</v>
      </c>
      <c r="I27" s="442">
        <v>71</v>
      </c>
      <c r="J27" s="447">
        <v>3</v>
      </c>
      <c r="K27" s="447">
        <v>1</v>
      </c>
      <c r="L27" s="447">
        <v>0</v>
      </c>
      <c r="M27" s="447">
        <v>5</v>
      </c>
      <c r="N27" s="447">
        <v>1</v>
      </c>
      <c r="O27" s="447">
        <v>4</v>
      </c>
      <c r="P27" s="447"/>
      <c r="Q27" s="447"/>
      <c r="R27" s="447"/>
      <c r="S27" s="447"/>
      <c r="T27" s="447"/>
      <c r="U27" s="447"/>
      <c r="V27" s="439">
        <f t="shared" si="2"/>
        <v>14</v>
      </c>
      <c r="W27" s="440">
        <f t="shared" si="3"/>
        <v>50</v>
      </c>
    </row>
    <row r="28" spans="2:23" ht="63">
      <c r="B28" s="1343" t="s">
        <v>392</v>
      </c>
      <c r="C28" s="1349" t="s">
        <v>395</v>
      </c>
      <c r="D28" s="425" t="s">
        <v>221</v>
      </c>
      <c r="E28" s="425"/>
      <c r="F28" s="438">
        <f>+[2]UE409!F40</f>
        <v>15122</v>
      </c>
      <c r="G28" s="438">
        <f t="shared" ref="G28:N28" si="16">+G29</f>
        <v>11033</v>
      </c>
      <c r="H28" s="438">
        <f t="shared" si="16"/>
        <v>11033</v>
      </c>
      <c r="I28" s="438">
        <f t="shared" si="16"/>
        <v>11033</v>
      </c>
      <c r="J28" s="438">
        <f t="shared" si="16"/>
        <v>480</v>
      </c>
      <c r="K28" s="438">
        <f t="shared" si="16"/>
        <v>319</v>
      </c>
      <c r="L28" s="438">
        <f t="shared" si="16"/>
        <v>423</v>
      </c>
      <c r="M28" s="438">
        <f t="shared" si="16"/>
        <v>402</v>
      </c>
      <c r="N28" s="438">
        <f t="shared" si="16"/>
        <v>453</v>
      </c>
      <c r="O28" s="438">
        <v>316</v>
      </c>
      <c r="P28" s="438">
        <f t="shared" ref="P28:U28" si="17">+P29</f>
        <v>0</v>
      </c>
      <c r="Q28" s="438">
        <f t="shared" si="17"/>
        <v>0</v>
      </c>
      <c r="R28" s="438">
        <f t="shared" si="17"/>
        <v>0</v>
      </c>
      <c r="S28" s="438">
        <f t="shared" si="17"/>
        <v>0</v>
      </c>
      <c r="T28" s="438">
        <f t="shared" si="17"/>
        <v>0</v>
      </c>
      <c r="U28" s="438">
        <f t="shared" si="17"/>
        <v>0</v>
      </c>
      <c r="V28" s="439">
        <f t="shared" si="2"/>
        <v>2393</v>
      </c>
      <c r="W28" s="440">
        <f t="shared" si="3"/>
        <v>15.824626372172993</v>
      </c>
    </row>
    <row r="29" spans="2:23" ht="65.25" customHeight="1">
      <c r="B29" s="1344"/>
      <c r="C29" s="1351"/>
      <c r="D29" s="443" t="s">
        <v>459</v>
      </c>
      <c r="E29" s="444" t="s">
        <v>188</v>
      </c>
      <c r="F29" s="438">
        <f>+[2]UE409!F41</f>
        <v>15122</v>
      </c>
      <c r="G29" s="442">
        <v>11033</v>
      </c>
      <c r="H29" s="442">
        <v>11033</v>
      </c>
      <c r="I29" s="442">
        <v>11033</v>
      </c>
      <c r="J29" s="417">
        <v>480</v>
      </c>
      <c r="K29" s="417">
        <v>319</v>
      </c>
      <c r="L29" s="417">
        <v>423</v>
      </c>
      <c r="M29" s="417">
        <v>402</v>
      </c>
      <c r="N29" s="417">
        <v>453</v>
      </c>
      <c r="O29" s="417">
        <v>316</v>
      </c>
      <c r="P29" s="417"/>
      <c r="Q29" s="417"/>
      <c r="R29" s="417"/>
      <c r="S29" s="417"/>
      <c r="T29" s="417"/>
      <c r="U29" s="417"/>
      <c r="V29" s="439">
        <f t="shared" si="2"/>
        <v>2393</v>
      </c>
      <c r="W29" s="440">
        <f t="shared" si="3"/>
        <v>15.824626372172993</v>
      </c>
    </row>
    <row r="30" spans="2:23" ht="63">
      <c r="B30" s="1343" t="s">
        <v>270</v>
      </c>
      <c r="C30" s="1343" t="s">
        <v>271</v>
      </c>
      <c r="D30" s="425" t="s">
        <v>221</v>
      </c>
      <c r="E30" s="425"/>
      <c r="F30" s="438">
        <f>+[2]UE409!F42</f>
        <v>71149</v>
      </c>
      <c r="G30" s="438">
        <f t="shared" ref="G30:N30" si="18">SUM(G31:G35)</f>
        <v>79722</v>
      </c>
      <c r="H30" s="438">
        <f t="shared" si="18"/>
        <v>79722</v>
      </c>
      <c r="I30" s="438">
        <f t="shared" si="18"/>
        <v>79722</v>
      </c>
      <c r="J30" s="438">
        <f t="shared" si="18"/>
        <v>2672</v>
      </c>
      <c r="K30" s="438">
        <f t="shared" si="18"/>
        <v>2113</v>
      </c>
      <c r="L30" s="438">
        <f t="shared" si="18"/>
        <v>2213</v>
      </c>
      <c r="M30" s="438">
        <f t="shared" si="18"/>
        <v>2157</v>
      </c>
      <c r="N30" s="438">
        <f t="shared" si="18"/>
        <v>3668</v>
      </c>
      <c r="O30" s="438">
        <v>4153</v>
      </c>
      <c r="P30" s="438">
        <f t="shared" ref="P30:U30" si="19">SUM(P31:P35)</f>
        <v>0</v>
      </c>
      <c r="Q30" s="438">
        <f t="shared" si="19"/>
        <v>0</v>
      </c>
      <c r="R30" s="438">
        <f t="shared" si="19"/>
        <v>0</v>
      </c>
      <c r="S30" s="438">
        <f t="shared" si="19"/>
        <v>0</v>
      </c>
      <c r="T30" s="438">
        <f t="shared" si="19"/>
        <v>0</v>
      </c>
      <c r="U30" s="438">
        <f t="shared" si="19"/>
        <v>0</v>
      </c>
      <c r="V30" s="439">
        <f t="shared" si="2"/>
        <v>16976</v>
      </c>
      <c r="W30" s="440">
        <f t="shared" si="3"/>
        <v>23.859787207128701</v>
      </c>
    </row>
    <row r="31" spans="2:23" ht="44.25" customHeight="1">
      <c r="B31" s="1345"/>
      <c r="C31" s="1345"/>
      <c r="D31" s="397" t="s">
        <v>19</v>
      </c>
      <c r="E31" s="428" t="s">
        <v>20</v>
      </c>
      <c r="F31" s="438">
        <f>+[2]UE409!F43</f>
        <v>14344</v>
      </c>
      <c r="G31" s="442">
        <v>16642</v>
      </c>
      <c r="H31" s="442">
        <v>16642</v>
      </c>
      <c r="I31" s="442">
        <v>16642</v>
      </c>
      <c r="J31" s="417">
        <v>787</v>
      </c>
      <c r="K31" s="417">
        <v>615</v>
      </c>
      <c r="L31" s="417">
        <v>774</v>
      </c>
      <c r="M31" s="417">
        <v>620</v>
      </c>
      <c r="N31" s="417">
        <v>650</v>
      </c>
      <c r="O31" s="417">
        <v>643</v>
      </c>
      <c r="P31" s="417"/>
      <c r="Q31" s="417"/>
      <c r="R31" s="417"/>
      <c r="S31" s="417"/>
      <c r="T31" s="417"/>
      <c r="U31" s="417"/>
      <c r="V31" s="439">
        <f t="shared" si="2"/>
        <v>4089</v>
      </c>
      <c r="W31" s="440">
        <f t="shared" si="3"/>
        <v>28.50669269380926</v>
      </c>
    </row>
    <row r="32" spans="2:23" ht="44.25" customHeight="1">
      <c r="B32" s="1345"/>
      <c r="C32" s="1345"/>
      <c r="D32" s="397" t="s">
        <v>21</v>
      </c>
      <c r="E32" s="428" t="s">
        <v>20</v>
      </c>
      <c r="F32" s="438">
        <f>+[2]UE409!F44</f>
        <v>14954</v>
      </c>
      <c r="G32" s="442">
        <v>18358</v>
      </c>
      <c r="H32" s="442">
        <v>18358</v>
      </c>
      <c r="I32" s="442">
        <v>18358</v>
      </c>
      <c r="J32" s="417">
        <v>865</v>
      </c>
      <c r="K32" s="417">
        <v>783</v>
      </c>
      <c r="L32" s="417">
        <v>816</v>
      </c>
      <c r="M32" s="417">
        <v>785</v>
      </c>
      <c r="N32" s="417">
        <v>760</v>
      </c>
      <c r="O32" s="417">
        <v>668</v>
      </c>
      <c r="P32" s="417"/>
      <c r="Q32" s="417"/>
      <c r="R32" s="417"/>
      <c r="S32" s="417"/>
      <c r="T32" s="417"/>
      <c r="U32" s="417"/>
      <c r="V32" s="439">
        <f t="shared" si="2"/>
        <v>4677</v>
      </c>
      <c r="W32" s="440">
        <f t="shared" si="3"/>
        <v>31.275912799251039</v>
      </c>
    </row>
    <row r="33" spans="2:23" ht="44.25" customHeight="1">
      <c r="B33" s="1345"/>
      <c r="C33" s="1345"/>
      <c r="D33" s="397" t="s">
        <v>24</v>
      </c>
      <c r="E33" s="446" t="s">
        <v>20</v>
      </c>
      <c r="F33" s="438">
        <f>+[2]UE409!F45</f>
        <v>16430</v>
      </c>
      <c r="G33" s="442">
        <v>18472</v>
      </c>
      <c r="H33" s="442">
        <v>18472</v>
      </c>
      <c r="I33" s="442">
        <v>18472</v>
      </c>
      <c r="J33" s="417">
        <v>244</v>
      </c>
      <c r="K33" s="417">
        <v>0</v>
      </c>
      <c r="L33" s="417">
        <v>2</v>
      </c>
      <c r="M33" s="417">
        <v>3</v>
      </c>
      <c r="N33" s="417">
        <v>883</v>
      </c>
      <c r="O33" s="417">
        <v>1165</v>
      </c>
      <c r="P33" s="417"/>
      <c r="Q33" s="417"/>
      <c r="R33" s="417"/>
      <c r="S33" s="417"/>
      <c r="T33" s="417"/>
      <c r="U33" s="417"/>
      <c r="V33" s="439">
        <f t="shared" si="2"/>
        <v>2297</v>
      </c>
      <c r="W33" s="440">
        <f t="shared" si="3"/>
        <v>13.980523432744979</v>
      </c>
    </row>
    <row r="34" spans="2:23" ht="44.25" customHeight="1">
      <c r="B34" s="1345"/>
      <c r="C34" s="1345"/>
      <c r="D34" s="397" t="s">
        <v>25</v>
      </c>
      <c r="E34" s="446" t="s">
        <v>20</v>
      </c>
      <c r="F34" s="445">
        <f>+[2]UE409!F46</f>
        <v>8738</v>
      </c>
      <c r="G34" s="442">
        <v>8933</v>
      </c>
      <c r="H34" s="442">
        <v>8933</v>
      </c>
      <c r="I34" s="442">
        <v>8933</v>
      </c>
      <c r="J34" s="417">
        <v>34</v>
      </c>
      <c r="K34" s="417">
        <v>2</v>
      </c>
      <c r="L34" s="417">
        <v>0</v>
      </c>
      <c r="M34" s="417">
        <v>109</v>
      </c>
      <c r="N34" s="417">
        <v>854</v>
      </c>
      <c r="O34" s="417">
        <v>1109</v>
      </c>
      <c r="P34" s="417"/>
      <c r="Q34" s="417"/>
      <c r="R34" s="417"/>
      <c r="S34" s="417"/>
      <c r="T34" s="417"/>
      <c r="U34" s="417"/>
      <c r="V34" s="439">
        <f t="shared" si="2"/>
        <v>2108</v>
      </c>
      <c r="W34" s="440">
        <f t="shared" si="3"/>
        <v>24.124513618677042</v>
      </c>
    </row>
    <row r="35" spans="2:23" ht="44.25" customHeight="1">
      <c r="B35" s="1345"/>
      <c r="C35" s="1345"/>
      <c r="D35" s="397" t="s">
        <v>22</v>
      </c>
      <c r="E35" s="446" t="s">
        <v>20</v>
      </c>
      <c r="F35" s="438">
        <f>+[2]UE409!F47</f>
        <v>16683</v>
      </c>
      <c r="G35" s="442">
        <v>17317</v>
      </c>
      <c r="H35" s="442">
        <v>17317</v>
      </c>
      <c r="I35" s="442">
        <v>17317</v>
      </c>
      <c r="J35" s="417">
        <v>742</v>
      </c>
      <c r="K35" s="417">
        <v>713</v>
      </c>
      <c r="L35" s="417">
        <v>621</v>
      </c>
      <c r="M35" s="417">
        <v>640</v>
      </c>
      <c r="N35" s="417">
        <v>521</v>
      </c>
      <c r="O35" s="417">
        <v>600</v>
      </c>
      <c r="P35" s="417"/>
      <c r="Q35" s="417"/>
      <c r="R35" s="417"/>
      <c r="S35" s="417"/>
      <c r="T35" s="417"/>
      <c r="U35" s="417"/>
      <c r="V35" s="439">
        <f t="shared" si="2"/>
        <v>3837</v>
      </c>
      <c r="W35" s="440">
        <f t="shared" si="3"/>
        <v>22.999460528681894</v>
      </c>
    </row>
    <row r="36" spans="2:23" ht="44.25" customHeight="1">
      <c r="B36" s="1345"/>
      <c r="C36" s="1345"/>
      <c r="D36" s="450" t="s">
        <v>23</v>
      </c>
      <c r="E36" s="446" t="s">
        <v>20</v>
      </c>
      <c r="F36" s="438">
        <f>+[2]UE409!F48</f>
        <v>7338</v>
      </c>
      <c r="G36" s="445">
        <v>5519</v>
      </c>
      <c r="H36" s="442">
        <v>2138</v>
      </c>
      <c r="I36" s="442">
        <v>2138</v>
      </c>
      <c r="J36" s="417">
        <v>478</v>
      </c>
      <c r="K36" s="417">
        <v>435</v>
      </c>
      <c r="L36" s="417">
        <v>413</v>
      </c>
      <c r="M36" s="417">
        <v>389</v>
      </c>
      <c r="N36" s="417">
        <v>396</v>
      </c>
      <c r="O36" s="417">
        <v>340</v>
      </c>
      <c r="P36" s="417"/>
      <c r="Q36" s="417"/>
      <c r="R36" s="417"/>
      <c r="S36" s="417"/>
      <c r="T36" s="417"/>
      <c r="U36" s="417"/>
      <c r="V36" s="439">
        <f t="shared" si="2"/>
        <v>2451</v>
      </c>
      <c r="W36" s="440">
        <f t="shared" si="3"/>
        <v>33.401471790678663</v>
      </c>
    </row>
    <row r="37" spans="2:23" ht="44.25" customHeight="1">
      <c r="B37" s="1345"/>
      <c r="C37" s="1345"/>
      <c r="D37" s="450" t="s">
        <v>226</v>
      </c>
      <c r="E37" s="446" t="s">
        <v>20</v>
      </c>
      <c r="F37" s="438">
        <f>+[2]UE409!F49</f>
        <v>10</v>
      </c>
      <c r="G37" s="442">
        <v>10</v>
      </c>
      <c r="H37" s="442">
        <v>10</v>
      </c>
      <c r="I37" s="442">
        <v>10</v>
      </c>
      <c r="J37" s="417">
        <v>0</v>
      </c>
      <c r="K37" s="417">
        <v>0</v>
      </c>
      <c r="L37" s="417">
        <v>0</v>
      </c>
      <c r="M37" s="417">
        <v>0</v>
      </c>
      <c r="N37" s="417">
        <v>0</v>
      </c>
      <c r="O37" s="417">
        <v>0</v>
      </c>
      <c r="P37" s="417"/>
      <c r="Q37" s="417"/>
      <c r="R37" s="417"/>
      <c r="S37" s="417"/>
      <c r="T37" s="417"/>
      <c r="U37" s="417"/>
      <c r="V37" s="439">
        <f t="shared" si="2"/>
        <v>0</v>
      </c>
      <c r="W37" s="440">
        <f t="shared" si="3"/>
        <v>0</v>
      </c>
    </row>
    <row r="38" spans="2:23" ht="44.25" customHeight="1">
      <c r="B38" s="1344"/>
      <c r="C38" s="1344"/>
      <c r="D38" s="450" t="s">
        <v>26</v>
      </c>
      <c r="E38" s="446" t="s">
        <v>27</v>
      </c>
      <c r="F38" s="438">
        <f>+[2]UE409!F50</f>
        <v>12</v>
      </c>
      <c r="G38" s="442">
        <v>12</v>
      </c>
      <c r="H38" s="442">
        <v>12</v>
      </c>
      <c r="I38" s="442">
        <v>12</v>
      </c>
      <c r="J38" s="417">
        <v>0</v>
      </c>
      <c r="K38" s="417">
        <v>0</v>
      </c>
      <c r="L38" s="417">
        <v>0</v>
      </c>
      <c r="M38" s="417">
        <v>0</v>
      </c>
      <c r="N38" s="417">
        <v>0</v>
      </c>
      <c r="O38" s="417">
        <v>0</v>
      </c>
      <c r="P38" s="417"/>
      <c r="Q38" s="417"/>
      <c r="R38" s="417"/>
      <c r="S38" s="417"/>
      <c r="T38" s="417"/>
      <c r="U38" s="417"/>
      <c r="V38" s="439">
        <f t="shared" si="2"/>
        <v>0</v>
      </c>
      <c r="W38" s="440">
        <f t="shared" si="3"/>
        <v>0</v>
      </c>
    </row>
    <row r="39" spans="2:23" ht="63">
      <c r="B39" s="1343" t="s">
        <v>272</v>
      </c>
      <c r="C39" s="1349" t="s">
        <v>28</v>
      </c>
      <c r="D39" s="425" t="s">
        <v>221</v>
      </c>
      <c r="E39" s="425"/>
      <c r="F39" s="438">
        <f>+[2]UE409!F51</f>
        <v>38095</v>
      </c>
      <c r="G39" s="438">
        <f t="shared" ref="G39:N39" si="20">+G42</f>
        <v>22494</v>
      </c>
      <c r="H39" s="438">
        <f t="shared" si="20"/>
        <v>22494</v>
      </c>
      <c r="I39" s="438">
        <f t="shared" si="20"/>
        <v>22494</v>
      </c>
      <c r="J39" s="438">
        <f t="shared" si="20"/>
        <v>1138</v>
      </c>
      <c r="K39" s="438">
        <f t="shared" si="20"/>
        <v>1967</v>
      </c>
      <c r="L39" s="438">
        <f t="shared" si="20"/>
        <v>1222</v>
      </c>
      <c r="M39" s="438">
        <f t="shared" si="20"/>
        <v>1209</v>
      </c>
      <c r="N39" s="438">
        <f t="shared" si="20"/>
        <v>1938</v>
      </c>
      <c r="O39" s="438">
        <v>1299</v>
      </c>
      <c r="P39" s="438">
        <f t="shared" ref="P39:U39" si="21">+P42</f>
        <v>0</v>
      </c>
      <c r="Q39" s="438">
        <f t="shared" si="21"/>
        <v>0</v>
      </c>
      <c r="R39" s="438">
        <f t="shared" si="21"/>
        <v>0</v>
      </c>
      <c r="S39" s="438">
        <f t="shared" si="21"/>
        <v>0</v>
      </c>
      <c r="T39" s="438">
        <f t="shared" si="21"/>
        <v>0</v>
      </c>
      <c r="U39" s="438">
        <f t="shared" si="21"/>
        <v>0</v>
      </c>
      <c r="V39" s="439">
        <f t="shared" si="2"/>
        <v>8773</v>
      </c>
      <c r="W39" s="440">
        <f t="shared" si="3"/>
        <v>23.02926893293083</v>
      </c>
    </row>
    <row r="40" spans="2:23" ht="71.25" customHeight="1">
      <c r="B40" s="1345"/>
      <c r="C40" s="1350"/>
      <c r="D40" s="397" t="s">
        <v>439</v>
      </c>
      <c r="E40" s="428" t="s">
        <v>487</v>
      </c>
      <c r="F40" s="438">
        <f>+[2]UE409!F52</f>
        <v>10786</v>
      </c>
      <c r="G40" s="442">
        <v>10786</v>
      </c>
      <c r="H40" s="442">
        <v>10786</v>
      </c>
      <c r="I40" s="442">
        <v>10786</v>
      </c>
      <c r="J40" s="417">
        <v>0</v>
      </c>
      <c r="K40" s="417">
        <v>0</v>
      </c>
      <c r="L40" s="417">
        <v>0</v>
      </c>
      <c r="M40" s="417">
        <v>0</v>
      </c>
      <c r="N40" s="417">
        <v>0</v>
      </c>
      <c r="O40" s="417">
        <v>0</v>
      </c>
      <c r="P40" s="417"/>
      <c r="Q40" s="417"/>
      <c r="R40" s="417"/>
      <c r="S40" s="417"/>
      <c r="T40" s="417"/>
      <c r="U40" s="417"/>
      <c r="V40" s="439">
        <f t="shared" si="2"/>
        <v>0</v>
      </c>
      <c r="W40" s="440">
        <f t="shared" si="3"/>
        <v>0</v>
      </c>
    </row>
    <row r="41" spans="2:23" ht="71.25" customHeight="1">
      <c r="B41" s="1345"/>
      <c r="C41" s="1350"/>
      <c r="D41" s="397" t="s">
        <v>440</v>
      </c>
      <c r="E41" s="428" t="s">
        <v>486</v>
      </c>
      <c r="F41" s="438">
        <f>+[2]UE409!F53</f>
        <v>10142</v>
      </c>
      <c r="G41" s="442">
        <v>33385</v>
      </c>
      <c r="H41" s="442">
        <v>33385</v>
      </c>
      <c r="I41" s="442">
        <v>33385</v>
      </c>
      <c r="J41" s="417">
        <v>658</v>
      </c>
      <c r="K41" s="417">
        <v>1142</v>
      </c>
      <c r="L41" s="417">
        <v>908</v>
      </c>
      <c r="M41" s="417">
        <v>821</v>
      </c>
      <c r="N41" s="417">
        <v>1321</v>
      </c>
      <c r="O41" s="417">
        <v>878</v>
      </c>
      <c r="P41" s="417"/>
      <c r="Q41" s="417"/>
      <c r="R41" s="417"/>
      <c r="S41" s="417"/>
      <c r="T41" s="417"/>
      <c r="U41" s="417"/>
      <c r="V41" s="439">
        <f t="shared" si="2"/>
        <v>5728</v>
      </c>
      <c r="W41" s="440">
        <f t="shared" si="3"/>
        <v>56.478012226385331</v>
      </c>
    </row>
    <row r="42" spans="2:23" ht="71.25" customHeight="1">
      <c r="B42" s="1345"/>
      <c r="C42" s="1350"/>
      <c r="D42" s="397" t="s">
        <v>441</v>
      </c>
      <c r="E42" s="428" t="s">
        <v>29</v>
      </c>
      <c r="F42" s="445">
        <f>+[2]UE409!F54</f>
        <v>38095</v>
      </c>
      <c r="G42" s="442">
        <v>22494</v>
      </c>
      <c r="H42" s="442">
        <v>22494</v>
      </c>
      <c r="I42" s="442">
        <v>22494</v>
      </c>
      <c r="J42" s="417">
        <v>1138</v>
      </c>
      <c r="K42" s="417">
        <v>1967</v>
      </c>
      <c r="L42" s="417">
        <v>1222</v>
      </c>
      <c r="M42" s="417">
        <v>1209</v>
      </c>
      <c r="N42" s="417">
        <v>1938</v>
      </c>
      <c r="O42" s="417">
        <v>1299</v>
      </c>
      <c r="P42" s="417"/>
      <c r="Q42" s="417"/>
      <c r="R42" s="417"/>
      <c r="S42" s="417"/>
      <c r="T42" s="417"/>
      <c r="U42" s="417"/>
      <c r="V42" s="439">
        <f t="shared" si="2"/>
        <v>8773</v>
      </c>
      <c r="W42" s="440">
        <f t="shared" si="3"/>
        <v>23.02926893293083</v>
      </c>
    </row>
    <row r="43" spans="2:23" ht="71.25" customHeight="1">
      <c r="B43" s="1345"/>
      <c r="C43" s="1351"/>
      <c r="D43" s="397" t="s">
        <v>442</v>
      </c>
      <c r="E43" s="444" t="s">
        <v>33</v>
      </c>
      <c r="F43" s="438">
        <f>+[2]UE409!F55</f>
        <v>24468</v>
      </c>
      <c r="G43" s="442">
        <v>10523</v>
      </c>
      <c r="H43" s="442">
        <v>10523</v>
      </c>
      <c r="I43" s="442">
        <v>10523</v>
      </c>
      <c r="J43" s="417">
        <v>105</v>
      </c>
      <c r="K43" s="417">
        <v>455</v>
      </c>
      <c r="L43" s="417">
        <v>721</v>
      </c>
      <c r="M43" s="417">
        <v>896</v>
      </c>
      <c r="N43" s="417">
        <v>1524</v>
      </c>
      <c r="O43" s="417">
        <v>940</v>
      </c>
      <c r="P43" s="417"/>
      <c r="Q43" s="417"/>
      <c r="R43" s="417"/>
      <c r="S43" s="417"/>
      <c r="T43" s="417"/>
      <c r="U43" s="417"/>
      <c r="V43" s="439">
        <f t="shared" si="2"/>
        <v>4641</v>
      </c>
      <c r="W43" s="440">
        <f t="shared" si="3"/>
        <v>18.967631191760667</v>
      </c>
    </row>
    <row r="44" spans="2:23" ht="63">
      <c r="B44" s="1345"/>
      <c r="C44" s="1343" t="s">
        <v>30</v>
      </c>
      <c r="D44" s="425" t="s">
        <v>221</v>
      </c>
      <c r="E44" s="425"/>
      <c r="F44" s="438">
        <f>+[2]UE409!F56</f>
        <v>16472</v>
      </c>
      <c r="G44" s="438">
        <f t="shared" ref="G44:N44" si="22">+G45</f>
        <v>19376</v>
      </c>
      <c r="H44" s="438">
        <f t="shared" si="22"/>
        <v>19376</v>
      </c>
      <c r="I44" s="438">
        <f t="shared" si="22"/>
        <v>19376</v>
      </c>
      <c r="J44" s="438">
        <f t="shared" si="22"/>
        <v>1004</v>
      </c>
      <c r="K44" s="438">
        <f t="shared" si="22"/>
        <v>1469</v>
      </c>
      <c r="L44" s="438">
        <f t="shared" si="22"/>
        <v>1816</v>
      </c>
      <c r="M44" s="438">
        <f t="shared" si="22"/>
        <v>1551</v>
      </c>
      <c r="N44" s="438">
        <f t="shared" si="22"/>
        <v>1630</v>
      </c>
      <c r="O44" s="438">
        <v>1531</v>
      </c>
      <c r="P44" s="438">
        <f t="shared" ref="P44:U44" si="23">+P45</f>
        <v>0</v>
      </c>
      <c r="Q44" s="438">
        <f t="shared" si="23"/>
        <v>0</v>
      </c>
      <c r="R44" s="438">
        <f t="shared" si="23"/>
        <v>0</v>
      </c>
      <c r="S44" s="438">
        <f t="shared" si="23"/>
        <v>0</v>
      </c>
      <c r="T44" s="438">
        <f t="shared" si="23"/>
        <v>0</v>
      </c>
      <c r="U44" s="438">
        <f t="shared" si="23"/>
        <v>0</v>
      </c>
      <c r="V44" s="439">
        <f t="shared" si="2"/>
        <v>9001</v>
      </c>
      <c r="W44" s="440">
        <f t="shared" si="3"/>
        <v>54.644244779018948</v>
      </c>
    </row>
    <row r="45" spans="2:23" ht="63">
      <c r="B45" s="1345"/>
      <c r="C45" s="1345"/>
      <c r="D45" s="443" t="s">
        <v>443</v>
      </c>
      <c r="E45" s="444" t="s">
        <v>31</v>
      </c>
      <c r="F45" s="445">
        <f>+[2]UE409!F57</f>
        <v>16472</v>
      </c>
      <c r="G45" s="442">
        <v>19376</v>
      </c>
      <c r="H45" s="442">
        <v>19376</v>
      </c>
      <c r="I45" s="442">
        <v>19376</v>
      </c>
      <c r="J45" s="451">
        <v>1004</v>
      </c>
      <c r="K45" s="451">
        <v>1469</v>
      </c>
      <c r="L45" s="451">
        <v>1816</v>
      </c>
      <c r="M45" s="451">
        <v>1551</v>
      </c>
      <c r="N45" s="451">
        <v>1630</v>
      </c>
      <c r="O45" s="451">
        <v>1531</v>
      </c>
      <c r="P45" s="451"/>
      <c r="Q45" s="451"/>
      <c r="R45" s="451"/>
      <c r="S45" s="451"/>
      <c r="T45" s="451"/>
      <c r="U45" s="451"/>
      <c r="V45" s="439">
        <f t="shared" si="2"/>
        <v>9001</v>
      </c>
      <c r="W45" s="440">
        <f t="shared" si="3"/>
        <v>54.644244779018948</v>
      </c>
    </row>
    <row r="46" spans="2:23" ht="42">
      <c r="B46" s="1345"/>
      <c r="C46" s="1345"/>
      <c r="D46" s="443" t="s">
        <v>32</v>
      </c>
      <c r="E46" s="444" t="s">
        <v>33</v>
      </c>
      <c r="F46" s="438">
        <f>+[2]UE409!F58</f>
        <v>32458</v>
      </c>
      <c r="G46" s="442">
        <v>32256</v>
      </c>
      <c r="H46" s="442">
        <v>32256</v>
      </c>
      <c r="I46" s="442">
        <v>32256</v>
      </c>
      <c r="J46" s="451">
        <v>2225</v>
      </c>
      <c r="K46" s="451">
        <v>2431</v>
      </c>
      <c r="L46" s="451">
        <v>2058</v>
      </c>
      <c r="M46" s="451">
        <v>1852</v>
      </c>
      <c r="N46" s="451">
        <v>1890</v>
      </c>
      <c r="O46" s="451">
        <v>1811</v>
      </c>
      <c r="P46" s="451"/>
      <c r="Q46" s="451"/>
      <c r="R46" s="451"/>
      <c r="S46" s="451"/>
      <c r="T46" s="451"/>
      <c r="U46" s="451"/>
      <c r="V46" s="439">
        <f t="shared" si="2"/>
        <v>12267</v>
      </c>
      <c r="W46" s="440">
        <f t="shared" si="3"/>
        <v>37.793456158728198</v>
      </c>
    </row>
    <row r="47" spans="2:23" ht="63">
      <c r="B47" s="1344"/>
      <c r="C47" s="1344"/>
      <c r="D47" s="443" t="s">
        <v>557</v>
      </c>
      <c r="E47" s="444" t="s">
        <v>558</v>
      </c>
      <c r="F47" s="438">
        <f>+[2]UE409!F59</f>
        <v>6282</v>
      </c>
      <c r="G47" s="442"/>
      <c r="H47" s="442"/>
      <c r="I47" s="442"/>
      <c r="J47" s="452">
        <v>339</v>
      </c>
      <c r="K47" s="451">
        <v>446</v>
      </c>
      <c r="L47" s="451">
        <v>343</v>
      </c>
      <c r="M47" s="451">
        <v>321</v>
      </c>
      <c r="N47" s="451">
        <v>360</v>
      </c>
      <c r="O47" s="451">
        <v>356</v>
      </c>
      <c r="P47" s="451"/>
      <c r="Q47" s="451"/>
      <c r="R47" s="451"/>
      <c r="S47" s="451"/>
      <c r="T47" s="451"/>
      <c r="U47" s="451"/>
      <c r="V47" s="439">
        <f t="shared" si="2"/>
        <v>2165</v>
      </c>
      <c r="W47" s="440">
        <f t="shared" si="3"/>
        <v>34.463546641197077</v>
      </c>
    </row>
    <row r="48" spans="2:23" ht="63">
      <c r="B48" s="1343" t="s">
        <v>275</v>
      </c>
      <c r="C48" s="1349" t="s">
        <v>44</v>
      </c>
      <c r="D48" s="425" t="s">
        <v>221</v>
      </c>
      <c r="E48" s="425"/>
      <c r="F48" s="438">
        <f>+[2]UE409!F60</f>
        <v>1992</v>
      </c>
      <c r="G48" s="438">
        <f t="shared" ref="G48:N48" si="24">+G49</f>
        <v>2393</v>
      </c>
      <c r="H48" s="438">
        <f t="shared" si="24"/>
        <v>2393</v>
      </c>
      <c r="I48" s="438">
        <f t="shared" si="24"/>
        <v>2393</v>
      </c>
      <c r="J48" s="438">
        <f t="shared" si="24"/>
        <v>43</v>
      </c>
      <c r="K48" s="438">
        <f t="shared" si="24"/>
        <v>60</v>
      </c>
      <c r="L48" s="438">
        <f t="shared" si="24"/>
        <v>53</v>
      </c>
      <c r="M48" s="438">
        <f t="shared" si="24"/>
        <v>146</v>
      </c>
      <c r="N48" s="438">
        <f t="shared" si="24"/>
        <v>227</v>
      </c>
      <c r="O48" s="438">
        <v>180</v>
      </c>
      <c r="P48" s="438">
        <f t="shared" ref="P48:U48" si="25">+P49</f>
        <v>0</v>
      </c>
      <c r="Q48" s="438">
        <f t="shared" si="25"/>
        <v>0</v>
      </c>
      <c r="R48" s="438">
        <f t="shared" si="25"/>
        <v>0</v>
      </c>
      <c r="S48" s="438">
        <f t="shared" si="25"/>
        <v>0</v>
      </c>
      <c r="T48" s="438">
        <f t="shared" si="25"/>
        <v>0</v>
      </c>
      <c r="U48" s="438">
        <f t="shared" si="25"/>
        <v>0</v>
      </c>
      <c r="V48" s="439">
        <f t="shared" si="2"/>
        <v>709</v>
      </c>
      <c r="W48" s="440">
        <f t="shared" si="3"/>
        <v>35.592369477911646</v>
      </c>
    </row>
    <row r="49" spans="2:23" ht="42">
      <c r="B49" s="1344"/>
      <c r="C49" s="1351"/>
      <c r="D49" s="443" t="s">
        <v>391</v>
      </c>
      <c r="E49" s="444" t="s">
        <v>27</v>
      </c>
      <c r="F49" s="445">
        <f>+[2]UE409!F61</f>
        <v>1992</v>
      </c>
      <c r="G49" s="442">
        <v>2393</v>
      </c>
      <c r="H49" s="442">
        <v>2393</v>
      </c>
      <c r="I49" s="442">
        <v>2393</v>
      </c>
      <c r="J49" s="417">
        <v>43</v>
      </c>
      <c r="K49" s="417">
        <v>60</v>
      </c>
      <c r="L49" s="417">
        <v>53</v>
      </c>
      <c r="M49" s="417">
        <v>146</v>
      </c>
      <c r="N49" s="417">
        <v>227</v>
      </c>
      <c r="O49" s="417">
        <v>180</v>
      </c>
      <c r="P49" s="417"/>
      <c r="Q49" s="417"/>
      <c r="R49" s="417"/>
      <c r="S49" s="417"/>
      <c r="T49" s="417"/>
      <c r="U49" s="417"/>
      <c r="V49" s="439">
        <f t="shared" si="2"/>
        <v>709</v>
      </c>
      <c r="W49" s="440">
        <f t="shared" si="3"/>
        <v>35.592369477911646</v>
      </c>
    </row>
    <row r="50" spans="2:23" ht="63">
      <c r="B50" s="1343" t="s">
        <v>276</v>
      </c>
      <c r="C50" s="1349" t="s">
        <v>229</v>
      </c>
      <c r="D50" s="425" t="s">
        <v>221</v>
      </c>
      <c r="E50" s="425"/>
      <c r="F50" s="438">
        <f>+[2]UE409!F62</f>
        <v>1956</v>
      </c>
      <c r="G50" s="438">
        <f t="shared" ref="G50:N50" si="26">+G51</f>
        <v>2148</v>
      </c>
      <c r="H50" s="438">
        <f t="shared" si="26"/>
        <v>2148</v>
      </c>
      <c r="I50" s="438">
        <f t="shared" si="26"/>
        <v>2148</v>
      </c>
      <c r="J50" s="438">
        <f t="shared" si="26"/>
        <v>133</v>
      </c>
      <c r="K50" s="438">
        <f t="shared" si="26"/>
        <v>345</v>
      </c>
      <c r="L50" s="438">
        <f t="shared" si="26"/>
        <v>312</v>
      </c>
      <c r="M50" s="438">
        <f t="shared" si="26"/>
        <v>325</v>
      </c>
      <c r="N50" s="438">
        <f t="shared" si="26"/>
        <v>246</v>
      </c>
      <c r="O50" s="438">
        <v>36</v>
      </c>
      <c r="P50" s="438">
        <f t="shared" ref="P50:U50" si="27">+P51</f>
        <v>0</v>
      </c>
      <c r="Q50" s="438">
        <f t="shared" si="27"/>
        <v>0</v>
      </c>
      <c r="R50" s="438">
        <f t="shared" si="27"/>
        <v>0</v>
      </c>
      <c r="S50" s="438">
        <f t="shared" si="27"/>
        <v>0</v>
      </c>
      <c r="T50" s="438">
        <f t="shared" si="27"/>
        <v>0</v>
      </c>
      <c r="U50" s="438">
        <f t="shared" si="27"/>
        <v>0</v>
      </c>
      <c r="V50" s="439">
        <f t="shared" si="2"/>
        <v>1397</v>
      </c>
      <c r="W50" s="440">
        <f t="shared" si="3"/>
        <v>71.421267893660527</v>
      </c>
    </row>
    <row r="51" spans="2:23" ht="42">
      <c r="B51" s="1344"/>
      <c r="C51" s="1351"/>
      <c r="D51" s="443" t="s">
        <v>45</v>
      </c>
      <c r="E51" s="444" t="s">
        <v>27</v>
      </c>
      <c r="F51" s="445">
        <f>+[2]UE409!F63</f>
        <v>1956</v>
      </c>
      <c r="G51" s="442">
        <v>2148</v>
      </c>
      <c r="H51" s="442">
        <v>2148</v>
      </c>
      <c r="I51" s="442">
        <v>2148</v>
      </c>
      <c r="J51" s="417">
        <v>133</v>
      </c>
      <c r="K51" s="417">
        <v>345</v>
      </c>
      <c r="L51" s="417">
        <v>312</v>
      </c>
      <c r="M51" s="445">
        <v>325</v>
      </c>
      <c r="N51" s="445">
        <v>246</v>
      </c>
      <c r="O51" s="417">
        <v>36</v>
      </c>
      <c r="P51" s="417"/>
      <c r="Q51" s="417"/>
      <c r="R51" s="417"/>
      <c r="S51" s="417"/>
      <c r="T51" s="417"/>
      <c r="U51" s="417"/>
      <c r="V51" s="439">
        <f t="shared" si="2"/>
        <v>1397</v>
      </c>
      <c r="W51" s="440">
        <f t="shared" si="3"/>
        <v>71.421267893660527</v>
      </c>
    </row>
    <row r="52" spans="2:23">
      <c r="B52" s="433"/>
      <c r="C52" s="433"/>
      <c r="D52" s="433"/>
      <c r="F52" s="433"/>
      <c r="G52" s="433"/>
      <c r="H52" s="433"/>
      <c r="I52" s="453"/>
      <c r="J52" s="71"/>
      <c r="K52" s="71"/>
      <c r="L52" s="71"/>
      <c r="M52" s="71"/>
      <c r="N52" s="71"/>
      <c r="O52" s="71"/>
      <c r="P52" s="71"/>
      <c r="Q52" s="71"/>
      <c r="R52" s="71"/>
      <c r="S52" s="71"/>
      <c r="T52" s="71"/>
      <c r="U52" s="71"/>
      <c r="V52" s="454"/>
      <c r="W52" s="454"/>
    </row>
    <row r="53" spans="2:23">
      <c r="B53" s="433"/>
      <c r="C53" s="433"/>
      <c r="D53" s="433"/>
      <c r="F53" s="433"/>
      <c r="G53" s="433"/>
      <c r="H53" s="433"/>
      <c r="I53" s="453"/>
      <c r="J53" s="71"/>
      <c r="K53" s="71"/>
      <c r="L53" s="71"/>
      <c r="M53" s="71"/>
      <c r="N53" s="71"/>
      <c r="O53" s="71"/>
      <c r="P53" s="71"/>
      <c r="Q53" s="71"/>
      <c r="R53" s="71"/>
      <c r="S53" s="71"/>
      <c r="T53" s="71"/>
      <c r="U53" s="71"/>
      <c r="V53" s="454"/>
      <c r="W53" s="454"/>
    </row>
    <row r="54" spans="2:23">
      <c r="B54" s="433"/>
      <c r="C54" s="433"/>
      <c r="D54" s="433"/>
      <c r="F54" s="433"/>
      <c r="G54" s="433"/>
      <c r="H54" s="433"/>
      <c r="I54" s="453"/>
      <c r="J54" s="71"/>
      <c r="K54" s="71"/>
      <c r="L54" s="71"/>
      <c r="M54" s="71"/>
      <c r="N54" s="71"/>
      <c r="O54" s="71"/>
      <c r="P54" s="71"/>
      <c r="Q54" s="71"/>
      <c r="R54" s="71"/>
      <c r="S54" s="71"/>
      <c r="T54" s="71"/>
      <c r="U54" s="71"/>
      <c r="V54" s="454"/>
      <c r="W54" s="454"/>
    </row>
    <row r="55" spans="2:23">
      <c r="B55" s="455"/>
      <c r="C55" s="456"/>
      <c r="D55" s="456"/>
      <c r="E55" s="455"/>
      <c r="F55" s="453"/>
      <c r="G55" s="453"/>
      <c r="H55" s="453"/>
      <c r="I55" s="453"/>
      <c r="J55" s="71"/>
      <c r="K55" s="71"/>
      <c r="L55" s="71"/>
      <c r="M55" s="71"/>
      <c r="N55" s="71"/>
      <c r="O55" s="71"/>
      <c r="P55" s="71"/>
      <c r="Q55" s="71"/>
      <c r="R55" s="71"/>
      <c r="S55" s="71"/>
      <c r="T55" s="71"/>
      <c r="U55" s="71"/>
      <c r="V55" s="454"/>
      <c r="W55" s="454"/>
    </row>
    <row r="56" spans="2:23">
      <c r="B56" s="455"/>
      <c r="C56" s="456"/>
      <c r="D56" s="456"/>
      <c r="E56" s="455"/>
      <c r="F56" s="453"/>
      <c r="G56" s="453"/>
      <c r="H56" s="453"/>
      <c r="I56" s="453"/>
      <c r="J56" s="71"/>
      <c r="K56" s="71"/>
      <c r="L56" s="71"/>
      <c r="M56" s="71"/>
      <c r="N56" s="71"/>
      <c r="O56" s="71"/>
      <c r="P56" s="71"/>
      <c r="Q56" s="71"/>
      <c r="R56" s="71"/>
      <c r="S56" s="71"/>
      <c r="T56" s="71"/>
      <c r="U56" s="71"/>
      <c r="V56" s="454"/>
      <c r="W56" s="454"/>
    </row>
    <row r="57" spans="2:23">
      <c r="B57" s="455"/>
      <c r="C57" s="456"/>
      <c r="D57" s="456"/>
      <c r="E57" s="455"/>
      <c r="F57" s="453"/>
      <c r="G57" s="453"/>
      <c r="H57" s="453"/>
      <c r="I57" s="453"/>
      <c r="J57" s="71"/>
      <c r="K57" s="71"/>
      <c r="L57" s="71"/>
      <c r="M57" s="71"/>
      <c r="N57" s="71"/>
      <c r="O57" s="71"/>
      <c r="P57" s="71"/>
      <c r="Q57" s="71"/>
      <c r="R57" s="71"/>
      <c r="S57" s="71"/>
      <c r="T57" s="71"/>
      <c r="U57" s="71"/>
      <c r="V57" s="454"/>
      <c r="W57" s="454"/>
    </row>
    <row r="58" spans="2:23">
      <c r="B58" s="455"/>
      <c r="C58" s="456"/>
      <c r="D58" s="456"/>
      <c r="E58" s="455"/>
      <c r="F58" s="453"/>
      <c r="G58" s="453"/>
      <c r="H58" s="453"/>
      <c r="I58" s="453"/>
      <c r="J58" s="71"/>
      <c r="K58" s="71"/>
      <c r="L58" s="71"/>
      <c r="M58" s="71"/>
      <c r="N58" s="71"/>
      <c r="O58" s="71"/>
      <c r="P58" s="71"/>
      <c r="Q58" s="71"/>
      <c r="R58" s="71"/>
      <c r="S58" s="71"/>
      <c r="T58" s="71"/>
      <c r="U58" s="71"/>
      <c r="V58" s="454"/>
      <c r="W58" s="454"/>
    </row>
    <row r="59" spans="2:23">
      <c r="B59" s="455"/>
      <c r="C59" s="456"/>
      <c r="D59" s="456"/>
      <c r="E59" s="455"/>
      <c r="F59" s="453"/>
      <c r="G59" s="453"/>
      <c r="H59" s="453"/>
      <c r="I59" s="453"/>
      <c r="J59" s="71"/>
      <c r="K59" s="71"/>
      <c r="L59" s="71"/>
      <c r="M59" s="71"/>
      <c r="N59" s="71"/>
      <c r="O59" s="71"/>
      <c r="P59" s="71"/>
      <c r="Q59" s="71"/>
      <c r="R59" s="71"/>
      <c r="S59" s="71"/>
      <c r="T59" s="71"/>
      <c r="U59" s="71"/>
      <c r="V59" s="454"/>
      <c r="W59" s="454"/>
    </row>
    <row r="60" spans="2:23">
      <c r="B60" s="455"/>
      <c r="C60" s="456"/>
      <c r="D60" s="456"/>
      <c r="E60" s="455"/>
      <c r="F60" s="453"/>
      <c r="G60" s="453"/>
      <c r="H60" s="453"/>
      <c r="I60" s="453"/>
      <c r="J60" s="71"/>
      <c r="K60" s="71"/>
      <c r="L60" s="71"/>
      <c r="M60" s="71"/>
      <c r="N60" s="71"/>
      <c r="O60" s="71"/>
      <c r="P60" s="71"/>
      <c r="Q60" s="71"/>
      <c r="R60" s="71"/>
      <c r="S60" s="71"/>
      <c r="T60" s="71"/>
      <c r="U60" s="71"/>
      <c r="V60" s="454"/>
      <c r="W60" s="454"/>
    </row>
    <row r="61" spans="2:23">
      <c r="B61" s="455"/>
      <c r="C61" s="456"/>
      <c r="D61" s="456"/>
      <c r="E61" s="455"/>
      <c r="F61" s="453"/>
      <c r="G61" s="453"/>
      <c r="H61" s="453"/>
      <c r="I61" s="453"/>
      <c r="J61" s="71"/>
      <c r="K61" s="71"/>
      <c r="L61" s="71"/>
      <c r="M61" s="71"/>
      <c r="N61" s="71"/>
      <c r="O61" s="71"/>
      <c r="P61" s="71"/>
      <c r="Q61" s="71"/>
      <c r="R61" s="71"/>
      <c r="S61" s="71"/>
      <c r="T61" s="71"/>
      <c r="U61" s="71"/>
      <c r="V61" s="454"/>
      <c r="W61" s="454"/>
    </row>
    <row r="62" spans="2:23">
      <c r="B62" s="457"/>
      <c r="C62" s="456"/>
      <c r="D62" s="456"/>
      <c r="E62" s="458"/>
      <c r="F62" s="459"/>
      <c r="G62" s="457"/>
      <c r="H62" s="457"/>
      <c r="I62" s="457"/>
      <c r="J62" s="460"/>
      <c r="K62" s="460"/>
      <c r="L62" s="460"/>
      <c r="M62" s="460"/>
      <c r="N62" s="460"/>
      <c r="O62" s="460"/>
      <c r="P62" s="460"/>
      <c r="Q62" s="460"/>
      <c r="R62" s="460"/>
      <c r="S62" s="460"/>
      <c r="T62" s="460"/>
      <c r="U62" s="460"/>
      <c r="V62" s="454"/>
      <c r="W62" s="454"/>
    </row>
    <row r="63" spans="2:23">
      <c r="B63" s="1358" t="s">
        <v>10</v>
      </c>
      <c r="C63" s="1358"/>
      <c r="D63" s="1358"/>
      <c r="E63" s="1358"/>
      <c r="F63" s="1358"/>
      <c r="G63" s="1358"/>
      <c r="H63" s="1358"/>
      <c r="I63" s="461"/>
      <c r="J63" s="274"/>
      <c r="K63" s="274"/>
      <c r="L63" s="274"/>
      <c r="M63" s="274"/>
      <c r="N63" s="274"/>
      <c r="O63" s="274"/>
      <c r="P63" s="274"/>
      <c r="Q63" s="274"/>
      <c r="R63" s="274"/>
      <c r="S63" s="274"/>
      <c r="T63" s="274"/>
      <c r="U63" s="274"/>
      <c r="V63" s="454"/>
      <c r="W63" s="454"/>
    </row>
    <row r="64" spans="2:23">
      <c r="B64" s="462" t="s">
        <v>51</v>
      </c>
      <c r="C64" s="1359" t="s">
        <v>52</v>
      </c>
      <c r="D64" s="1359"/>
      <c r="E64" s="1359"/>
      <c r="F64" s="1359"/>
      <c r="G64" s="1359"/>
      <c r="H64" s="1359"/>
      <c r="I64" s="461"/>
      <c r="J64" s="274"/>
      <c r="K64" s="274"/>
      <c r="L64" s="274"/>
      <c r="M64" s="274"/>
      <c r="N64" s="274"/>
      <c r="O64" s="274"/>
      <c r="P64" s="274"/>
      <c r="Q64" s="274"/>
      <c r="R64" s="274"/>
      <c r="S64" s="274"/>
      <c r="T64" s="274"/>
      <c r="U64" s="274"/>
      <c r="V64" s="454"/>
      <c r="W64" s="454"/>
    </row>
    <row r="65" spans="2:23">
      <c r="B65" s="1343" t="s">
        <v>14</v>
      </c>
      <c r="C65" s="1343" t="s">
        <v>15</v>
      </c>
      <c r="D65" s="1360" t="s">
        <v>16</v>
      </c>
      <c r="E65" s="1363" t="s">
        <v>17</v>
      </c>
      <c r="F65" s="1346" t="s">
        <v>494</v>
      </c>
      <c r="G65" s="1340" t="s">
        <v>214</v>
      </c>
      <c r="H65" s="1341"/>
      <c r="I65" s="1342"/>
      <c r="J65" s="1331" t="s">
        <v>493</v>
      </c>
      <c r="K65" s="1332"/>
      <c r="L65" s="1332"/>
      <c r="M65" s="1332"/>
      <c r="N65" s="1332"/>
      <c r="O65" s="1332"/>
      <c r="P65" s="1332"/>
      <c r="Q65" s="1332"/>
      <c r="R65" s="1332"/>
      <c r="S65" s="1332"/>
      <c r="T65" s="1332"/>
      <c r="U65" s="1333"/>
      <c r="V65" s="1334" t="s">
        <v>576</v>
      </c>
      <c r="W65" s="1337" t="s">
        <v>577</v>
      </c>
    </row>
    <row r="66" spans="2:23">
      <c r="B66" s="1345"/>
      <c r="C66" s="1345"/>
      <c r="D66" s="1361"/>
      <c r="E66" s="1364"/>
      <c r="F66" s="1347"/>
      <c r="G66" s="1340" t="s">
        <v>437</v>
      </c>
      <c r="H66" s="1341"/>
      <c r="I66" s="1342"/>
      <c r="J66" s="1331" t="s">
        <v>575</v>
      </c>
      <c r="K66" s="1332"/>
      <c r="L66" s="1332"/>
      <c r="M66" s="1332"/>
      <c r="N66" s="1332"/>
      <c r="O66" s="1332"/>
      <c r="P66" s="1332"/>
      <c r="Q66" s="1332"/>
      <c r="R66" s="1332"/>
      <c r="S66" s="1332"/>
      <c r="T66" s="1332"/>
      <c r="U66" s="1333"/>
      <c r="V66" s="1335"/>
      <c r="W66" s="1338"/>
    </row>
    <row r="67" spans="2:23">
      <c r="B67" s="1345"/>
      <c r="C67" s="1345"/>
      <c r="D67" s="1361"/>
      <c r="E67" s="1364"/>
      <c r="F67" s="1347"/>
      <c r="G67" s="1343">
        <v>2023</v>
      </c>
      <c r="H67" s="1343">
        <v>2024</v>
      </c>
      <c r="I67" s="1343">
        <v>2025</v>
      </c>
      <c r="J67" s="435"/>
      <c r="K67" s="435"/>
      <c r="L67" s="435"/>
      <c r="M67" s="435"/>
      <c r="N67" s="435"/>
      <c r="O67" s="435"/>
      <c r="P67" s="435"/>
      <c r="Q67" s="435"/>
      <c r="R67" s="435"/>
      <c r="S67" s="435"/>
      <c r="T67" s="435"/>
      <c r="U67" s="435"/>
      <c r="V67" s="1335"/>
      <c r="W67" s="1338"/>
    </row>
    <row r="68" spans="2:23">
      <c r="B68" s="1344"/>
      <c r="C68" s="1344"/>
      <c r="D68" s="1362"/>
      <c r="E68" s="1365"/>
      <c r="F68" s="1348"/>
      <c r="G68" s="1344"/>
      <c r="H68" s="1344"/>
      <c r="I68" s="1344"/>
      <c r="J68" s="437" t="s">
        <v>399</v>
      </c>
      <c r="K68" s="437" t="s">
        <v>400</v>
      </c>
      <c r="L68" s="437" t="s">
        <v>401</v>
      </c>
      <c r="M68" s="437" t="s">
        <v>402</v>
      </c>
      <c r="N68" s="437" t="s">
        <v>403</v>
      </c>
      <c r="O68" s="437" t="s">
        <v>404</v>
      </c>
      <c r="P68" s="437" t="s">
        <v>405</v>
      </c>
      <c r="Q68" s="437" t="s">
        <v>406</v>
      </c>
      <c r="R68" s="437" t="s">
        <v>407</v>
      </c>
      <c r="S68" s="437" t="s">
        <v>408</v>
      </c>
      <c r="T68" s="437" t="s">
        <v>409</v>
      </c>
      <c r="U68" s="437" t="s">
        <v>410</v>
      </c>
      <c r="V68" s="1336"/>
      <c r="W68" s="1339"/>
    </row>
    <row r="69" spans="2:23" ht="63">
      <c r="B69" s="1354" t="s">
        <v>240</v>
      </c>
      <c r="C69" s="1343" t="s">
        <v>288</v>
      </c>
      <c r="D69" s="425" t="s">
        <v>221</v>
      </c>
      <c r="E69" s="425"/>
      <c r="F69" s="438">
        <f>+[2]UE409!F81</f>
        <v>2</v>
      </c>
      <c r="G69" s="438">
        <f>+G70</f>
        <v>2</v>
      </c>
      <c r="H69" s="438">
        <f>+H70</f>
        <v>2</v>
      </c>
      <c r="I69" s="438">
        <f>+I70</f>
        <v>2</v>
      </c>
      <c r="J69" s="438">
        <f>+J70</f>
        <v>0</v>
      </c>
      <c r="K69" s="438">
        <f t="shared" ref="K69:U69" si="28">+K70</f>
        <v>0</v>
      </c>
      <c r="L69" s="438">
        <f t="shared" si="28"/>
        <v>0</v>
      </c>
      <c r="M69" s="438">
        <f t="shared" si="28"/>
        <v>0</v>
      </c>
      <c r="N69" s="438">
        <f t="shared" si="28"/>
        <v>1</v>
      </c>
      <c r="O69" s="438">
        <f t="shared" si="28"/>
        <v>0</v>
      </c>
      <c r="P69" s="438">
        <f t="shared" si="28"/>
        <v>0</v>
      </c>
      <c r="Q69" s="438">
        <f t="shared" si="28"/>
        <v>0</v>
      </c>
      <c r="R69" s="438">
        <f t="shared" si="28"/>
        <v>0</v>
      </c>
      <c r="S69" s="438">
        <f t="shared" si="28"/>
        <v>0</v>
      </c>
      <c r="T69" s="438">
        <f t="shared" si="28"/>
        <v>0</v>
      </c>
      <c r="U69" s="438">
        <f t="shared" si="28"/>
        <v>0</v>
      </c>
      <c r="V69" s="439">
        <f>SUM(J69:U69)</f>
        <v>1</v>
      </c>
      <c r="W69" s="440">
        <f>+V69/F69*100</f>
        <v>50</v>
      </c>
    </row>
    <row r="70" spans="2:23" ht="55.5" customHeight="1">
      <c r="B70" s="1366"/>
      <c r="C70" s="1345"/>
      <c r="D70" s="618" t="s">
        <v>94</v>
      </c>
      <c r="E70" s="463" t="s">
        <v>46</v>
      </c>
      <c r="F70" s="438">
        <f>+[2]UE409!F82</f>
        <v>2</v>
      </c>
      <c r="G70" s="417">
        <v>2</v>
      </c>
      <c r="H70" s="463">
        <v>2</v>
      </c>
      <c r="I70" s="463">
        <v>2</v>
      </c>
      <c r="J70" s="463">
        <v>0</v>
      </c>
      <c r="K70" s="463">
        <v>0</v>
      </c>
      <c r="L70" s="463">
        <v>0</v>
      </c>
      <c r="M70" s="463">
        <v>0</v>
      </c>
      <c r="N70" s="463">
        <v>1</v>
      </c>
      <c r="O70" s="463">
        <v>0</v>
      </c>
      <c r="P70" s="463"/>
      <c r="Q70" s="463"/>
      <c r="R70" s="463"/>
      <c r="S70" s="463"/>
      <c r="T70" s="463"/>
      <c r="U70" s="463"/>
      <c r="V70" s="439">
        <f t="shared" ref="V70:V123" si="29">SUM(J70:U70)</f>
        <v>1</v>
      </c>
      <c r="W70" s="440">
        <f t="shared" ref="W70:W123" si="30">+V70/F70*100</f>
        <v>50</v>
      </c>
    </row>
    <row r="71" spans="2:23" ht="55.5" customHeight="1">
      <c r="B71" s="1366"/>
      <c r="C71" s="1344"/>
      <c r="D71" s="619" t="s">
        <v>488</v>
      </c>
      <c r="E71" s="463" t="s">
        <v>46</v>
      </c>
      <c r="F71" s="438">
        <f>+[2]UE409!F83</f>
        <v>2</v>
      </c>
      <c r="G71" s="417">
        <v>2</v>
      </c>
      <c r="H71" s="463">
        <v>2</v>
      </c>
      <c r="I71" s="463">
        <v>2</v>
      </c>
      <c r="J71" s="463">
        <v>0</v>
      </c>
      <c r="K71" s="463">
        <v>0</v>
      </c>
      <c r="L71" s="463">
        <v>0</v>
      </c>
      <c r="M71" s="463">
        <v>0</v>
      </c>
      <c r="N71" s="463">
        <v>0</v>
      </c>
      <c r="O71" s="463">
        <v>1</v>
      </c>
      <c r="P71" s="463"/>
      <c r="Q71" s="463"/>
      <c r="R71" s="463"/>
      <c r="S71" s="463"/>
      <c r="T71" s="463"/>
      <c r="U71" s="463"/>
      <c r="V71" s="439">
        <f t="shared" si="29"/>
        <v>1</v>
      </c>
      <c r="W71" s="440">
        <f t="shared" si="30"/>
        <v>50</v>
      </c>
    </row>
    <row r="72" spans="2:23" ht="63">
      <c r="B72" s="1366"/>
      <c r="C72" s="1343" t="s">
        <v>574</v>
      </c>
      <c r="D72" s="425" t="s">
        <v>221</v>
      </c>
      <c r="E72" s="464"/>
      <c r="F72" s="438" t="str">
        <f>+[2]UE409!F84</f>
        <v>INHABILITAR</v>
      </c>
      <c r="G72" s="438">
        <f>+G73</f>
        <v>0</v>
      </c>
      <c r="H72" s="438">
        <f>+H73</f>
        <v>0</v>
      </c>
      <c r="I72" s="438">
        <f>+I73</f>
        <v>0</v>
      </c>
      <c r="J72" s="438">
        <f>+J73</f>
        <v>0</v>
      </c>
      <c r="K72" s="438">
        <f t="shared" ref="K72:U72" si="31">+K73</f>
        <v>0</v>
      </c>
      <c r="L72" s="438">
        <f t="shared" si="31"/>
        <v>0</v>
      </c>
      <c r="M72" s="438">
        <f t="shared" si="31"/>
        <v>0</v>
      </c>
      <c r="N72" s="438">
        <f t="shared" si="31"/>
        <v>0</v>
      </c>
      <c r="O72" s="438">
        <f t="shared" si="31"/>
        <v>0</v>
      </c>
      <c r="P72" s="438">
        <f t="shared" si="31"/>
        <v>0</v>
      </c>
      <c r="Q72" s="438">
        <f t="shared" si="31"/>
        <v>0</v>
      </c>
      <c r="R72" s="438">
        <f t="shared" si="31"/>
        <v>0</v>
      </c>
      <c r="S72" s="438">
        <f t="shared" si="31"/>
        <v>0</v>
      </c>
      <c r="T72" s="438">
        <f t="shared" si="31"/>
        <v>0</v>
      </c>
      <c r="U72" s="438">
        <f t="shared" si="31"/>
        <v>0</v>
      </c>
      <c r="V72" s="439">
        <f t="shared" si="29"/>
        <v>0</v>
      </c>
      <c r="W72" s="440" t="e">
        <f t="shared" si="30"/>
        <v>#VALUE!</v>
      </c>
    </row>
    <row r="73" spans="2:23" ht="63">
      <c r="B73" s="1355"/>
      <c r="C73" s="1344"/>
      <c r="D73" s="620" t="s">
        <v>574</v>
      </c>
      <c r="E73" s="463" t="s">
        <v>95</v>
      </c>
      <c r="F73" s="438" t="str">
        <f>+[2]UE409!F85</f>
        <v>INHABILITAR</v>
      </c>
      <c r="G73" s="445"/>
      <c r="H73" s="465"/>
      <c r="I73" s="465"/>
      <c r="J73" s="465"/>
      <c r="K73" s="465"/>
      <c r="L73" s="465"/>
      <c r="M73" s="465"/>
      <c r="N73" s="465"/>
      <c r="O73" s="465"/>
      <c r="P73" s="465"/>
      <c r="Q73" s="465"/>
      <c r="R73" s="465"/>
      <c r="S73" s="465"/>
      <c r="T73" s="465"/>
      <c r="U73" s="465"/>
      <c r="V73" s="439">
        <f t="shared" si="29"/>
        <v>0</v>
      </c>
      <c r="W73" s="440" t="e">
        <f t="shared" si="30"/>
        <v>#VALUE!</v>
      </c>
    </row>
    <row r="74" spans="2:23" ht="63">
      <c r="B74" s="1367" t="s">
        <v>489</v>
      </c>
      <c r="C74" s="1369" t="s">
        <v>490</v>
      </c>
      <c r="D74" s="425" t="s">
        <v>221</v>
      </c>
      <c r="E74" s="425"/>
      <c r="F74" s="438">
        <f>+[2]UE409!F86</f>
        <v>46000</v>
      </c>
      <c r="G74" s="438">
        <f>+G75</f>
        <v>34485</v>
      </c>
      <c r="H74" s="438">
        <f>+H75</f>
        <v>34534.967391304344</v>
      </c>
      <c r="I74" s="438">
        <f>+I75</f>
        <v>34534.967391304344</v>
      </c>
      <c r="J74" s="438">
        <f>+J75</f>
        <v>11485</v>
      </c>
      <c r="K74" s="438">
        <f t="shared" ref="K74:U74" si="32">+K75</f>
        <v>0</v>
      </c>
      <c r="L74" s="438">
        <f t="shared" si="32"/>
        <v>0</v>
      </c>
      <c r="M74" s="438">
        <f t="shared" si="32"/>
        <v>0</v>
      </c>
      <c r="N74" s="438">
        <f t="shared" si="32"/>
        <v>0</v>
      </c>
      <c r="O74" s="438">
        <f t="shared" si="32"/>
        <v>11500</v>
      </c>
      <c r="P74" s="438">
        <f t="shared" si="32"/>
        <v>0</v>
      </c>
      <c r="Q74" s="438">
        <f t="shared" si="32"/>
        <v>0</v>
      </c>
      <c r="R74" s="438">
        <f t="shared" si="32"/>
        <v>0</v>
      </c>
      <c r="S74" s="438">
        <f t="shared" si="32"/>
        <v>0</v>
      </c>
      <c r="T74" s="438">
        <f t="shared" si="32"/>
        <v>0</v>
      </c>
      <c r="U74" s="438">
        <f t="shared" si="32"/>
        <v>0</v>
      </c>
      <c r="V74" s="439">
        <f t="shared" si="29"/>
        <v>22985</v>
      </c>
      <c r="W74" s="440">
        <f t="shared" si="30"/>
        <v>49.967391304347828</v>
      </c>
    </row>
    <row r="75" spans="2:23" ht="78.75" customHeight="1">
      <c r="B75" s="1368"/>
      <c r="C75" s="1370"/>
      <c r="D75" s="618" t="s">
        <v>491</v>
      </c>
      <c r="E75" s="463" t="s">
        <v>218</v>
      </c>
      <c r="F75" s="438">
        <f>+[2]UE409!F87</f>
        <v>46000</v>
      </c>
      <c r="G75" s="417">
        <f>SUM(K75:V75)</f>
        <v>34485</v>
      </c>
      <c r="H75" s="417">
        <f>SUM(L75:W75)</f>
        <v>34534.967391304344</v>
      </c>
      <c r="I75" s="417">
        <f>SUM(M75:X75)</f>
        <v>34534.967391304344</v>
      </c>
      <c r="J75" s="463">
        <v>11485</v>
      </c>
      <c r="K75" s="463">
        <v>0</v>
      </c>
      <c r="L75" s="463">
        <v>0</v>
      </c>
      <c r="M75" s="463">
        <v>0</v>
      </c>
      <c r="N75" s="463">
        <v>0</v>
      </c>
      <c r="O75" s="463">
        <v>11500</v>
      </c>
      <c r="P75" s="463"/>
      <c r="Q75" s="463"/>
      <c r="R75" s="463"/>
      <c r="S75" s="463"/>
      <c r="T75" s="463"/>
      <c r="U75" s="463"/>
      <c r="V75" s="439">
        <f t="shared" si="29"/>
        <v>22985</v>
      </c>
      <c r="W75" s="440">
        <f t="shared" si="30"/>
        <v>49.967391304347828</v>
      </c>
    </row>
    <row r="76" spans="2:23" ht="63">
      <c r="B76" s="1367" t="s">
        <v>239</v>
      </c>
      <c r="C76" s="1371" t="s">
        <v>287</v>
      </c>
      <c r="D76" s="425" t="s">
        <v>221</v>
      </c>
      <c r="E76" s="425"/>
      <c r="F76" s="438">
        <f>+[2]UE409!F88</f>
        <v>31264</v>
      </c>
      <c r="G76" s="438">
        <f>+G77</f>
        <v>13078</v>
      </c>
      <c r="H76" s="438">
        <f>+H77</f>
        <v>13047.937819856705</v>
      </c>
      <c r="I76" s="438">
        <f>+I77</f>
        <v>12418.937819856705</v>
      </c>
      <c r="J76" s="438">
        <f>+J77</f>
        <v>14</v>
      </c>
      <c r="K76" s="438">
        <f t="shared" ref="K76:U76" si="33">+K77</f>
        <v>51</v>
      </c>
      <c r="L76" s="438">
        <f t="shared" si="33"/>
        <v>629</v>
      </c>
      <c r="M76" s="438">
        <f t="shared" si="33"/>
        <v>639</v>
      </c>
      <c r="N76" s="438">
        <f t="shared" si="33"/>
        <v>1152</v>
      </c>
      <c r="O76" s="438">
        <f t="shared" si="33"/>
        <v>4061</v>
      </c>
      <c r="P76" s="438">
        <f t="shared" si="33"/>
        <v>0</v>
      </c>
      <c r="Q76" s="438">
        <f t="shared" si="33"/>
        <v>0</v>
      </c>
      <c r="R76" s="438">
        <f t="shared" si="33"/>
        <v>0</v>
      </c>
      <c r="S76" s="438">
        <f t="shared" si="33"/>
        <v>0</v>
      </c>
      <c r="T76" s="438">
        <f t="shared" si="33"/>
        <v>0</v>
      </c>
      <c r="U76" s="438">
        <f t="shared" si="33"/>
        <v>0</v>
      </c>
      <c r="V76" s="439">
        <f t="shared" si="29"/>
        <v>6546</v>
      </c>
      <c r="W76" s="440">
        <f t="shared" si="30"/>
        <v>20.937819856704195</v>
      </c>
    </row>
    <row r="77" spans="2:23" ht="63">
      <c r="B77" s="1368"/>
      <c r="C77" s="1372"/>
      <c r="D77" s="618" t="s">
        <v>461</v>
      </c>
      <c r="E77" s="463" t="s">
        <v>460</v>
      </c>
      <c r="F77" s="438">
        <f>+[2]UE409!F89</f>
        <v>31264</v>
      </c>
      <c r="G77" s="417">
        <f>SUM(K77:V77)</f>
        <v>13078</v>
      </c>
      <c r="H77" s="417">
        <f>SUM(L77:W77)</f>
        <v>13047.937819856705</v>
      </c>
      <c r="I77" s="417">
        <f>SUM(M77:X77)</f>
        <v>12418.937819856705</v>
      </c>
      <c r="J77" s="466">
        <v>14</v>
      </c>
      <c r="K77" s="467">
        <v>51</v>
      </c>
      <c r="L77" s="466">
        <v>629</v>
      </c>
      <c r="M77" s="466">
        <v>639</v>
      </c>
      <c r="N77" s="468">
        <v>1152</v>
      </c>
      <c r="O77" s="466">
        <v>4061</v>
      </c>
      <c r="P77" s="466"/>
      <c r="Q77" s="466"/>
      <c r="R77" s="466"/>
      <c r="S77" s="466"/>
      <c r="T77" s="466"/>
      <c r="U77" s="466"/>
      <c r="V77" s="439">
        <f t="shared" si="29"/>
        <v>6546</v>
      </c>
      <c r="W77" s="440">
        <f t="shared" si="30"/>
        <v>20.937819856704195</v>
      </c>
    </row>
    <row r="78" spans="2:23" ht="63">
      <c r="B78" s="1343" t="s">
        <v>393</v>
      </c>
      <c r="C78" s="1343" t="s">
        <v>394</v>
      </c>
      <c r="D78" s="425" t="s">
        <v>221</v>
      </c>
      <c r="E78" s="425"/>
      <c r="F78" s="438">
        <f>+[2]UE409!F90</f>
        <v>12526</v>
      </c>
      <c r="G78" s="438">
        <f>+G79</f>
        <v>7149</v>
      </c>
      <c r="H78" s="438">
        <f>+H79</f>
        <v>7560</v>
      </c>
      <c r="I78" s="438">
        <f>+I79</f>
        <v>7560</v>
      </c>
      <c r="J78" s="438">
        <f>+J79</f>
        <v>405</v>
      </c>
      <c r="K78" s="438">
        <f t="shared" ref="K78:U78" si="34">+K79</f>
        <v>491</v>
      </c>
      <c r="L78" s="438">
        <f t="shared" si="34"/>
        <v>646</v>
      </c>
      <c r="M78" s="438">
        <f t="shared" si="34"/>
        <v>2257</v>
      </c>
      <c r="N78" s="438">
        <f t="shared" si="34"/>
        <v>2285</v>
      </c>
      <c r="O78" s="438">
        <f t="shared" si="34"/>
        <v>3115</v>
      </c>
      <c r="P78" s="438">
        <f t="shared" si="34"/>
        <v>0</v>
      </c>
      <c r="Q78" s="438">
        <f t="shared" si="34"/>
        <v>0</v>
      </c>
      <c r="R78" s="438">
        <f t="shared" si="34"/>
        <v>0</v>
      </c>
      <c r="S78" s="438">
        <f t="shared" si="34"/>
        <v>0</v>
      </c>
      <c r="T78" s="438">
        <f t="shared" si="34"/>
        <v>0</v>
      </c>
      <c r="U78" s="438">
        <f t="shared" si="34"/>
        <v>0</v>
      </c>
      <c r="V78" s="439">
        <f t="shared" si="29"/>
        <v>9199</v>
      </c>
      <c r="W78" s="440">
        <f t="shared" si="30"/>
        <v>73.439246367555484</v>
      </c>
    </row>
    <row r="79" spans="2:23" ht="63">
      <c r="B79" s="1344"/>
      <c r="C79" s="1344"/>
      <c r="D79" s="621" t="s">
        <v>462</v>
      </c>
      <c r="E79" s="463" t="s">
        <v>396</v>
      </c>
      <c r="F79" s="438">
        <f>+[2]UE409!F91</f>
        <v>12526</v>
      </c>
      <c r="G79" s="445">
        <v>7149</v>
      </c>
      <c r="H79" s="466">
        <v>7560</v>
      </c>
      <c r="I79" s="466">
        <v>7560</v>
      </c>
      <c r="J79" s="466">
        <v>405</v>
      </c>
      <c r="K79" s="466">
        <v>491</v>
      </c>
      <c r="L79" s="466">
        <v>646</v>
      </c>
      <c r="M79" s="466">
        <v>2257</v>
      </c>
      <c r="N79" s="466">
        <v>2285</v>
      </c>
      <c r="O79" s="466">
        <v>3115</v>
      </c>
      <c r="P79" s="466"/>
      <c r="Q79" s="466"/>
      <c r="R79" s="466"/>
      <c r="S79" s="466"/>
      <c r="T79" s="466"/>
      <c r="U79" s="466"/>
      <c r="V79" s="439">
        <f t="shared" si="29"/>
        <v>9199</v>
      </c>
      <c r="W79" s="440">
        <f t="shared" si="30"/>
        <v>73.439246367555484</v>
      </c>
    </row>
    <row r="80" spans="2:23" ht="63">
      <c r="B80" s="1343" t="s">
        <v>278</v>
      </c>
      <c r="C80" s="1343" t="s">
        <v>66</v>
      </c>
      <c r="D80" s="425" t="s">
        <v>221</v>
      </c>
      <c r="E80" s="425"/>
      <c r="F80" s="438">
        <f>+[2]UE409!F92</f>
        <v>13404</v>
      </c>
      <c r="G80" s="438">
        <f>+G81</f>
        <v>12487</v>
      </c>
      <c r="H80" s="438">
        <f>+H81</f>
        <v>12487</v>
      </c>
      <c r="I80" s="438">
        <f>+I81</f>
        <v>12487</v>
      </c>
      <c r="J80" s="438">
        <f>+J81</f>
        <v>635</v>
      </c>
      <c r="K80" s="438">
        <f t="shared" ref="K80:U80" si="35">+K81</f>
        <v>567</v>
      </c>
      <c r="L80" s="438">
        <f t="shared" si="35"/>
        <v>551</v>
      </c>
      <c r="M80" s="438">
        <f t="shared" si="35"/>
        <v>550</v>
      </c>
      <c r="N80" s="438">
        <f t="shared" si="35"/>
        <v>576</v>
      </c>
      <c r="O80" s="438">
        <f t="shared" si="35"/>
        <v>603</v>
      </c>
      <c r="P80" s="438">
        <f t="shared" si="35"/>
        <v>0</v>
      </c>
      <c r="Q80" s="438">
        <f t="shared" si="35"/>
        <v>0</v>
      </c>
      <c r="R80" s="438">
        <f t="shared" si="35"/>
        <v>0</v>
      </c>
      <c r="S80" s="438">
        <f t="shared" si="35"/>
        <v>0</v>
      </c>
      <c r="T80" s="438">
        <f t="shared" si="35"/>
        <v>0</v>
      </c>
      <c r="U80" s="438">
        <f t="shared" si="35"/>
        <v>0</v>
      </c>
      <c r="V80" s="439">
        <f t="shared" si="29"/>
        <v>3482</v>
      </c>
      <c r="W80" s="440">
        <f t="shared" si="30"/>
        <v>25.977320202924499</v>
      </c>
    </row>
    <row r="81" spans="2:23" ht="42">
      <c r="B81" s="1345"/>
      <c r="C81" s="1345"/>
      <c r="D81" s="618" t="s">
        <v>67</v>
      </c>
      <c r="E81" s="463" t="s">
        <v>68</v>
      </c>
      <c r="F81" s="438">
        <f>+[2]UE409!F93</f>
        <v>13404</v>
      </c>
      <c r="G81" s="417">
        <v>12487</v>
      </c>
      <c r="H81" s="466">
        <v>12487</v>
      </c>
      <c r="I81" s="466">
        <v>12487</v>
      </c>
      <c r="J81" s="466">
        <v>635</v>
      </c>
      <c r="K81" s="466">
        <v>567</v>
      </c>
      <c r="L81" s="466">
        <v>551</v>
      </c>
      <c r="M81" s="466">
        <v>550</v>
      </c>
      <c r="N81" s="466">
        <v>576</v>
      </c>
      <c r="O81" s="466">
        <v>603</v>
      </c>
      <c r="P81" s="466"/>
      <c r="Q81" s="466"/>
      <c r="R81" s="466"/>
      <c r="S81" s="466"/>
      <c r="T81" s="466"/>
      <c r="U81" s="466"/>
      <c r="V81" s="439">
        <f t="shared" si="29"/>
        <v>3482</v>
      </c>
      <c r="W81" s="440">
        <f t="shared" si="30"/>
        <v>25.977320202924499</v>
      </c>
    </row>
    <row r="82" spans="2:23" ht="42">
      <c r="B82" s="1345"/>
      <c r="C82" s="1345"/>
      <c r="D82" s="622" t="s">
        <v>463</v>
      </c>
      <c r="E82" s="469" t="s">
        <v>69</v>
      </c>
      <c r="F82" s="438">
        <f>+[2]UE409!F94</f>
        <v>13404</v>
      </c>
      <c r="G82" s="417">
        <v>12487</v>
      </c>
      <c r="H82" s="470">
        <v>12487</v>
      </c>
      <c r="I82" s="470">
        <v>12487</v>
      </c>
      <c r="J82" s="470">
        <v>38</v>
      </c>
      <c r="K82" s="470">
        <v>5</v>
      </c>
      <c r="L82" s="470">
        <v>0</v>
      </c>
      <c r="M82" s="470">
        <v>0</v>
      </c>
      <c r="N82" s="470">
        <v>382</v>
      </c>
      <c r="O82" s="470">
        <v>50</v>
      </c>
      <c r="P82" s="470"/>
      <c r="Q82" s="470"/>
      <c r="R82" s="470"/>
      <c r="S82" s="470"/>
      <c r="T82" s="470"/>
      <c r="U82" s="470"/>
      <c r="V82" s="439">
        <f t="shared" si="29"/>
        <v>475</v>
      </c>
      <c r="W82" s="440">
        <f t="shared" si="30"/>
        <v>3.5437182930468518</v>
      </c>
    </row>
    <row r="83" spans="2:23" ht="42">
      <c r="B83" s="1345"/>
      <c r="C83" s="1345"/>
      <c r="D83" s="622" t="s">
        <v>70</v>
      </c>
      <c r="E83" s="469" t="s">
        <v>68</v>
      </c>
      <c r="F83" s="438">
        <f>+[2]UE409!F95</f>
        <v>13404</v>
      </c>
      <c r="G83" s="417">
        <v>12487</v>
      </c>
      <c r="H83" s="466">
        <v>12487</v>
      </c>
      <c r="I83" s="466">
        <v>12487</v>
      </c>
      <c r="J83" s="466">
        <v>549</v>
      </c>
      <c r="K83" s="466">
        <v>550</v>
      </c>
      <c r="L83" s="466">
        <v>631</v>
      </c>
      <c r="M83" s="466">
        <v>510</v>
      </c>
      <c r="N83" s="466">
        <v>389</v>
      </c>
      <c r="O83" s="466">
        <v>617</v>
      </c>
      <c r="P83" s="466"/>
      <c r="Q83" s="466"/>
      <c r="R83" s="466"/>
      <c r="S83" s="466"/>
      <c r="T83" s="466"/>
      <c r="U83" s="466"/>
      <c r="V83" s="439">
        <f t="shared" si="29"/>
        <v>3246</v>
      </c>
      <c r="W83" s="440">
        <f t="shared" si="30"/>
        <v>24.216651745747537</v>
      </c>
    </row>
    <row r="84" spans="2:23" ht="42">
      <c r="B84" s="1345"/>
      <c r="C84" s="1345"/>
      <c r="D84" s="622" t="s">
        <v>71</v>
      </c>
      <c r="E84" s="469" t="s">
        <v>72</v>
      </c>
      <c r="F84" s="438">
        <f>+[2]UE409!F96</f>
        <v>13404</v>
      </c>
      <c r="G84" s="417">
        <v>12487</v>
      </c>
      <c r="H84" s="466">
        <v>12487</v>
      </c>
      <c r="I84" s="466">
        <v>12487</v>
      </c>
      <c r="J84" s="466">
        <v>375</v>
      </c>
      <c r="K84" s="466">
        <v>416</v>
      </c>
      <c r="L84" s="466">
        <v>1310</v>
      </c>
      <c r="M84" s="466">
        <v>690</v>
      </c>
      <c r="N84" s="466">
        <v>613</v>
      </c>
      <c r="O84" s="466">
        <v>738</v>
      </c>
      <c r="P84" s="466"/>
      <c r="Q84" s="466"/>
      <c r="R84" s="466"/>
      <c r="S84" s="466"/>
      <c r="T84" s="466"/>
      <c r="U84" s="466"/>
      <c r="V84" s="439">
        <f t="shared" si="29"/>
        <v>4142</v>
      </c>
      <c r="W84" s="440">
        <f t="shared" si="30"/>
        <v>30.901223515368549</v>
      </c>
    </row>
    <row r="85" spans="2:23" ht="42">
      <c r="B85" s="1345"/>
      <c r="C85" s="1345"/>
      <c r="D85" s="622" t="s">
        <v>73</v>
      </c>
      <c r="E85" s="469" t="s">
        <v>72</v>
      </c>
      <c r="F85" s="438">
        <f>+[2]UE409!F97</f>
        <v>13404</v>
      </c>
      <c r="G85" s="417">
        <v>12487</v>
      </c>
      <c r="H85" s="466">
        <v>12487</v>
      </c>
      <c r="I85" s="466">
        <v>12487</v>
      </c>
      <c r="J85" s="466">
        <v>96</v>
      </c>
      <c r="K85" s="466">
        <v>181</v>
      </c>
      <c r="L85" s="466">
        <v>307</v>
      </c>
      <c r="M85" s="466">
        <v>281</v>
      </c>
      <c r="N85" s="466">
        <v>263</v>
      </c>
      <c r="O85" s="466">
        <v>213</v>
      </c>
      <c r="P85" s="466"/>
      <c r="Q85" s="466"/>
      <c r="R85" s="466"/>
      <c r="S85" s="466"/>
      <c r="T85" s="466"/>
      <c r="U85" s="466"/>
      <c r="V85" s="439">
        <f t="shared" si="29"/>
        <v>1341</v>
      </c>
      <c r="W85" s="440">
        <f t="shared" si="30"/>
        <v>10.004476275738586</v>
      </c>
    </row>
    <row r="86" spans="2:23" ht="63">
      <c r="B86" s="1345"/>
      <c r="C86" s="1345"/>
      <c r="D86" s="618" t="s">
        <v>451</v>
      </c>
      <c r="E86" s="469" t="s">
        <v>72</v>
      </c>
      <c r="F86" s="438">
        <f>+[2]UE409!F98</f>
        <v>1850</v>
      </c>
      <c r="G86" s="417">
        <v>1853</v>
      </c>
      <c r="H86" s="466">
        <v>1853</v>
      </c>
      <c r="I86" s="466">
        <v>1853</v>
      </c>
      <c r="J86" s="470">
        <v>19</v>
      </c>
      <c r="K86" s="470">
        <v>70</v>
      </c>
      <c r="L86" s="470">
        <v>84</v>
      </c>
      <c r="M86" s="470">
        <v>36</v>
      </c>
      <c r="N86" s="470">
        <v>39</v>
      </c>
      <c r="O86" s="470">
        <v>56</v>
      </c>
      <c r="P86" s="470"/>
      <c r="Q86" s="470"/>
      <c r="R86" s="470"/>
      <c r="S86" s="470"/>
      <c r="T86" s="470"/>
      <c r="U86" s="470"/>
      <c r="V86" s="439">
        <f t="shared" si="29"/>
        <v>304</v>
      </c>
      <c r="W86" s="440">
        <f t="shared" si="30"/>
        <v>16.432432432432432</v>
      </c>
    </row>
    <row r="87" spans="2:23" ht="42">
      <c r="B87" s="1345"/>
      <c r="C87" s="1345"/>
      <c r="D87" s="622" t="s">
        <v>74</v>
      </c>
      <c r="E87" s="469" t="s">
        <v>75</v>
      </c>
      <c r="F87" s="438">
        <f>+[2]UE409!F99</f>
        <v>3600</v>
      </c>
      <c r="G87" s="417">
        <v>3600</v>
      </c>
      <c r="H87" s="466">
        <v>3600</v>
      </c>
      <c r="I87" s="466">
        <v>3600</v>
      </c>
      <c r="J87" s="466">
        <v>274</v>
      </c>
      <c r="K87" s="466">
        <v>274</v>
      </c>
      <c r="L87" s="466">
        <v>327</v>
      </c>
      <c r="M87" s="466">
        <v>242</v>
      </c>
      <c r="N87" s="466">
        <v>293</v>
      </c>
      <c r="O87" s="466">
        <v>351</v>
      </c>
      <c r="P87" s="466"/>
      <c r="Q87" s="466"/>
      <c r="R87" s="466"/>
      <c r="S87" s="466"/>
      <c r="T87" s="466"/>
      <c r="U87" s="466"/>
      <c r="V87" s="439">
        <f t="shared" si="29"/>
        <v>1761</v>
      </c>
      <c r="W87" s="440">
        <f t="shared" si="30"/>
        <v>48.916666666666671</v>
      </c>
    </row>
    <row r="88" spans="2:23" ht="63">
      <c r="B88" s="1344"/>
      <c r="C88" s="1344"/>
      <c r="D88" s="618" t="s">
        <v>464</v>
      </c>
      <c r="E88" s="463" t="s">
        <v>465</v>
      </c>
      <c r="F88" s="438">
        <f>+[2]UE409!F100</f>
        <v>13404</v>
      </c>
      <c r="G88" s="417">
        <v>12487</v>
      </c>
      <c r="H88" s="466">
        <v>12487</v>
      </c>
      <c r="I88" s="466">
        <v>12487</v>
      </c>
      <c r="J88" s="470">
        <v>543</v>
      </c>
      <c r="K88" s="470">
        <v>467</v>
      </c>
      <c r="L88" s="470">
        <v>422</v>
      </c>
      <c r="M88" s="470">
        <v>421</v>
      </c>
      <c r="N88" s="470">
        <v>357</v>
      </c>
      <c r="O88" s="470">
        <v>475</v>
      </c>
      <c r="P88" s="470"/>
      <c r="Q88" s="470"/>
      <c r="R88" s="470"/>
      <c r="S88" s="470"/>
      <c r="T88" s="470"/>
      <c r="U88" s="470"/>
      <c r="V88" s="439">
        <f t="shared" si="29"/>
        <v>2685</v>
      </c>
      <c r="W88" s="440">
        <f t="shared" si="30"/>
        <v>20.031333930170099</v>
      </c>
    </row>
    <row r="89" spans="2:23" ht="63">
      <c r="B89" s="1343" t="s">
        <v>279</v>
      </c>
      <c r="C89" s="1349" t="s">
        <v>232</v>
      </c>
      <c r="D89" s="425" t="s">
        <v>221</v>
      </c>
      <c r="E89" s="425"/>
      <c r="F89" s="438">
        <f>+[2]UE409!F101</f>
        <v>38149</v>
      </c>
      <c r="G89" s="471">
        <f t="shared" ref="G89:N89" si="36">SUM(G90:G100)-G96</f>
        <v>37017</v>
      </c>
      <c r="H89" s="471">
        <f t="shared" si="36"/>
        <v>38347</v>
      </c>
      <c r="I89" s="471">
        <f t="shared" si="36"/>
        <v>38347</v>
      </c>
      <c r="J89" s="471">
        <f t="shared" si="36"/>
        <v>2765</v>
      </c>
      <c r="K89" s="471">
        <f t="shared" si="36"/>
        <v>2974</v>
      </c>
      <c r="L89" s="471">
        <f t="shared" si="36"/>
        <v>3632</v>
      </c>
      <c r="M89" s="471">
        <f t="shared" si="36"/>
        <v>3227</v>
      </c>
      <c r="N89" s="471">
        <f t="shared" si="36"/>
        <v>2571</v>
      </c>
      <c r="O89" s="471">
        <f t="shared" ref="O89:U89" si="37">SUM(O90:O100)-O96</f>
        <v>1991</v>
      </c>
      <c r="P89" s="471">
        <f t="shared" si="37"/>
        <v>0</v>
      </c>
      <c r="Q89" s="471">
        <f t="shared" si="37"/>
        <v>0</v>
      </c>
      <c r="R89" s="471">
        <f t="shared" si="37"/>
        <v>0</v>
      </c>
      <c r="S89" s="471">
        <f t="shared" si="37"/>
        <v>0</v>
      </c>
      <c r="T89" s="471">
        <f t="shared" si="37"/>
        <v>0</v>
      </c>
      <c r="U89" s="471">
        <f t="shared" si="37"/>
        <v>0</v>
      </c>
      <c r="V89" s="439">
        <f t="shared" si="29"/>
        <v>17160</v>
      </c>
      <c r="W89" s="440">
        <f t="shared" si="30"/>
        <v>44.981519830139717</v>
      </c>
    </row>
    <row r="90" spans="2:23" ht="42">
      <c r="B90" s="1345"/>
      <c r="C90" s="1350"/>
      <c r="D90" s="618" t="s">
        <v>54</v>
      </c>
      <c r="E90" s="463" t="s">
        <v>53</v>
      </c>
      <c r="F90" s="438">
        <f>+[2]UE409!F102</f>
        <v>240</v>
      </c>
      <c r="G90" s="445">
        <v>181</v>
      </c>
      <c r="H90" s="466">
        <v>200</v>
      </c>
      <c r="I90" s="466">
        <v>200</v>
      </c>
      <c r="J90" s="466">
        <v>10</v>
      </c>
      <c r="K90" s="466">
        <v>20</v>
      </c>
      <c r="L90" s="466">
        <v>17</v>
      </c>
      <c r="M90" s="466">
        <v>10</v>
      </c>
      <c r="N90" s="466">
        <v>15</v>
      </c>
      <c r="O90" s="466">
        <v>11</v>
      </c>
      <c r="P90" s="466"/>
      <c r="Q90" s="466"/>
      <c r="R90" s="466"/>
      <c r="S90" s="466"/>
      <c r="T90" s="466"/>
      <c r="U90" s="466"/>
      <c r="V90" s="439">
        <f t="shared" si="29"/>
        <v>83</v>
      </c>
      <c r="W90" s="440">
        <f t="shared" si="30"/>
        <v>34.583333333333336</v>
      </c>
    </row>
    <row r="91" spans="2:23" ht="42">
      <c r="B91" s="1345"/>
      <c r="C91" s="1350"/>
      <c r="D91" s="619" t="s">
        <v>665</v>
      </c>
      <c r="E91" s="463" t="s">
        <v>53</v>
      </c>
      <c r="F91" s="438">
        <f>+[2]UE409!F103</f>
        <v>20</v>
      </c>
      <c r="G91" s="445">
        <v>181</v>
      </c>
      <c r="H91" s="466">
        <v>200</v>
      </c>
      <c r="I91" s="466">
        <v>200</v>
      </c>
      <c r="J91" s="466">
        <v>0</v>
      </c>
      <c r="K91" s="466">
        <v>1</v>
      </c>
      <c r="L91" s="466">
        <v>1</v>
      </c>
      <c r="M91" s="466">
        <v>0</v>
      </c>
      <c r="N91" s="466">
        <v>1</v>
      </c>
      <c r="O91" s="466">
        <v>1</v>
      </c>
      <c r="P91" s="466"/>
      <c r="Q91" s="466"/>
      <c r="R91" s="466"/>
      <c r="S91" s="466"/>
      <c r="T91" s="466"/>
      <c r="U91" s="466"/>
      <c r="V91" s="439">
        <f>SUM(J91:U91)</f>
        <v>4</v>
      </c>
      <c r="W91" s="440">
        <f>+V91/F91*100</f>
        <v>20</v>
      </c>
    </row>
    <row r="92" spans="2:23" ht="42">
      <c r="B92" s="1345"/>
      <c r="C92" s="1350"/>
      <c r="D92" s="618" t="s">
        <v>55</v>
      </c>
      <c r="E92" s="463" t="s">
        <v>53</v>
      </c>
      <c r="F92" s="438">
        <f>+[2]UE409!F104</f>
        <v>600</v>
      </c>
      <c r="G92" s="417">
        <v>625</v>
      </c>
      <c r="H92" s="466">
        <v>625</v>
      </c>
      <c r="I92" s="466">
        <v>625</v>
      </c>
      <c r="J92" s="466">
        <v>40</v>
      </c>
      <c r="K92" s="466">
        <v>44</v>
      </c>
      <c r="L92" s="466">
        <v>52</v>
      </c>
      <c r="M92" s="466">
        <v>39</v>
      </c>
      <c r="N92" s="466">
        <v>44</v>
      </c>
      <c r="O92" s="466">
        <v>53</v>
      </c>
      <c r="P92" s="466"/>
      <c r="Q92" s="466"/>
      <c r="R92" s="466"/>
      <c r="S92" s="466"/>
      <c r="T92" s="466"/>
      <c r="U92" s="466"/>
      <c r="V92" s="439">
        <f t="shared" si="29"/>
        <v>272</v>
      </c>
      <c r="W92" s="440">
        <f t="shared" si="30"/>
        <v>45.333333333333329</v>
      </c>
    </row>
    <row r="93" spans="2:23" ht="42">
      <c r="B93" s="1345"/>
      <c r="C93" s="1350"/>
      <c r="D93" s="618" t="s">
        <v>56</v>
      </c>
      <c r="E93" s="463" t="s">
        <v>53</v>
      </c>
      <c r="F93" s="438">
        <f>+[2]UE409!F105</f>
        <v>7020</v>
      </c>
      <c r="G93" s="417">
        <v>7936</v>
      </c>
      <c r="H93" s="466">
        <v>7936</v>
      </c>
      <c r="I93" s="466">
        <v>7936</v>
      </c>
      <c r="J93" s="466">
        <v>620</v>
      </c>
      <c r="K93" s="466">
        <v>611</v>
      </c>
      <c r="L93" s="466">
        <v>498</v>
      </c>
      <c r="M93" s="466">
        <v>610</v>
      </c>
      <c r="N93" s="466">
        <v>648</v>
      </c>
      <c r="O93" s="466">
        <v>280</v>
      </c>
      <c r="P93" s="466"/>
      <c r="Q93" s="466"/>
      <c r="R93" s="466"/>
      <c r="S93" s="466"/>
      <c r="T93" s="466"/>
      <c r="U93" s="466"/>
      <c r="V93" s="439">
        <f t="shared" si="29"/>
        <v>3267</v>
      </c>
      <c r="W93" s="440">
        <f t="shared" si="30"/>
        <v>46.53846153846154</v>
      </c>
    </row>
    <row r="94" spans="2:23" ht="42">
      <c r="B94" s="1345"/>
      <c r="C94" s="1350"/>
      <c r="D94" s="618" t="s">
        <v>57</v>
      </c>
      <c r="E94" s="463" t="s">
        <v>53</v>
      </c>
      <c r="F94" s="438">
        <f>+[2]UE409!F106</f>
        <v>17479</v>
      </c>
      <c r="G94" s="445">
        <v>14506</v>
      </c>
      <c r="H94" s="466">
        <v>15798</v>
      </c>
      <c r="I94" s="466">
        <v>15798</v>
      </c>
      <c r="J94" s="466">
        <v>1067</v>
      </c>
      <c r="K94" s="466">
        <v>1373</v>
      </c>
      <c r="L94" s="466">
        <v>2083</v>
      </c>
      <c r="M94" s="466">
        <v>1720</v>
      </c>
      <c r="N94" s="466">
        <v>1177</v>
      </c>
      <c r="O94" s="466">
        <v>1278</v>
      </c>
      <c r="P94" s="466"/>
      <c r="Q94" s="466"/>
      <c r="R94" s="466"/>
      <c r="S94" s="466"/>
      <c r="T94" s="466"/>
      <c r="U94" s="466"/>
      <c r="V94" s="439">
        <f t="shared" si="29"/>
        <v>8698</v>
      </c>
      <c r="W94" s="440">
        <f t="shared" si="30"/>
        <v>49.76257222953258</v>
      </c>
    </row>
    <row r="95" spans="2:23" ht="42">
      <c r="B95" s="1345"/>
      <c r="C95" s="1350"/>
      <c r="D95" s="618" t="s">
        <v>58</v>
      </c>
      <c r="E95" s="463" t="s">
        <v>53</v>
      </c>
      <c r="F95" s="438">
        <f>+[2]UE409!F107</f>
        <v>3000</v>
      </c>
      <c r="G95" s="417">
        <v>3247</v>
      </c>
      <c r="H95" s="466">
        <v>3247</v>
      </c>
      <c r="I95" s="466">
        <v>3247</v>
      </c>
      <c r="J95" s="466">
        <v>204</v>
      </c>
      <c r="K95" s="466">
        <v>214</v>
      </c>
      <c r="L95" s="466">
        <v>283</v>
      </c>
      <c r="M95" s="466">
        <v>271</v>
      </c>
      <c r="N95" s="466">
        <v>230</v>
      </c>
      <c r="O95" s="466">
        <v>11</v>
      </c>
      <c r="P95" s="466"/>
      <c r="Q95" s="466"/>
      <c r="R95" s="466"/>
      <c r="S95" s="466"/>
      <c r="T95" s="466"/>
      <c r="U95" s="466"/>
      <c r="V95" s="439">
        <f t="shared" si="29"/>
        <v>1213</v>
      </c>
      <c r="W95" s="440">
        <f t="shared" si="30"/>
        <v>40.43333333333333</v>
      </c>
    </row>
    <row r="96" spans="2:23" ht="42">
      <c r="B96" s="1345"/>
      <c r="C96" s="1350"/>
      <c r="D96" s="618" t="s">
        <v>59</v>
      </c>
      <c r="E96" s="463" t="s">
        <v>60</v>
      </c>
      <c r="F96" s="438">
        <f>+[2]UE409!F108</f>
        <v>300</v>
      </c>
      <c r="G96" s="417">
        <v>1656</v>
      </c>
      <c r="H96" s="466">
        <v>1656</v>
      </c>
      <c r="I96" s="466">
        <v>1656</v>
      </c>
      <c r="J96" s="466">
        <v>12</v>
      </c>
      <c r="K96" s="466">
        <v>18</v>
      </c>
      <c r="L96" s="466">
        <v>13</v>
      </c>
      <c r="M96" s="466">
        <v>19</v>
      </c>
      <c r="N96" s="466">
        <v>19</v>
      </c>
      <c r="O96" s="466">
        <v>21</v>
      </c>
      <c r="P96" s="466"/>
      <c r="Q96" s="466"/>
      <c r="R96" s="466"/>
      <c r="S96" s="466"/>
      <c r="T96" s="466"/>
      <c r="U96" s="466"/>
      <c r="V96" s="439">
        <f t="shared" si="29"/>
        <v>102</v>
      </c>
      <c r="W96" s="440">
        <f t="shared" si="30"/>
        <v>34</v>
      </c>
    </row>
    <row r="97" spans="2:23" ht="42">
      <c r="B97" s="1345"/>
      <c r="C97" s="1350"/>
      <c r="D97" s="618" t="s">
        <v>61</v>
      </c>
      <c r="E97" s="463" t="s">
        <v>53</v>
      </c>
      <c r="F97" s="438">
        <f>+[2]UE409!F109</f>
        <v>90</v>
      </c>
      <c r="G97" s="417">
        <v>90</v>
      </c>
      <c r="H97" s="466">
        <v>90</v>
      </c>
      <c r="I97" s="466">
        <v>90</v>
      </c>
      <c r="J97" s="466">
        <v>7</v>
      </c>
      <c r="K97" s="466">
        <v>2</v>
      </c>
      <c r="L97" s="466">
        <v>4</v>
      </c>
      <c r="M97" s="466">
        <v>2</v>
      </c>
      <c r="N97" s="466">
        <v>2</v>
      </c>
      <c r="O97" s="466">
        <v>0</v>
      </c>
      <c r="P97" s="466"/>
      <c r="Q97" s="466"/>
      <c r="R97" s="466"/>
      <c r="S97" s="466"/>
      <c r="T97" s="466"/>
      <c r="U97" s="466"/>
      <c r="V97" s="439">
        <f t="shared" si="29"/>
        <v>17</v>
      </c>
      <c r="W97" s="440">
        <f t="shared" si="30"/>
        <v>18.888888888888889</v>
      </c>
    </row>
    <row r="98" spans="2:23" ht="42">
      <c r="B98" s="1345"/>
      <c r="C98" s="1350"/>
      <c r="D98" s="618" t="s">
        <v>62</v>
      </c>
      <c r="E98" s="463" t="s">
        <v>53</v>
      </c>
      <c r="F98" s="438">
        <f>+[2]UE409!F110</f>
        <v>200</v>
      </c>
      <c r="G98" s="417">
        <v>499</v>
      </c>
      <c r="H98" s="466">
        <v>499</v>
      </c>
      <c r="I98" s="466">
        <v>499</v>
      </c>
      <c r="J98" s="466">
        <v>15</v>
      </c>
      <c r="K98" s="466">
        <v>18</v>
      </c>
      <c r="L98" s="466">
        <v>10</v>
      </c>
      <c r="M98" s="466">
        <v>3</v>
      </c>
      <c r="N98" s="466">
        <v>13</v>
      </c>
      <c r="O98" s="466">
        <v>0</v>
      </c>
      <c r="P98" s="466"/>
      <c r="Q98" s="466"/>
      <c r="R98" s="466"/>
      <c r="S98" s="466"/>
      <c r="T98" s="466"/>
      <c r="U98" s="466"/>
      <c r="V98" s="439">
        <f t="shared" si="29"/>
        <v>59</v>
      </c>
      <c r="W98" s="440">
        <f t="shared" si="30"/>
        <v>29.5</v>
      </c>
    </row>
    <row r="99" spans="2:23" ht="42">
      <c r="B99" s="1345"/>
      <c r="C99" s="1350"/>
      <c r="D99" s="618" t="s">
        <v>63</v>
      </c>
      <c r="E99" s="463" t="s">
        <v>53</v>
      </c>
      <c r="F99" s="438">
        <f>+[2]UE409!F111</f>
        <v>2500</v>
      </c>
      <c r="G99" s="417">
        <v>2146</v>
      </c>
      <c r="H99" s="466">
        <v>2146</v>
      </c>
      <c r="I99" s="466">
        <v>2146</v>
      </c>
      <c r="J99" s="466">
        <v>211</v>
      </c>
      <c r="K99" s="466">
        <v>193</v>
      </c>
      <c r="L99" s="466">
        <v>214</v>
      </c>
      <c r="M99" s="466">
        <v>207</v>
      </c>
      <c r="N99" s="466">
        <v>214</v>
      </c>
      <c r="O99" s="466">
        <v>0</v>
      </c>
      <c r="P99" s="466"/>
      <c r="Q99" s="466"/>
      <c r="R99" s="466"/>
      <c r="S99" s="466"/>
      <c r="T99" s="466"/>
      <c r="U99" s="466"/>
      <c r="V99" s="439">
        <f t="shared" si="29"/>
        <v>1039</v>
      </c>
      <c r="W99" s="440">
        <f t="shared" si="30"/>
        <v>41.56</v>
      </c>
    </row>
    <row r="100" spans="2:23" ht="42">
      <c r="B100" s="1344"/>
      <c r="C100" s="1351"/>
      <c r="D100" s="618" t="s">
        <v>64</v>
      </c>
      <c r="E100" s="463" t="s">
        <v>53</v>
      </c>
      <c r="F100" s="438">
        <f>+[2]UE409!F112</f>
        <v>7000</v>
      </c>
      <c r="G100" s="417">
        <v>7606</v>
      </c>
      <c r="H100" s="466">
        <v>7606</v>
      </c>
      <c r="I100" s="466">
        <v>7606</v>
      </c>
      <c r="J100" s="466">
        <v>591</v>
      </c>
      <c r="K100" s="466">
        <v>498</v>
      </c>
      <c r="L100" s="466">
        <v>470</v>
      </c>
      <c r="M100" s="466">
        <v>365</v>
      </c>
      <c r="N100" s="466">
        <v>227</v>
      </c>
      <c r="O100" s="466">
        <v>357</v>
      </c>
      <c r="P100" s="466"/>
      <c r="Q100" s="466"/>
      <c r="R100" s="466"/>
      <c r="S100" s="466"/>
      <c r="T100" s="466"/>
      <c r="U100" s="466"/>
      <c r="V100" s="439">
        <f t="shared" si="29"/>
        <v>2508</v>
      </c>
      <c r="W100" s="440">
        <f t="shared" si="30"/>
        <v>35.828571428571429</v>
      </c>
    </row>
    <row r="101" spans="2:23" ht="63">
      <c r="B101" s="1379" t="s">
        <v>280</v>
      </c>
      <c r="C101" s="1381" t="s">
        <v>233</v>
      </c>
      <c r="D101" s="425" t="s">
        <v>221</v>
      </c>
      <c r="E101" s="472"/>
      <c r="F101" s="438">
        <f>+[2]UE409!F113</f>
        <v>106784</v>
      </c>
      <c r="G101" s="473">
        <f>+G102</f>
        <v>106784</v>
      </c>
      <c r="H101" s="473">
        <f>+H102</f>
        <v>106784</v>
      </c>
      <c r="I101" s="473">
        <f>+I102</f>
        <v>106784</v>
      </c>
      <c r="J101" s="473">
        <f>+J102</f>
        <v>11485</v>
      </c>
      <c r="K101" s="473">
        <f t="shared" ref="K101:U101" si="38">+K102</f>
        <v>9329</v>
      </c>
      <c r="L101" s="473">
        <f t="shared" si="38"/>
        <v>19242</v>
      </c>
      <c r="M101" s="473">
        <f t="shared" si="38"/>
        <v>1769</v>
      </c>
      <c r="N101" s="473">
        <f t="shared" si="38"/>
        <v>7240</v>
      </c>
      <c r="O101" s="473">
        <f t="shared" si="38"/>
        <v>9957</v>
      </c>
      <c r="P101" s="473">
        <f t="shared" si="38"/>
        <v>0</v>
      </c>
      <c r="Q101" s="473">
        <f t="shared" si="38"/>
        <v>0</v>
      </c>
      <c r="R101" s="473">
        <f t="shared" si="38"/>
        <v>0</v>
      </c>
      <c r="S101" s="473">
        <f t="shared" si="38"/>
        <v>0</v>
      </c>
      <c r="T101" s="473">
        <f t="shared" si="38"/>
        <v>0</v>
      </c>
      <c r="U101" s="473">
        <f t="shared" si="38"/>
        <v>0</v>
      </c>
      <c r="V101" s="439">
        <f t="shared" si="29"/>
        <v>59022</v>
      </c>
      <c r="W101" s="440">
        <f t="shared" si="30"/>
        <v>55.272325442013781</v>
      </c>
    </row>
    <row r="102" spans="2:23" ht="63.75" customHeight="1">
      <c r="B102" s="1380"/>
      <c r="C102" s="1382"/>
      <c r="D102" s="618" t="s">
        <v>65</v>
      </c>
      <c r="E102" s="463" t="s">
        <v>60</v>
      </c>
      <c r="F102" s="438">
        <f>+[2]UE409!F114</f>
        <v>106784</v>
      </c>
      <c r="G102" s="417">
        <v>106784</v>
      </c>
      <c r="H102" s="466">
        <v>106784</v>
      </c>
      <c r="I102" s="466">
        <v>106784</v>
      </c>
      <c r="J102" s="466">
        <v>11485</v>
      </c>
      <c r="K102" s="466">
        <v>9329</v>
      </c>
      <c r="L102" s="466">
        <v>19242</v>
      </c>
      <c r="M102" s="466">
        <v>1769</v>
      </c>
      <c r="N102" s="466">
        <v>7240</v>
      </c>
      <c r="O102" s="466">
        <v>9957</v>
      </c>
      <c r="P102" s="466"/>
      <c r="Q102" s="466"/>
      <c r="R102" s="466"/>
      <c r="S102" s="466"/>
      <c r="T102" s="466"/>
      <c r="U102" s="466"/>
      <c r="V102" s="439">
        <f t="shared" si="29"/>
        <v>59022</v>
      </c>
      <c r="W102" s="440">
        <f t="shared" si="30"/>
        <v>55.272325442013781</v>
      </c>
    </row>
    <row r="103" spans="2:23" ht="63">
      <c r="B103" s="1375" t="s">
        <v>281</v>
      </c>
      <c r="C103" s="1371" t="s">
        <v>234</v>
      </c>
      <c r="D103" s="425" t="s">
        <v>221</v>
      </c>
      <c r="E103" s="425"/>
      <c r="F103" s="438">
        <f>+[2]UE409!F115</f>
        <v>960</v>
      </c>
      <c r="G103" s="438">
        <f>SUM(G104:G111)</f>
        <v>5476</v>
      </c>
      <c r="H103" s="438">
        <f>SUM(H104:H111)</f>
        <v>5476</v>
      </c>
      <c r="I103" s="438">
        <f>SUM(I104:I111)</f>
        <v>5476</v>
      </c>
      <c r="J103" s="438">
        <f>SUM(J104:J111)</f>
        <v>66</v>
      </c>
      <c r="K103" s="438">
        <f t="shared" ref="K103:U103" si="39">SUM(K104:K111)</f>
        <v>31</v>
      </c>
      <c r="L103" s="438">
        <f t="shared" si="39"/>
        <v>37</v>
      </c>
      <c r="M103" s="438">
        <f t="shared" si="39"/>
        <v>0</v>
      </c>
      <c r="N103" s="438">
        <f t="shared" si="39"/>
        <v>43</v>
      </c>
      <c r="O103" s="438">
        <f t="shared" si="39"/>
        <v>90</v>
      </c>
      <c r="P103" s="438">
        <f t="shared" si="39"/>
        <v>0</v>
      </c>
      <c r="Q103" s="438">
        <f t="shared" si="39"/>
        <v>0</v>
      </c>
      <c r="R103" s="438">
        <f t="shared" si="39"/>
        <v>0</v>
      </c>
      <c r="S103" s="438">
        <f t="shared" si="39"/>
        <v>0</v>
      </c>
      <c r="T103" s="438">
        <f t="shared" si="39"/>
        <v>0</v>
      </c>
      <c r="U103" s="438">
        <f t="shared" si="39"/>
        <v>0</v>
      </c>
      <c r="V103" s="439">
        <f t="shared" si="29"/>
        <v>267</v>
      </c>
      <c r="W103" s="440">
        <f t="shared" si="30"/>
        <v>27.8125</v>
      </c>
    </row>
    <row r="104" spans="2:23" ht="42">
      <c r="B104" s="1383"/>
      <c r="C104" s="1384"/>
      <c r="D104" s="618" t="s">
        <v>76</v>
      </c>
      <c r="E104" s="463" t="s">
        <v>27</v>
      </c>
      <c r="F104" s="438">
        <f>+[2]UE409!F116</f>
        <v>20</v>
      </c>
      <c r="G104" s="417">
        <v>120</v>
      </c>
      <c r="H104" s="463">
        <v>120</v>
      </c>
      <c r="I104" s="463">
        <v>120</v>
      </c>
      <c r="J104" s="463">
        <v>9</v>
      </c>
      <c r="K104" s="463">
        <v>0</v>
      </c>
      <c r="L104" s="463">
        <v>0</v>
      </c>
      <c r="M104" s="463">
        <v>0</v>
      </c>
      <c r="N104" s="463">
        <v>0</v>
      </c>
      <c r="O104" s="463">
        <v>0</v>
      </c>
      <c r="P104" s="463"/>
      <c r="Q104" s="463"/>
      <c r="R104" s="463"/>
      <c r="S104" s="463"/>
      <c r="T104" s="463"/>
      <c r="U104" s="463"/>
      <c r="V104" s="439">
        <f t="shared" si="29"/>
        <v>9</v>
      </c>
      <c r="W104" s="440">
        <f t="shared" si="30"/>
        <v>45</v>
      </c>
    </row>
    <row r="105" spans="2:23" ht="42">
      <c r="B105" s="1383"/>
      <c r="C105" s="1384"/>
      <c r="D105" s="618" t="s">
        <v>77</v>
      </c>
      <c r="E105" s="463" t="s">
        <v>27</v>
      </c>
      <c r="F105" s="438">
        <f>+[2]UE409!F117</f>
        <v>400</v>
      </c>
      <c r="G105" s="417">
        <v>560</v>
      </c>
      <c r="H105" s="463">
        <v>560</v>
      </c>
      <c r="I105" s="463">
        <v>560</v>
      </c>
      <c r="J105" s="463">
        <v>40</v>
      </c>
      <c r="K105" s="463">
        <v>13</v>
      </c>
      <c r="L105" s="463">
        <v>2</v>
      </c>
      <c r="M105" s="463">
        <v>0</v>
      </c>
      <c r="N105" s="463">
        <v>30</v>
      </c>
      <c r="O105" s="463">
        <v>79</v>
      </c>
      <c r="P105" s="463"/>
      <c r="Q105" s="463"/>
      <c r="R105" s="463"/>
      <c r="S105" s="463"/>
      <c r="T105" s="463"/>
      <c r="U105" s="463"/>
      <c r="V105" s="439">
        <f t="shared" si="29"/>
        <v>164</v>
      </c>
      <c r="W105" s="440">
        <f t="shared" si="30"/>
        <v>41</v>
      </c>
    </row>
    <row r="106" spans="2:23" ht="42">
      <c r="B106" s="1383"/>
      <c r="C106" s="1384"/>
      <c r="D106" s="618" t="s">
        <v>78</v>
      </c>
      <c r="E106" s="463" t="s">
        <v>27</v>
      </c>
      <c r="F106" s="438">
        <f>+[2]UE409!F118</f>
        <v>20</v>
      </c>
      <c r="G106" s="417">
        <v>100</v>
      </c>
      <c r="H106" s="463">
        <v>100</v>
      </c>
      <c r="I106" s="463">
        <v>100</v>
      </c>
      <c r="J106" s="463">
        <v>7</v>
      </c>
      <c r="K106" s="463">
        <v>0</v>
      </c>
      <c r="L106" s="463">
        <v>0</v>
      </c>
      <c r="M106" s="463">
        <v>0</v>
      </c>
      <c r="N106" s="463">
        <v>0</v>
      </c>
      <c r="O106" s="463">
        <v>0</v>
      </c>
      <c r="P106" s="463"/>
      <c r="Q106" s="463"/>
      <c r="R106" s="463"/>
      <c r="S106" s="463"/>
      <c r="T106" s="463"/>
      <c r="U106" s="463"/>
      <c r="V106" s="439">
        <f t="shared" si="29"/>
        <v>7</v>
      </c>
      <c r="W106" s="440">
        <f t="shared" si="30"/>
        <v>35</v>
      </c>
    </row>
    <row r="107" spans="2:23" ht="42">
      <c r="B107" s="1383"/>
      <c r="C107" s="1384"/>
      <c r="D107" s="618" t="s">
        <v>79</v>
      </c>
      <c r="E107" s="463" t="s">
        <v>27</v>
      </c>
      <c r="F107" s="438">
        <f>+[2]UE409!F119</f>
        <v>200</v>
      </c>
      <c r="G107" s="417">
        <v>96</v>
      </c>
      <c r="H107" s="463">
        <v>96</v>
      </c>
      <c r="I107" s="463">
        <v>96</v>
      </c>
      <c r="J107" s="463">
        <v>1</v>
      </c>
      <c r="K107" s="474">
        <v>5</v>
      </c>
      <c r="L107" s="463">
        <v>4</v>
      </c>
      <c r="M107" s="463">
        <v>0</v>
      </c>
      <c r="N107" s="463">
        <v>9</v>
      </c>
      <c r="O107" s="463">
        <v>8</v>
      </c>
      <c r="P107" s="463"/>
      <c r="Q107" s="463"/>
      <c r="R107" s="463"/>
      <c r="S107" s="463"/>
      <c r="T107" s="463"/>
      <c r="U107" s="463"/>
      <c r="V107" s="439">
        <f t="shared" si="29"/>
        <v>27</v>
      </c>
      <c r="W107" s="440">
        <f t="shared" si="30"/>
        <v>13.5</v>
      </c>
    </row>
    <row r="108" spans="2:23" ht="42">
      <c r="B108" s="1383"/>
      <c r="C108" s="1384"/>
      <c r="D108" s="618" t="s">
        <v>80</v>
      </c>
      <c r="E108" s="463" t="s">
        <v>27</v>
      </c>
      <c r="F108" s="438">
        <f>+[2]UE409!F120</f>
        <v>100</v>
      </c>
      <c r="G108" s="417">
        <v>400</v>
      </c>
      <c r="H108" s="463">
        <v>400</v>
      </c>
      <c r="I108" s="463">
        <v>400</v>
      </c>
      <c r="J108" s="463">
        <v>5</v>
      </c>
      <c r="K108" s="474">
        <v>9</v>
      </c>
      <c r="L108" s="463">
        <v>12</v>
      </c>
      <c r="M108" s="463">
        <v>0</v>
      </c>
      <c r="N108" s="463">
        <v>0</v>
      </c>
      <c r="O108" s="463">
        <v>0</v>
      </c>
      <c r="P108" s="463"/>
      <c r="Q108" s="463"/>
      <c r="R108" s="463"/>
      <c r="S108" s="463"/>
      <c r="T108" s="463"/>
      <c r="U108" s="463"/>
      <c r="V108" s="439">
        <f t="shared" si="29"/>
        <v>26</v>
      </c>
      <c r="W108" s="440">
        <f t="shared" si="30"/>
        <v>26</v>
      </c>
    </row>
    <row r="109" spans="2:23" ht="42">
      <c r="B109" s="1383"/>
      <c r="C109" s="1384"/>
      <c r="D109" s="618" t="s">
        <v>219</v>
      </c>
      <c r="E109" s="463" t="s">
        <v>27</v>
      </c>
      <c r="F109" s="438">
        <f>+[2]UE409!F121</f>
        <v>100</v>
      </c>
      <c r="G109" s="417">
        <v>2000</v>
      </c>
      <c r="H109" s="463">
        <v>2000</v>
      </c>
      <c r="I109" s="463">
        <v>2000</v>
      </c>
      <c r="J109" s="463">
        <v>0</v>
      </c>
      <c r="K109" s="474">
        <v>1</v>
      </c>
      <c r="L109" s="463">
        <v>3</v>
      </c>
      <c r="M109" s="463">
        <v>0</v>
      </c>
      <c r="N109" s="463">
        <v>3</v>
      </c>
      <c r="O109" s="463">
        <v>2</v>
      </c>
      <c r="P109" s="463"/>
      <c r="Q109" s="463"/>
      <c r="R109" s="463"/>
      <c r="S109" s="463"/>
      <c r="T109" s="463"/>
      <c r="U109" s="463"/>
      <c r="V109" s="439">
        <f t="shared" si="29"/>
        <v>9</v>
      </c>
      <c r="W109" s="440">
        <f t="shared" si="30"/>
        <v>9</v>
      </c>
    </row>
    <row r="110" spans="2:23" ht="42">
      <c r="B110" s="1383"/>
      <c r="C110" s="1384"/>
      <c r="D110" s="618" t="s">
        <v>81</v>
      </c>
      <c r="E110" s="463" t="s">
        <v>27</v>
      </c>
      <c r="F110" s="438">
        <f>+[2]UE409!F122</f>
        <v>100</v>
      </c>
      <c r="G110" s="417">
        <v>1000</v>
      </c>
      <c r="H110" s="463">
        <v>1000</v>
      </c>
      <c r="I110" s="463">
        <v>1000</v>
      </c>
      <c r="J110" s="463">
        <v>4</v>
      </c>
      <c r="K110" s="474">
        <v>2</v>
      </c>
      <c r="L110" s="463">
        <v>16</v>
      </c>
      <c r="M110" s="463">
        <v>0</v>
      </c>
      <c r="N110" s="463">
        <v>0</v>
      </c>
      <c r="O110" s="463">
        <v>0</v>
      </c>
      <c r="P110" s="463"/>
      <c r="Q110" s="463"/>
      <c r="R110" s="463"/>
      <c r="S110" s="463"/>
      <c r="T110" s="463"/>
      <c r="U110" s="463"/>
      <c r="V110" s="439">
        <f t="shared" si="29"/>
        <v>22</v>
      </c>
      <c r="W110" s="440">
        <f t="shared" si="30"/>
        <v>22</v>
      </c>
    </row>
    <row r="111" spans="2:23" ht="42">
      <c r="B111" s="1376"/>
      <c r="C111" s="1372"/>
      <c r="D111" s="618" t="s">
        <v>466</v>
      </c>
      <c r="E111" s="463" t="s">
        <v>27</v>
      </c>
      <c r="F111" s="438">
        <f>+[2]UE409!F123</f>
        <v>20</v>
      </c>
      <c r="G111" s="417">
        <v>1200</v>
      </c>
      <c r="H111" s="463">
        <v>1200</v>
      </c>
      <c r="I111" s="463">
        <v>1200</v>
      </c>
      <c r="J111" s="463">
        <v>0</v>
      </c>
      <c r="K111" s="474">
        <v>1</v>
      </c>
      <c r="L111" s="463">
        <v>0</v>
      </c>
      <c r="M111" s="463">
        <v>0</v>
      </c>
      <c r="N111" s="463">
        <v>1</v>
      </c>
      <c r="O111" s="463">
        <v>1</v>
      </c>
      <c r="P111" s="463"/>
      <c r="Q111" s="463"/>
      <c r="R111" s="463"/>
      <c r="S111" s="463"/>
      <c r="T111" s="463"/>
      <c r="U111" s="463"/>
      <c r="V111" s="439">
        <f t="shared" si="29"/>
        <v>3</v>
      </c>
      <c r="W111" s="440">
        <f t="shared" si="30"/>
        <v>15</v>
      </c>
    </row>
    <row r="112" spans="2:23" ht="63">
      <c r="B112" s="1375" t="s">
        <v>282</v>
      </c>
      <c r="C112" s="1371" t="s">
        <v>82</v>
      </c>
      <c r="D112" s="425" t="s">
        <v>221</v>
      </c>
      <c r="E112" s="425"/>
      <c r="F112" s="438">
        <f>+[2]UE409!F124</f>
        <v>8810</v>
      </c>
      <c r="G112" s="438">
        <f>+G113</f>
        <v>8809</v>
      </c>
      <c r="H112" s="438">
        <f>+H113</f>
        <v>8809</v>
      </c>
      <c r="I112" s="438">
        <f>+I113</f>
        <v>8809</v>
      </c>
      <c r="J112" s="438">
        <f>+J113</f>
        <v>319</v>
      </c>
      <c r="K112" s="438">
        <f t="shared" ref="K112:U112" si="40">+K113</f>
        <v>325</v>
      </c>
      <c r="L112" s="438">
        <f t="shared" si="40"/>
        <v>470</v>
      </c>
      <c r="M112" s="438">
        <f t="shared" si="40"/>
        <v>313</v>
      </c>
      <c r="N112" s="438">
        <f t="shared" si="40"/>
        <v>192</v>
      </c>
      <c r="O112" s="438">
        <f t="shared" si="40"/>
        <v>277</v>
      </c>
      <c r="P112" s="438">
        <f t="shared" si="40"/>
        <v>0</v>
      </c>
      <c r="Q112" s="438">
        <f t="shared" si="40"/>
        <v>0</v>
      </c>
      <c r="R112" s="438">
        <f t="shared" si="40"/>
        <v>0</v>
      </c>
      <c r="S112" s="438">
        <f t="shared" si="40"/>
        <v>0</v>
      </c>
      <c r="T112" s="438">
        <f t="shared" si="40"/>
        <v>0</v>
      </c>
      <c r="U112" s="438">
        <f t="shared" si="40"/>
        <v>0</v>
      </c>
      <c r="V112" s="439">
        <f t="shared" si="29"/>
        <v>1896</v>
      </c>
      <c r="W112" s="440">
        <f t="shared" si="30"/>
        <v>21.52099886492622</v>
      </c>
    </row>
    <row r="113" spans="2:23" ht="42">
      <c r="B113" s="1376"/>
      <c r="C113" s="1372"/>
      <c r="D113" s="618" t="s">
        <v>83</v>
      </c>
      <c r="E113" s="463" t="s">
        <v>84</v>
      </c>
      <c r="F113" s="438">
        <f>+[2]UE409!F125</f>
        <v>8810</v>
      </c>
      <c r="G113" s="417">
        <v>8809</v>
      </c>
      <c r="H113" s="475">
        <v>8809</v>
      </c>
      <c r="I113" s="475">
        <v>8809</v>
      </c>
      <c r="J113" s="475">
        <v>319</v>
      </c>
      <c r="K113" s="475">
        <v>325</v>
      </c>
      <c r="L113" s="475">
        <v>470</v>
      </c>
      <c r="M113" s="475">
        <v>313</v>
      </c>
      <c r="N113" s="475">
        <v>192</v>
      </c>
      <c r="O113" s="475">
        <v>277</v>
      </c>
      <c r="P113" s="475"/>
      <c r="Q113" s="475"/>
      <c r="R113" s="475"/>
      <c r="S113" s="475"/>
      <c r="T113" s="475"/>
      <c r="U113" s="475"/>
      <c r="V113" s="439">
        <f t="shared" si="29"/>
        <v>1896</v>
      </c>
      <c r="W113" s="440">
        <f t="shared" si="30"/>
        <v>21.52099886492622</v>
      </c>
    </row>
    <row r="114" spans="2:23" ht="63">
      <c r="B114" s="1373" t="s">
        <v>235</v>
      </c>
      <c r="C114" s="1371" t="s">
        <v>283</v>
      </c>
      <c r="D114" s="425" t="s">
        <v>221</v>
      </c>
      <c r="E114" s="425"/>
      <c r="F114" s="438">
        <f>+[2]UE409!F126</f>
        <v>720</v>
      </c>
      <c r="G114" s="438">
        <f>+G115</f>
        <v>720</v>
      </c>
      <c r="H114" s="438">
        <f>+H115</f>
        <v>720</v>
      </c>
      <c r="I114" s="438">
        <f>+I115</f>
        <v>720</v>
      </c>
      <c r="J114" s="438">
        <f>+J115</f>
        <v>61</v>
      </c>
      <c r="K114" s="438">
        <f t="shared" ref="K114:U114" si="41">+K115</f>
        <v>57</v>
      </c>
      <c r="L114" s="438">
        <f t="shared" si="41"/>
        <v>89</v>
      </c>
      <c r="M114" s="438">
        <f t="shared" si="41"/>
        <v>41</v>
      </c>
      <c r="N114" s="438">
        <f t="shared" si="41"/>
        <v>2</v>
      </c>
      <c r="O114" s="438">
        <f t="shared" si="41"/>
        <v>28</v>
      </c>
      <c r="P114" s="438">
        <f t="shared" si="41"/>
        <v>0</v>
      </c>
      <c r="Q114" s="438">
        <f t="shared" si="41"/>
        <v>0</v>
      </c>
      <c r="R114" s="438">
        <f t="shared" si="41"/>
        <v>0</v>
      </c>
      <c r="S114" s="438">
        <f t="shared" si="41"/>
        <v>0</v>
      </c>
      <c r="T114" s="438">
        <f t="shared" si="41"/>
        <v>0</v>
      </c>
      <c r="U114" s="438">
        <f t="shared" si="41"/>
        <v>0</v>
      </c>
      <c r="V114" s="439">
        <f t="shared" si="29"/>
        <v>278</v>
      </c>
      <c r="W114" s="440">
        <f t="shared" si="30"/>
        <v>38.611111111111114</v>
      </c>
    </row>
    <row r="115" spans="2:23" ht="40.5" customHeight="1">
      <c r="B115" s="1374"/>
      <c r="C115" s="1372"/>
      <c r="D115" s="618" t="s">
        <v>236</v>
      </c>
      <c r="E115" s="463" t="s">
        <v>85</v>
      </c>
      <c r="F115" s="438">
        <f>+[2]UE409!F127</f>
        <v>720</v>
      </c>
      <c r="G115" s="417">
        <v>720</v>
      </c>
      <c r="H115" s="466">
        <v>720</v>
      </c>
      <c r="I115" s="466">
        <v>720</v>
      </c>
      <c r="J115" s="466">
        <v>61</v>
      </c>
      <c r="K115" s="466">
        <v>57</v>
      </c>
      <c r="L115" s="466">
        <v>89</v>
      </c>
      <c r="M115" s="466">
        <v>41</v>
      </c>
      <c r="N115" s="466">
        <v>2</v>
      </c>
      <c r="O115" s="466">
        <v>28</v>
      </c>
      <c r="P115" s="466"/>
      <c r="Q115" s="466"/>
      <c r="R115" s="466"/>
      <c r="S115" s="466"/>
      <c r="T115" s="466"/>
      <c r="U115" s="466"/>
      <c r="V115" s="439">
        <f t="shared" si="29"/>
        <v>278</v>
      </c>
      <c r="W115" s="440">
        <f t="shared" si="30"/>
        <v>38.611111111111114</v>
      </c>
    </row>
    <row r="116" spans="2:23" ht="63">
      <c r="B116" s="1375" t="s">
        <v>284</v>
      </c>
      <c r="C116" s="1371" t="s">
        <v>86</v>
      </c>
      <c r="D116" s="425" t="s">
        <v>221</v>
      </c>
      <c r="E116" s="425"/>
      <c r="F116" s="438">
        <f>+[2]UE409!F128</f>
        <v>13404</v>
      </c>
      <c r="G116" s="438">
        <f>+G117</f>
        <v>12487</v>
      </c>
      <c r="H116" s="438">
        <f>+H117</f>
        <v>12487</v>
      </c>
      <c r="I116" s="438">
        <f>+I117</f>
        <v>12487</v>
      </c>
      <c r="J116" s="438">
        <f>+J117</f>
        <v>713</v>
      </c>
      <c r="K116" s="438">
        <f t="shared" ref="K116:U116" si="42">+K117</f>
        <v>722</v>
      </c>
      <c r="L116" s="438">
        <f t="shared" si="42"/>
        <v>693</v>
      </c>
      <c r="M116" s="438">
        <f t="shared" si="42"/>
        <v>607</v>
      </c>
      <c r="N116" s="438">
        <f t="shared" si="42"/>
        <v>763</v>
      </c>
      <c r="O116" s="438">
        <f t="shared" si="42"/>
        <v>793</v>
      </c>
      <c r="P116" s="438">
        <f t="shared" si="42"/>
        <v>0</v>
      </c>
      <c r="Q116" s="438">
        <f t="shared" si="42"/>
        <v>0</v>
      </c>
      <c r="R116" s="438">
        <f t="shared" si="42"/>
        <v>0</v>
      </c>
      <c r="S116" s="438">
        <f t="shared" si="42"/>
        <v>0</v>
      </c>
      <c r="T116" s="438">
        <f t="shared" si="42"/>
        <v>0</v>
      </c>
      <c r="U116" s="438">
        <f t="shared" si="42"/>
        <v>0</v>
      </c>
      <c r="V116" s="439">
        <f t="shared" si="29"/>
        <v>4291</v>
      </c>
      <c r="W116" s="440">
        <f t="shared" si="30"/>
        <v>32.012831990450614</v>
      </c>
    </row>
    <row r="117" spans="2:23" ht="79.5" customHeight="1">
      <c r="B117" s="1376"/>
      <c r="C117" s="1372"/>
      <c r="D117" s="618" t="s">
        <v>87</v>
      </c>
      <c r="E117" s="463" t="s">
        <v>467</v>
      </c>
      <c r="F117" s="438">
        <f>+[2]UE409!F129</f>
        <v>13404</v>
      </c>
      <c r="G117" s="417">
        <v>12487</v>
      </c>
      <c r="H117" s="466">
        <v>12487</v>
      </c>
      <c r="I117" s="466">
        <v>12487</v>
      </c>
      <c r="J117" s="466">
        <v>713</v>
      </c>
      <c r="K117" s="466">
        <v>722</v>
      </c>
      <c r="L117" s="466">
        <v>693</v>
      </c>
      <c r="M117" s="466">
        <v>607</v>
      </c>
      <c r="N117" s="466">
        <v>763</v>
      </c>
      <c r="O117" s="466">
        <v>793</v>
      </c>
      <c r="P117" s="466"/>
      <c r="Q117" s="466"/>
      <c r="R117" s="466"/>
      <c r="S117" s="466"/>
      <c r="T117" s="466"/>
      <c r="U117" s="466"/>
      <c r="V117" s="439">
        <f t="shared" si="29"/>
        <v>4291</v>
      </c>
      <c r="W117" s="440">
        <f t="shared" si="30"/>
        <v>32.012831990450614</v>
      </c>
    </row>
    <row r="118" spans="2:23" ht="63">
      <c r="B118" s="1373" t="s">
        <v>237</v>
      </c>
      <c r="C118" s="1369" t="s">
        <v>285</v>
      </c>
      <c r="D118" s="425" t="s">
        <v>221</v>
      </c>
      <c r="E118" s="425"/>
      <c r="F118" s="438">
        <f>+[2]UE409!F130</f>
        <v>2600</v>
      </c>
      <c r="G118" s="438">
        <f>SUM(G119:G121)</f>
        <v>2600</v>
      </c>
      <c r="H118" s="438">
        <f>SUM(H119:H121)</f>
        <v>2600</v>
      </c>
      <c r="I118" s="438">
        <f>SUM(I119:I121)</f>
        <v>2600</v>
      </c>
      <c r="J118" s="438">
        <f>SUM(J119:J121)</f>
        <v>177</v>
      </c>
      <c r="K118" s="438">
        <f t="shared" ref="K118:U118" si="43">SUM(K119:K121)</f>
        <v>116</v>
      </c>
      <c r="L118" s="438">
        <f t="shared" si="43"/>
        <v>168</v>
      </c>
      <c r="M118" s="438">
        <f t="shared" si="43"/>
        <v>146</v>
      </c>
      <c r="N118" s="438">
        <f t="shared" si="43"/>
        <v>155</v>
      </c>
      <c r="O118" s="438">
        <f t="shared" si="43"/>
        <v>167</v>
      </c>
      <c r="P118" s="438">
        <f t="shared" si="43"/>
        <v>0</v>
      </c>
      <c r="Q118" s="438">
        <f t="shared" si="43"/>
        <v>0</v>
      </c>
      <c r="R118" s="438">
        <f t="shared" si="43"/>
        <v>0</v>
      </c>
      <c r="S118" s="438">
        <f t="shared" si="43"/>
        <v>0</v>
      </c>
      <c r="T118" s="438">
        <f t="shared" si="43"/>
        <v>0</v>
      </c>
      <c r="U118" s="438">
        <f t="shared" si="43"/>
        <v>0</v>
      </c>
      <c r="V118" s="439">
        <f t="shared" si="29"/>
        <v>929</v>
      </c>
      <c r="W118" s="440">
        <f t="shared" si="30"/>
        <v>35.730769230769234</v>
      </c>
    </row>
    <row r="119" spans="2:23" ht="63">
      <c r="B119" s="1377"/>
      <c r="C119" s="1378"/>
      <c r="D119" s="618" t="s">
        <v>88</v>
      </c>
      <c r="E119" s="469" t="s">
        <v>89</v>
      </c>
      <c r="F119" s="438">
        <f>+[2]UE409!F131</f>
        <v>200</v>
      </c>
      <c r="G119" s="417">
        <v>200</v>
      </c>
      <c r="H119" s="463">
        <v>200</v>
      </c>
      <c r="I119" s="463">
        <v>200</v>
      </c>
      <c r="J119" s="463">
        <v>12</v>
      </c>
      <c r="K119" s="463">
        <v>6</v>
      </c>
      <c r="L119" s="463">
        <v>11</v>
      </c>
      <c r="M119" s="463">
        <v>7</v>
      </c>
      <c r="N119" s="463">
        <v>6</v>
      </c>
      <c r="O119" s="463">
        <v>5</v>
      </c>
      <c r="P119" s="463"/>
      <c r="Q119" s="463"/>
      <c r="R119" s="463"/>
      <c r="S119" s="463"/>
      <c r="T119" s="463"/>
      <c r="U119" s="463"/>
      <c r="V119" s="439">
        <f t="shared" si="29"/>
        <v>47</v>
      </c>
      <c r="W119" s="440">
        <f t="shared" si="30"/>
        <v>23.5</v>
      </c>
    </row>
    <row r="120" spans="2:23" ht="63">
      <c r="B120" s="1377"/>
      <c r="C120" s="1378"/>
      <c r="D120" s="618" t="s">
        <v>90</v>
      </c>
      <c r="E120" s="463" t="s">
        <v>89</v>
      </c>
      <c r="F120" s="438">
        <f>+[2]UE409!F132</f>
        <v>900</v>
      </c>
      <c r="G120" s="417">
        <v>900</v>
      </c>
      <c r="H120" s="463">
        <v>900</v>
      </c>
      <c r="I120" s="463">
        <v>900</v>
      </c>
      <c r="J120" s="463">
        <v>60</v>
      </c>
      <c r="K120" s="463">
        <v>60</v>
      </c>
      <c r="L120" s="463">
        <v>62</v>
      </c>
      <c r="M120" s="463">
        <v>66</v>
      </c>
      <c r="N120" s="463">
        <v>71</v>
      </c>
      <c r="O120" s="463">
        <v>71</v>
      </c>
      <c r="P120" s="463"/>
      <c r="Q120" s="463"/>
      <c r="R120" s="463"/>
      <c r="S120" s="463"/>
      <c r="T120" s="463"/>
      <c r="U120" s="463"/>
      <c r="V120" s="439">
        <f t="shared" si="29"/>
        <v>390</v>
      </c>
      <c r="W120" s="440">
        <f t="shared" si="30"/>
        <v>43.333333333333336</v>
      </c>
    </row>
    <row r="121" spans="2:23" ht="63">
      <c r="B121" s="1374"/>
      <c r="C121" s="1370"/>
      <c r="D121" s="618" t="s">
        <v>91</v>
      </c>
      <c r="E121" s="463" t="s">
        <v>89</v>
      </c>
      <c r="F121" s="438">
        <f>+[2]UE409!F133</f>
        <v>1500</v>
      </c>
      <c r="G121" s="417">
        <v>1500</v>
      </c>
      <c r="H121" s="463">
        <v>1500</v>
      </c>
      <c r="I121" s="463">
        <v>1500</v>
      </c>
      <c r="J121" s="463">
        <v>105</v>
      </c>
      <c r="K121" s="463">
        <v>50</v>
      </c>
      <c r="L121" s="463">
        <v>95</v>
      </c>
      <c r="M121" s="463">
        <v>73</v>
      </c>
      <c r="N121" s="463">
        <v>78</v>
      </c>
      <c r="O121" s="463">
        <v>91</v>
      </c>
      <c r="P121" s="463"/>
      <c r="Q121" s="463"/>
      <c r="R121" s="463"/>
      <c r="S121" s="463"/>
      <c r="T121" s="463"/>
      <c r="U121" s="463"/>
      <c r="V121" s="439">
        <f t="shared" si="29"/>
        <v>492</v>
      </c>
      <c r="W121" s="440">
        <f t="shared" si="30"/>
        <v>32.800000000000004</v>
      </c>
    </row>
    <row r="122" spans="2:23" ht="63">
      <c r="B122" s="1373" t="s">
        <v>238</v>
      </c>
      <c r="C122" s="1371" t="s">
        <v>286</v>
      </c>
      <c r="D122" s="425" t="s">
        <v>221</v>
      </c>
      <c r="E122" s="425"/>
      <c r="F122" s="438">
        <f>+[2]UE409!F134</f>
        <v>9530</v>
      </c>
      <c r="G122" s="438">
        <f>+G123</f>
        <v>9529</v>
      </c>
      <c r="H122" s="438">
        <f>+H123</f>
        <v>9529</v>
      </c>
      <c r="I122" s="438">
        <f>+I123</f>
        <v>9529</v>
      </c>
      <c r="J122" s="438">
        <f>+J123</f>
        <v>380</v>
      </c>
      <c r="K122" s="438">
        <f t="shared" ref="K122:U122" si="44">+K123</f>
        <v>387</v>
      </c>
      <c r="L122" s="438">
        <f t="shared" si="44"/>
        <v>399</v>
      </c>
      <c r="M122" s="438">
        <f t="shared" si="44"/>
        <v>373</v>
      </c>
      <c r="N122" s="438">
        <f t="shared" si="44"/>
        <v>360</v>
      </c>
      <c r="O122" s="438">
        <f t="shared" si="44"/>
        <v>317</v>
      </c>
      <c r="P122" s="438">
        <f t="shared" si="44"/>
        <v>0</v>
      </c>
      <c r="Q122" s="438">
        <f t="shared" si="44"/>
        <v>0</v>
      </c>
      <c r="R122" s="438">
        <f t="shared" si="44"/>
        <v>0</v>
      </c>
      <c r="S122" s="438">
        <f t="shared" si="44"/>
        <v>0</v>
      </c>
      <c r="T122" s="438">
        <f t="shared" si="44"/>
        <v>0</v>
      </c>
      <c r="U122" s="438">
        <f t="shared" si="44"/>
        <v>0</v>
      </c>
      <c r="V122" s="439">
        <f t="shared" si="29"/>
        <v>2216</v>
      </c>
      <c r="W122" s="440">
        <f t="shared" si="30"/>
        <v>23.252885624344177</v>
      </c>
    </row>
    <row r="123" spans="2:23" ht="63">
      <c r="B123" s="1374"/>
      <c r="C123" s="1372"/>
      <c r="D123" s="618" t="s">
        <v>92</v>
      </c>
      <c r="E123" s="463" t="s">
        <v>93</v>
      </c>
      <c r="F123" s="438">
        <f>+[2]UE409!F135</f>
        <v>9530</v>
      </c>
      <c r="G123" s="417">
        <v>9529</v>
      </c>
      <c r="H123" s="466">
        <v>9529</v>
      </c>
      <c r="I123" s="466">
        <v>9529</v>
      </c>
      <c r="J123" s="466">
        <v>380</v>
      </c>
      <c r="K123" s="466">
        <v>387</v>
      </c>
      <c r="L123" s="466">
        <v>399</v>
      </c>
      <c r="M123" s="466">
        <v>373</v>
      </c>
      <c r="N123" s="476">
        <v>360</v>
      </c>
      <c r="O123" s="466">
        <v>317</v>
      </c>
      <c r="P123" s="466"/>
      <c r="Q123" s="466"/>
      <c r="R123" s="466"/>
      <c r="S123" s="466"/>
      <c r="T123" s="466"/>
      <c r="U123" s="466"/>
      <c r="V123" s="439">
        <f t="shared" si="29"/>
        <v>2216</v>
      </c>
      <c r="W123" s="440">
        <f t="shared" si="30"/>
        <v>23.252885624344177</v>
      </c>
    </row>
    <row r="124" spans="2:23">
      <c r="B124" s="433"/>
      <c r="C124" s="433"/>
      <c r="D124" s="433"/>
      <c r="F124" s="71"/>
      <c r="G124" s="460"/>
      <c r="H124" s="460"/>
      <c r="I124" s="457"/>
      <c r="J124" s="460"/>
      <c r="K124" s="460"/>
      <c r="L124" s="460"/>
      <c r="M124" s="460"/>
      <c r="N124" s="460"/>
      <c r="O124" s="460"/>
      <c r="P124" s="460"/>
      <c r="Q124" s="460"/>
      <c r="R124" s="460"/>
      <c r="S124" s="460"/>
      <c r="T124" s="460"/>
      <c r="U124" s="460"/>
      <c r="V124" s="460"/>
      <c r="W124" s="460"/>
    </row>
    <row r="125" spans="2:23">
      <c r="B125" s="433"/>
      <c r="C125" s="433"/>
      <c r="D125" s="433"/>
      <c r="F125" s="71"/>
      <c r="G125" s="460"/>
      <c r="H125" s="460"/>
      <c r="I125" s="457"/>
      <c r="J125" s="460"/>
      <c r="K125" s="460"/>
      <c r="L125" s="460"/>
      <c r="M125" s="460"/>
      <c r="N125" s="460"/>
      <c r="O125" s="460"/>
      <c r="P125" s="460"/>
      <c r="Q125" s="460"/>
      <c r="R125" s="460"/>
      <c r="S125" s="460"/>
      <c r="T125" s="460"/>
      <c r="U125" s="460"/>
      <c r="V125" s="460"/>
      <c r="W125" s="460"/>
    </row>
    <row r="126" spans="2:23">
      <c r="B126" s="433"/>
      <c r="C126" s="433"/>
      <c r="D126" s="433"/>
      <c r="F126" s="71"/>
      <c r="G126" s="460"/>
      <c r="H126" s="460"/>
      <c r="I126" s="457"/>
      <c r="J126" s="460"/>
      <c r="K126" s="460"/>
      <c r="L126" s="460"/>
      <c r="M126" s="460"/>
      <c r="N126" s="460"/>
      <c r="O126" s="460"/>
      <c r="P126" s="460"/>
      <c r="Q126" s="460"/>
      <c r="R126" s="460"/>
      <c r="S126" s="460"/>
      <c r="T126" s="460"/>
      <c r="U126" s="460"/>
      <c r="V126" s="460"/>
      <c r="W126" s="460"/>
    </row>
    <row r="127" spans="2:23">
      <c r="B127" s="455"/>
      <c r="C127" s="456"/>
      <c r="D127" s="456"/>
      <c r="E127" s="458"/>
      <c r="F127" s="459"/>
      <c r="G127" s="457"/>
      <c r="H127" s="457"/>
      <c r="I127" s="457"/>
      <c r="J127" s="460"/>
      <c r="K127" s="460"/>
      <c r="L127" s="460"/>
      <c r="M127" s="460"/>
      <c r="N127" s="460"/>
      <c r="O127" s="460"/>
      <c r="P127" s="460"/>
      <c r="Q127" s="460"/>
      <c r="R127" s="460"/>
      <c r="S127" s="460"/>
      <c r="T127" s="460"/>
      <c r="U127" s="460"/>
      <c r="V127" s="274"/>
      <c r="W127" s="274"/>
    </row>
    <row r="128" spans="2:23">
      <c r="B128" s="455"/>
      <c r="C128" s="456"/>
      <c r="D128" s="456"/>
      <c r="E128" s="458"/>
      <c r="F128" s="459"/>
      <c r="G128" s="457"/>
      <c r="H128" s="457"/>
      <c r="I128" s="457"/>
      <c r="J128" s="460"/>
      <c r="K128" s="460"/>
      <c r="L128" s="460"/>
      <c r="M128" s="460"/>
      <c r="N128" s="460"/>
      <c r="O128" s="460"/>
      <c r="P128" s="460"/>
      <c r="Q128" s="460"/>
      <c r="R128" s="460"/>
      <c r="S128" s="460"/>
      <c r="T128" s="460"/>
      <c r="U128" s="460"/>
      <c r="V128" s="274"/>
      <c r="W128" s="274"/>
    </row>
    <row r="129" spans="2:23">
      <c r="B129" s="455"/>
      <c r="C129" s="456"/>
      <c r="D129" s="456"/>
      <c r="E129" s="458"/>
      <c r="F129" s="459"/>
      <c r="G129" s="457"/>
      <c r="H129" s="457"/>
      <c r="I129" s="457"/>
      <c r="J129" s="460"/>
      <c r="K129" s="460"/>
      <c r="L129" s="460"/>
      <c r="M129" s="460"/>
      <c r="N129" s="460"/>
      <c r="O129" s="460"/>
      <c r="P129" s="460"/>
      <c r="Q129" s="460"/>
      <c r="R129" s="460"/>
      <c r="S129" s="460"/>
      <c r="T129" s="460"/>
      <c r="U129" s="460"/>
      <c r="V129" s="477"/>
      <c r="W129" s="477"/>
    </row>
    <row r="130" spans="2:23">
      <c r="B130" s="455"/>
      <c r="C130" s="456"/>
      <c r="D130" s="456"/>
      <c r="E130" s="458"/>
      <c r="F130" s="459"/>
      <c r="G130" s="457"/>
      <c r="H130" s="457"/>
      <c r="I130" s="457"/>
      <c r="J130" s="460"/>
      <c r="K130" s="460"/>
      <c r="L130" s="460"/>
      <c r="M130" s="460"/>
      <c r="N130" s="460"/>
      <c r="O130" s="460"/>
      <c r="P130" s="460"/>
      <c r="Q130" s="460"/>
      <c r="R130" s="460"/>
      <c r="S130" s="460"/>
      <c r="T130" s="460"/>
      <c r="U130" s="460"/>
      <c r="V130" s="433"/>
      <c r="W130" s="433"/>
    </row>
    <row r="131" spans="2:23">
      <c r="B131" s="1385" t="s">
        <v>10</v>
      </c>
      <c r="C131" s="1385"/>
      <c r="D131" s="1385"/>
      <c r="E131" s="1385"/>
      <c r="F131" s="1385"/>
      <c r="G131" s="1385"/>
      <c r="H131" s="1385"/>
      <c r="I131" s="455"/>
      <c r="J131" s="52"/>
      <c r="K131" s="52"/>
      <c r="L131" s="52"/>
      <c r="M131" s="52"/>
      <c r="N131" s="52"/>
      <c r="O131" s="52"/>
      <c r="P131" s="52"/>
      <c r="Q131" s="52"/>
      <c r="R131" s="52"/>
      <c r="S131" s="52"/>
      <c r="T131" s="52"/>
      <c r="U131" s="52"/>
    </row>
    <row r="132" spans="2:23">
      <c r="B132" s="462" t="s">
        <v>147</v>
      </c>
      <c r="C132" s="1359" t="s">
        <v>148</v>
      </c>
      <c r="D132" s="1359"/>
      <c r="E132" s="1359"/>
      <c r="F132" s="1359"/>
      <c r="G132" s="1359"/>
      <c r="H132" s="1359"/>
      <c r="I132" s="461"/>
      <c r="J132" s="274"/>
      <c r="K132" s="274"/>
      <c r="L132" s="274"/>
      <c r="M132" s="274"/>
      <c r="N132" s="274"/>
      <c r="O132" s="274"/>
      <c r="P132" s="274"/>
      <c r="Q132" s="274"/>
      <c r="R132" s="274"/>
      <c r="S132" s="274"/>
      <c r="T132" s="274"/>
      <c r="U132" s="274"/>
    </row>
    <row r="133" spans="2:23">
      <c r="B133" s="1343" t="s">
        <v>14</v>
      </c>
      <c r="C133" s="1343" t="s">
        <v>15</v>
      </c>
      <c r="D133" s="1360" t="s">
        <v>16</v>
      </c>
      <c r="E133" s="1363" t="s">
        <v>17</v>
      </c>
      <c r="F133" s="1346" t="s">
        <v>494</v>
      </c>
      <c r="G133" s="1340" t="s">
        <v>214</v>
      </c>
      <c r="H133" s="1341"/>
      <c r="I133" s="1342"/>
      <c r="J133" s="1331" t="s">
        <v>493</v>
      </c>
      <c r="K133" s="1332"/>
      <c r="L133" s="1332"/>
      <c r="M133" s="1332"/>
      <c r="N133" s="1332"/>
      <c r="O133" s="1332"/>
      <c r="P133" s="1332"/>
      <c r="Q133" s="1332"/>
      <c r="R133" s="1332"/>
      <c r="S133" s="1332"/>
      <c r="T133" s="1332"/>
      <c r="U133" s="1333"/>
      <c r="V133" s="1334" t="s">
        <v>576</v>
      </c>
      <c r="W133" s="1337" t="s">
        <v>577</v>
      </c>
    </row>
    <row r="134" spans="2:23">
      <c r="B134" s="1345"/>
      <c r="C134" s="1345"/>
      <c r="D134" s="1361"/>
      <c r="E134" s="1364"/>
      <c r="F134" s="1347"/>
      <c r="G134" s="1340" t="s">
        <v>437</v>
      </c>
      <c r="H134" s="1341"/>
      <c r="I134" s="1342"/>
      <c r="J134" s="1331" t="s">
        <v>575</v>
      </c>
      <c r="K134" s="1332"/>
      <c r="L134" s="1332"/>
      <c r="M134" s="1332"/>
      <c r="N134" s="1332"/>
      <c r="O134" s="1332"/>
      <c r="P134" s="1332"/>
      <c r="Q134" s="1332"/>
      <c r="R134" s="1332"/>
      <c r="S134" s="1332"/>
      <c r="T134" s="1332"/>
      <c r="U134" s="1333"/>
      <c r="V134" s="1335"/>
      <c r="W134" s="1338"/>
    </row>
    <row r="135" spans="2:23">
      <c r="B135" s="1345"/>
      <c r="C135" s="1345"/>
      <c r="D135" s="1361"/>
      <c r="E135" s="1364"/>
      <c r="F135" s="1347"/>
      <c r="G135" s="1343">
        <v>2023</v>
      </c>
      <c r="H135" s="1343">
        <v>2024</v>
      </c>
      <c r="I135" s="1343">
        <v>2025</v>
      </c>
      <c r="J135" s="435"/>
      <c r="K135" s="435"/>
      <c r="L135" s="435"/>
      <c r="M135" s="435"/>
      <c r="N135" s="435"/>
      <c r="O135" s="435"/>
      <c r="P135" s="435"/>
      <c r="Q135" s="435"/>
      <c r="R135" s="435"/>
      <c r="S135" s="435"/>
      <c r="T135" s="435"/>
      <c r="U135" s="435"/>
      <c r="V135" s="1335"/>
      <c r="W135" s="1338"/>
    </row>
    <row r="136" spans="2:23">
      <c r="B136" s="1344"/>
      <c r="C136" s="1344"/>
      <c r="D136" s="1362"/>
      <c r="E136" s="1365"/>
      <c r="F136" s="1348"/>
      <c r="G136" s="1344"/>
      <c r="H136" s="1344"/>
      <c r="I136" s="1344"/>
      <c r="J136" s="437" t="s">
        <v>399</v>
      </c>
      <c r="K136" s="437" t="s">
        <v>400</v>
      </c>
      <c r="L136" s="437" t="s">
        <v>401</v>
      </c>
      <c r="M136" s="437" t="s">
        <v>402</v>
      </c>
      <c r="N136" s="437" t="s">
        <v>403</v>
      </c>
      <c r="O136" s="437" t="s">
        <v>404</v>
      </c>
      <c r="P136" s="437" t="s">
        <v>405</v>
      </c>
      <c r="Q136" s="437" t="s">
        <v>406</v>
      </c>
      <c r="R136" s="437" t="s">
        <v>407</v>
      </c>
      <c r="S136" s="437" t="s">
        <v>408</v>
      </c>
      <c r="T136" s="437" t="s">
        <v>409</v>
      </c>
      <c r="U136" s="437" t="s">
        <v>410</v>
      </c>
      <c r="V136" s="1336"/>
      <c r="W136" s="1339"/>
    </row>
    <row r="137" spans="2:23">
      <c r="B137" s="1354" t="s">
        <v>240</v>
      </c>
      <c r="C137" s="1390" t="s">
        <v>321</v>
      </c>
      <c r="D137" s="1340" t="s">
        <v>411</v>
      </c>
      <c r="E137" s="1342"/>
      <c r="F137" s="438">
        <f>+[2]UE409!F149</f>
        <v>5</v>
      </c>
      <c r="G137" s="438">
        <f>+G138</f>
        <v>5</v>
      </c>
      <c r="H137" s="438">
        <f>+H138</f>
        <v>5</v>
      </c>
      <c r="I137" s="438">
        <f>+I138</f>
        <v>5</v>
      </c>
      <c r="J137" s="438">
        <f>+J138+J139</f>
        <v>1</v>
      </c>
      <c r="K137" s="438">
        <f t="shared" ref="K137:U137" si="45">+K138+K139</f>
        <v>0</v>
      </c>
      <c r="L137" s="438">
        <f t="shared" si="45"/>
        <v>1</v>
      </c>
      <c r="M137" s="438">
        <f t="shared" si="45"/>
        <v>1</v>
      </c>
      <c r="N137" s="438">
        <f t="shared" si="45"/>
        <v>0</v>
      </c>
      <c r="O137" s="479">
        <f t="shared" si="45"/>
        <v>1</v>
      </c>
      <c r="P137" s="438">
        <f t="shared" si="45"/>
        <v>0</v>
      </c>
      <c r="Q137" s="438">
        <f t="shared" si="45"/>
        <v>0</v>
      </c>
      <c r="R137" s="438">
        <f t="shared" si="45"/>
        <v>0</v>
      </c>
      <c r="S137" s="438">
        <f t="shared" si="45"/>
        <v>0</v>
      </c>
      <c r="T137" s="438">
        <f t="shared" si="45"/>
        <v>0</v>
      </c>
      <c r="U137" s="438">
        <f t="shared" si="45"/>
        <v>0</v>
      </c>
      <c r="V137" s="439">
        <f>SUM(J137:U137)</f>
        <v>4</v>
      </c>
      <c r="W137" s="440">
        <f>+V137/F137*100</f>
        <v>80</v>
      </c>
    </row>
    <row r="138" spans="2:23" ht="49.5" customHeight="1">
      <c r="B138" s="1366"/>
      <c r="C138" s="1391"/>
      <c r="D138" s="480" t="s">
        <v>385</v>
      </c>
      <c r="E138" s="446" t="s">
        <v>46</v>
      </c>
      <c r="F138" s="438">
        <f>+[2]UE409!F150</f>
        <v>5</v>
      </c>
      <c r="G138" s="417">
        <v>5</v>
      </c>
      <c r="H138" s="451">
        <v>5</v>
      </c>
      <c r="I138" s="417">
        <v>5</v>
      </c>
      <c r="J138" s="417">
        <v>1</v>
      </c>
      <c r="K138" s="417">
        <v>0</v>
      </c>
      <c r="L138" s="481">
        <v>1</v>
      </c>
      <c r="M138" s="417">
        <v>0</v>
      </c>
      <c r="N138" s="417">
        <v>0</v>
      </c>
      <c r="O138" s="482">
        <v>1</v>
      </c>
      <c r="P138" s="417"/>
      <c r="Q138" s="417"/>
      <c r="R138" s="417"/>
      <c r="S138" s="417"/>
      <c r="T138" s="417"/>
      <c r="U138" s="417"/>
      <c r="V138" s="439">
        <f t="shared" ref="V138:V172" si="46">SUM(J138:U138)</f>
        <v>3</v>
      </c>
      <c r="W138" s="440">
        <f t="shared" ref="W138:W172" si="47">+V138/F138*100</f>
        <v>60</v>
      </c>
    </row>
    <row r="139" spans="2:23" ht="49.5" customHeight="1">
      <c r="B139" s="1355"/>
      <c r="C139" s="1392"/>
      <c r="D139" s="483" t="s">
        <v>412</v>
      </c>
      <c r="E139" s="446" t="s">
        <v>46</v>
      </c>
      <c r="F139" s="438">
        <f>+[2]UE409!F151</f>
        <v>2</v>
      </c>
      <c r="G139" s="417">
        <v>2</v>
      </c>
      <c r="H139" s="451">
        <v>2</v>
      </c>
      <c r="I139" s="417">
        <v>2</v>
      </c>
      <c r="J139" s="417">
        <v>0</v>
      </c>
      <c r="K139" s="417">
        <v>0</v>
      </c>
      <c r="L139" s="481">
        <v>0</v>
      </c>
      <c r="M139" s="417">
        <v>1</v>
      </c>
      <c r="N139" s="417">
        <v>0</v>
      </c>
      <c r="O139" s="482">
        <v>0</v>
      </c>
      <c r="P139" s="417"/>
      <c r="Q139" s="417"/>
      <c r="R139" s="417"/>
      <c r="S139" s="417"/>
      <c r="T139" s="417"/>
      <c r="U139" s="417"/>
      <c r="V139" s="439">
        <f t="shared" si="46"/>
        <v>1</v>
      </c>
      <c r="W139" s="440">
        <f t="shared" si="47"/>
        <v>50</v>
      </c>
    </row>
    <row r="140" spans="2:23">
      <c r="B140" s="1354" t="s">
        <v>322</v>
      </c>
      <c r="C140" s="1356" t="s">
        <v>334</v>
      </c>
      <c r="D140" s="426" t="s">
        <v>397</v>
      </c>
      <c r="E140" s="434"/>
      <c r="F140" s="438">
        <f>+[2]UE409!F152</f>
        <v>25830</v>
      </c>
      <c r="G140" s="438">
        <f>+G141</f>
        <v>25830</v>
      </c>
      <c r="H140" s="438">
        <f>+H141</f>
        <v>26605</v>
      </c>
      <c r="I140" s="438">
        <f>+I141</f>
        <v>27404</v>
      </c>
      <c r="J140" s="438">
        <f>+J141</f>
        <v>1314</v>
      </c>
      <c r="K140" s="438">
        <f t="shared" ref="K140:U140" si="48">+K141</f>
        <v>1292</v>
      </c>
      <c r="L140" s="438">
        <f t="shared" si="48"/>
        <v>1450</v>
      </c>
      <c r="M140" s="438">
        <f t="shared" si="48"/>
        <v>1280</v>
      </c>
      <c r="N140" s="438">
        <f t="shared" si="48"/>
        <v>1331</v>
      </c>
      <c r="O140" s="479">
        <f t="shared" si="48"/>
        <v>1063</v>
      </c>
      <c r="P140" s="438">
        <f t="shared" si="48"/>
        <v>0</v>
      </c>
      <c r="Q140" s="438">
        <f t="shared" si="48"/>
        <v>0</v>
      </c>
      <c r="R140" s="438">
        <f t="shared" si="48"/>
        <v>0</v>
      </c>
      <c r="S140" s="438">
        <f t="shared" si="48"/>
        <v>0</v>
      </c>
      <c r="T140" s="438">
        <f t="shared" si="48"/>
        <v>0</v>
      </c>
      <c r="U140" s="438">
        <f t="shared" si="48"/>
        <v>0</v>
      </c>
      <c r="V140" s="439">
        <f t="shared" si="46"/>
        <v>7730</v>
      </c>
      <c r="W140" s="440">
        <f t="shared" si="47"/>
        <v>29.926442121564072</v>
      </c>
    </row>
    <row r="141" spans="2:23" ht="84">
      <c r="B141" s="1366"/>
      <c r="C141" s="1389"/>
      <c r="D141" s="397" t="s">
        <v>150</v>
      </c>
      <c r="E141" s="446" t="s">
        <v>60</v>
      </c>
      <c r="F141" s="438">
        <f>+[2]UE409!F153</f>
        <v>25830</v>
      </c>
      <c r="G141" s="417">
        <v>25830</v>
      </c>
      <c r="H141" s="417">
        <v>26605</v>
      </c>
      <c r="I141" s="417">
        <v>27404</v>
      </c>
      <c r="J141" s="417">
        <v>1314</v>
      </c>
      <c r="K141" s="417">
        <v>1292</v>
      </c>
      <c r="L141" s="481">
        <v>1450</v>
      </c>
      <c r="M141" s="417">
        <v>1280</v>
      </c>
      <c r="N141" s="417">
        <v>1331</v>
      </c>
      <c r="O141" s="482">
        <v>1063</v>
      </c>
      <c r="P141" s="417"/>
      <c r="Q141" s="417"/>
      <c r="R141" s="417"/>
      <c r="S141" s="417"/>
      <c r="T141" s="417"/>
      <c r="U141" s="417"/>
      <c r="V141" s="439">
        <f t="shared" si="46"/>
        <v>7730</v>
      </c>
      <c r="W141" s="440">
        <f t="shared" si="47"/>
        <v>29.926442121564072</v>
      </c>
    </row>
    <row r="142" spans="2:23" ht="87.75" customHeight="1">
      <c r="B142" s="1355"/>
      <c r="C142" s="1357"/>
      <c r="D142" s="484" t="s">
        <v>151</v>
      </c>
      <c r="E142" s="485" t="s">
        <v>60</v>
      </c>
      <c r="F142" s="438">
        <f>+[2]UE409!F154</f>
        <v>2583</v>
      </c>
      <c r="G142" s="417">
        <v>2583</v>
      </c>
      <c r="H142" s="451">
        <v>2661</v>
      </c>
      <c r="I142" s="451">
        <v>2740</v>
      </c>
      <c r="J142" s="451">
        <v>161</v>
      </c>
      <c r="K142" s="451">
        <v>129</v>
      </c>
      <c r="L142" s="486">
        <v>145</v>
      </c>
      <c r="M142" s="451">
        <v>128</v>
      </c>
      <c r="N142" s="451">
        <v>133</v>
      </c>
      <c r="O142" s="487">
        <v>106</v>
      </c>
      <c r="P142" s="451"/>
      <c r="Q142" s="451"/>
      <c r="R142" s="451"/>
      <c r="S142" s="451"/>
      <c r="T142" s="451"/>
      <c r="U142" s="451"/>
      <c r="V142" s="439">
        <f t="shared" si="46"/>
        <v>802</v>
      </c>
      <c r="W142" s="440">
        <f t="shared" si="47"/>
        <v>31.049167634533486</v>
      </c>
    </row>
    <row r="143" spans="2:23" ht="63">
      <c r="B143" s="1393" t="s">
        <v>323</v>
      </c>
      <c r="C143" s="1396" t="s">
        <v>335</v>
      </c>
      <c r="D143" s="426" t="s">
        <v>221</v>
      </c>
      <c r="E143" s="434"/>
      <c r="F143" s="438">
        <f>+[2]UE409!F155</f>
        <v>3109</v>
      </c>
      <c r="G143" s="438">
        <f>+G144</f>
        <v>3109</v>
      </c>
      <c r="H143" s="438">
        <f>+H144</f>
        <v>2956</v>
      </c>
      <c r="I143" s="438">
        <f>+I144</f>
        <v>2970</v>
      </c>
      <c r="J143" s="438">
        <f>+J144</f>
        <v>100</v>
      </c>
      <c r="K143" s="438">
        <f t="shared" ref="K143:U143" si="49">+K144</f>
        <v>144</v>
      </c>
      <c r="L143" s="438">
        <f t="shared" si="49"/>
        <v>79</v>
      </c>
      <c r="M143" s="438">
        <f t="shared" si="49"/>
        <v>127</v>
      </c>
      <c r="N143" s="438">
        <f t="shared" si="49"/>
        <v>136</v>
      </c>
      <c r="O143" s="479">
        <f t="shared" si="49"/>
        <v>99</v>
      </c>
      <c r="P143" s="438">
        <f t="shared" si="49"/>
        <v>0</v>
      </c>
      <c r="Q143" s="438">
        <f t="shared" si="49"/>
        <v>0</v>
      </c>
      <c r="R143" s="438">
        <f t="shared" si="49"/>
        <v>0</v>
      </c>
      <c r="S143" s="438">
        <f t="shared" si="49"/>
        <v>0</v>
      </c>
      <c r="T143" s="438">
        <f t="shared" si="49"/>
        <v>0</v>
      </c>
      <c r="U143" s="438">
        <f t="shared" si="49"/>
        <v>0</v>
      </c>
      <c r="V143" s="439">
        <f t="shared" si="46"/>
        <v>685</v>
      </c>
      <c r="W143" s="440">
        <f t="shared" si="47"/>
        <v>22.032807976841429</v>
      </c>
    </row>
    <row r="144" spans="2:23" ht="54" customHeight="1">
      <c r="B144" s="1394"/>
      <c r="C144" s="1397"/>
      <c r="D144" s="397" t="s">
        <v>152</v>
      </c>
      <c r="E144" s="428" t="s">
        <v>101</v>
      </c>
      <c r="F144" s="438">
        <f>+[2]UE409!F156</f>
        <v>3109</v>
      </c>
      <c r="G144" s="417">
        <v>3109</v>
      </c>
      <c r="H144" s="417">
        <v>2956</v>
      </c>
      <c r="I144" s="417">
        <v>2970</v>
      </c>
      <c r="J144" s="417">
        <v>100</v>
      </c>
      <c r="K144" s="417">
        <v>144</v>
      </c>
      <c r="L144" s="481">
        <v>79</v>
      </c>
      <c r="M144" s="417">
        <v>127</v>
      </c>
      <c r="N144" s="417">
        <v>136</v>
      </c>
      <c r="O144" s="482">
        <v>99</v>
      </c>
      <c r="P144" s="417"/>
      <c r="Q144" s="417"/>
      <c r="R144" s="417"/>
      <c r="S144" s="417"/>
      <c r="T144" s="417"/>
      <c r="U144" s="417"/>
      <c r="V144" s="439">
        <f t="shared" si="46"/>
        <v>685</v>
      </c>
      <c r="W144" s="440">
        <f t="shared" si="47"/>
        <v>22.032807976841429</v>
      </c>
    </row>
    <row r="145" spans="2:23" ht="54" customHeight="1">
      <c r="B145" s="1395"/>
      <c r="C145" s="1398"/>
      <c r="D145" s="397" t="s">
        <v>153</v>
      </c>
      <c r="E145" s="446" t="s">
        <v>101</v>
      </c>
      <c r="F145" s="438">
        <f>+[2]UE409!F157</f>
        <v>155</v>
      </c>
      <c r="G145" s="417">
        <v>155</v>
      </c>
      <c r="H145" s="428">
        <v>148</v>
      </c>
      <c r="I145" s="428">
        <v>149</v>
      </c>
      <c r="J145" s="428">
        <v>2</v>
      </c>
      <c r="K145" s="428">
        <v>4</v>
      </c>
      <c r="L145" s="444">
        <v>2</v>
      </c>
      <c r="M145" s="428">
        <v>3</v>
      </c>
      <c r="N145" s="428">
        <v>4</v>
      </c>
      <c r="O145" s="488">
        <v>1</v>
      </c>
      <c r="P145" s="428"/>
      <c r="Q145" s="428"/>
      <c r="R145" s="428"/>
      <c r="S145" s="428"/>
      <c r="T145" s="428"/>
      <c r="U145" s="428"/>
      <c r="V145" s="439">
        <f t="shared" si="46"/>
        <v>16</v>
      </c>
      <c r="W145" s="440">
        <f t="shared" si="47"/>
        <v>10.32258064516129</v>
      </c>
    </row>
    <row r="146" spans="2:23" ht="63">
      <c r="B146" s="1354" t="s">
        <v>324</v>
      </c>
      <c r="C146" s="1356" t="s">
        <v>336</v>
      </c>
      <c r="D146" s="426" t="s">
        <v>221</v>
      </c>
      <c r="E146" s="434"/>
      <c r="F146" s="438">
        <f>+[2]UE409!F158</f>
        <v>625</v>
      </c>
      <c r="G146" s="438">
        <f>+G147</f>
        <v>615</v>
      </c>
      <c r="H146" s="438">
        <f>+H147</f>
        <v>616</v>
      </c>
      <c r="I146" s="438">
        <f>+I147</f>
        <v>586</v>
      </c>
      <c r="J146" s="438">
        <f>+J147</f>
        <v>36</v>
      </c>
      <c r="K146" s="438">
        <f t="shared" ref="K146:U146" si="50">+K147</f>
        <v>43</v>
      </c>
      <c r="L146" s="438">
        <f t="shared" si="50"/>
        <v>44</v>
      </c>
      <c r="M146" s="438">
        <f t="shared" si="50"/>
        <v>48</v>
      </c>
      <c r="N146" s="438">
        <f t="shared" si="50"/>
        <v>46</v>
      </c>
      <c r="O146" s="479">
        <f t="shared" si="50"/>
        <v>73</v>
      </c>
      <c r="P146" s="438">
        <f t="shared" si="50"/>
        <v>0</v>
      </c>
      <c r="Q146" s="438">
        <f t="shared" si="50"/>
        <v>0</v>
      </c>
      <c r="R146" s="438">
        <f t="shared" si="50"/>
        <v>0</v>
      </c>
      <c r="S146" s="438">
        <f t="shared" si="50"/>
        <v>0</v>
      </c>
      <c r="T146" s="438">
        <f t="shared" si="50"/>
        <v>0</v>
      </c>
      <c r="U146" s="438">
        <f t="shared" si="50"/>
        <v>0</v>
      </c>
      <c r="V146" s="439">
        <f t="shared" si="46"/>
        <v>290</v>
      </c>
      <c r="W146" s="440">
        <f t="shared" si="47"/>
        <v>46.400000000000006</v>
      </c>
    </row>
    <row r="147" spans="2:23" ht="56.25" customHeight="1">
      <c r="B147" s="1355"/>
      <c r="C147" s="1357"/>
      <c r="D147" s="397" t="s">
        <v>154</v>
      </c>
      <c r="E147" s="446" t="s">
        <v>112</v>
      </c>
      <c r="F147" s="438">
        <f>+[2]UE409!F159</f>
        <v>625</v>
      </c>
      <c r="G147" s="417">
        <v>615</v>
      </c>
      <c r="H147" s="428">
        <v>616</v>
      </c>
      <c r="I147" s="428">
        <v>586</v>
      </c>
      <c r="J147" s="428">
        <v>36</v>
      </c>
      <c r="K147" s="428">
        <v>43</v>
      </c>
      <c r="L147" s="444">
        <v>44</v>
      </c>
      <c r="M147" s="428">
        <v>48</v>
      </c>
      <c r="N147" s="428">
        <v>46</v>
      </c>
      <c r="O147" s="488">
        <v>73</v>
      </c>
      <c r="P147" s="428"/>
      <c r="Q147" s="428"/>
      <c r="R147" s="428"/>
      <c r="S147" s="428"/>
      <c r="T147" s="428"/>
      <c r="U147" s="428"/>
      <c r="V147" s="439">
        <f t="shared" si="46"/>
        <v>290</v>
      </c>
      <c r="W147" s="440">
        <f t="shared" si="47"/>
        <v>46.400000000000006</v>
      </c>
    </row>
    <row r="148" spans="2:23" ht="63">
      <c r="B148" s="1343" t="s">
        <v>329</v>
      </c>
      <c r="C148" s="1386" t="s">
        <v>325</v>
      </c>
      <c r="D148" s="426" t="s">
        <v>221</v>
      </c>
      <c r="E148" s="434"/>
      <c r="F148" s="438">
        <f>+[2]UE409!F160</f>
        <v>777</v>
      </c>
      <c r="G148" s="438">
        <f>+G149</f>
        <v>777</v>
      </c>
      <c r="H148" s="438">
        <f>+H149</f>
        <v>776</v>
      </c>
      <c r="I148" s="438">
        <f>+I149</f>
        <v>743</v>
      </c>
      <c r="J148" s="438">
        <f>+J149</f>
        <v>47</v>
      </c>
      <c r="K148" s="438">
        <f t="shared" ref="K148:U148" si="51">+K149</f>
        <v>50</v>
      </c>
      <c r="L148" s="438">
        <f t="shared" si="51"/>
        <v>40</v>
      </c>
      <c r="M148" s="438">
        <f t="shared" si="51"/>
        <v>53</v>
      </c>
      <c r="N148" s="438">
        <f t="shared" si="51"/>
        <v>60</v>
      </c>
      <c r="O148" s="479">
        <f t="shared" si="51"/>
        <v>79</v>
      </c>
      <c r="P148" s="438">
        <f t="shared" si="51"/>
        <v>0</v>
      </c>
      <c r="Q148" s="438">
        <f t="shared" si="51"/>
        <v>0</v>
      </c>
      <c r="R148" s="438">
        <f t="shared" si="51"/>
        <v>0</v>
      </c>
      <c r="S148" s="438">
        <f t="shared" si="51"/>
        <v>0</v>
      </c>
      <c r="T148" s="438">
        <f t="shared" si="51"/>
        <v>0</v>
      </c>
      <c r="U148" s="438">
        <f t="shared" si="51"/>
        <v>0</v>
      </c>
      <c r="V148" s="439">
        <f t="shared" si="46"/>
        <v>329</v>
      </c>
      <c r="W148" s="440">
        <f t="shared" si="47"/>
        <v>42.342342342342342</v>
      </c>
    </row>
    <row r="149" spans="2:23" ht="55.5" customHeight="1">
      <c r="B149" s="1345"/>
      <c r="C149" s="1387"/>
      <c r="D149" s="397" t="s">
        <v>448</v>
      </c>
      <c r="E149" s="485" t="s">
        <v>60</v>
      </c>
      <c r="F149" s="438">
        <f>+[2]UE409!F161</f>
        <v>777</v>
      </c>
      <c r="G149" s="417">
        <v>777</v>
      </c>
      <c r="H149" s="428">
        <v>776</v>
      </c>
      <c r="I149" s="428">
        <v>743</v>
      </c>
      <c r="J149" s="428">
        <v>47</v>
      </c>
      <c r="K149" s="428">
        <v>50</v>
      </c>
      <c r="L149" s="444">
        <v>40</v>
      </c>
      <c r="M149" s="428">
        <v>53</v>
      </c>
      <c r="N149" s="428">
        <v>60</v>
      </c>
      <c r="O149" s="488">
        <v>79</v>
      </c>
      <c r="P149" s="428"/>
      <c r="Q149" s="428"/>
      <c r="R149" s="428"/>
      <c r="S149" s="428"/>
      <c r="T149" s="428"/>
      <c r="U149" s="428"/>
      <c r="V149" s="439">
        <f t="shared" si="46"/>
        <v>329</v>
      </c>
      <c r="W149" s="440">
        <f t="shared" si="47"/>
        <v>42.342342342342342</v>
      </c>
    </row>
    <row r="150" spans="2:23" ht="63">
      <c r="B150" s="1344"/>
      <c r="C150" s="1388"/>
      <c r="D150" s="450" t="s">
        <v>421</v>
      </c>
      <c r="E150" s="485" t="s">
        <v>60</v>
      </c>
      <c r="F150" s="438">
        <f>+[2]UE409!F162</f>
        <v>512</v>
      </c>
      <c r="G150" s="417">
        <v>512</v>
      </c>
      <c r="H150" s="428">
        <v>506</v>
      </c>
      <c r="I150" s="428">
        <v>483</v>
      </c>
      <c r="J150" s="428">
        <v>46</v>
      </c>
      <c r="K150" s="428">
        <v>48</v>
      </c>
      <c r="L150" s="444">
        <v>40</v>
      </c>
      <c r="M150" s="428">
        <v>51</v>
      </c>
      <c r="N150" s="428">
        <v>66</v>
      </c>
      <c r="O150" s="488">
        <v>79</v>
      </c>
      <c r="P150" s="428"/>
      <c r="Q150" s="428"/>
      <c r="R150" s="428"/>
      <c r="S150" s="428"/>
      <c r="T150" s="428"/>
      <c r="U150" s="428"/>
      <c r="V150" s="439">
        <f t="shared" si="46"/>
        <v>330</v>
      </c>
      <c r="W150" s="440">
        <f t="shared" si="47"/>
        <v>64.453125</v>
      </c>
    </row>
    <row r="151" spans="2:23" ht="63">
      <c r="B151" s="1354" t="s">
        <v>331</v>
      </c>
      <c r="C151" s="1356" t="s">
        <v>680</v>
      </c>
      <c r="D151" s="426" t="s">
        <v>221</v>
      </c>
      <c r="E151" s="434"/>
      <c r="F151" s="438">
        <f>+[2]UE409!F163</f>
        <v>929</v>
      </c>
      <c r="G151" s="438">
        <f>SUM(G152:G155)</f>
        <v>928</v>
      </c>
      <c r="H151" s="438">
        <f>SUM(H152:H155)</f>
        <v>926</v>
      </c>
      <c r="I151" s="438">
        <f>SUM(I152:I155)</f>
        <v>893</v>
      </c>
      <c r="J151" s="438">
        <f>SUM(J152:J155)</f>
        <v>49</v>
      </c>
      <c r="K151" s="438">
        <f t="shared" ref="K151:U151" si="52">SUM(K152:K155)</f>
        <v>51</v>
      </c>
      <c r="L151" s="438">
        <f t="shared" si="52"/>
        <v>68</v>
      </c>
      <c r="M151" s="438">
        <f t="shared" si="52"/>
        <v>63</v>
      </c>
      <c r="N151" s="438">
        <f t="shared" si="52"/>
        <v>73</v>
      </c>
      <c r="O151" s="479">
        <f t="shared" si="52"/>
        <v>33</v>
      </c>
      <c r="P151" s="438">
        <f t="shared" si="52"/>
        <v>0</v>
      </c>
      <c r="Q151" s="438">
        <f t="shared" si="52"/>
        <v>0</v>
      </c>
      <c r="R151" s="438">
        <f t="shared" si="52"/>
        <v>0</v>
      </c>
      <c r="S151" s="438">
        <f t="shared" si="52"/>
        <v>0</v>
      </c>
      <c r="T151" s="438">
        <f t="shared" si="52"/>
        <v>0</v>
      </c>
      <c r="U151" s="438">
        <f t="shared" si="52"/>
        <v>0</v>
      </c>
      <c r="V151" s="439">
        <f t="shared" si="46"/>
        <v>337</v>
      </c>
      <c r="W151" s="440">
        <f t="shared" si="47"/>
        <v>36.275565123789022</v>
      </c>
    </row>
    <row r="152" spans="2:23" ht="63">
      <c r="B152" s="1366"/>
      <c r="C152" s="1389"/>
      <c r="D152" s="489" t="s">
        <v>435</v>
      </c>
      <c r="E152" s="446" t="s">
        <v>101</v>
      </c>
      <c r="F152" s="438">
        <f>+[2]UE409!F164</f>
        <v>777</v>
      </c>
      <c r="G152" s="417">
        <v>777</v>
      </c>
      <c r="H152" s="428">
        <v>769</v>
      </c>
      <c r="I152" s="428">
        <v>729</v>
      </c>
      <c r="J152" s="428">
        <v>43</v>
      </c>
      <c r="K152" s="428">
        <v>39</v>
      </c>
      <c r="L152" s="444">
        <v>51</v>
      </c>
      <c r="M152" s="428">
        <v>51</v>
      </c>
      <c r="N152" s="428">
        <v>58</v>
      </c>
      <c r="O152" s="488">
        <v>19</v>
      </c>
      <c r="P152" s="428"/>
      <c r="Q152" s="428"/>
      <c r="R152" s="428"/>
      <c r="S152" s="428"/>
      <c r="T152" s="428"/>
      <c r="U152" s="428"/>
      <c r="V152" s="439">
        <f t="shared" si="46"/>
        <v>261</v>
      </c>
      <c r="W152" s="440">
        <f t="shared" si="47"/>
        <v>33.590733590733592</v>
      </c>
    </row>
    <row r="153" spans="2:23" ht="50.25" customHeight="1">
      <c r="B153" s="1366"/>
      <c r="C153" s="1389"/>
      <c r="D153" s="443" t="s">
        <v>155</v>
      </c>
      <c r="E153" s="485" t="s">
        <v>101</v>
      </c>
      <c r="F153" s="438">
        <f>+[2]UE409!F165</f>
        <v>98</v>
      </c>
      <c r="G153" s="417">
        <v>98</v>
      </c>
      <c r="H153" s="428">
        <v>104</v>
      </c>
      <c r="I153" s="428">
        <v>108</v>
      </c>
      <c r="J153" s="428">
        <v>1</v>
      </c>
      <c r="K153" s="428">
        <v>10</v>
      </c>
      <c r="L153" s="444">
        <v>15</v>
      </c>
      <c r="M153" s="428">
        <v>8</v>
      </c>
      <c r="N153" s="428">
        <v>10</v>
      </c>
      <c r="O153" s="488">
        <v>5</v>
      </c>
      <c r="P153" s="428"/>
      <c r="Q153" s="428"/>
      <c r="R153" s="428"/>
      <c r="S153" s="428"/>
      <c r="T153" s="428"/>
      <c r="U153" s="428"/>
      <c r="V153" s="439">
        <f t="shared" si="46"/>
        <v>49</v>
      </c>
      <c r="W153" s="440">
        <f t="shared" si="47"/>
        <v>50</v>
      </c>
    </row>
    <row r="154" spans="2:23" ht="63">
      <c r="B154" s="1366"/>
      <c r="C154" s="1389"/>
      <c r="D154" s="490" t="s">
        <v>157</v>
      </c>
      <c r="E154" s="485" t="s">
        <v>101</v>
      </c>
      <c r="F154" s="438">
        <f>+[2]UE409!F166</f>
        <v>16</v>
      </c>
      <c r="G154" s="417">
        <v>16</v>
      </c>
      <c r="H154" s="428">
        <v>15</v>
      </c>
      <c r="I154" s="428">
        <v>15</v>
      </c>
      <c r="J154" s="428">
        <v>1</v>
      </c>
      <c r="K154" s="428">
        <v>0</v>
      </c>
      <c r="L154" s="444">
        <v>2</v>
      </c>
      <c r="M154" s="428">
        <v>0</v>
      </c>
      <c r="N154" s="428">
        <v>3</v>
      </c>
      <c r="O154" s="488">
        <v>0</v>
      </c>
      <c r="P154" s="428"/>
      <c r="Q154" s="428"/>
      <c r="R154" s="428"/>
      <c r="S154" s="428"/>
      <c r="T154" s="428"/>
      <c r="U154" s="428"/>
      <c r="V154" s="439">
        <f t="shared" si="46"/>
        <v>6</v>
      </c>
      <c r="W154" s="440">
        <f t="shared" si="47"/>
        <v>37.5</v>
      </c>
    </row>
    <row r="155" spans="2:23" ht="62.25" customHeight="1">
      <c r="B155" s="1366"/>
      <c r="C155" s="1389"/>
      <c r="D155" s="490" t="s">
        <v>158</v>
      </c>
      <c r="E155" s="485" t="s">
        <v>101</v>
      </c>
      <c r="F155" s="438">
        <f>+[2]UE409!F167</f>
        <v>38</v>
      </c>
      <c r="G155" s="417">
        <v>37</v>
      </c>
      <c r="H155" s="428">
        <v>38</v>
      </c>
      <c r="I155" s="428">
        <v>41</v>
      </c>
      <c r="J155" s="428">
        <v>4</v>
      </c>
      <c r="K155" s="428">
        <v>2</v>
      </c>
      <c r="L155" s="444">
        <v>0</v>
      </c>
      <c r="M155" s="428">
        <v>4</v>
      </c>
      <c r="N155" s="428">
        <v>2</v>
      </c>
      <c r="O155" s="488">
        <v>9</v>
      </c>
      <c r="P155" s="428"/>
      <c r="Q155" s="428"/>
      <c r="R155" s="428"/>
      <c r="S155" s="428"/>
      <c r="T155" s="428"/>
      <c r="U155" s="428"/>
      <c r="V155" s="439">
        <f t="shared" si="46"/>
        <v>21</v>
      </c>
      <c r="W155" s="440">
        <f t="shared" si="47"/>
        <v>55.26315789473685</v>
      </c>
    </row>
    <row r="156" spans="2:23" ht="63">
      <c r="B156" s="1355"/>
      <c r="C156" s="1357"/>
      <c r="D156" s="491" t="s">
        <v>156</v>
      </c>
      <c r="E156" s="485" t="s">
        <v>101</v>
      </c>
      <c r="F156" s="438">
        <f>+[2]UE409!F168</f>
        <v>39</v>
      </c>
      <c r="G156" s="428">
        <v>39</v>
      </c>
      <c r="H156" s="428">
        <v>39</v>
      </c>
      <c r="I156" s="428">
        <v>37</v>
      </c>
      <c r="J156" s="428">
        <v>0</v>
      </c>
      <c r="K156" s="428">
        <v>0</v>
      </c>
      <c r="L156" s="444">
        <v>0</v>
      </c>
      <c r="M156" s="428">
        <v>3</v>
      </c>
      <c r="N156" s="428">
        <v>11</v>
      </c>
      <c r="O156" s="488">
        <v>0</v>
      </c>
      <c r="P156" s="428"/>
      <c r="Q156" s="428"/>
      <c r="R156" s="428"/>
      <c r="S156" s="428"/>
      <c r="T156" s="428"/>
      <c r="U156" s="428"/>
      <c r="V156" s="439">
        <f t="shared" si="46"/>
        <v>14</v>
      </c>
      <c r="W156" s="440">
        <f t="shared" si="47"/>
        <v>35.897435897435898</v>
      </c>
    </row>
    <row r="157" spans="2:23" ht="63">
      <c r="B157" s="1354" t="s">
        <v>330</v>
      </c>
      <c r="C157" s="1356" t="s">
        <v>326</v>
      </c>
      <c r="D157" s="426" t="s">
        <v>221</v>
      </c>
      <c r="E157" s="434"/>
      <c r="F157" s="438">
        <f>+[2]UE409!F169</f>
        <v>1552</v>
      </c>
      <c r="G157" s="438">
        <f>+G158</f>
        <v>1552</v>
      </c>
      <c r="H157" s="438">
        <f>+H158</f>
        <v>1552</v>
      </c>
      <c r="I157" s="438">
        <f>+I158</f>
        <v>1552</v>
      </c>
      <c r="J157" s="438">
        <f>+J158</f>
        <v>0</v>
      </c>
      <c r="K157" s="438">
        <f t="shared" ref="K157:U157" si="53">+K158</f>
        <v>0</v>
      </c>
      <c r="L157" s="438">
        <f t="shared" si="53"/>
        <v>0</v>
      </c>
      <c r="M157" s="438">
        <f t="shared" si="53"/>
        <v>0</v>
      </c>
      <c r="N157" s="438">
        <f t="shared" si="53"/>
        <v>85</v>
      </c>
      <c r="O157" s="479">
        <f t="shared" si="53"/>
        <v>128</v>
      </c>
      <c r="P157" s="438">
        <f t="shared" si="53"/>
        <v>0</v>
      </c>
      <c r="Q157" s="438">
        <f t="shared" si="53"/>
        <v>0</v>
      </c>
      <c r="R157" s="438">
        <f t="shared" si="53"/>
        <v>0</v>
      </c>
      <c r="S157" s="438">
        <f t="shared" si="53"/>
        <v>0</v>
      </c>
      <c r="T157" s="438">
        <f t="shared" si="53"/>
        <v>0</v>
      </c>
      <c r="U157" s="438">
        <f t="shared" si="53"/>
        <v>0</v>
      </c>
      <c r="V157" s="439">
        <f t="shared" si="46"/>
        <v>213</v>
      </c>
      <c r="W157" s="440">
        <f t="shared" si="47"/>
        <v>13.724226804123713</v>
      </c>
    </row>
    <row r="158" spans="2:23" ht="105">
      <c r="B158" s="1355"/>
      <c r="C158" s="1357"/>
      <c r="D158" s="397" t="s">
        <v>445</v>
      </c>
      <c r="E158" s="428" t="s">
        <v>497</v>
      </c>
      <c r="F158" s="438">
        <f>+[2]UE409!F170</f>
        <v>1552</v>
      </c>
      <c r="G158" s="428">
        <v>1552</v>
      </c>
      <c r="H158" s="428">
        <v>1552</v>
      </c>
      <c r="I158" s="428">
        <v>1552</v>
      </c>
      <c r="J158" s="428">
        <v>0</v>
      </c>
      <c r="K158" s="428">
        <v>0</v>
      </c>
      <c r="L158" s="444">
        <v>0</v>
      </c>
      <c r="M158" s="428">
        <v>0</v>
      </c>
      <c r="N158" s="428">
        <v>85</v>
      </c>
      <c r="O158" s="488">
        <v>128</v>
      </c>
      <c r="P158" s="428"/>
      <c r="Q158" s="428"/>
      <c r="R158" s="428"/>
      <c r="S158" s="428"/>
      <c r="T158" s="428"/>
      <c r="U158" s="428"/>
      <c r="V158" s="439">
        <f t="shared" si="46"/>
        <v>213</v>
      </c>
      <c r="W158" s="440">
        <f t="shared" si="47"/>
        <v>13.724226804123713</v>
      </c>
    </row>
    <row r="159" spans="2:23" ht="63">
      <c r="B159" s="1402" t="s">
        <v>561</v>
      </c>
      <c r="C159" s="1404" t="s">
        <v>562</v>
      </c>
      <c r="D159" s="425" t="s">
        <v>221</v>
      </c>
      <c r="E159" s="425"/>
      <c r="F159" s="445">
        <f>+[2]UE409!F171</f>
        <v>9000</v>
      </c>
      <c r="G159" s="438">
        <f>+G160</f>
        <v>3662</v>
      </c>
      <c r="H159" s="438">
        <f>+H160</f>
        <v>3662</v>
      </c>
      <c r="I159" s="438">
        <f>+I160</f>
        <v>3662</v>
      </c>
      <c r="J159" s="438">
        <f>+J160</f>
        <v>606</v>
      </c>
      <c r="K159" s="438">
        <f t="shared" ref="K159:U159" si="54">+K160</f>
        <v>1408</v>
      </c>
      <c r="L159" s="438">
        <f t="shared" si="54"/>
        <v>450</v>
      </c>
      <c r="M159" s="438">
        <f t="shared" si="54"/>
        <v>460</v>
      </c>
      <c r="N159" s="438">
        <f t="shared" si="54"/>
        <v>2119</v>
      </c>
      <c r="O159" s="479">
        <f t="shared" si="54"/>
        <v>1345</v>
      </c>
      <c r="P159" s="438">
        <f t="shared" si="54"/>
        <v>0</v>
      </c>
      <c r="Q159" s="438">
        <f t="shared" si="54"/>
        <v>0</v>
      </c>
      <c r="R159" s="438">
        <f t="shared" si="54"/>
        <v>0</v>
      </c>
      <c r="S159" s="438">
        <f t="shared" si="54"/>
        <v>0</v>
      </c>
      <c r="T159" s="438">
        <f t="shared" si="54"/>
        <v>0</v>
      </c>
      <c r="U159" s="438">
        <f t="shared" si="54"/>
        <v>0</v>
      </c>
      <c r="V159" s="439">
        <f t="shared" si="46"/>
        <v>6388</v>
      </c>
      <c r="W159" s="440">
        <f t="shared" si="47"/>
        <v>70.977777777777774</v>
      </c>
    </row>
    <row r="160" spans="2:23" ht="61.5" customHeight="1">
      <c r="B160" s="1403"/>
      <c r="C160" s="1405"/>
      <c r="D160" s="492" t="s">
        <v>563</v>
      </c>
      <c r="E160" s="446" t="s">
        <v>245</v>
      </c>
      <c r="F160" s="445">
        <f>+[2]UE409!F172</f>
        <v>9000</v>
      </c>
      <c r="G160" s="417">
        <v>3662</v>
      </c>
      <c r="H160" s="417">
        <v>3662</v>
      </c>
      <c r="I160" s="417">
        <v>3662</v>
      </c>
      <c r="J160" s="428">
        <v>606</v>
      </c>
      <c r="K160" s="428">
        <v>1408</v>
      </c>
      <c r="L160" s="493">
        <v>450</v>
      </c>
      <c r="M160" s="428">
        <v>460</v>
      </c>
      <c r="N160" s="428">
        <v>2119</v>
      </c>
      <c r="O160" s="488">
        <v>1345</v>
      </c>
      <c r="P160" s="428"/>
      <c r="Q160" s="428"/>
      <c r="R160" s="428"/>
      <c r="S160" s="428"/>
      <c r="T160" s="428"/>
      <c r="U160" s="428"/>
      <c r="V160" s="439">
        <f t="shared" si="46"/>
        <v>6388</v>
      </c>
      <c r="W160" s="494">
        <f t="shared" si="47"/>
        <v>70.977777777777774</v>
      </c>
    </row>
    <row r="161" spans="2:23" ht="63">
      <c r="B161" s="1354" t="s">
        <v>327</v>
      </c>
      <c r="C161" s="1406" t="s">
        <v>337</v>
      </c>
      <c r="D161" s="426" t="s">
        <v>221</v>
      </c>
      <c r="E161" s="434"/>
      <c r="F161" s="438">
        <f>+[2]UE409!F173</f>
        <v>15711</v>
      </c>
      <c r="G161" s="438">
        <f>+G162+G163</f>
        <v>26400</v>
      </c>
      <c r="H161" s="438">
        <f>+H162+H163</f>
        <v>26400</v>
      </c>
      <c r="I161" s="438">
        <f>+I162+I163</f>
        <v>26400</v>
      </c>
      <c r="J161" s="438">
        <f>+J163</f>
        <v>1234</v>
      </c>
      <c r="K161" s="438">
        <f t="shared" ref="K161:U161" si="55">+K163</f>
        <v>1712</v>
      </c>
      <c r="L161" s="438">
        <f t="shared" si="55"/>
        <v>2279</v>
      </c>
      <c r="M161" s="438">
        <f t="shared" si="55"/>
        <v>1717</v>
      </c>
      <c r="N161" s="438">
        <f t="shared" si="55"/>
        <v>1747</v>
      </c>
      <c r="O161" s="479">
        <f t="shared" si="55"/>
        <v>1866</v>
      </c>
      <c r="P161" s="438">
        <f t="shared" si="55"/>
        <v>0</v>
      </c>
      <c r="Q161" s="438">
        <f t="shared" si="55"/>
        <v>0</v>
      </c>
      <c r="R161" s="438">
        <f t="shared" si="55"/>
        <v>0</v>
      </c>
      <c r="S161" s="438">
        <f t="shared" si="55"/>
        <v>0</v>
      </c>
      <c r="T161" s="438">
        <f t="shared" si="55"/>
        <v>0</v>
      </c>
      <c r="U161" s="438">
        <f t="shared" si="55"/>
        <v>0</v>
      </c>
      <c r="V161" s="439">
        <f t="shared" si="46"/>
        <v>10555</v>
      </c>
      <c r="W161" s="440">
        <f t="shared" si="47"/>
        <v>67.18222901152059</v>
      </c>
    </row>
    <row r="162" spans="2:23" ht="63">
      <c r="B162" s="1366"/>
      <c r="C162" s="1407"/>
      <c r="D162" s="443" t="s">
        <v>559</v>
      </c>
      <c r="E162" s="495" t="s">
        <v>363</v>
      </c>
      <c r="F162" s="438">
        <f>+[2]UE409!F174</f>
        <v>33857</v>
      </c>
      <c r="G162" s="417">
        <v>13200</v>
      </c>
      <c r="H162" s="417">
        <v>13200</v>
      </c>
      <c r="I162" s="417">
        <v>13200</v>
      </c>
      <c r="J162" s="417">
        <v>1687</v>
      </c>
      <c r="K162" s="417">
        <v>2528</v>
      </c>
      <c r="L162" s="481">
        <v>3107</v>
      </c>
      <c r="M162" s="417">
        <v>3200</v>
      </c>
      <c r="N162" s="417">
        <v>1868</v>
      </c>
      <c r="O162" s="482">
        <v>2957</v>
      </c>
      <c r="P162" s="417"/>
      <c r="Q162" s="417"/>
      <c r="R162" s="417"/>
      <c r="S162" s="417"/>
      <c r="T162" s="417"/>
      <c r="U162" s="417"/>
      <c r="V162" s="439">
        <f t="shared" si="46"/>
        <v>15347</v>
      </c>
      <c r="W162" s="440">
        <f t="shared" si="47"/>
        <v>45.328883244233097</v>
      </c>
    </row>
    <row r="163" spans="2:23" ht="53.25" customHeight="1">
      <c r="B163" s="1355"/>
      <c r="C163" s="1408"/>
      <c r="D163" s="496" t="s">
        <v>446</v>
      </c>
      <c r="E163" s="485" t="s">
        <v>33</v>
      </c>
      <c r="F163" s="438">
        <f>+[2]UE409!F175</f>
        <v>15711</v>
      </c>
      <c r="G163" s="417">
        <v>13200</v>
      </c>
      <c r="H163" s="417">
        <v>13200</v>
      </c>
      <c r="I163" s="417">
        <v>13200</v>
      </c>
      <c r="J163" s="417">
        <v>1234</v>
      </c>
      <c r="K163" s="417">
        <v>1712</v>
      </c>
      <c r="L163" s="481">
        <v>2279</v>
      </c>
      <c r="M163" s="417">
        <v>1717</v>
      </c>
      <c r="N163" s="417">
        <v>1747</v>
      </c>
      <c r="O163" s="482">
        <v>1866</v>
      </c>
      <c r="P163" s="417"/>
      <c r="Q163" s="417"/>
      <c r="R163" s="417"/>
      <c r="S163" s="417"/>
      <c r="T163" s="417"/>
      <c r="U163" s="417"/>
      <c r="V163" s="439">
        <f t="shared" si="46"/>
        <v>10555</v>
      </c>
      <c r="W163" s="440">
        <f t="shared" si="47"/>
        <v>67.18222901152059</v>
      </c>
    </row>
    <row r="164" spans="2:23" ht="66" customHeight="1">
      <c r="B164" s="1352" t="s">
        <v>159</v>
      </c>
      <c r="C164" s="1349" t="s">
        <v>160</v>
      </c>
      <c r="D164" s="441" t="s">
        <v>221</v>
      </c>
      <c r="E164" s="627"/>
      <c r="F164" s="438">
        <f>+[2]UE409!F176</f>
        <v>512</v>
      </c>
      <c r="G164" s="438">
        <f>+G165+G166</f>
        <v>860</v>
      </c>
      <c r="H164" s="438">
        <f>+H165+H166</f>
        <v>860</v>
      </c>
      <c r="I164" s="438">
        <f>+I165+I166</f>
        <v>860</v>
      </c>
      <c r="J164" s="438">
        <f>+J166</f>
        <v>24</v>
      </c>
      <c r="K164" s="438">
        <f t="shared" ref="K164:U164" si="56">+K166</f>
        <v>52</v>
      </c>
      <c r="L164" s="438">
        <f t="shared" si="56"/>
        <v>69</v>
      </c>
      <c r="M164" s="438">
        <f t="shared" si="56"/>
        <v>30</v>
      </c>
      <c r="N164" s="438">
        <f t="shared" si="56"/>
        <v>117</v>
      </c>
      <c r="O164" s="479">
        <f t="shared" si="56"/>
        <v>72</v>
      </c>
      <c r="P164" s="438">
        <f t="shared" si="56"/>
        <v>0</v>
      </c>
      <c r="Q164" s="438">
        <f t="shared" si="56"/>
        <v>0</v>
      </c>
      <c r="R164" s="438">
        <f t="shared" si="56"/>
        <v>0</v>
      </c>
      <c r="S164" s="438">
        <f t="shared" si="56"/>
        <v>0</v>
      </c>
      <c r="T164" s="438">
        <f t="shared" si="56"/>
        <v>0</v>
      </c>
      <c r="U164" s="438">
        <f t="shared" si="56"/>
        <v>0</v>
      </c>
      <c r="V164" s="439">
        <f t="shared" si="46"/>
        <v>364</v>
      </c>
      <c r="W164" s="440">
        <f t="shared" si="47"/>
        <v>71.09375</v>
      </c>
    </row>
    <row r="165" spans="2:23" ht="63">
      <c r="B165" s="1399"/>
      <c r="C165" s="1350"/>
      <c r="D165" s="497" t="s">
        <v>560</v>
      </c>
      <c r="E165" s="498" t="s">
        <v>363</v>
      </c>
      <c r="F165" s="438">
        <f>+[2]UE409!F177</f>
        <v>31264</v>
      </c>
      <c r="G165" s="428">
        <v>430</v>
      </c>
      <c r="H165" s="428">
        <v>430</v>
      </c>
      <c r="I165" s="428">
        <v>430</v>
      </c>
      <c r="J165" s="499">
        <v>289</v>
      </c>
      <c r="K165" s="499">
        <v>758</v>
      </c>
      <c r="L165" s="500">
        <v>1796</v>
      </c>
      <c r="M165" s="499">
        <v>2865</v>
      </c>
      <c r="N165" s="499">
        <v>3815</v>
      </c>
      <c r="O165" s="501">
        <v>6484</v>
      </c>
      <c r="P165" s="499"/>
      <c r="Q165" s="499"/>
      <c r="R165" s="499"/>
      <c r="S165" s="499"/>
      <c r="T165" s="499"/>
      <c r="U165" s="499"/>
      <c r="V165" s="439">
        <f t="shared" si="46"/>
        <v>16007</v>
      </c>
      <c r="W165" s="440">
        <f t="shared" si="47"/>
        <v>51.199462640736947</v>
      </c>
    </row>
    <row r="166" spans="2:23" ht="55.5" customHeight="1">
      <c r="B166" s="1353"/>
      <c r="C166" s="1351"/>
      <c r="D166" s="496" t="s">
        <v>161</v>
      </c>
      <c r="E166" s="428" t="s">
        <v>469</v>
      </c>
      <c r="F166" s="445">
        <f>+[2]UE409!F178</f>
        <v>512</v>
      </c>
      <c r="G166" s="428">
        <v>430</v>
      </c>
      <c r="H166" s="428">
        <v>430</v>
      </c>
      <c r="I166" s="428">
        <v>430</v>
      </c>
      <c r="J166" s="499">
        <v>24</v>
      </c>
      <c r="K166" s="499">
        <v>52</v>
      </c>
      <c r="L166" s="500">
        <v>69</v>
      </c>
      <c r="M166" s="499">
        <v>30</v>
      </c>
      <c r="N166" s="499">
        <v>117</v>
      </c>
      <c r="O166" s="501">
        <v>72</v>
      </c>
      <c r="P166" s="499"/>
      <c r="Q166" s="499"/>
      <c r="R166" s="499"/>
      <c r="S166" s="499"/>
      <c r="T166" s="499"/>
      <c r="U166" s="499"/>
      <c r="V166" s="439">
        <f t="shared" si="46"/>
        <v>364</v>
      </c>
      <c r="W166" s="440">
        <f t="shared" si="47"/>
        <v>71.09375</v>
      </c>
    </row>
    <row r="167" spans="2:23" ht="63">
      <c r="B167" s="1343" t="s">
        <v>564</v>
      </c>
      <c r="C167" s="1343" t="s">
        <v>565</v>
      </c>
      <c r="D167" s="425" t="s">
        <v>221</v>
      </c>
      <c r="E167" s="427"/>
      <c r="F167" s="445">
        <f>+[2]UE409!F179</f>
        <v>1143</v>
      </c>
      <c r="G167" s="438">
        <f>+G168</f>
        <v>849</v>
      </c>
      <c r="H167" s="438">
        <f>+H168</f>
        <v>849</v>
      </c>
      <c r="I167" s="438">
        <f>+I168</f>
        <v>849</v>
      </c>
      <c r="J167" s="438">
        <f>+J168</f>
        <v>100</v>
      </c>
      <c r="K167" s="438">
        <f t="shared" ref="K167:U167" si="57">+K168</f>
        <v>452</v>
      </c>
      <c r="L167" s="438">
        <f t="shared" si="57"/>
        <v>40</v>
      </c>
      <c r="M167" s="438">
        <f t="shared" si="57"/>
        <v>50</v>
      </c>
      <c r="N167" s="438">
        <f t="shared" si="57"/>
        <v>381</v>
      </c>
      <c r="O167" s="479">
        <f t="shared" si="57"/>
        <v>0</v>
      </c>
      <c r="P167" s="438">
        <f t="shared" si="57"/>
        <v>0</v>
      </c>
      <c r="Q167" s="438">
        <f t="shared" si="57"/>
        <v>0</v>
      </c>
      <c r="R167" s="438">
        <f t="shared" si="57"/>
        <v>0</v>
      </c>
      <c r="S167" s="438">
        <f t="shared" si="57"/>
        <v>0</v>
      </c>
      <c r="T167" s="438">
        <f t="shared" si="57"/>
        <v>0</v>
      </c>
      <c r="U167" s="438">
        <f t="shared" si="57"/>
        <v>0</v>
      </c>
      <c r="V167" s="439">
        <f t="shared" si="46"/>
        <v>1023</v>
      </c>
      <c r="W167" s="440">
        <f t="shared" si="47"/>
        <v>89.501312335958005</v>
      </c>
    </row>
    <row r="168" spans="2:23" ht="105">
      <c r="B168" s="1344"/>
      <c r="C168" s="1344"/>
      <c r="D168" s="502" t="s">
        <v>566</v>
      </c>
      <c r="E168" s="446" t="s">
        <v>245</v>
      </c>
      <c r="F168" s="445">
        <f>+[2]UE409!F180</f>
        <v>1143</v>
      </c>
      <c r="G168" s="417">
        <v>849</v>
      </c>
      <c r="H168" s="417">
        <v>849</v>
      </c>
      <c r="I168" s="417">
        <v>849</v>
      </c>
      <c r="J168" s="428">
        <v>100</v>
      </c>
      <c r="K168" s="428">
        <v>452</v>
      </c>
      <c r="L168" s="493">
        <v>40</v>
      </c>
      <c r="M168" s="428">
        <v>50</v>
      </c>
      <c r="N168" s="428">
        <v>381</v>
      </c>
      <c r="O168" s="488">
        <v>0</v>
      </c>
      <c r="P168" s="428"/>
      <c r="Q168" s="428"/>
      <c r="R168" s="428"/>
      <c r="S168" s="428"/>
      <c r="T168" s="428"/>
      <c r="U168" s="428"/>
      <c r="V168" s="439">
        <f t="shared" si="46"/>
        <v>1023</v>
      </c>
      <c r="W168" s="440">
        <f t="shared" si="47"/>
        <v>89.501312335958005</v>
      </c>
    </row>
    <row r="169" spans="2:23" ht="63">
      <c r="B169" s="1393" t="s">
        <v>333</v>
      </c>
      <c r="C169" s="1400" t="s">
        <v>338</v>
      </c>
      <c r="D169" s="426" t="s">
        <v>221</v>
      </c>
      <c r="E169" s="434"/>
      <c r="F169" s="438">
        <f>+[2]UE409!F181</f>
        <v>8144</v>
      </c>
      <c r="G169" s="438">
        <f>+G170</f>
        <v>10850</v>
      </c>
      <c r="H169" s="438">
        <f>+H170</f>
        <v>10850</v>
      </c>
      <c r="I169" s="438">
        <f>+I170</f>
        <v>10850</v>
      </c>
      <c r="J169" s="438">
        <f>+J170</f>
        <v>975</v>
      </c>
      <c r="K169" s="438">
        <f t="shared" ref="K169:U169" si="58">+K170</f>
        <v>1016</v>
      </c>
      <c r="L169" s="438">
        <f t="shared" si="58"/>
        <v>1071</v>
      </c>
      <c r="M169" s="438">
        <f t="shared" si="58"/>
        <v>766</v>
      </c>
      <c r="N169" s="438">
        <f t="shared" si="58"/>
        <v>870</v>
      </c>
      <c r="O169" s="479">
        <f t="shared" si="58"/>
        <v>823</v>
      </c>
      <c r="P169" s="438">
        <f t="shared" si="58"/>
        <v>0</v>
      </c>
      <c r="Q169" s="438">
        <f t="shared" si="58"/>
        <v>0</v>
      </c>
      <c r="R169" s="438">
        <f t="shared" si="58"/>
        <v>0</v>
      </c>
      <c r="S169" s="438">
        <f t="shared" si="58"/>
        <v>0</v>
      </c>
      <c r="T169" s="438">
        <f t="shared" si="58"/>
        <v>0</v>
      </c>
      <c r="U169" s="438">
        <f t="shared" si="58"/>
        <v>0</v>
      </c>
      <c r="V169" s="439">
        <f t="shared" si="46"/>
        <v>5521</v>
      </c>
      <c r="W169" s="440">
        <f t="shared" si="47"/>
        <v>67.792239685658146</v>
      </c>
    </row>
    <row r="170" spans="2:23" ht="78" customHeight="1">
      <c r="B170" s="1395"/>
      <c r="C170" s="1401"/>
      <c r="D170" s="450" t="s">
        <v>447</v>
      </c>
      <c r="E170" s="428" t="s">
        <v>471</v>
      </c>
      <c r="F170" s="438">
        <f>+[2]UE409!F182</f>
        <v>8144</v>
      </c>
      <c r="G170" s="417">
        <v>10850</v>
      </c>
      <c r="H170" s="417">
        <v>10850</v>
      </c>
      <c r="I170" s="417">
        <v>10850</v>
      </c>
      <c r="J170" s="417">
        <v>975</v>
      </c>
      <c r="K170" s="417">
        <v>1016</v>
      </c>
      <c r="L170" s="481">
        <v>1071</v>
      </c>
      <c r="M170" s="417">
        <v>766</v>
      </c>
      <c r="N170" s="417">
        <v>870</v>
      </c>
      <c r="O170" s="482">
        <v>823</v>
      </c>
      <c r="P170" s="417"/>
      <c r="Q170" s="417"/>
      <c r="R170" s="417"/>
      <c r="S170" s="417"/>
      <c r="T170" s="417"/>
      <c r="U170" s="417"/>
      <c r="V170" s="439">
        <f t="shared" si="46"/>
        <v>5521</v>
      </c>
      <c r="W170" s="440">
        <f t="shared" si="47"/>
        <v>67.792239685658146</v>
      </c>
    </row>
    <row r="171" spans="2:23" ht="63">
      <c r="B171" s="1402" t="s">
        <v>332</v>
      </c>
      <c r="C171" s="1404" t="s">
        <v>339</v>
      </c>
      <c r="D171" s="426" t="s">
        <v>221</v>
      </c>
      <c r="E171" s="434"/>
      <c r="F171" s="438">
        <f>+[2]UE409!F183</f>
        <v>68</v>
      </c>
      <c r="G171" s="438">
        <f>+G172</f>
        <v>70</v>
      </c>
      <c r="H171" s="438">
        <f>+H172</f>
        <v>70</v>
      </c>
      <c r="I171" s="438">
        <f>+I172</f>
        <v>70</v>
      </c>
      <c r="J171" s="438">
        <f>+J172</f>
        <v>6</v>
      </c>
      <c r="K171" s="438">
        <f t="shared" ref="K171:U171" si="59">+K172</f>
        <v>5</v>
      </c>
      <c r="L171" s="438">
        <f t="shared" si="59"/>
        <v>8</v>
      </c>
      <c r="M171" s="438">
        <f t="shared" si="59"/>
        <v>4</v>
      </c>
      <c r="N171" s="438">
        <f t="shared" si="59"/>
        <v>6</v>
      </c>
      <c r="O171" s="479">
        <f t="shared" si="59"/>
        <v>7</v>
      </c>
      <c r="P171" s="438">
        <f t="shared" si="59"/>
        <v>0</v>
      </c>
      <c r="Q171" s="438">
        <f t="shared" si="59"/>
        <v>0</v>
      </c>
      <c r="R171" s="438">
        <f t="shared" si="59"/>
        <v>0</v>
      </c>
      <c r="S171" s="438">
        <f t="shared" si="59"/>
        <v>0</v>
      </c>
      <c r="T171" s="438">
        <f t="shared" si="59"/>
        <v>0</v>
      </c>
      <c r="U171" s="438">
        <f t="shared" si="59"/>
        <v>0</v>
      </c>
      <c r="V171" s="439">
        <f t="shared" si="46"/>
        <v>36</v>
      </c>
      <c r="W171" s="440">
        <f t="shared" si="47"/>
        <v>52.941176470588239</v>
      </c>
    </row>
    <row r="172" spans="2:23" ht="80.25" customHeight="1">
      <c r="B172" s="1403"/>
      <c r="C172" s="1409"/>
      <c r="D172" s="397" t="s">
        <v>681</v>
      </c>
      <c r="E172" s="446" t="s">
        <v>328</v>
      </c>
      <c r="F172" s="438">
        <f>+[2]UE409!F184</f>
        <v>68</v>
      </c>
      <c r="G172" s="417">
        <v>70</v>
      </c>
      <c r="H172" s="417">
        <v>70</v>
      </c>
      <c r="I172" s="417">
        <v>70</v>
      </c>
      <c r="J172" s="428">
        <v>6</v>
      </c>
      <c r="K172" s="428">
        <v>5</v>
      </c>
      <c r="L172" s="444">
        <v>8</v>
      </c>
      <c r="M172" s="428">
        <v>4</v>
      </c>
      <c r="N172" s="428">
        <v>6</v>
      </c>
      <c r="O172" s="488">
        <v>7</v>
      </c>
      <c r="P172" s="428"/>
      <c r="Q172" s="428"/>
      <c r="R172" s="428"/>
      <c r="S172" s="428"/>
      <c r="T172" s="428"/>
      <c r="U172" s="428"/>
      <c r="V172" s="439">
        <f t="shared" si="46"/>
        <v>36</v>
      </c>
      <c r="W172" s="440">
        <f t="shared" si="47"/>
        <v>52.941176470588239</v>
      </c>
    </row>
    <row r="173" spans="2:23">
      <c r="B173" s="433"/>
      <c r="C173" s="433"/>
      <c r="D173" s="433"/>
      <c r="F173" s="433"/>
      <c r="G173" s="503"/>
      <c r="H173" s="504"/>
      <c r="I173" s="504"/>
      <c r="J173" s="505"/>
      <c r="K173" s="505"/>
      <c r="L173" s="505"/>
      <c r="M173" s="505"/>
      <c r="N173" s="505"/>
      <c r="O173" s="505"/>
      <c r="P173" s="505"/>
      <c r="Q173" s="505"/>
      <c r="R173" s="505"/>
      <c r="S173" s="505"/>
      <c r="T173" s="505"/>
      <c r="U173" s="505"/>
    </row>
    <row r="174" spans="2:23">
      <c r="B174" s="455"/>
      <c r="C174" s="456"/>
      <c r="D174" s="456"/>
      <c r="E174" s="458"/>
      <c r="F174" s="459"/>
      <c r="G174" s="457"/>
      <c r="H174" s="457"/>
      <c r="I174" s="457"/>
      <c r="J174" s="460"/>
      <c r="K174" s="460"/>
      <c r="L174" s="460"/>
      <c r="M174" s="460"/>
      <c r="N174" s="460"/>
      <c r="O174" s="460"/>
      <c r="P174" s="460"/>
      <c r="Q174" s="460"/>
      <c r="R174" s="460"/>
      <c r="S174" s="460"/>
      <c r="T174" s="460"/>
      <c r="U174" s="460"/>
    </row>
    <row r="175" spans="2:23">
      <c r="B175" s="455"/>
      <c r="C175" s="456"/>
      <c r="D175" s="456"/>
      <c r="E175" s="458"/>
      <c r="F175" s="459"/>
      <c r="G175" s="457"/>
      <c r="H175" s="457"/>
      <c r="I175" s="457"/>
      <c r="J175" s="460"/>
      <c r="K175" s="460"/>
      <c r="L175" s="460"/>
      <c r="M175" s="460"/>
      <c r="N175" s="460"/>
      <c r="O175" s="460"/>
      <c r="P175" s="460"/>
      <c r="Q175" s="460"/>
      <c r="R175" s="460"/>
      <c r="S175" s="460"/>
      <c r="T175" s="460"/>
      <c r="U175" s="460"/>
    </row>
    <row r="176" spans="2:23">
      <c r="B176" s="455"/>
      <c r="C176" s="456"/>
      <c r="D176" s="456"/>
      <c r="E176" s="458"/>
      <c r="F176" s="459"/>
      <c r="G176" s="457"/>
      <c r="H176" s="457"/>
      <c r="I176" s="457"/>
      <c r="J176" s="460"/>
      <c r="K176" s="460"/>
      <c r="L176" s="460"/>
      <c r="M176" s="460"/>
      <c r="N176" s="460"/>
      <c r="O176" s="460"/>
      <c r="P176" s="460"/>
      <c r="Q176" s="460"/>
      <c r="R176" s="460"/>
      <c r="S176" s="460"/>
      <c r="T176" s="460"/>
      <c r="U176" s="460"/>
    </row>
    <row r="177" spans="2:23">
      <c r="B177" s="455"/>
      <c r="C177" s="456"/>
      <c r="D177" s="456"/>
      <c r="E177" s="458"/>
      <c r="F177" s="459"/>
      <c r="G177" s="457"/>
      <c r="H177" s="457"/>
      <c r="I177" s="457"/>
      <c r="J177" s="460"/>
      <c r="K177" s="460"/>
      <c r="L177" s="460"/>
      <c r="M177" s="460"/>
      <c r="N177" s="460"/>
      <c r="O177" s="460"/>
      <c r="P177" s="460"/>
      <c r="Q177" s="460"/>
      <c r="R177" s="460"/>
      <c r="S177" s="460"/>
      <c r="T177" s="460"/>
      <c r="U177" s="460"/>
    </row>
    <row r="178" spans="2:23">
      <c r="B178" s="455"/>
      <c r="C178" s="456"/>
      <c r="D178" s="456"/>
      <c r="E178" s="458"/>
      <c r="F178" s="459"/>
      <c r="G178" s="457"/>
      <c r="H178" s="457"/>
      <c r="I178" s="457"/>
      <c r="J178" s="460"/>
      <c r="K178" s="460"/>
      <c r="L178" s="460"/>
      <c r="M178" s="460"/>
      <c r="N178" s="460"/>
      <c r="O178" s="460"/>
      <c r="P178" s="460"/>
      <c r="Q178" s="460"/>
      <c r="R178" s="460"/>
      <c r="S178" s="460"/>
      <c r="T178" s="460"/>
      <c r="U178" s="460"/>
    </row>
    <row r="179" spans="2:23">
      <c r="B179" s="1385" t="s">
        <v>10</v>
      </c>
      <c r="C179" s="1385"/>
      <c r="D179" s="1385"/>
      <c r="E179" s="1385"/>
      <c r="F179" s="1385"/>
      <c r="G179" s="1385"/>
      <c r="H179" s="1385"/>
      <c r="I179" s="455"/>
      <c r="J179" s="52"/>
      <c r="K179" s="52"/>
      <c r="L179" s="52"/>
      <c r="M179" s="52"/>
      <c r="N179" s="52"/>
      <c r="O179" s="52"/>
      <c r="P179" s="52"/>
      <c r="Q179" s="52"/>
      <c r="R179" s="52"/>
      <c r="S179" s="52"/>
      <c r="T179" s="52"/>
      <c r="U179" s="52"/>
    </row>
    <row r="180" spans="2:23">
      <c r="B180" s="462" t="s">
        <v>147</v>
      </c>
      <c r="C180" s="1359" t="s">
        <v>148</v>
      </c>
      <c r="D180" s="1359"/>
      <c r="E180" s="1359"/>
      <c r="F180" s="1359"/>
      <c r="G180" s="1359"/>
      <c r="H180" s="1359"/>
      <c r="I180" s="461"/>
      <c r="J180" s="274"/>
      <c r="K180" s="274"/>
      <c r="L180" s="274"/>
      <c r="M180" s="274"/>
      <c r="N180" s="274"/>
      <c r="O180" s="274"/>
      <c r="P180" s="274"/>
      <c r="Q180" s="274"/>
      <c r="R180" s="274"/>
      <c r="S180" s="274"/>
      <c r="T180" s="274"/>
      <c r="U180" s="274"/>
      <c r="V180" s="71"/>
      <c r="W180" s="71"/>
    </row>
    <row r="181" spans="2:23">
      <c r="B181" s="1343" t="s">
        <v>14</v>
      </c>
      <c r="C181" s="1343" t="s">
        <v>15</v>
      </c>
      <c r="D181" s="1360" t="s">
        <v>16</v>
      </c>
      <c r="E181" s="1363" t="s">
        <v>17</v>
      </c>
      <c r="F181" s="1346" t="s">
        <v>494</v>
      </c>
      <c r="G181" s="1340" t="s">
        <v>214</v>
      </c>
      <c r="H181" s="1341"/>
      <c r="I181" s="1342"/>
      <c r="J181" s="1331" t="s">
        <v>493</v>
      </c>
      <c r="K181" s="1332"/>
      <c r="L181" s="1332"/>
      <c r="M181" s="1332"/>
      <c r="N181" s="1332"/>
      <c r="O181" s="1332"/>
      <c r="P181" s="1332"/>
      <c r="Q181" s="1332"/>
      <c r="R181" s="1332"/>
      <c r="S181" s="1332"/>
      <c r="T181" s="1332"/>
      <c r="U181" s="1333"/>
      <c r="V181" s="1334" t="s">
        <v>576</v>
      </c>
      <c r="W181" s="1337" t="s">
        <v>577</v>
      </c>
    </row>
    <row r="182" spans="2:23">
      <c r="B182" s="1345"/>
      <c r="C182" s="1345"/>
      <c r="D182" s="1361"/>
      <c r="E182" s="1364"/>
      <c r="F182" s="1347"/>
      <c r="G182" s="1340" t="s">
        <v>437</v>
      </c>
      <c r="H182" s="1341"/>
      <c r="I182" s="1342"/>
      <c r="J182" s="1331" t="s">
        <v>575</v>
      </c>
      <c r="K182" s="1332"/>
      <c r="L182" s="1332"/>
      <c r="M182" s="1332"/>
      <c r="N182" s="1332"/>
      <c r="O182" s="1332"/>
      <c r="P182" s="1332"/>
      <c r="Q182" s="1332"/>
      <c r="R182" s="1332"/>
      <c r="S182" s="1332"/>
      <c r="T182" s="1332"/>
      <c r="U182" s="1333"/>
      <c r="V182" s="1335"/>
      <c r="W182" s="1338"/>
    </row>
    <row r="183" spans="2:23">
      <c r="B183" s="1345"/>
      <c r="C183" s="1345"/>
      <c r="D183" s="1361"/>
      <c r="E183" s="1364"/>
      <c r="F183" s="1347"/>
      <c r="G183" s="1343">
        <v>2023</v>
      </c>
      <c r="H183" s="1343">
        <v>2024</v>
      </c>
      <c r="I183" s="1343">
        <v>2025</v>
      </c>
      <c r="J183" s="435"/>
      <c r="K183" s="435"/>
      <c r="L183" s="435"/>
      <c r="M183" s="435"/>
      <c r="N183" s="435"/>
      <c r="O183" s="435"/>
      <c r="P183" s="435"/>
      <c r="Q183" s="435"/>
      <c r="R183" s="435"/>
      <c r="S183" s="435"/>
      <c r="T183" s="435"/>
      <c r="U183" s="435"/>
      <c r="V183" s="1335"/>
      <c r="W183" s="1338"/>
    </row>
    <row r="184" spans="2:23">
      <c r="B184" s="1344"/>
      <c r="C184" s="1344"/>
      <c r="D184" s="1362"/>
      <c r="E184" s="1365"/>
      <c r="F184" s="1348"/>
      <c r="G184" s="1344"/>
      <c r="H184" s="1344"/>
      <c r="I184" s="1344"/>
      <c r="J184" s="437" t="s">
        <v>399</v>
      </c>
      <c r="K184" s="437" t="s">
        <v>400</v>
      </c>
      <c r="L184" s="437" t="s">
        <v>401</v>
      </c>
      <c r="M184" s="437" t="s">
        <v>402</v>
      </c>
      <c r="N184" s="437" t="s">
        <v>403</v>
      </c>
      <c r="O184" s="437" t="s">
        <v>404</v>
      </c>
      <c r="P184" s="437" t="s">
        <v>405</v>
      </c>
      <c r="Q184" s="437" t="s">
        <v>406</v>
      </c>
      <c r="R184" s="437" t="s">
        <v>407</v>
      </c>
      <c r="S184" s="437" t="s">
        <v>408</v>
      </c>
      <c r="T184" s="437" t="s">
        <v>409</v>
      </c>
      <c r="U184" s="437" t="s">
        <v>410</v>
      </c>
      <c r="V184" s="1336"/>
      <c r="W184" s="1339"/>
    </row>
    <row r="185" spans="2:23" ht="63">
      <c r="B185" s="1354" t="s">
        <v>240</v>
      </c>
      <c r="C185" s="1356" t="s">
        <v>342</v>
      </c>
      <c r="D185" s="426" t="s">
        <v>221</v>
      </c>
      <c r="E185" s="434"/>
      <c r="F185" s="438">
        <f>+[2]UE409!F197</f>
        <v>4</v>
      </c>
      <c r="G185" s="438">
        <f>+G186</f>
        <v>4</v>
      </c>
      <c r="H185" s="438">
        <f>+H186</f>
        <v>4</v>
      </c>
      <c r="I185" s="438">
        <f>+I186</f>
        <v>4</v>
      </c>
      <c r="J185" s="438">
        <f>+J186</f>
        <v>1</v>
      </c>
      <c r="K185" s="438">
        <f>+K186</f>
        <v>0</v>
      </c>
      <c r="L185" s="438">
        <f t="shared" ref="L185:U185" si="60">+L186</f>
        <v>0</v>
      </c>
      <c r="M185" s="438">
        <f t="shared" si="60"/>
        <v>1</v>
      </c>
      <c r="N185" s="438">
        <f t="shared" si="60"/>
        <v>0</v>
      </c>
      <c r="O185" s="438">
        <f t="shared" si="60"/>
        <v>0</v>
      </c>
      <c r="P185" s="438">
        <f t="shared" si="60"/>
        <v>0</v>
      </c>
      <c r="Q185" s="438">
        <f t="shared" si="60"/>
        <v>0</v>
      </c>
      <c r="R185" s="438">
        <f t="shared" si="60"/>
        <v>0</v>
      </c>
      <c r="S185" s="438">
        <f t="shared" si="60"/>
        <v>0</v>
      </c>
      <c r="T185" s="438">
        <f t="shared" si="60"/>
        <v>0</v>
      </c>
      <c r="U185" s="438">
        <f t="shared" si="60"/>
        <v>0</v>
      </c>
      <c r="V185" s="439">
        <f>SUM(J185:U185)</f>
        <v>2</v>
      </c>
      <c r="W185" s="440">
        <f>+V185/F185*100</f>
        <v>50</v>
      </c>
    </row>
    <row r="186" spans="2:23" ht="63.75" customHeight="1">
      <c r="B186" s="1355"/>
      <c r="C186" s="1357"/>
      <c r="D186" s="450" t="s">
        <v>163</v>
      </c>
      <c r="E186" s="446" t="s">
        <v>46</v>
      </c>
      <c r="F186" s="438">
        <f>+[2]UE409!F198</f>
        <v>4</v>
      </c>
      <c r="G186" s="417">
        <v>4</v>
      </c>
      <c r="H186" s="428">
        <v>4</v>
      </c>
      <c r="I186" s="428">
        <v>4</v>
      </c>
      <c r="J186" s="428">
        <v>1</v>
      </c>
      <c r="K186" s="428">
        <v>0</v>
      </c>
      <c r="L186" s="428">
        <v>0</v>
      </c>
      <c r="M186" s="428">
        <v>1</v>
      </c>
      <c r="N186" s="428">
        <v>0</v>
      </c>
      <c r="O186" s="428">
        <v>0</v>
      </c>
      <c r="P186" s="428"/>
      <c r="Q186" s="428"/>
      <c r="R186" s="428"/>
      <c r="S186" s="428"/>
      <c r="T186" s="428"/>
      <c r="U186" s="428"/>
      <c r="V186" s="439">
        <f t="shared" ref="V186:V205" si="61">SUM(J186:U186)</f>
        <v>2</v>
      </c>
      <c r="W186" s="440">
        <f t="shared" ref="W186:W205" si="62">+V186/F186*100</f>
        <v>50</v>
      </c>
    </row>
    <row r="187" spans="2:23" ht="51" customHeight="1">
      <c r="B187" s="1354" t="s">
        <v>340</v>
      </c>
      <c r="C187" s="1340" t="s">
        <v>411</v>
      </c>
      <c r="D187" s="1341"/>
      <c r="E187" s="1342"/>
      <c r="F187" s="438">
        <f>+[2]UE409!F199</f>
        <v>10854</v>
      </c>
      <c r="G187" s="438">
        <f>+G188+G190+G193+G195</f>
        <v>2255</v>
      </c>
      <c r="H187" s="438">
        <f>+H188+H190+H193+H195</f>
        <v>2255</v>
      </c>
      <c r="I187" s="438">
        <f>+I188+I190+I193+I195</f>
        <v>2255</v>
      </c>
      <c r="J187" s="438">
        <f>+J188+J190+J193+J195</f>
        <v>24</v>
      </c>
      <c r="K187" s="438">
        <f>+K188+K190+K193+K195</f>
        <v>38</v>
      </c>
      <c r="L187" s="438">
        <f t="shared" ref="L187:U187" si="63">+L188+L190+L193+L195</f>
        <v>215</v>
      </c>
      <c r="M187" s="438">
        <f t="shared" si="63"/>
        <v>622</v>
      </c>
      <c r="N187" s="438">
        <f t="shared" si="63"/>
        <v>3673</v>
      </c>
      <c r="O187" s="438">
        <f t="shared" si="63"/>
        <v>2801</v>
      </c>
      <c r="P187" s="438">
        <f t="shared" si="63"/>
        <v>0</v>
      </c>
      <c r="Q187" s="438">
        <f t="shared" si="63"/>
        <v>0</v>
      </c>
      <c r="R187" s="438">
        <f t="shared" si="63"/>
        <v>0</v>
      </c>
      <c r="S187" s="438">
        <f t="shared" si="63"/>
        <v>0</v>
      </c>
      <c r="T187" s="438">
        <f t="shared" si="63"/>
        <v>0</v>
      </c>
      <c r="U187" s="438">
        <f t="shared" si="63"/>
        <v>0</v>
      </c>
      <c r="V187" s="439">
        <f t="shared" si="61"/>
        <v>7373</v>
      </c>
      <c r="W187" s="440">
        <f t="shared" si="62"/>
        <v>67.928874147779624</v>
      </c>
    </row>
    <row r="188" spans="2:23" ht="42">
      <c r="B188" s="1366"/>
      <c r="C188" s="1390" t="s">
        <v>499</v>
      </c>
      <c r="D188" s="506" t="s">
        <v>164</v>
      </c>
      <c r="E188" s="428" t="s">
        <v>112</v>
      </c>
      <c r="F188" s="438">
        <f>+[2]UE409!F200</f>
        <v>11</v>
      </c>
      <c r="G188" s="417">
        <v>0</v>
      </c>
      <c r="H188" s="417">
        <v>0</v>
      </c>
      <c r="I188" s="417">
        <v>0</v>
      </c>
      <c r="J188" s="417">
        <v>4</v>
      </c>
      <c r="K188" s="417">
        <v>1</v>
      </c>
      <c r="L188" s="417">
        <v>1</v>
      </c>
      <c r="M188" s="417">
        <v>0</v>
      </c>
      <c r="N188" s="417">
        <v>0</v>
      </c>
      <c r="O188" s="417">
        <v>0</v>
      </c>
      <c r="P188" s="417"/>
      <c r="Q188" s="417"/>
      <c r="R188" s="417"/>
      <c r="S188" s="417"/>
      <c r="T188" s="417"/>
      <c r="U188" s="417"/>
      <c r="V188" s="439">
        <f t="shared" si="61"/>
        <v>6</v>
      </c>
      <c r="W188" s="440">
        <f t="shared" si="62"/>
        <v>54.54545454545454</v>
      </c>
    </row>
    <row r="189" spans="2:23" ht="63">
      <c r="B189" s="1366"/>
      <c r="C189" s="1391"/>
      <c r="D189" s="397" t="s">
        <v>165</v>
      </c>
      <c r="E189" s="428" t="s">
        <v>242</v>
      </c>
      <c r="F189" s="438">
        <f>+[2]UE409!F201</f>
        <v>11</v>
      </c>
      <c r="G189" s="417">
        <v>11</v>
      </c>
      <c r="H189" s="428">
        <v>11</v>
      </c>
      <c r="I189" s="428">
        <v>11</v>
      </c>
      <c r="J189" s="428">
        <v>1</v>
      </c>
      <c r="K189" s="428">
        <v>0</v>
      </c>
      <c r="L189" s="428">
        <v>1</v>
      </c>
      <c r="M189" s="428">
        <v>0</v>
      </c>
      <c r="N189" s="428">
        <v>0</v>
      </c>
      <c r="O189" s="428">
        <v>0</v>
      </c>
      <c r="P189" s="428"/>
      <c r="Q189" s="428"/>
      <c r="R189" s="428"/>
      <c r="S189" s="428"/>
      <c r="T189" s="428"/>
      <c r="U189" s="428"/>
      <c r="V189" s="439">
        <f t="shared" si="61"/>
        <v>2</v>
      </c>
      <c r="W189" s="440">
        <f t="shared" si="62"/>
        <v>18.181818181818183</v>
      </c>
    </row>
    <row r="190" spans="2:23" ht="42">
      <c r="B190" s="1366"/>
      <c r="C190" s="1391"/>
      <c r="D190" s="506" t="s">
        <v>166</v>
      </c>
      <c r="E190" s="428" t="s">
        <v>112</v>
      </c>
      <c r="F190" s="445">
        <f>+[2]UE409!F202</f>
        <v>10648</v>
      </c>
      <c r="G190" s="417">
        <v>2060</v>
      </c>
      <c r="H190" s="428">
        <v>2060</v>
      </c>
      <c r="I190" s="428">
        <v>2060</v>
      </c>
      <c r="J190" s="428">
        <v>16</v>
      </c>
      <c r="K190" s="428">
        <v>34</v>
      </c>
      <c r="L190" s="428">
        <v>209</v>
      </c>
      <c r="M190" s="428">
        <v>618</v>
      </c>
      <c r="N190" s="507">
        <v>3670</v>
      </c>
      <c r="O190" s="428">
        <v>2799</v>
      </c>
      <c r="P190" s="428"/>
      <c r="Q190" s="428"/>
      <c r="R190" s="428"/>
      <c r="S190" s="428"/>
      <c r="T190" s="428"/>
      <c r="U190" s="428"/>
      <c r="V190" s="439">
        <f t="shared" si="61"/>
        <v>7346</v>
      </c>
      <c r="W190" s="440">
        <f t="shared" si="62"/>
        <v>68.989481592787385</v>
      </c>
    </row>
    <row r="191" spans="2:23" ht="42">
      <c r="B191" s="1366"/>
      <c r="C191" s="1391"/>
      <c r="D191" s="397" t="s">
        <v>167</v>
      </c>
      <c r="E191" s="428" t="s">
        <v>60</v>
      </c>
      <c r="F191" s="445">
        <f>+[2]UE409!F203</f>
        <v>9050</v>
      </c>
      <c r="G191" s="417">
        <v>1751</v>
      </c>
      <c r="H191" s="428">
        <v>1751</v>
      </c>
      <c r="I191" s="428">
        <v>1751</v>
      </c>
      <c r="J191" s="428">
        <v>5</v>
      </c>
      <c r="K191" s="428">
        <v>26</v>
      </c>
      <c r="L191" s="428">
        <v>7</v>
      </c>
      <c r="M191" s="428">
        <v>495</v>
      </c>
      <c r="N191" s="507">
        <v>3482</v>
      </c>
      <c r="O191" s="428">
        <v>2594</v>
      </c>
      <c r="P191" s="428"/>
      <c r="Q191" s="428"/>
      <c r="R191" s="428"/>
      <c r="S191" s="428"/>
      <c r="T191" s="428"/>
      <c r="U191" s="428"/>
      <c r="V191" s="439">
        <f t="shared" si="61"/>
        <v>6609</v>
      </c>
      <c r="W191" s="440">
        <f t="shared" si="62"/>
        <v>73.027624309392266</v>
      </c>
    </row>
    <row r="192" spans="2:23" ht="63">
      <c r="B192" s="1366"/>
      <c r="C192" s="1391"/>
      <c r="D192" s="397" t="s">
        <v>168</v>
      </c>
      <c r="E192" s="428" t="s">
        <v>60</v>
      </c>
      <c r="F192" s="445">
        <f>+[2]UE409!F204</f>
        <v>1598</v>
      </c>
      <c r="G192" s="417">
        <v>309</v>
      </c>
      <c r="H192" s="428">
        <v>309</v>
      </c>
      <c r="I192" s="428">
        <v>309</v>
      </c>
      <c r="J192" s="428">
        <v>4</v>
      </c>
      <c r="K192" s="428">
        <v>2</v>
      </c>
      <c r="L192" s="428">
        <v>54</v>
      </c>
      <c r="M192" s="428">
        <v>123</v>
      </c>
      <c r="N192" s="428">
        <v>188</v>
      </c>
      <c r="O192" s="428">
        <v>205</v>
      </c>
      <c r="P192" s="428"/>
      <c r="Q192" s="428"/>
      <c r="R192" s="428"/>
      <c r="S192" s="428"/>
      <c r="T192" s="428"/>
      <c r="U192" s="428"/>
      <c r="V192" s="439">
        <f t="shared" si="61"/>
        <v>576</v>
      </c>
      <c r="W192" s="440">
        <f t="shared" si="62"/>
        <v>36.045056320400498</v>
      </c>
    </row>
    <row r="193" spans="2:23" ht="88.5" customHeight="1">
      <c r="B193" s="1366"/>
      <c r="C193" s="1391"/>
      <c r="D193" s="623" t="s">
        <v>386</v>
      </c>
      <c r="E193" s="428" t="s">
        <v>387</v>
      </c>
      <c r="F193" s="438">
        <f>+[2]UE409!F205</f>
        <v>45</v>
      </c>
      <c r="G193" s="417">
        <v>45</v>
      </c>
      <c r="H193" s="481">
        <v>45</v>
      </c>
      <c r="I193" s="481">
        <v>45</v>
      </c>
      <c r="J193" s="481">
        <v>4</v>
      </c>
      <c r="K193" s="481">
        <v>3</v>
      </c>
      <c r="L193" s="481">
        <v>5</v>
      </c>
      <c r="M193" s="481">
        <v>4</v>
      </c>
      <c r="N193" s="481">
        <v>3</v>
      </c>
      <c r="O193" s="481">
        <v>2</v>
      </c>
      <c r="P193" s="481"/>
      <c r="Q193" s="481"/>
      <c r="R193" s="481"/>
      <c r="S193" s="481"/>
      <c r="T193" s="481"/>
      <c r="U193" s="481"/>
      <c r="V193" s="439">
        <f t="shared" si="61"/>
        <v>21</v>
      </c>
      <c r="W193" s="440">
        <f t="shared" si="62"/>
        <v>46.666666666666664</v>
      </c>
    </row>
    <row r="194" spans="2:23" ht="84">
      <c r="B194" s="1366"/>
      <c r="C194" s="1391"/>
      <c r="D194" s="397" t="s">
        <v>169</v>
      </c>
      <c r="E194" s="428" t="s">
        <v>27</v>
      </c>
      <c r="F194" s="438">
        <f>+[2]UE409!F206</f>
        <v>45</v>
      </c>
      <c r="G194" s="417">
        <v>45</v>
      </c>
      <c r="H194" s="481">
        <v>45</v>
      </c>
      <c r="I194" s="481">
        <v>45</v>
      </c>
      <c r="J194" s="481">
        <v>4</v>
      </c>
      <c r="K194" s="481">
        <v>3</v>
      </c>
      <c r="L194" s="481">
        <v>5</v>
      </c>
      <c r="M194" s="481">
        <v>4</v>
      </c>
      <c r="N194" s="481">
        <v>3</v>
      </c>
      <c r="O194" s="481">
        <v>2</v>
      </c>
      <c r="P194" s="481"/>
      <c r="Q194" s="481"/>
      <c r="R194" s="481"/>
      <c r="S194" s="481"/>
      <c r="T194" s="481"/>
      <c r="U194" s="481"/>
      <c r="V194" s="439">
        <f t="shared" si="61"/>
        <v>21</v>
      </c>
      <c r="W194" s="440">
        <f t="shared" si="62"/>
        <v>46.666666666666664</v>
      </c>
    </row>
    <row r="195" spans="2:23" ht="62.25" customHeight="1">
      <c r="B195" s="1366"/>
      <c r="C195" s="1391"/>
      <c r="D195" s="506" t="s">
        <v>170</v>
      </c>
      <c r="E195" s="428" t="s">
        <v>112</v>
      </c>
      <c r="F195" s="438">
        <f>+[2]UE409!F207</f>
        <v>150</v>
      </c>
      <c r="G195" s="417">
        <v>150</v>
      </c>
      <c r="H195" s="428">
        <v>150</v>
      </c>
      <c r="I195" s="428">
        <v>150</v>
      </c>
      <c r="J195" s="428">
        <v>0</v>
      </c>
      <c r="K195" s="428">
        <v>0</v>
      </c>
      <c r="L195" s="428">
        <v>0</v>
      </c>
      <c r="M195" s="428">
        <v>0</v>
      </c>
      <c r="N195" s="428">
        <v>0</v>
      </c>
      <c r="O195" s="428">
        <v>0</v>
      </c>
      <c r="P195" s="428"/>
      <c r="Q195" s="428"/>
      <c r="R195" s="428"/>
      <c r="S195" s="428"/>
      <c r="T195" s="428"/>
      <c r="U195" s="428"/>
      <c r="V195" s="439">
        <f t="shared" si="61"/>
        <v>0</v>
      </c>
      <c r="W195" s="440">
        <f t="shared" si="62"/>
        <v>0</v>
      </c>
    </row>
    <row r="196" spans="2:23" ht="49.5" customHeight="1">
      <c r="B196" s="1355"/>
      <c r="C196" s="1392"/>
      <c r="D196" s="450" t="s">
        <v>171</v>
      </c>
      <c r="E196" s="446" t="s">
        <v>27</v>
      </c>
      <c r="F196" s="438">
        <f>+[2]UE409!F208</f>
        <v>150</v>
      </c>
      <c r="G196" s="417">
        <v>150</v>
      </c>
      <c r="H196" s="428">
        <v>150</v>
      </c>
      <c r="I196" s="428">
        <v>150</v>
      </c>
      <c r="J196" s="428">
        <v>0</v>
      </c>
      <c r="K196" s="428">
        <v>0</v>
      </c>
      <c r="L196" s="428">
        <v>0</v>
      </c>
      <c r="M196" s="428">
        <v>0</v>
      </c>
      <c r="N196" s="428">
        <v>0</v>
      </c>
      <c r="O196" s="428">
        <v>0</v>
      </c>
      <c r="P196" s="428"/>
      <c r="Q196" s="428"/>
      <c r="R196" s="428"/>
      <c r="S196" s="428"/>
      <c r="T196" s="428"/>
      <c r="U196" s="428"/>
      <c r="V196" s="439">
        <f t="shared" si="61"/>
        <v>0</v>
      </c>
      <c r="W196" s="440">
        <f t="shared" si="62"/>
        <v>0</v>
      </c>
    </row>
    <row r="197" spans="2:23" ht="46.5" customHeight="1">
      <c r="B197" s="1354" t="s">
        <v>341</v>
      </c>
      <c r="C197" s="1340" t="s">
        <v>411</v>
      </c>
      <c r="D197" s="1341"/>
      <c r="E197" s="1342"/>
      <c r="F197" s="438">
        <f>+[2]UE409!F209</f>
        <v>2375</v>
      </c>
      <c r="G197" s="438">
        <f>+G198+G200+G201+G203+G204+G205</f>
        <v>2215</v>
      </c>
      <c r="H197" s="438">
        <f>+H198+H200+H201+H203+H204+H205</f>
        <v>2215</v>
      </c>
      <c r="I197" s="438">
        <f>+I198+I200+I201+I203+I204+I205</f>
        <v>2215</v>
      </c>
      <c r="J197" s="438">
        <f>+J198+J200+J201+J203+J204+J205</f>
        <v>266</v>
      </c>
      <c r="K197" s="438">
        <f>+K198+K200+K201+K203+K204+K205</f>
        <v>322</v>
      </c>
      <c r="L197" s="438">
        <f t="shared" ref="L197:U197" si="64">+L198+L200+L201+L203+L204+L205</f>
        <v>311</v>
      </c>
      <c r="M197" s="438">
        <f t="shared" si="64"/>
        <v>222</v>
      </c>
      <c r="N197" s="438">
        <f t="shared" si="64"/>
        <v>239</v>
      </c>
      <c r="O197" s="438">
        <f t="shared" si="64"/>
        <v>173</v>
      </c>
      <c r="P197" s="438">
        <f t="shared" si="64"/>
        <v>0</v>
      </c>
      <c r="Q197" s="438">
        <f t="shared" si="64"/>
        <v>0</v>
      </c>
      <c r="R197" s="438">
        <f t="shared" si="64"/>
        <v>0</v>
      </c>
      <c r="S197" s="438">
        <f t="shared" si="64"/>
        <v>0</v>
      </c>
      <c r="T197" s="438">
        <f t="shared" si="64"/>
        <v>0</v>
      </c>
      <c r="U197" s="438">
        <f t="shared" si="64"/>
        <v>0</v>
      </c>
      <c r="V197" s="439">
        <f t="shared" si="61"/>
        <v>1533</v>
      </c>
      <c r="W197" s="440">
        <f t="shared" si="62"/>
        <v>64.547368421052624</v>
      </c>
    </row>
    <row r="198" spans="2:23" ht="42">
      <c r="B198" s="1366"/>
      <c r="C198" s="1390" t="s">
        <v>500</v>
      </c>
      <c r="D198" s="506" t="s">
        <v>172</v>
      </c>
      <c r="E198" s="446" t="s">
        <v>101</v>
      </c>
      <c r="F198" s="438">
        <f>+[2]UE409!F210</f>
        <v>2215</v>
      </c>
      <c r="G198" s="417">
        <v>2085</v>
      </c>
      <c r="H198" s="428">
        <v>2085</v>
      </c>
      <c r="I198" s="428">
        <v>2085</v>
      </c>
      <c r="J198" s="428">
        <v>263</v>
      </c>
      <c r="K198" s="428">
        <v>308</v>
      </c>
      <c r="L198" s="428">
        <v>283</v>
      </c>
      <c r="M198" s="428">
        <v>222</v>
      </c>
      <c r="N198" s="428">
        <v>232</v>
      </c>
      <c r="O198" s="428">
        <v>167</v>
      </c>
      <c r="P198" s="428"/>
      <c r="Q198" s="428"/>
      <c r="R198" s="428"/>
      <c r="S198" s="428"/>
      <c r="T198" s="428"/>
      <c r="U198" s="428"/>
      <c r="V198" s="439">
        <f t="shared" si="61"/>
        <v>1475</v>
      </c>
      <c r="W198" s="440">
        <f t="shared" si="62"/>
        <v>66.591422121896159</v>
      </c>
    </row>
    <row r="199" spans="2:23" ht="42">
      <c r="B199" s="1366"/>
      <c r="C199" s="1391"/>
      <c r="D199" s="450" t="s">
        <v>173</v>
      </c>
      <c r="E199" s="446" t="s">
        <v>112</v>
      </c>
      <c r="F199" s="438">
        <f>+[2]UE409!F211</f>
        <v>14</v>
      </c>
      <c r="G199" s="417">
        <v>14</v>
      </c>
      <c r="H199" s="428">
        <v>14</v>
      </c>
      <c r="I199" s="428">
        <v>14</v>
      </c>
      <c r="J199" s="428">
        <v>0</v>
      </c>
      <c r="K199" s="428">
        <v>0</v>
      </c>
      <c r="L199" s="428">
        <v>0</v>
      </c>
      <c r="M199" s="428">
        <v>0</v>
      </c>
      <c r="N199" s="428">
        <v>0</v>
      </c>
      <c r="O199" s="428">
        <v>0</v>
      </c>
      <c r="P199" s="428"/>
      <c r="Q199" s="428"/>
      <c r="R199" s="428"/>
      <c r="S199" s="428"/>
      <c r="T199" s="428"/>
      <c r="U199" s="428"/>
      <c r="V199" s="439">
        <f t="shared" si="61"/>
        <v>0</v>
      </c>
      <c r="W199" s="440">
        <f t="shared" si="62"/>
        <v>0</v>
      </c>
    </row>
    <row r="200" spans="2:23" ht="63">
      <c r="B200" s="1366"/>
      <c r="C200" s="1391"/>
      <c r="D200" s="508" t="s">
        <v>174</v>
      </c>
      <c r="E200" s="446" t="s">
        <v>101</v>
      </c>
      <c r="F200" s="438">
        <f>+[2]UE409!F212</f>
        <v>50</v>
      </c>
      <c r="G200" s="417">
        <v>40</v>
      </c>
      <c r="H200" s="428">
        <v>40</v>
      </c>
      <c r="I200" s="428">
        <v>40</v>
      </c>
      <c r="J200" s="428">
        <v>0</v>
      </c>
      <c r="K200" s="428">
        <v>6</v>
      </c>
      <c r="L200" s="428">
        <v>3</v>
      </c>
      <c r="M200" s="428">
        <v>0</v>
      </c>
      <c r="N200" s="428">
        <v>7</v>
      </c>
      <c r="O200" s="428">
        <v>6</v>
      </c>
      <c r="P200" s="428"/>
      <c r="Q200" s="428"/>
      <c r="R200" s="428"/>
      <c r="S200" s="428"/>
      <c r="T200" s="428"/>
      <c r="U200" s="428"/>
      <c r="V200" s="439">
        <f t="shared" si="61"/>
        <v>22</v>
      </c>
      <c r="W200" s="440">
        <f t="shared" si="62"/>
        <v>44</v>
      </c>
    </row>
    <row r="201" spans="2:23" ht="84">
      <c r="B201" s="1366"/>
      <c r="C201" s="1391"/>
      <c r="D201" s="509" t="s">
        <v>175</v>
      </c>
      <c r="E201" s="485" t="s">
        <v>101</v>
      </c>
      <c r="F201" s="438">
        <f>+[2]UE409!F213</f>
        <v>80</v>
      </c>
      <c r="G201" s="417">
        <v>60</v>
      </c>
      <c r="H201" s="428">
        <v>60</v>
      </c>
      <c r="I201" s="428">
        <v>60</v>
      </c>
      <c r="J201" s="428">
        <v>3</v>
      </c>
      <c r="K201" s="428">
        <v>8</v>
      </c>
      <c r="L201" s="428">
        <v>8</v>
      </c>
      <c r="M201" s="428">
        <v>0</v>
      </c>
      <c r="N201" s="428">
        <v>0</v>
      </c>
      <c r="O201" s="428">
        <v>0</v>
      </c>
      <c r="P201" s="428"/>
      <c r="Q201" s="428"/>
      <c r="R201" s="428"/>
      <c r="S201" s="428"/>
      <c r="T201" s="428"/>
      <c r="U201" s="428"/>
      <c r="V201" s="439">
        <f t="shared" si="61"/>
        <v>19</v>
      </c>
      <c r="W201" s="440">
        <f t="shared" si="62"/>
        <v>23.75</v>
      </c>
    </row>
    <row r="202" spans="2:23" ht="42">
      <c r="B202" s="1366"/>
      <c r="C202" s="1391"/>
      <c r="D202" s="443" t="s">
        <v>176</v>
      </c>
      <c r="E202" s="485" t="s">
        <v>112</v>
      </c>
      <c r="F202" s="438">
        <f>+[2]UE409!F214</f>
        <v>5</v>
      </c>
      <c r="G202" s="417">
        <v>5</v>
      </c>
      <c r="H202" s="428">
        <v>5</v>
      </c>
      <c r="I202" s="428">
        <v>5</v>
      </c>
      <c r="J202" s="428">
        <v>0</v>
      </c>
      <c r="K202" s="428">
        <v>0</v>
      </c>
      <c r="L202" s="428">
        <v>0</v>
      </c>
      <c r="M202" s="428">
        <v>0</v>
      </c>
      <c r="N202" s="428">
        <v>0</v>
      </c>
      <c r="O202" s="428">
        <v>0</v>
      </c>
      <c r="P202" s="428"/>
      <c r="Q202" s="428"/>
      <c r="R202" s="428"/>
      <c r="S202" s="428"/>
      <c r="T202" s="428"/>
      <c r="U202" s="428"/>
      <c r="V202" s="439">
        <f t="shared" si="61"/>
        <v>0</v>
      </c>
      <c r="W202" s="440">
        <f t="shared" si="62"/>
        <v>0</v>
      </c>
    </row>
    <row r="203" spans="2:23" ht="42">
      <c r="B203" s="1366"/>
      <c r="C203" s="1391"/>
      <c r="D203" s="509" t="s">
        <v>177</v>
      </c>
      <c r="E203" s="485" t="s">
        <v>101</v>
      </c>
      <c r="F203" s="438">
        <f>+[2]UE409!F215</f>
        <v>5</v>
      </c>
      <c r="G203" s="417">
        <v>5</v>
      </c>
      <c r="H203" s="428">
        <v>5</v>
      </c>
      <c r="I203" s="428">
        <v>5</v>
      </c>
      <c r="J203" s="428">
        <v>0</v>
      </c>
      <c r="K203" s="428">
        <v>0</v>
      </c>
      <c r="L203" s="428">
        <v>0</v>
      </c>
      <c r="M203" s="428">
        <v>0</v>
      </c>
      <c r="N203" s="428">
        <v>0</v>
      </c>
      <c r="O203" s="428">
        <v>0</v>
      </c>
      <c r="P203" s="428"/>
      <c r="Q203" s="428"/>
      <c r="R203" s="428"/>
      <c r="S203" s="428"/>
      <c r="T203" s="428"/>
      <c r="U203" s="428"/>
      <c r="V203" s="439">
        <f t="shared" si="61"/>
        <v>0</v>
      </c>
      <c r="W203" s="440">
        <f t="shared" si="62"/>
        <v>0</v>
      </c>
    </row>
    <row r="204" spans="2:23" ht="63">
      <c r="B204" s="1366"/>
      <c r="C204" s="1391"/>
      <c r="D204" s="509" t="s">
        <v>682</v>
      </c>
      <c r="E204" s="485" t="s">
        <v>101</v>
      </c>
      <c r="F204" s="438">
        <f>+[2]UE409!F216</f>
        <v>0</v>
      </c>
      <c r="G204" s="417">
        <v>0</v>
      </c>
      <c r="H204" s="428">
        <v>0</v>
      </c>
      <c r="I204" s="428">
        <v>0</v>
      </c>
      <c r="J204" s="428">
        <v>0</v>
      </c>
      <c r="K204" s="428">
        <v>0</v>
      </c>
      <c r="L204" s="428">
        <v>0</v>
      </c>
      <c r="M204" s="428">
        <v>0</v>
      </c>
      <c r="N204" s="428">
        <v>0</v>
      </c>
      <c r="O204" s="428">
        <v>0</v>
      </c>
      <c r="P204" s="428"/>
      <c r="Q204" s="428"/>
      <c r="R204" s="428"/>
      <c r="S204" s="428"/>
      <c r="T204" s="428"/>
      <c r="U204" s="428"/>
      <c r="V204" s="439">
        <f t="shared" si="61"/>
        <v>0</v>
      </c>
      <c r="W204" s="440" t="e">
        <f t="shared" si="62"/>
        <v>#DIV/0!</v>
      </c>
    </row>
    <row r="205" spans="2:23" ht="63">
      <c r="B205" s="1366"/>
      <c r="C205" s="1391"/>
      <c r="D205" s="623" t="s">
        <v>436</v>
      </c>
      <c r="E205" s="444" t="s">
        <v>101</v>
      </c>
      <c r="F205" s="438">
        <f>+[2]UE409!F217</f>
        <v>25</v>
      </c>
      <c r="G205" s="417">
        <v>25</v>
      </c>
      <c r="H205" s="428">
        <v>25</v>
      </c>
      <c r="I205" s="428">
        <v>25</v>
      </c>
      <c r="J205" s="428">
        <v>0</v>
      </c>
      <c r="K205" s="428">
        <v>0</v>
      </c>
      <c r="L205" s="428">
        <v>17</v>
      </c>
      <c r="M205" s="428">
        <v>0</v>
      </c>
      <c r="N205" s="428">
        <v>0</v>
      </c>
      <c r="O205" s="428">
        <v>0</v>
      </c>
      <c r="P205" s="428"/>
      <c r="Q205" s="428"/>
      <c r="R205" s="428"/>
      <c r="S205" s="428"/>
      <c r="T205" s="428"/>
      <c r="U205" s="428"/>
      <c r="V205" s="439">
        <f t="shared" si="61"/>
        <v>17</v>
      </c>
      <c r="W205" s="440">
        <f t="shared" si="62"/>
        <v>68</v>
      </c>
    </row>
    <row r="206" spans="2:23">
      <c r="B206" s="433"/>
      <c r="C206" s="433"/>
      <c r="D206" s="433"/>
      <c r="F206" s="433"/>
      <c r="G206" s="510"/>
      <c r="H206" s="511"/>
      <c r="I206" s="512"/>
      <c r="J206" s="460"/>
      <c r="K206" s="460"/>
      <c r="L206" s="460"/>
      <c r="M206" s="460"/>
      <c r="N206" s="460"/>
      <c r="O206" s="460"/>
      <c r="P206" s="460"/>
      <c r="Q206" s="460"/>
      <c r="R206" s="460"/>
      <c r="S206" s="460"/>
      <c r="T206" s="460"/>
      <c r="U206" s="460"/>
    </row>
    <row r="207" spans="2:23">
      <c r="B207" s="455"/>
      <c r="C207" s="456"/>
      <c r="D207" s="456"/>
      <c r="E207" s="458"/>
      <c r="F207" s="459"/>
      <c r="G207" s="457"/>
      <c r="H207" s="457"/>
      <c r="I207" s="457"/>
      <c r="J207" s="460"/>
      <c r="K207" s="460"/>
      <c r="L207" s="460"/>
      <c r="M207" s="460"/>
      <c r="N207" s="460"/>
      <c r="O207" s="460"/>
      <c r="P207" s="460"/>
      <c r="Q207" s="460"/>
      <c r="R207" s="460"/>
      <c r="S207" s="460"/>
      <c r="T207" s="460"/>
      <c r="U207" s="460"/>
    </row>
    <row r="208" spans="2:23">
      <c r="B208" s="455"/>
      <c r="C208" s="456"/>
      <c r="D208" s="456"/>
      <c r="E208" s="458"/>
      <c r="F208" s="459"/>
      <c r="G208" s="457"/>
      <c r="H208" s="457"/>
      <c r="I208" s="457"/>
      <c r="J208" s="460"/>
      <c r="K208" s="460"/>
      <c r="L208" s="460"/>
      <c r="M208" s="460"/>
      <c r="N208" s="460"/>
      <c r="O208" s="460"/>
      <c r="P208" s="460"/>
      <c r="Q208" s="460"/>
      <c r="R208" s="460"/>
      <c r="S208" s="460"/>
      <c r="T208" s="460"/>
      <c r="U208" s="460"/>
    </row>
    <row r="209" spans="2:23">
      <c r="B209" s="455"/>
      <c r="C209" s="456"/>
      <c r="D209" s="456"/>
      <c r="E209" s="458"/>
      <c r="F209" s="459"/>
      <c r="G209" s="457"/>
      <c r="H209" s="457"/>
      <c r="I209" s="457"/>
      <c r="J209" s="460"/>
      <c r="K209" s="460"/>
      <c r="L209" s="460"/>
      <c r="M209" s="460"/>
      <c r="N209" s="460"/>
      <c r="O209" s="460"/>
      <c r="P209" s="460"/>
      <c r="Q209" s="460"/>
      <c r="R209" s="460"/>
      <c r="S209" s="460"/>
      <c r="T209" s="460"/>
      <c r="U209" s="460"/>
    </row>
    <row r="210" spans="2:23">
      <c r="B210" s="457"/>
      <c r="C210" s="456"/>
      <c r="D210" s="456"/>
      <c r="E210" s="458"/>
      <c r="F210" s="459"/>
      <c r="G210" s="457"/>
      <c r="H210" s="457"/>
      <c r="I210" s="457"/>
      <c r="J210" s="460"/>
      <c r="K210" s="460"/>
      <c r="L210" s="460"/>
      <c r="M210" s="460"/>
      <c r="N210" s="460"/>
      <c r="O210" s="460"/>
      <c r="P210" s="460"/>
      <c r="Q210" s="460"/>
      <c r="R210" s="460"/>
      <c r="S210" s="460"/>
      <c r="T210" s="460"/>
      <c r="U210" s="460"/>
    </row>
    <row r="211" spans="2:23">
      <c r="B211" s="1358" t="s">
        <v>10</v>
      </c>
      <c r="C211" s="1358"/>
      <c r="D211" s="1358"/>
      <c r="E211" s="1358"/>
      <c r="F211" s="1358"/>
      <c r="G211" s="1358"/>
      <c r="H211" s="1358"/>
      <c r="I211" s="461"/>
      <c r="J211" s="274"/>
      <c r="K211" s="274"/>
      <c r="L211" s="274"/>
      <c r="M211" s="274"/>
      <c r="N211" s="274"/>
      <c r="O211" s="274"/>
      <c r="P211" s="274"/>
      <c r="Q211" s="274"/>
      <c r="R211" s="274"/>
      <c r="S211" s="274"/>
      <c r="T211" s="274"/>
      <c r="U211" s="274"/>
    </row>
    <row r="212" spans="2:23">
      <c r="B212" s="462" t="s">
        <v>96</v>
      </c>
      <c r="C212" s="1359" t="s">
        <v>97</v>
      </c>
      <c r="D212" s="1359"/>
      <c r="E212" s="1359"/>
      <c r="F212" s="1359"/>
      <c r="G212" s="1359"/>
      <c r="H212" s="1359"/>
      <c r="I212" s="461"/>
      <c r="J212" s="274"/>
      <c r="K212" s="274"/>
      <c r="L212" s="274"/>
      <c r="M212" s="274"/>
      <c r="N212" s="274"/>
      <c r="O212" s="274"/>
      <c r="P212" s="274"/>
      <c r="Q212" s="274"/>
      <c r="R212" s="274"/>
      <c r="S212" s="274"/>
      <c r="T212" s="274"/>
      <c r="U212" s="274"/>
    </row>
    <row r="213" spans="2:23">
      <c r="B213" s="1343" t="s">
        <v>14</v>
      </c>
      <c r="C213" s="1343" t="s">
        <v>15</v>
      </c>
      <c r="D213" s="1360" t="s">
        <v>16</v>
      </c>
      <c r="E213" s="1363" t="s">
        <v>17</v>
      </c>
      <c r="F213" s="1346" t="s">
        <v>494</v>
      </c>
      <c r="G213" s="1340" t="s">
        <v>214</v>
      </c>
      <c r="H213" s="1341"/>
      <c r="I213" s="1342"/>
      <c r="J213" s="1331" t="s">
        <v>493</v>
      </c>
      <c r="K213" s="1332"/>
      <c r="L213" s="1332"/>
      <c r="M213" s="1332"/>
      <c r="N213" s="1332"/>
      <c r="O213" s="1332"/>
      <c r="P213" s="1332"/>
      <c r="Q213" s="1332"/>
      <c r="R213" s="1332"/>
      <c r="S213" s="1332"/>
      <c r="T213" s="1332"/>
      <c r="U213" s="1333"/>
      <c r="V213" s="1334" t="s">
        <v>576</v>
      </c>
      <c r="W213" s="1337" t="s">
        <v>577</v>
      </c>
    </row>
    <row r="214" spans="2:23">
      <c r="B214" s="1345"/>
      <c r="C214" s="1345"/>
      <c r="D214" s="1361"/>
      <c r="E214" s="1364"/>
      <c r="F214" s="1347"/>
      <c r="G214" s="1340" t="s">
        <v>437</v>
      </c>
      <c r="H214" s="1341"/>
      <c r="I214" s="1342"/>
      <c r="J214" s="1331" t="s">
        <v>575</v>
      </c>
      <c r="K214" s="1332"/>
      <c r="L214" s="1332"/>
      <c r="M214" s="1332"/>
      <c r="N214" s="1332"/>
      <c r="O214" s="1332"/>
      <c r="P214" s="1332"/>
      <c r="Q214" s="1332"/>
      <c r="R214" s="1332"/>
      <c r="S214" s="1332"/>
      <c r="T214" s="1332"/>
      <c r="U214" s="1333"/>
      <c r="V214" s="1335"/>
      <c r="W214" s="1338"/>
    </row>
    <row r="215" spans="2:23">
      <c r="B215" s="1345"/>
      <c r="C215" s="1345"/>
      <c r="D215" s="1361"/>
      <c r="E215" s="1364"/>
      <c r="F215" s="1347"/>
      <c r="G215" s="1343">
        <v>2023</v>
      </c>
      <c r="H215" s="1343">
        <v>2024</v>
      </c>
      <c r="I215" s="1343">
        <v>2025</v>
      </c>
      <c r="J215" s="435"/>
      <c r="K215" s="435"/>
      <c r="L215" s="435"/>
      <c r="M215" s="435"/>
      <c r="N215" s="435"/>
      <c r="O215" s="435"/>
      <c r="P215" s="435"/>
      <c r="Q215" s="435"/>
      <c r="R215" s="435"/>
      <c r="S215" s="435"/>
      <c r="T215" s="435"/>
      <c r="U215" s="435"/>
      <c r="V215" s="1335"/>
      <c r="W215" s="1338"/>
    </row>
    <row r="216" spans="2:23">
      <c r="B216" s="1344"/>
      <c r="C216" s="1344"/>
      <c r="D216" s="1362"/>
      <c r="E216" s="1365"/>
      <c r="F216" s="1348"/>
      <c r="G216" s="1344"/>
      <c r="H216" s="1344"/>
      <c r="I216" s="1344"/>
      <c r="J216" s="437" t="s">
        <v>399</v>
      </c>
      <c r="K216" s="437" t="s">
        <v>400</v>
      </c>
      <c r="L216" s="437" t="s">
        <v>401</v>
      </c>
      <c r="M216" s="437" t="s">
        <v>402</v>
      </c>
      <c r="N216" s="437" t="s">
        <v>403</v>
      </c>
      <c r="O216" s="437" t="s">
        <v>404</v>
      </c>
      <c r="P216" s="437" t="s">
        <v>405</v>
      </c>
      <c r="Q216" s="437" t="s">
        <v>406</v>
      </c>
      <c r="R216" s="437" t="s">
        <v>407</v>
      </c>
      <c r="S216" s="437" t="s">
        <v>408</v>
      </c>
      <c r="T216" s="437" t="s">
        <v>409</v>
      </c>
      <c r="U216" s="437" t="s">
        <v>410</v>
      </c>
      <c r="V216" s="1336"/>
      <c r="W216" s="1339"/>
    </row>
    <row r="217" spans="2:23" ht="63">
      <c r="B217" s="1343" t="s">
        <v>240</v>
      </c>
      <c r="C217" s="1400" t="s">
        <v>289</v>
      </c>
      <c r="D217" s="425" t="s">
        <v>221</v>
      </c>
      <c r="E217" s="425"/>
      <c r="F217" s="438">
        <f>+[2]UE409!F229</f>
        <v>4</v>
      </c>
      <c r="G217" s="438">
        <f t="shared" ref="G217:N217" si="65">+G218</f>
        <v>4</v>
      </c>
      <c r="H217" s="438">
        <f t="shared" si="65"/>
        <v>4</v>
      </c>
      <c r="I217" s="438">
        <f t="shared" si="65"/>
        <v>4</v>
      </c>
      <c r="J217" s="438">
        <f t="shared" si="65"/>
        <v>0</v>
      </c>
      <c r="K217" s="438">
        <f t="shared" si="65"/>
        <v>0</v>
      </c>
      <c r="L217" s="438">
        <f t="shared" si="65"/>
        <v>0</v>
      </c>
      <c r="M217" s="438">
        <f t="shared" si="65"/>
        <v>1</v>
      </c>
      <c r="N217" s="438">
        <f t="shared" si="65"/>
        <v>0</v>
      </c>
      <c r="O217" s="438">
        <v>1</v>
      </c>
      <c r="P217" s="438">
        <f t="shared" ref="P217:U217" si="66">+P218</f>
        <v>0</v>
      </c>
      <c r="Q217" s="438">
        <f t="shared" si="66"/>
        <v>0</v>
      </c>
      <c r="R217" s="438">
        <f t="shared" si="66"/>
        <v>0</v>
      </c>
      <c r="S217" s="438">
        <f t="shared" si="66"/>
        <v>0</v>
      </c>
      <c r="T217" s="438">
        <f t="shared" si="66"/>
        <v>0</v>
      </c>
      <c r="U217" s="438">
        <f t="shared" si="66"/>
        <v>0</v>
      </c>
      <c r="V217" s="439">
        <f>SUM(J217:U217)</f>
        <v>2</v>
      </c>
      <c r="W217" s="440">
        <f>+V217/F217*100</f>
        <v>50</v>
      </c>
    </row>
    <row r="218" spans="2:23" ht="58.5" customHeight="1">
      <c r="B218" s="1344"/>
      <c r="C218" s="1401"/>
      <c r="D218" s="450" t="s">
        <v>429</v>
      </c>
      <c r="E218" s="446" t="s">
        <v>99</v>
      </c>
      <c r="F218" s="438">
        <f>+[2]UE409!F230</f>
        <v>4</v>
      </c>
      <c r="G218" s="417">
        <v>4</v>
      </c>
      <c r="H218" s="428">
        <v>4</v>
      </c>
      <c r="I218" s="428">
        <v>4</v>
      </c>
      <c r="J218" s="428">
        <v>0</v>
      </c>
      <c r="K218" s="428">
        <v>0</v>
      </c>
      <c r="L218" s="428">
        <v>0</v>
      </c>
      <c r="M218" s="428">
        <v>1</v>
      </c>
      <c r="N218" s="428">
        <v>0</v>
      </c>
      <c r="O218" s="428">
        <v>1</v>
      </c>
      <c r="P218" s="428"/>
      <c r="Q218" s="428"/>
      <c r="R218" s="428"/>
      <c r="S218" s="428"/>
      <c r="T218" s="428"/>
      <c r="U218" s="428"/>
      <c r="V218" s="439">
        <f t="shared" ref="V218:V275" si="67">SUM(J218:U218)</f>
        <v>2</v>
      </c>
      <c r="W218" s="440">
        <f t="shared" ref="W218:W275" si="68">+V218/F218*100</f>
        <v>50</v>
      </c>
    </row>
    <row r="219" spans="2:23" ht="63">
      <c r="B219" s="1354" t="s">
        <v>244</v>
      </c>
      <c r="C219" s="1356" t="s">
        <v>292</v>
      </c>
      <c r="D219" s="425" t="s">
        <v>221</v>
      </c>
      <c r="E219" s="425"/>
      <c r="F219" s="438">
        <f>+[2]UE409!F231</f>
        <v>14982</v>
      </c>
      <c r="G219" s="438">
        <f t="shared" ref="G219:N219" si="69">+G220+G223</f>
        <v>13324</v>
      </c>
      <c r="H219" s="438">
        <f t="shared" si="69"/>
        <v>13324</v>
      </c>
      <c r="I219" s="438">
        <f t="shared" si="69"/>
        <v>13324</v>
      </c>
      <c r="J219" s="438">
        <f t="shared" si="69"/>
        <v>2071</v>
      </c>
      <c r="K219" s="438">
        <f t="shared" si="69"/>
        <v>2127</v>
      </c>
      <c r="L219" s="438">
        <f t="shared" si="69"/>
        <v>2107</v>
      </c>
      <c r="M219" s="438">
        <f t="shared" si="69"/>
        <v>1722</v>
      </c>
      <c r="N219" s="438">
        <f t="shared" si="69"/>
        <v>363</v>
      </c>
      <c r="O219" s="438"/>
      <c r="P219" s="438">
        <f t="shared" ref="P219:U219" si="70">+P220+P223</f>
        <v>0</v>
      </c>
      <c r="Q219" s="438">
        <f t="shared" si="70"/>
        <v>0</v>
      </c>
      <c r="R219" s="438">
        <f t="shared" si="70"/>
        <v>0</v>
      </c>
      <c r="S219" s="438">
        <f t="shared" si="70"/>
        <v>0</v>
      </c>
      <c r="T219" s="438">
        <f t="shared" si="70"/>
        <v>0</v>
      </c>
      <c r="U219" s="438">
        <f t="shared" si="70"/>
        <v>0</v>
      </c>
      <c r="V219" s="439">
        <f t="shared" si="67"/>
        <v>8390</v>
      </c>
      <c r="W219" s="440">
        <f t="shared" si="68"/>
        <v>56.000533974102254</v>
      </c>
    </row>
    <row r="220" spans="2:23" ht="84">
      <c r="B220" s="1366"/>
      <c r="C220" s="1389"/>
      <c r="D220" s="397" t="s">
        <v>683</v>
      </c>
      <c r="E220" s="428" t="s">
        <v>245</v>
      </c>
      <c r="F220" s="438">
        <f>+[2]UE409!F232</f>
        <v>13550</v>
      </c>
      <c r="G220" s="417">
        <v>10824</v>
      </c>
      <c r="H220" s="417">
        <v>10824</v>
      </c>
      <c r="I220" s="417">
        <v>10824</v>
      </c>
      <c r="J220" s="417">
        <v>1803</v>
      </c>
      <c r="K220" s="417">
        <v>2106</v>
      </c>
      <c r="L220" s="417">
        <v>1996</v>
      </c>
      <c r="M220" s="417">
        <v>1567</v>
      </c>
      <c r="N220" s="417">
        <v>308</v>
      </c>
      <c r="O220" s="417">
        <v>1250</v>
      </c>
      <c r="P220" s="417"/>
      <c r="Q220" s="417"/>
      <c r="R220" s="417"/>
      <c r="S220" s="417"/>
      <c r="T220" s="417"/>
      <c r="U220" s="417"/>
      <c r="V220" s="439">
        <f t="shared" si="67"/>
        <v>9030</v>
      </c>
      <c r="W220" s="440">
        <f t="shared" si="68"/>
        <v>66.642066420664207</v>
      </c>
    </row>
    <row r="221" spans="2:23" ht="52.5" customHeight="1">
      <c r="B221" s="1366"/>
      <c r="C221" s="1389"/>
      <c r="D221" s="397" t="s">
        <v>113</v>
      </c>
      <c r="E221" s="428" t="s">
        <v>112</v>
      </c>
      <c r="F221" s="438">
        <f>+[2]UE409!F233</f>
        <v>2832</v>
      </c>
      <c r="G221" s="417">
        <v>2700</v>
      </c>
      <c r="H221" s="417">
        <v>2700</v>
      </c>
      <c r="I221" s="417">
        <v>2700</v>
      </c>
      <c r="J221" s="417">
        <v>219</v>
      </c>
      <c r="K221" s="417">
        <v>150</v>
      </c>
      <c r="L221" s="417">
        <v>186</v>
      </c>
      <c r="M221" s="417">
        <v>178</v>
      </c>
      <c r="N221" s="417">
        <v>217</v>
      </c>
      <c r="O221" s="417">
        <v>188</v>
      </c>
      <c r="P221" s="417"/>
      <c r="Q221" s="417"/>
      <c r="R221" s="417"/>
      <c r="S221" s="417"/>
      <c r="T221" s="417"/>
      <c r="U221" s="417"/>
      <c r="V221" s="439">
        <f t="shared" si="67"/>
        <v>1138</v>
      </c>
      <c r="W221" s="440">
        <f t="shared" si="68"/>
        <v>40.183615819209038</v>
      </c>
    </row>
    <row r="222" spans="2:23" ht="84">
      <c r="B222" s="1366"/>
      <c r="C222" s="1389"/>
      <c r="D222" s="397" t="s">
        <v>114</v>
      </c>
      <c r="E222" s="428" t="s">
        <v>115</v>
      </c>
      <c r="F222" s="438">
        <f>+[2]UE409!F234</f>
        <v>2266</v>
      </c>
      <c r="G222" s="417">
        <v>2000</v>
      </c>
      <c r="H222" s="417">
        <v>2000</v>
      </c>
      <c r="I222" s="417">
        <v>2000</v>
      </c>
      <c r="J222" s="417">
        <v>0</v>
      </c>
      <c r="K222" s="417">
        <v>0</v>
      </c>
      <c r="L222" s="417">
        <v>472</v>
      </c>
      <c r="M222" s="439">
        <v>223</v>
      </c>
      <c r="N222" s="417">
        <v>209</v>
      </c>
      <c r="O222" s="417">
        <v>171</v>
      </c>
      <c r="P222" s="417"/>
      <c r="Q222" s="417"/>
      <c r="R222" s="417"/>
      <c r="S222" s="417"/>
      <c r="T222" s="417"/>
      <c r="U222" s="417"/>
      <c r="V222" s="439">
        <f t="shared" si="67"/>
        <v>1075</v>
      </c>
      <c r="W222" s="440">
        <f t="shared" si="68"/>
        <v>47.440423654015888</v>
      </c>
    </row>
    <row r="223" spans="2:23" ht="63">
      <c r="B223" s="1366"/>
      <c r="C223" s="1389"/>
      <c r="D223" s="397" t="s">
        <v>116</v>
      </c>
      <c r="E223" s="428" t="s">
        <v>111</v>
      </c>
      <c r="F223" s="438">
        <f>+[2]UE409!F235</f>
        <v>1432</v>
      </c>
      <c r="G223" s="417">
        <v>2500</v>
      </c>
      <c r="H223" s="417">
        <v>2500</v>
      </c>
      <c r="I223" s="417">
        <v>2500</v>
      </c>
      <c r="J223" s="417">
        <v>268</v>
      </c>
      <c r="K223" s="445">
        <v>21</v>
      </c>
      <c r="L223" s="445">
        <v>111</v>
      </c>
      <c r="M223" s="513">
        <v>155</v>
      </c>
      <c r="N223" s="417">
        <v>55</v>
      </c>
      <c r="O223" s="417">
        <v>135</v>
      </c>
      <c r="P223" s="417"/>
      <c r="Q223" s="417"/>
      <c r="R223" s="417"/>
      <c r="S223" s="417"/>
      <c r="T223" s="417"/>
      <c r="U223" s="417"/>
      <c r="V223" s="439">
        <f t="shared" si="67"/>
        <v>745</v>
      </c>
      <c r="W223" s="440">
        <f t="shared" si="68"/>
        <v>52.025139664804463</v>
      </c>
    </row>
    <row r="224" spans="2:23" ht="57.75" customHeight="1">
      <c r="B224" s="1355"/>
      <c r="C224" s="1357"/>
      <c r="D224" s="397" t="s">
        <v>117</v>
      </c>
      <c r="E224" s="428" t="s">
        <v>50</v>
      </c>
      <c r="F224" s="438">
        <f>+[2]UE409!F236</f>
        <v>2832</v>
      </c>
      <c r="G224" s="417">
        <v>1000</v>
      </c>
      <c r="H224" s="417">
        <v>1000</v>
      </c>
      <c r="I224" s="417">
        <v>1000</v>
      </c>
      <c r="J224" s="417">
        <v>182</v>
      </c>
      <c r="K224" s="417">
        <v>185</v>
      </c>
      <c r="L224" s="417">
        <v>218</v>
      </c>
      <c r="M224" s="417">
        <v>241</v>
      </c>
      <c r="N224" s="417">
        <v>255</v>
      </c>
      <c r="O224" s="417">
        <v>252</v>
      </c>
      <c r="P224" s="417"/>
      <c r="Q224" s="417"/>
      <c r="R224" s="417"/>
      <c r="S224" s="417"/>
      <c r="T224" s="417"/>
      <c r="U224" s="417"/>
      <c r="V224" s="439">
        <f t="shared" si="67"/>
        <v>1333</v>
      </c>
      <c r="W224" s="440">
        <f t="shared" si="68"/>
        <v>47.069209039548021</v>
      </c>
    </row>
    <row r="225" spans="2:23" ht="63">
      <c r="B225" s="1414" t="s">
        <v>664</v>
      </c>
      <c r="C225" s="1414" t="s">
        <v>702</v>
      </c>
      <c r="D225" s="425" t="s">
        <v>221</v>
      </c>
      <c r="E225" s="425"/>
      <c r="F225" s="438">
        <f>+[2]UE409!F237</f>
        <v>300</v>
      </c>
      <c r="G225" s="438">
        <f t="shared" ref="G225:N225" si="71">SUM(G226)</f>
        <v>300</v>
      </c>
      <c r="H225" s="438">
        <f t="shared" si="71"/>
        <v>300</v>
      </c>
      <c r="I225" s="438">
        <f t="shared" si="71"/>
        <v>300</v>
      </c>
      <c r="J225" s="438">
        <f t="shared" si="71"/>
        <v>16</v>
      </c>
      <c r="K225" s="438">
        <f t="shared" si="71"/>
        <v>31</v>
      </c>
      <c r="L225" s="438">
        <f t="shared" si="71"/>
        <v>14</v>
      </c>
      <c r="M225" s="438">
        <f t="shared" si="71"/>
        <v>5</v>
      </c>
      <c r="N225" s="438">
        <f t="shared" si="71"/>
        <v>22</v>
      </c>
      <c r="O225" s="438">
        <v>22</v>
      </c>
      <c r="P225" s="438">
        <f t="shared" ref="P225:U225" si="72">SUM(P226)</f>
        <v>0</v>
      </c>
      <c r="Q225" s="438">
        <f t="shared" si="72"/>
        <v>0</v>
      </c>
      <c r="R225" s="438">
        <f t="shared" si="72"/>
        <v>0</v>
      </c>
      <c r="S225" s="438">
        <f t="shared" si="72"/>
        <v>0</v>
      </c>
      <c r="T225" s="438">
        <f t="shared" si="72"/>
        <v>0</v>
      </c>
      <c r="U225" s="438">
        <f t="shared" si="72"/>
        <v>0</v>
      </c>
      <c r="V225" s="439">
        <f t="shared" si="67"/>
        <v>110</v>
      </c>
      <c r="W225" s="440">
        <f t="shared" si="68"/>
        <v>36.666666666666664</v>
      </c>
    </row>
    <row r="226" spans="2:23" ht="84">
      <c r="B226" s="1415"/>
      <c r="C226" s="1415"/>
      <c r="D226" s="443" t="s">
        <v>477</v>
      </c>
      <c r="E226" s="485" t="s">
        <v>101</v>
      </c>
      <c r="F226" s="438">
        <f>+[2]UE409!F238</f>
        <v>300</v>
      </c>
      <c r="G226" s="417">
        <v>300</v>
      </c>
      <c r="H226" s="417">
        <v>300</v>
      </c>
      <c r="I226" s="417">
        <v>300</v>
      </c>
      <c r="J226" s="417">
        <v>16</v>
      </c>
      <c r="K226" s="417">
        <v>31</v>
      </c>
      <c r="L226" s="417">
        <v>14</v>
      </c>
      <c r="M226" s="417">
        <v>5</v>
      </c>
      <c r="N226" s="417">
        <v>22</v>
      </c>
      <c r="O226" s="417">
        <v>22</v>
      </c>
      <c r="P226" s="417"/>
      <c r="Q226" s="417"/>
      <c r="R226" s="417"/>
      <c r="S226" s="417"/>
      <c r="T226" s="417"/>
      <c r="U226" s="417"/>
      <c r="V226" s="439">
        <f t="shared" si="67"/>
        <v>110</v>
      </c>
      <c r="W226" s="440">
        <f t="shared" si="68"/>
        <v>36.666666666666664</v>
      </c>
    </row>
    <row r="227" spans="2:23" ht="51" customHeight="1">
      <c r="B227" s="1415"/>
      <c r="C227" s="1415"/>
      <c r="D227" s="450" t="s">
        <v>415</v>
      </c>
      <c r="E227" s="428" t="s">
        <v>478</v>
      </c>
      <c r="F227" s="438">
        <f>+[2]UE409!F239</f>
        <v>300</v>
      </c>
      <c r="G227" s="417">
        <v>300</v>
      </c>
      <c r="H227" s="417">
        <v>300</v>
      </c>
      <c r="I227" s="417">
        <v>300</v>
      </c>
      <c r="J227" s="417">
        <v>10</v>
      </c>
      <c r="K227" s="417">
        <v>18</v>
      </c>
      <c r="L227" s="417">
        <v>12</v>
      </c>
      <c r="M227" s="417">
        <v>4</v>
      </c>
      <c r="N227" s="417">
        <v>9</v>
      </c>
      <c r="O227" s="417">
        <v>10</v>
      </c>
      <c r="P227" s="417"/>
      <c r="Q227" s="417"/>
      <c r="R227" s="417"/>
      <c r="S227" s="417"/>
      <c r="T227" s="417"/>
      <c r="U227" s="417"/>
      <c r="V227" s="439">
        <f t="shared" si="67"/>
        <v>63</v>
      </c>
      <c r="W227" s="440">
        <f t="shared" si="68"/>
        <v>21</v>
      </c>
    </row>
    <row r="228" spans="2:23" ht="84">
      <c r="B228" s="1416"/>
      <c r="C228" s="1416"/>
      <c r="D228" s="450" t="s">
        <v>416</v>
      </c>
      <c r="E228" s="446" t="s">
        <v>478</v>
      </c>
      <c r="F228" s="438">
        <f>+[2]UE409!F240</f>
        <v>300</v>
      </c>
      <c r="G228" s="417">
        <v>300</v>
      </c>
      <c r="H228" s="417">
        <v>300</v>
      </c>
      <c r="I228" s="417">
        <v>300</v>
      </c>
      <c r="J228" s="417">
        <v>33</v>
      </c>
      <c r="K228" s="417">
        <v>27</v>
      </c>
      <c r="L228" s="417">
        <v>32</v>
      </c>
      <c r="M228" s="417">
        <v>18</v>
      </c>
      <c r="N228" s="417">
        <v>22</v>
      </c>
      <c r="O228" s="417">
        <v>15</v>
      </c>
      <c r="P228" s="417"/>
      <c r="Q228" s="417"/>
      <c r="R228" s="417"/>
      <c r="S228" s="417"/>
      <c r="T228" s="417"/>
      <c r="U228" s="417"/>
      <c r="V228" s="439">
        <f t="shared" si="67"/>
        <v>147</v>
      </c>
      <c r="W228" s="440">
        <f t="shared" si="68"/>
        <v>49</v>
      </c>
    </row>
    <row r="229" spans="2:23" ht="63">
      <c r="B229" s="1354" t="s">
        <v>247</v>
      </c>
      <c r="C229" s="1390" t="s">
        <v>294</v>
      </c>
      <c r="D229" s="425" t="s">
        <v>221</v>
      </c>
      <c r="E229" s="425"/>
      <c r="F229" s="438">
        <f>+[2]UE409!F241</f>
        <v>12940</v>
      </c>
      <c r="G229" s="438">
        <f t="shared" ref="G229:N229" si="73">+G233+G230</f>
        <v>12940</v>
      </c>
      <c r="H229" s="438">
        <f t="shared" si="73"/>
        <v>12940</v>
      </c>
      <c r="I229" s="438">
        <f t="shared" si="73"/>
        <v>12940</v>
      </c>
      <c r="J229" s="438">
        <f t="shared" si="73"/>
        <v>1119</v>
      </c>
      <c r="K229" s="438">
        <f t="shared" si="73"/>
        <v>1327</v>
      </c>
      <c r="L229" s="438">
        <f t="shared" si="73"/>
        <v>1518</v>
      </c>
      <c r="M229" s="438">
        <f t="shared" si="73"/>
        <v>2293</v>
      </c>
      <c r="N229" s="438">
        <f t="shared" si="73"/>
        <v>2044</v>
      </c>
      <c r="O229" s="438">
        <v>2598</v>
      </c>
      <c r="P229" s="438">
        <f t="shared" ref="P229:U229" si="74">+P233+P230</f>
        <v>0</v>
      </c>
      <c r="Q229" s="438">
        <f t="shared" si="74"/>
        <v>0</v>
      </c>
      <c r="R229" s="438">
        <f t="shared" si="74"/>
        <v>0</v>
      </c>
      <c r="S229" s="438">
        <f t="shared" si="74"/>
        <v>0</v>
      </c>
      <c r="T229" s="438">
        <f t="shared" si="74"/>
        <v>0</v>
      </c>
      <c r="U229" s="438">
        <f t="shared" si="74"/>
        <v>0</v>
      </c>
      <c r="V229" s="439">
        <f t="shared" si="67"/>
        <v>10899</v>
      </c>
      <c r="W229" s="440">
        <f t="shared" si="68"/>
        <v>84.227202472952087</v>
      </c>
    </row>
    <row r="230" spans="2:23" ht="42">
      <c r="B230" s="1366"/>
      <c r="C230" s="1391"/>
      <c r="D230" s="397" t="s">
        <v>475</v>
      </c>
      <c r="E230" s="428" t="s">
        <v>33</v>
      </c>
      <c r="F230" s="438">
        <f>+[2]UE409!F242</f>
        <v>400</v>
      </c>
      <c r="G230" s="417">
        <v>400</v>
      </c>
      <c r="H230" s="417">
        <v>400</v>
      </c>
      <c r="I230" s="417">
        <v>400</v>
      </c>
      <c r="J230" s="417">
        <v>41</v>
      </c>
      <c r="K230" s="445">
        <v>22</v>
      </c>
      <c r="L230" s="445">
        <v>48</v>
      </c>
      <c r="M230" s="417">
        <v>53</v>
      </c>
      <c r="N230" s="417">
        <v>89</v>
      </c>
      <c r="O230" s="417">
        <v>10</v>
      </c>
      <c r="P230" s="417"/>
      <c r="Q230" s="417"/>
      <c r="R230" s="417"/>
      <c r="S230" s="417"/>
      <c r="T230" s="417"/>
      <c r="U230" s="417"/>
      <c r="V230" s="439">
        <f t="shared" si="67"/>
        <v>263</v>
      </c>
      <c r="W230" s="440">
        <f t="shared" si="68"/>
        <v>65.75</v>
      </c>
    </row>
    <row r="231" spans="2:23" ht="63">
      <c r="B231" s="1366"/>
      <c r="C231" s="1391"/>
      <c r="D231" s="397" t="s">
        <v>118</v>
      </c>
      <c r="E231" s="428" t="s">
        <v>119</v>
      </c>
      <c r="F231" s="438">
        <f>+[2]UE409!F243</f>
        <v>650</v>
      </c>
      <c r="G231" s="417">
        <v>650</v>
      </c>
      <c r="H231" s="417">
        <v>650</v>
      </c>
      <c r="I231" s="417">
        <v>650</v>
      </c>
      <c r="J231" s="417">
        <v>4</v>
      </c>
      <c r="K231" s="417">
        <v>3</v>
      </c>
      <c r="L231" s="417">
        <v>2</v>
      </c>
      <c r="M231" s="417">
        <v>1</v>
      </c>
      <c r="N231" s="417">
        <v>5</v>
      </c>
      <c r="O231" s="417">
        <v>3</v>
      </c>
      <c r="P231" s="417"/>
      <c r="Q231" s="417"/>
      <c r="R231" s="417"/>
      <c r="S231" s="417"/>
      <c r="T231" s="417"/>
      <c r="U231" s="417"/>
      <c r="V231" s="439">
        <f t="shared" si="67"/>
        <v>18</v>
      </c>
      <c r="W231" s="440">
        <f t="shared" si="68"/>
        <v>2.7692307692307692</v>
      </c>
    </row>
    <row r="232" spans="2:23" ht="50.25" customHeight="1">
      <c r="B232" s="1366"/>
      <c r="C232" s="1391"/>
      <c r="D232" s="397" t="s">
        <v>120</v>
      </c>
      <c r="E232" s="428" t="s">
        <v>121</v>
      </c>
      <c r="F232" s="438">
        <f>+[2]UE409!F244</f>
        <v>500</v>
      </c>
      <c r="G232" s="417">
        <v>500</v>
      </c>
      <c r="H232" s="417">
        <v>500</v>
      </c>
      <c r="I232" s="417">
        <v>500</v>
      </c>
      <c r="J232" s="417">
        <v>0</v>
      </c>
      <c r="K232" s="417">
        <v>0</v>
      </c>
      <c r="L232" s="417">
        <v>27</v>
      </c>
      <c r="M232" s="439">
        <v>4</v>
      </c>
      <c r="N232" s="417">
        <v>0</v>
      </c>
      <c r="O232" s="417">
        <v>56</v>
      </c>
      <c r="P232" s="417"/>
      <c r="Q232" s="417"/>
      <c r="R232" s="417"/>
      <c r="S232" s="417"/>
      <c r="T232" s="417"/>
      <c r="U232" s="417"/>
      <c r="V232" s="439">
        <f t="shared" si="67"/>
        <v>87</v>
      </c>
      <c r="W232" s="440">
        <f t="shared" si="68"/>
        <v>17.399999999999999</v>
      </c>
    </row>
    <row r="233" spans="2:23" ht="57.75" customHeight="1">
      <c r="B233" s="1355"/>
      <c r="C233" s="1392"/>
      <c r="D233" s="397" t="s">
        <v>122</v>
      </c>
      <c r="E233" s="428" t="s">
        <v>111</v>
      </c>
      <c r="F233" s="438">
        <f>+[2]UE409!F245</f>
        <v>12540</v>
      </c>
      <c r="G233" s="417">
        <v>12540</v>
      </c>
      <c r="H233" s="417">
        <v>12540</v>
      </c>
      <c r="I233" s="417">
        <v>12540</v>
      </c>
      <c r="J233" s="417">
        <v>1078</v>
      </c>
      <c r="K233" s="417">
        <v>1305</v>
      </c>
      <c r="L233" s="417">
        <v>1470</v>
      </c>
      <c r="M233" s="417">
        <v>2240</v>
      </c>
      <c r="N233" s="417">
        <v>1955</v>
      </c>
      <c r="O233" s="417">
        <v>2588</v>
      </c>
      <c r="P233" s="417"/>
      <c r="Q233" s="417"/>
      <c r="R233" s="417"/>
      <c r="S233" s="417"/>
      <c r="T233" s="417"/>
      <c r="U233" s="417"/>
      <c r="V233" s="439">
        <f t="shared" si="67"/>
        <v>10636</v>
      </c>
      <c r="W233" s="440">
        <f t="shared" si="68"/>
        <v>84.816586921850075</v>
      </c>
    </row>
    <row r="234" spans="2:23" ht="63">
      <c r="B234" s="1410" t="s">
        <v>670</v>
      </c>
      <c r="C234" s="1412" t="s">
        <v>671</v>
      </c>
      <c r="D234" s="507" t="s">
        <v>221</v>
      </c>
      <c r="E234" s="507"/>
      <c r="F234" s="438">
        <f>+[2]UE409!F246</f>
        <v>12</v>
      </c>
      <c r="G234" s="417">
        <f>+G235</f>
        <v>0</v>
      </c>
      <c r="H234" s="417">
        <f t="shared" ref="H234:N234" si="75">+H235</f>
        <v>0</v>
      </c>
      <c r="I234" s="417">
        <f t="shared" si="75"/>
        <v>0</v>
      </c>
      <c r="J234" s="417">
        <f t="shared" si="75"/>
        <v>0</v>
      </c>
      <c r="K234" s="417">
        <f t="shared" si="75"/>
        <v>0</v>
      </c>
      <c r="L234" s="417">
        <f t="shared" si="75"/>
        <v>0</v>
      </c>
      <c r="M234" s="417">
        <f t="shared" si="75"/>
        <v>0</v>
      </c>
      <c r="N234" s="417">
        <f t="shared" si="75"/>
        <v>0</v>
      </c>
      <c r="O234" s="417">
        <v>0</v>
      </c>
      <c r="P234" s="417"/>
      <c r="Q234" s="417"/>
      <c r="R234" s="417"/>
      <c r="S234" s="417"/>
      <c r="T234" s="417"/>
      <c r="U234" s="417"/>
      <c r="V234" s="439">
        <f t="shared" si="67"/>
        <v>0</v>
      </c>
      <c r="W234" s="440">
        <f t="shared" si="68"/>
        <v>0</v>
      </c>
    </row>
    <row r="235" spans="2:23" ht="42">
      <c r="B235" s="1411"/>
      <c r="C235" s="1413"/>
      <c r="D235" s="514" t="s">
        <v>672</v>
      </c>
      <c r="E235" s="507" t="s">
        <v>673</v>
      </c>
      <c r="F235" s="438">
        <f>+[2]UE409!F247</f>
        <v>12</v>
      </c>
      <c r="G235" s="417">
        <v>0</v>
      </c>
      <c r="H235" s="417">
        <v>0</v>
      </c>
      <c r="I235" s="417">
        <v>0</v>
      </c>
      <c r="J235" s="417">
        <v>0</v>
      </c>
      <c r="K235" s="417">
        <v>0</v>
      </c>
      <c r="L235" s="417">
        <v>0</v>
      </c>
      <c r="M235" s="417">
        <v>0</v>
      </c>
      <c r="N235" s="417">
        <v>0</v>
      </c>
      <c r="O235" s="417">
        <v>0</v>
      </c>
      <c r="P235" s="417"/>
      <c r="Q235" s="417"/>
      <c r="R235" s="417"/>
      <c r="S235" s="417"/>
      <c r="T235" s="417"/>
      <c r="U235" s="417"/>
      <c r="V235" s="439">
        <f t="shared" si="67"/>
        <v>0</v>
      </c>
      <c r="W235" s="440">
        <f t="shared" si="68"/>
        <v>0</v>
      </c>
    </row>
    <row r="236" spans="2:23" ht="63">
      <c r="B236" s="1354" t="s">
        <v>248</v>
      </c>
      <c r="C236" s="1356" t="s">
        <v>295</v>
      </c>
      <c r="D236" s="425" t="s">
        <v>221</v>
      </c>
      <c r="E236" s="425"/>
      <c r="F236" s="438">
        <f>+[2]UE409!F248</f>
        <v>22000</v>
      </c>
      <c r="G236" s="438">
        <f t="shared" ref="G236:N236" si="76">G237+G238+G239+G240+G241+G242</f>
        <v>22000</v>
      </c>
      <c r="H236" s="438">
        <f t="shared" si="76"/>
        <v>22000</v>
      </c>
      <c r="I236" s="438">
        <f t="shared" si="76"/>
        <v>22000</v>
      </c>
      <c r="J236" s="438">
        <f t="shared" si="76"/>
        <v>2504</v>
      </c>
      <c r="K236" s="438">
        <f t="shared" si="76"/>
        <v>2441</v>
      </c>
      <c r="L236" s="438">
        <f t="shared" si="76"/>
        <v>2188</v>
      </c>
      <c r="M236" s="438">
        <f t="shared" si="76"/>
        <v>1963</v>
      </c>
      <c r="N236" s="438">
        <f t="shared" si="76"/>
        <v>60</v>
      </c>
      <c r="O236" s="438">
        <v>1908</v>
      </c>
      <c r="P236" s="438">
        <f t="shared" ref="P236:U236" si="77">P237+P238+P239+P240+P241+P242</f>
        <v>0</v>
      </c>
      <c r="Q236" s="438">
        <f t="shared" si="77"/>
        <v>0</v>
      </c>
      <c r="R236" s="438">
        <f t="shared" si="77"/>
        <v>0</v>
      </c>
      <c r="S236" s="438">
        <f t="shared" si="77"/>
        <v>0</v>
      </c>
      <c r="T236" s="438">
        <f t="shared" si="77"/>
        <v>0</v>
      </c>
      <c r="U236" s="438">
        <f t="shared" si="77"/>
        <v>0</v>
      </c>
      <c r="V236" s="439">
        <f t="shared" si="67"/>
        <v>11064</v>
      </c>
      <c r="W236" s="440">
        <f t="shared" si="68"/>
        <v>50.290909090909089</v>
      </c>
    </row>
    <row r="237" spans="2:23" ht="63">
      <c r="B237" s="1366"/>
      <c r="C237" s="1389"/>
      <c r="D237" s="450" t="s">
        <v>684</v>
      </c>
      <c r="E237" s="428" t="s">
        <v>33</v>
      </c>
      <c r="F237" s="438">
        <f>+[2]UE409!F249</f>
        <v>1025</v>
      </c>
      <c r="G237" s="417">
        <v>1000</v>
      </c>
      <c r="H237" s="417">
        <v>1000</v>
      </c>
      <c r="I237" s="417">
        <v>1000</v>
      </c>
      <c r="J237" s="417">
        <v>25</v>
      </c>
      <c r="K237" s="417">
        <v>77</v>
      </c>
      <c r="L237" s="417">
        <v>46</v>
      </c>
      <c r="M237" s="417">
        <v>122</v>
      </c>
      <c r="N237" s="417">
        <v>10</v>
      </c>
      <c r="O237" s="417">
        <v>0</v>
      </c>
      <c r="P237" s="417"/>
      <c r="Q237" s="417"/>
      <c r="R237" s="417"/>
      <c r="S237" s="417"/>
      <c r="T237" s="417"/>
      <c r="U237" s="417"/>
      <c r="V237" s="439">
        <f t="shared" si="67"/>
        <v>280</v>
      </c>
      <c r="W237" s="440">
        <f t="shared" si="68"/>
        <v>27.31707317073171</v>
      </c>
    </row>
    <row r="238" spans="2:23" ht="63">
      <c r="B238" s="1366"/>
      <c r="C238" s="1389"/>
      <c r="D238" s="450" t="s">
        <v>123</v>
      </c>
      <c r="E238" s="428" t="s">
        <v>33</v>
      </c>
      <c r="F238" s="438">
        <f>+[2]UE409!F250</f>
        <v>1426</v>
      </c>
      <c r="G238" s="417">
        <v>1700</v>
      </c>
      <c r="H238" s="417">
        <v>1700</v>
      </c>
      <c r="I238" s="417">
        <v>1700</v>
      </c>
      <c r="J238" s="417">
        <v>43</v>
      </c>
      <c r="K238" s="417">
        <v>97</v>
      </c>
      <c r="L238" s="417">
        <v>49</v>
      </c>
      <c r="M238" s="417">
        <v>54</v>
      </c>
      <c r="N238" s="417">
        <v>10</v>
      </c>
      <c r="O238" s="417">
        <v>30</v>
      </c>
      <c r="P238" s="417"/>
      <c r="Q238" s="417"/>
      <c r="R238" s="417"/>
      <c r="S238" s="417"/>
      <c r="T238" s="417"/>
      <c r="U238" s="417"/>
      <c r="V238" s="439">
        <f t="shared" si="67"/>
        <v>283</v>
      </c>
      <c r="W238" s="440">
        <f t="shared" si="68"/>
        <v>19.845722300140253</v>
      </c>
    </row>
    <row r="239" spans="2:23" ht="63">
      <c r="B239" s="1366"/>
      <c r="C239" s="1389"/>
      <c r="D239" s="450" t="s">
        <v>124</v>
      </c>
      <c r="E239" s="428" t="s">
        <v>33</v>
      </c>
      <c r="F239" s="438">
        <f>+[2]UE409!F251</f>
        <v>3280</v>
      </c>
      <c r="G239" s="417">
        <v>5600</v>
      </c>
      <c r="H239" s="417">
        <v>5600</v>
      </c>
      <c r="I239" s="417">
        <v>5600</v>
      </c>
      <c r="J239" s="417">
        <v>468</v>
      </c>
      <c r="K239" s="417">
        <v>399</v>
      </c>
      <c r="L239" s="417">
        <v>401</v>
      </c>
      <c r="M239" s="417">
        <v>306</v>
      </c>
      <c r="N239" s="417">
        <v>10</v>
      </c>
      <c r="O239" s="417">
        <v>386</v>
      </c>
      <c r="P239" s="417"/>
      <c r="Q239" s="417"/>
      <c r="R239" s="417"/>
      <c r="S239" s="417"/>
      <c r="T239" s="417"/>
      <c r="U239" s="417"/>
      <c r="V239" s="439">
        <f t="shared" si="67"/>
        <v>1970</v>
      </c>
      <c r="W239" s="440">
        <f t="shared" si="68"/>
        <v>60.060975609756099</v>
      </c>
    </row>
    <row r="240" spans="2:23" ht="63">
      <c r="B240" s="1366"/>
      <c r="C240" s="1389"/>
      <c r="D240" s="450" t="s">
        <v>125</v>
      </c>
      <c r="E240" s="428" t="s">
        <v>33</v>
      </c>
      <c r="F240" s="438">
        <f>+[2]UE409!F252</f>
        <v>3948</v>
      </c>
      <c r="G240" s="417">
        <v>3800</v>
      </c>
      <c r="H240" s="417">
        <v>3800</v>
      </c>
      <c r="I240" s="417">
        <v>3800</v>
      </c>
      <c r="J240" s="417">
        <v>403</v>
      </c>
      <c r="K240" s="417">
        <v>383</v>
      </c>
      <c r="L240" s="417">
        <v>359</v>
      </c>
      <c r="M240" s="417">
        <v>311</v>
      </c>
      <c r="N240" s="417">
        <v>10</v>
      </c>
      <c r="O240" s="417">
        <v>296</v>
      </c>
      <c r="P240" s="417"/>
      <c r="Q240" s="417"/>
      <c r="R240" s="417"/>
      <c r="S240" s="417"/>
      <c r="T240" s="417"/>
      <c r="U240" s="417"/>
      <c r="V240" s="439">
        <f t="shared" si="67"/>
        <v>1762</v>
      </c>
      <c r="W240" s="440">
        <f t="shared" si="68"/>
        <v>44.630192502532928</v>
      </c>
    </row>
    <row r="241" spans="2:23" ht="63">
      <c r="B241" s="1366"/>
      <c r="C241" s="1389"/>
      <c r="D241" s="450" t="s">
        <v>417</v>
      </c>
      <c r="E241" s="428" t="s">
        <v>33</v>
      </c>
      <c r="F241" s="438">
        <f>+[2]UE409!F253</f>
        <v>8080</v>
      </c>
      <c r="G241" s="417">
        <v>5500</v>
      </c>
      <c r="H241" s="417">
        <v>5500</v>
      </c>
      <c r="I241" s="417">
        <v>5500</v>
      </c>
      <c r="J241" s="417">
        <v>913</v>
      </c>
      <c r="K241" s="417">
        <v>842</v>
      </c>
      <c r="L241" s="417">
        <v>754</v>
      </c>
      <c r="M241" s="417">
        <v>695</v>
      </c>
      <c r="N241" s="417">
        <v>10</v>
      </c>
      <c r="O241" s="417">
        <v>768</v>
      </c>
      <c r="P241" s="417"/>
      <c r="Q241" s="417"/>
      <c r="R241" s="417"/>
      <c r="S241" s="417"/>
      <c r="T241" s="417"/>
      <c r="U241" s="417"/>
      <c r="V241" s="439">
        <f t="shared" si="67"/>
        <v>3982</v>
      </c>
      <c r="W241" s="440">
        <f t="shared" si="68"/>
        <v>49.28217821782178</v>
      </c>
    </row>
    <row r="242" spans="2:23" ht="84">
      <c r="B242" s="1355"/>
      <c r="C242" s="1357"/>
      <c r="D242" s="450" t="s">
        <v>126</v>
      </c>
      <c r="E242" s="428" t="s">
        <v>33</v>
      </c>
      <c r="F242" s="438">
        <f>+[2]UE409!F254</f>
        <v>4241</v>
      </c>
      <c r="G242" s="417">
        <v>4400</v>
      </c>
      <c r="H242" s="417">
        <v>4400</v>
      </c>
      <c r="I242" s="417">
        <v>4400</v>
      </c>
      <c r="J242" s="417">
        <v>652</v>
      </c>
      <c r="K242" s="417">
        <v>643</v>
      </c>
      <c r="L242" s="417">
        <v>579</v>
      </c>
      <c r="M242" s="417">
        <v>475</v>
      </c>
      <c r="N242" s="417">
        <v>10</v>
      </c>
      <c r="O242" s="417">
        <v>428</v>
      </c>
      <c r="P242" s="417"/>
      <c r="Q242" s="417"/>
      <c r="R242" s="417"/>
      <c r="S242" s="417"/>
      <c r="T242" s="417"/>
      <c r="U242" s="417"/>
      <c r="V242" s="439">
        <f t="shared" si="67"/>
        <v>2787</v>
      </c>
      <c r="W242" s="440">
        <f t="shared" si="68"/>
        <v>65.715633105399675</v>
      </c>
    </row>
    <row r="243" spans="2:23" ht="63">
      <c r="B243" s="1354" t="s">
        <v>249</v>
      </c>
      <c r="C243" s="1390" t="s">
        <v>296</v>
      </c>
      <c r="D243" s="425" t="s">
        <v>221</v>
      </c>
      <c r="E243" s="425"/>
      <c r="F243" s="438">
        <f>+[2]UE409!F255</f>
        <v>3501</v>
      </c>
      <c r="G243" s="438">
        <f t="shared" ref="G243:N243" si="78">+G246</f>
        <v>5300</v>
      </c>
      <c r="H243" s="438">
        <f t="shared" si="78"/>
        <v>5300</v>
      </c>
      <c r="I243" s="438">
        <f t="shared" si="78"/>
        <v>5300</v>
      </c>
      <c r="J243" s="438">
        <f t="shared" si="78"/>
        <v>241</v>
      </c>
      <c r="K243" s="438">
        <f t="shared" si="78"/>
        <v>210</v>
      </c>
      <c r="L243" s="438">
        <f t="shared" si="78"/>
        <v>517</v>
      </c>
      <c r="M243" s="438">
        <f t="shared" si="78"/>
        <v>320</v>
      </c>
      <c r="N243" s="438">
        <f t="shared" si="78"/>
        <v>20</v>
      </c>
      <c r="O243" s="438">
        <v>105</v>
      </c>
      <c r="P243" s="438">
        <f t="shared" ref="P243:U243" si="79">+P246</f>
        <v>0</v>
      </c>
      <c r="Q243" s="438">
        <f t="shared" si="79"/>
        <v>0</v>
      </c>
      <c r="R243" s="438">
        <f t="shared" si="79"/>
        <v>0</v>
      </c>
      <c r="S243" s="438">
        <f t="shared" si="79"/>
        <v>0</v>
      </c>
      <c r="T243" s="438">
        <f t="shared" si="79"/>
        <v>0</v>
      </c>
      <c r="U243" s="438">
        <f t="shared" si="79"/>
        <v>0</v>
      </c>
      <c r="V243" s="439">
        <f t="shared" si="67"/>
        <v>1413</v>
      </c>
      <c r="W243" s="440">
        <f t="shared" si="68"/>
        <v>40.359897172236501</v>
      </c>
    </row>
    <row r="244" spans="2:23" ht="53.25" customHeight="1">
      <c r="B244" s="1366"/>
      <c r="C244" s="1391"/>
      <c r="D244" s="397" t="s">
        <v>452</v>
      </c>
      <c r="E244" s="428" t="s">
        <v>60</v>
      </c>
      <c r="F244" s="438">
        <f>+[2]UE409!F256</f>
        <v>135</v>
      </c>
      <c r="G244" s="417">
        <v>150</v>
      </c>
      <c r="H244" s="417">
        <v>150</v>
      </c>
      <c r="I244" s="417">
        <v>150</v>
      </c>
      <c r="J244" s="417">
        <v>5</v>
      </c>
      <c r="K244" s="417">
        <v>11</v>
      </c>
      <c r="L244" s="417">
        <v>9</v>
      </c>
      <c r="M244" s="417">
        <v>3</v>
      </c>
      <c r="N244" s="417">
        <v>22</v>
      </c>
      <c r="O244" s="417">
        <v>4</v>
      </c>
      <c r="P244" s="417"/>
      <c r="Q244" s="417"/>
      <c r="R244" s="417"/>
      <c r="S244" s="417"/>
      <c r="T244" s="417"/>
      <c r="U244" s="417"/>
      <c r="V244" s="439">
        <f t="shared" si="67"/>
        <v>54</v>
      </c>
      <c r="W244" s="440">
        <f t="shared" si="68"/>
        <v>40</v>
      </c>
    </row>
    <row r="245" spans="2:23" ht="51" customHeight="1">
      <c r="B245" s="1366"/>
      <c r="C245" s="1391"/>
      <c r="D245" s="397" t="s">
        <v>127</v>
      </c>
      <c r="E245" s="428" t="s">
        <v>60</v>
      </c>
      <c r="F245" s="438">
        <f>+[2]UE409!F257</f>
        <v>4297</v>
      </c>
      <c r="G245" s="417">
        <v>9000</v>
      </c>
      <c r="H245" s="417">
        <v>9000</v>
      </c>
      <c r="I245" s="417">
        <v>9000</v>
      </c>
      <c r="J245" s="417">
        <v>251</v>
      </c>
      <c r="K245" s="417">
        <v>609</v>
      </c>
      <c r="L245" s="417">
        <v>484</v>
      </c>
      <c r="M245" s="417">
        <v>339</v>
      </c>
      <c r="N245" s="417">
        <v>20</v>
      </c>
      <c r="O245" s="417">
        <v>0</v>
      </c>
      <c r="P245" s="417"/>
      <c r="Q245" s="417"/>
      <c r="R245" s="417"/>
      <c r="S245" s="417"/>
      <c r="T245" s="417"/>
      <c r="U245" s="417"/>
      <c r="V245" s="439">
        <f t="shared" si="67"/>
        <v>1703</v>
      </c>
      <c r="W245" s="440">
        <f t="shared" si="68"/>
        <v>39.632301605771467</v>
      </c>
    </row>
    <row r="246" spans="2:23" ht="51" customHeight="1">
      <c r="B246" s="1366"/>
      <c r="C246" s="1391"/>
      <c r="D246" s="515" t="s">
        <v>454</v>
      </c>
      <c r="E246" s="428" t="s">
        <v>60</v>
      </c>
      <c r="F246" s="438">
        <f>+[2]UE409!F258</f>
        <v>3501</v>
      </c>
      <c r="G246" s="417">
        <v>5300</v>
      </c>
      <c r="H246" s="417">
        <v>5300</v>
      </c>
      <c r="I246" s="417">
        <v>5300</v>
      </c>
      <c r="J246" s="417">
        <v>241</v>
      </c>
      <c r="K246" s="417">
        <v>210</v>
      </c>
      <c r="L246" s="417">
        <v>517</v>
      </c>
      <c r="M246" s="417">
        <v>320</v>
      </c>
      <c r="N246" s="417">
        <v>20</v>
      </c>
      <c r="O246" s="417">
        <v>105</v>
      </c>
      <c r="P246" s="417"/>
      <c r="Q246" s="417"/>
      <c r="R246" s="417"/>
      <c r="S246" s="417"/>
      <c r="T246" s="417"/>
      <c r="U246" s="417"/>
      <c r="V246" s="439">
        <f t="shared" si="67"/>
        <v>1413</v>
      </c>
      <c r="W246" s="440">
        <f t="shared" si="68"/>
        <v>40.359897172236501</v>
      </c>
    </row>
    <row r="247" spans="2:23" ht="84">
      <c r="B247" s="1366"/>
      <c r="C247" s="1391"/>
      <c r="D247" s="397" t="s">
        <v>128</v>
      </c>
      <c r="E247" s="428" t="s">
        <v>129</v>
      </c>
      <c r="F247" s="438">
        <f>+[2]UE409!F259</f>
        <v>977</v>
      </c>
      <c r="G247" s="417">
        <v>2000</v>
      </c>
      <c r="H247" s="417">
        <v>2000</v>
      </c>
      <c r="I247" s="417">
        <v>2000</v>
      </c>
      <c r="J247" s="417">
        <v>2</v>
      </c>
      <c r="K247" s="417">
        <v>11</v>
      </c>
      <c r="L247" s="417">
        <v>7</v>
      </c>
      <c r="M247" s="417">
        <v>6</v>
      </c>
      <c r="N247" s="417">
        <v>200</v>
      </c>
      <c r="O247" s="417">
        <v>500</v>
      </c>
      <c r="P247" s="417"/>
      <c r="Q247" s="417"/>
      <c r="R247" s="417"/>
      <c r="S247" s="417"/>
      <c r="T247" s="417"/>
      <c r="U247" s="417"/>
      <c r="V247" s="439">
        <f t="shared" si="67"/>
        <v>726</v>
      </c>
      <c r="W247" s="440">
        <f t="shared" si="68"/>
        <v>74.309109518935514</v>
      </c>
    </row>
    <row r="248" spans="2:23" ht="63">
      <c r="B248" s="1366"/>
      <c r="C248" s="1391"/>
      <c r="D248" s="397" t="s">
        <v>453</v>
      </c>
      <c r="E248" s="428" t="s">
        <v>60</v>
      </c>
      <c r="F248" s="438">
        <f>+[2]UE409!F260</f>
        <v>1898</v>
      </c>
      <c r="G248" s="417">
        <v>1900</v>
      </c>
      <c r="H248" s="417">
        <v>1900</v>
      </c>
      <c r="I248" s="417">
        <v>1900</v>
      </c>
      <c r="J248" s="417">
        <v>241</v>
      </c>
      <c r="K248" s="417">
        <v>210</v>
      </c>
      <c r="L248" s="417">
        <v>150</v>
      </c>
      <c r="M248" s="417">
        <v>320</v>
      </c>
      <c r="N248" s="417">
        <v>309</v>
      </c>
      <c r="O248" s="417">
        <v>183</v>
      </c>
      <c r="P248" s="417"/>
      <c r="Q248" s="417"/>
      <c r="R248" s="417"/>
      <c r="S248" s="417"/>
      <c r="T248" s="417"/>
      <c r="U248" s="417"/>
      <c r="V248" s="439">
        <f t="shared" si="67"/>
        <v>1413</v>
      </c>
      <c r="W248" s="440">
        <f t="shared" si="68"/>
        <v>74.446786090621714</v>
      </c>
    </row>
    <row r="249" spans="2:23" ht="63">
      <c r="B249" s="1355"/>
      <c r="C249" s="1392"/>
      <c r="D249" s="397" t="s">
        <v>130</v>
      </c>
      <c r="E249" s="428" t="s">
        <v>111</v>
      </c>
      <c r="F249" s="438">
        <f>+[2]UE409!F261</f>
        <v>1040</v>
      </c>
      <c r="G249" s="417">
        <v>3000</v>
      </c>
      <c r="H249" s="417">
        <v>3000</v>
      </c>
      <c r="I249" s="417">
        <v>3000</v>
      </c>
      <c r="J249" s="417">
        <v>0</v>
      </c>
      <c r="K249" s="417">
        <v>0</v>
      </c>
      <c r="L249" s="417">
        <v>0</v>
      </c>
      <c r="M249" s="417">
        <v>0</v>
      </c>
      <c r="N249" s="417">
        <v>65</v>
      </c>
      <c r="O249" s="417">
        <v>155</v>
      </c>
      <c r="P249" s="417"/>
      <c r="Q249" s="417"/>
      <c r="R249" s="417"/>
      <c r="S249" s="417"/>
      <c r="T249" s="417"/>
      <c r="U249" s="417"/>
      <c r="V249" s="439">
        <f t="shared" si="67"/>
        <v>220</v>
      </c>
      <c r="W249" s="440">
        <f t="shared" si="68"/>
        <v>21.153846153846153</v>
      </c>
    </row>
    <row r="250" spans="2:23" ht="63">
      <c r="B250" s="1354" t="s">
        <v>250</v>
      </c>
      <c r="C250" s="1356" t="s">
        <v>297</v>
      </c>
      <c r="D250" s="425" t="s">
        <v>221</v>
      </c>
      <c r="E250" s="425"/>
      <c r="F250" s="438">
        <f>+[2]UE409!F262</f>
        <v>2153</v>
      </c>
      <c r="G250" s="438">
        <f t="shared" ref="G250:N250" si="80">+G252</f>
        <v>3700</v>
      </c>
      <c r="H250" s="438">
        <f t="shared" si="80"/>
        <v>3700</v>
      </c>
      <c r="I250" s="438">
        <f t="shared" si="80"/>
        <v>3700</v>
      </c>
      <c r="J250" s="438">
        <f t="shared" si="80"/>
        <v>89</v>
      </c>
      <c r="K250" s="438">
        <f t="shared" si="80"/>
        <v>74</v>
      </c>
      <c r="L250" s="438">
        <f t="shared" si="80"/>
        <v>199</v>
      </c>
      <c r="M250" s="438">
        <f t="shared" si="80"/>
        <v>188</v>
      </c>
      <c r="N250" s="438">
        <f t="shared" si="80"/>
        <v>95</v>
      </c>
      <c r="O250" s="438">
        <v>149</v>
      </c>
      <c r="P250" s="438">
        <f t="shared" ref="P250:U250" si="81">+P252</f>
        <v>0</v>
      </c>
      <c r="Q250" s="438">
        <f t="shared" si="81"/>
        <v>0</v>
      </c>
      <c r="R250" s="438">
        <f t="shared" si="81"/>
        <v>0</v>
      </c>
      <c r="S250" s="438">
        <f t="shared" si="81"/>
        <v>0</v>
      </c>
      <c r="T250" s="438">
        <f t="shared" si="81"/>
        <v>0</v>
      </c>
      <c r="U250" s="438">
        <f t="shared" si="81"/>
        <v>0</v>
      </c>
      <c r="V250" s="439">
        <f t="shared" si="67"/>
        <v>794</v>
      </c>
      <c r="W250" s="440">
        <f t="shared" si="68"/>
        <v>36.878773803994427</v>
      </c>
    </row>
    <row r="251" spans="2:23" ht="63">
      <c r="B251" s="1366"/>
      <c r="C251" s="1389"/>
      <c r="D251" s="397" t="s">
        <v>481</v>
      </c>
      <c r="E251" s="428" t="s">
        <v>220</v>
      </c>
      <c r="F251" s="438">
        <f>+[2]UE409!F263</f>
        <v>245</v>
      </c>
      <c r="G251" s="417">
        <v>300</v>
      </c>
      <c r="H251" s="417">
        <v>300</v>
      </c>
      <c r="I251" s="417">
        <v>300</v>
      </c>
      <c r="J251" s="417">
        <v>3</v>
      </c>
      <c r="K251" s="417">
        <v>14</v>
      </c>
      <c r="L251" s="417">
        <v>0</v>
      </c>
      <c r="M251" s="417">
        <v>0</v>
      </c>
      <c r="N251" s="417">
        <v>23</v>
      </c>
      <c r="O251" s="417">
        <v>12</v>
      </c>
      <c r="P251" s="417"/>
      <c r="Q251" s="417"/>
      <c r="R251" s="417"/>
      <c r="S251" s="417"/>
      <c r="T251" s="417"/>
      <c r="U251" s="417"/>
      <c r="V251" s="439">
        <f t="shared" si="67"/>
        <v>52</v>
      </c>
      <c r="W251" s="440">
        <f t="shared" si="68"/>
        <v>21.224489795918366</v>
      </c>
    </row>
    <row r="252" spans="2:23" ht="66.75" customHeight="1">
      <c r="B252" s="1366"/>
      <c r="C252" s="1389"/>
      <c r="D252" s="515" t="s">
        <v>456</v>
      </c>
      <c r="E252" s="428" t="s">
        <v>220</v>
      </c>
      <c r="F252" s="438">
        <f>+[2]UE409!F264</f>
        <v>2153</v>
      </c>
      <c r="G252" s="417">
        <v>3700</v>
      </c>
      <c r="H252" s="417">
        <v>3700</v>
      </c>
      <c r="I252" s="417">
        <v>3700</v>
      </c>
      <c r="J252" s="417">
        <v>89</v>
      </c>
      <c r="K252" s="417">
        <v>74</v>
      </c>
      <c r="L252" s="417">
        <v>199</v>
      </c>
      <c r="M252" s="417">
        <v>188</v>
      </c>
      <c r="N252" s="417">
        <v>95</v>
      </c>
      <c r="O252" s="417">
        <v>149</v>
      </c>
      <c r="P252" s="417"/>
      <c r="Q252" s="417"/>
      <c r="R252" s="417"/>
      <c r="S252" s="417"/>
      <c r="T252" s="417"/>
      <c r="U252" s="417"/>
      <c r="V252" s="439">
        <f t="shared" si="67"/>
        <v>794</v>
      </c>
      <c r="W252" s="440">
        <f t="shared" si="68"/>
        <v>36.878773803994427</v>
      </c>
    </row>
    <row r="253" spans="2:23" ht="63">
      <c r="B253" s="1366"/>
      <c r="C253" s="1389"/>
      <c r="D253" s="443" t="s">
        <v>455</v>
      </c>
      <c r="E253" s="444" t="s">
        <v>60</v>
      </c>
      <c r="F253" s="438">
        <f>+[2]UE409!F265</f>
        <v>1230</v>
      </c>
      <c r="G253" s="417">
        <v>1230</v>
      </c>
      <c r="H253" s="417">
        <v>1230</v>
      </c>
      <c r="I253" s="417">
        <v>1230</v>
      </c>
      <c r="J253" s="417">
        <v>195</v>
      </c>
      <c r="K253" s="417">
        <v>174</v>
      </c>
      <c r="L253" s="417">
        <v>100</v>
      </c>
      <c r="M253" s="417">
        <v>149</v>
      </c>
      <c r="N253" s="417">
        <v>10</v>
      </c>
      <c r="O253" s="417">
        <v>0</v>
      </c>
      <c r="P253" s="417"/>
      <c r="Q253" s="417"/>
      <c r="R253" s="417"/>
      <c r="S253" s="417"/>
      <c r="T253" s="417"/>
      <c r="U253" s="417"/>
      <c r="V253" s="439">
        <f t="shared" si="67"/>
        <v>628</v>
      </c>
      <c r="W253" s="440">
        <f t="shared" si="68"/>
        <v>51.056910569105696</v>
      </c>
    </row>
    <row r="254" spans="2:23" ht="63">
      <c r="B254" s="1366"/>
      <c r="C254" s="1389"/>
      <c r="D254" s="397" t="s">
        <v>131</v>
      </c>
      <c r="E254" s="428" t="s">
        <v>60</v>
      </c>
      <c r="F254" s="438">
        <f>+[2]UE409!F266</f>
        <v>264</v>
      </c>
      <c r="G254" s="417">
        <v>2000</v>
      </c>
      <c r="H254" s="417">
        <v>2000</v>
      </c>
      <c r="I254" s="417">
        <v>2000</v>
      </c>
      <c r="J254" s="417">
        <v>0</v>
      </c>
      <c r="K254" s="417">
        <v>0</v>
      </c>
      <c r="L254" s="417">
        <v>0</v>
      </c>
      <c r="M254" s="417">
        <v>0</v>
      </c>
      <c r="N254" s="417">
        <v>0</v>
      </c>
      <c r="O254" s="417">
        <v>0</v>
      </c>
      <c r="P254" s="417"/>
      <c r="Q254" s="417"/>
      <c r="R254" s="417"/>
      <c r="S254" s="417"/>
      <c r="T254" s="417"/>
      <c r="U254" s="417"/>
      <c r="V254" s="439">
        <f t="shared" si="67"/>
        <v>0</v>
      </c>
      <c r="W254" s="440">
        <f t="shared" si="68"/>
        <v>0</v>
      </c>
    </row>
    <row r="255" spans="2:23" ht="48" customHeight="1">
      <c r="B255" s="1366"/>
      <c r="C255" s="1389"/>
      <c r="D255" s="397" t="s">
        <v>132</v>
      </c>
      <c r="E255" s="428" t="s">
        <v>60</v>
      </c>
      <c r="F255" s="438">
        <f>+[2]UE409!F267</f>
        <v>7563</v>
      </c>
      <c r="G255" s="417">
        <v>2500</v>
      </c>
      <c r="H255" s="417">
        <v>2500</v>
      </c>
      <c r="I255" s="417">
        <v>2500</v>
      </c>
      <c r="J255" s="445">
        <v>4</v>
      </c>
      <c r="K255" s="445">
        <v>507</v>
      </c>
      <c r="L255" s="445">
        <v>1200</v>
      </c>
      <c r="M255" s="417">
        <v>0</v>
      </c>
      <c r="N255" s="417">
        <v>0</v>
      </c>
      <c r="O255" s="417">
        <v>0</v>
      </c>
      <c r="P255" s="417"/>
      <c r="Q255" s="417"/>
      <c r="R255" s="417"/>
      <c r="S255" s="417"/>
      <c r="T255" s="417"/>
      <c r="U255" s="417"/>
      <c r="V255" s="439">
        <f t="shared" si="67"/>
        <v>1711</v>
      </c>
      <c r="W255" s="440">
        <f t="shared" si="68"/>
        <v>22.623297633214335</v>
      </c>
    </row>
    <row r="256" spans="2:23" ht="53.25" customHeight="1">
      <c r="B256" s="1355"/>
      <c r="C256" s="1357"/>
      <c r="D256" s="397" t="s">
        <v>133</v>
      </c>
      <c r="E256" s="428" t="s">
        <v>60</v>
      </c>
      <c r="F256" s="438">
        <f>+[2]UE409!F268</f>
        <v>217</v>
      </c>
      <c r="G256" s="417">
        <v>300</v>
      </c>
      <c r="H256" s="417">
        <v>300</v>
      </c>
      <c r="I256" s="417">
        <v>300</v>
      </c>
      <c r="J256" s="417">
        <v>0</v>
      </c>
      <c r="K256" s="417">
        <v>0</v>
      </c>
      <c r="L256" s="417">
        <v>1</v>
      </c>
      <c r="M256" s="417">
        <v>1</v>
      </c>
      <c r="N256" s="417">
        <v>0</v>
      </c>
      <c r="O256" s="417">
        <v>0</v>
      </c>
      <c r="P256" s="417"/>
      <c r="Q256" s="417"/>
      <c r="R256" s="417"/>
      <c r="S256" s="417"/>
      <c r="T256" s="417"/>
      <c r="U256" s="417"/>
      <c r="V256" s="439">
        <f t="shared" si="67"/>
        <v>2</v>
      </c>
      <c r="W256" s="440">
        <f t="shared" si="68"/>
        <v>0.92165898617511521</v>
      </c>
    </row>
    <row r="257" spans="2:23" ht="63">
      <c r="B257" s="1354" t="s">
        <v>251</v>
      </c>
      <c r="C257" s="1406" t="s">
        <v>502</v>
      </c>
      <c r="D257" s="425" t="s">
        <v>221</v>
      </c>
      <c r="E257" s="425"/>
      <c r="F257" s="438">
        <f>+[2]UE409!F269</f>
        <v>19590</v>
      </c>
      <c r="G257" s="438">
        <f t="shared" ref="G257:N257" si="82">+G259</f>
        <v>2004</v>
      </c>
      <c r="H257" s="438">
        <f t="shared" si="82"/>
        <v>2004</v>
      </c>
      <c r="I257" s="438">
        <f t="shared" si="82"/>
        <v>2004</v>
      </c>
      <c r="J257" s="438">
        <f t="shared" si="82"/>
        <v>0</v>
      </c>
      <c r="K257" s="438">
        <f t="shared" si="82"/>
        <v>327</v>
      </c>
      <c r="L257" s="438">
        <f t="shared" si="82"/>
        <v>1209</v>
      </c>
      <c r="M257" s="438">
        <f t="shared" si="82"/>
        <v>2477</v>
      </c>
      <c r="N257" s="438">
        <f t="shared" si="82"/>
        <v>2377</v>
      </c>
      <c r="O257" s="438">
        <v>2127</v>
      </c>
      <c r="P257" s="438">
        <f t="shared" ref="P257:U257" si="83">+P259</f>
        <v>0</v>
      </c>
      <c r="Q257" s="438">
        <f t="shared" si="83"/>
        <v>0</v>
      </c>
      <c r="R257" s="438">
        <f t="shared" si="83"/>
        <v>0</v>
      </c>
      <c r="S257" s="438">
        <f t="shared" si="83"/>
        <v>0</v>
      </c>
      <c r="T257" s="438">
        <f t="shared" si="83"/>
        <v>0</v>
      </c>
      <c r="U257" s="438">
        <f t="shared" si="83"/>
        <v>0</v>
      </c>
      <c r="V257" s="439">
        <f t="shared" si="67"/>
        <v>8517</v>
      </c>
      <c r="W257" s="440">
        <f t="shared" si="68"/>
        <v>43.476263399693721</v>
      </c>
    </row>
    <row r="258" spans="2:23" ht="63">
      <c r="B258" s="1366"/>
      <c r="C258" s="1407"/>
      <c r="D258" s="397" t="s">
        <v>685</v>
      </c>
      <c r="E258" s="428" t="s">
        <v>252</v>
      </c>
      <c r="F258" s="445">
        <f>+[2]UE409!F270</f>
        <v>9709</v>
      </c>
      <c r="G258" s="417">
        <v>6408</v>
      </c>
      <c r="H258" s="428">
        <v>6408</v>
      </c>
      <c r="I258" s="428">
        <v>6408</v>
      </c>
      <c r="J258" s="417">
        <v>2094</v>
      </c>
      <c r="K258" s="417">
        <v>490</v>
      </c>
      <c r="L258" s="417">
        <v>541</v>
      </c>
      <c r="M258" s="417">
        <v>930</v>
      </c>
      <c r="N258" s="417">
        <v>1782</v>
      </c>
      <c r="O258" s="417">
        <v>1389</v>
      </c>
      <c r="P258" s="417"/>
      <c r="Q258" s="417"/>
      <c r="R258" s="417"/>
      <c r="S258" s="417"/>
      <c r="T258" s="417"/>
      <c r="U258" s="417"/>
      <c r="V258" s="439">
        <f t="shared" si="67"/>
        <v>7226</v>
      </c>
      <c r="W258" s="440">
        <f t="shared" si="68"/>
        <v>74.425790503656401</v>
      </c>
    </row>
    <row r="259" spans="2:23" ht="42">
      <c r="B259" s="1366"/>
      <c r="C259" s="1407"/>
      <c r="D259" s="397" t="s">
        <v>100</v>
      </c>
      <c r="E259" s="428" t="s">
        <v>252</v>
      </c>
      <c r="F259" s="445">
        <f>+[2]UE409!F271</f>
        <v>19590</v>
      </c>
      <c r="G259" s="417">
        <v>2004</v>
      </c>
      <c r="H259" s="428">
        <v>2004</v>
      </c>
      <c r="I259" s="428">
        <v>2004</v>
      </c>
      <c r="J259" s="507">
        <v>0</v>
      </c>
      <c r="K259" s="428">
        <v>327</v>
      </c>
      <c r="L259" s="507">
        <v>1209</v>
      </c>
      <c r="M259" s="428">
        <v>2477</v>
      </c>
      <c r="N259" s="428">
        <v>2377</v>
      </c>
      <c r="O259" s="428">
        <v>2127</v>
      </c>
      <c r="P259" s="428"/>
      <c r="Q259" s="428"/>
      <c r="R259" s="428"/>
      <c r="S259" s="428"/>
      <c r="T259" s="428"/>
      <c r="U259" s="428"/>
      <c r="V259" s="439">
        <f t="shared" si="67"/>
        <v>8517</v>
      </c>
      <c r="W259" s="440">
        <f t="shared" si="68"/>
        <v>43.476263399693721</v>
      </c>
    </row>
    <row r="260" spans="2:23" ht="42">
      <c r="B260" s="1366"/>
      <c r="C260" s="1407"/>
      <c r="D260" s="397" t="s">
        <v>102</v>
      </c>
      <c r="E260" s="428" t="s">
        <v>252</v>
      </c>
      <c r="F260" s="445">
        <f>+[2]UE409!F272</f>
        <v>9709</v>
      </c>
      <c r="G260" s="417">
        <v>6408</v>
      </c>
      <c r="H260" s="428">
        <v>6408</v>
      </c>
      <c r="I260" s="428">
        <v>6408</v>
      </c>
      <c r="J260" s="417">
        <v>1995</v>
      </c>
      <c r="K260" s="417">
        <v>467</v>
      </c>
      <c r="L260" s="445">
        <v>546</v>
      </c>
      <c r="M260" s="417">
        <v>888</v>
      </c>
      <c r="N260" s="417">
        <v>1773</v>
      </c>
      <c r="O260" s="417">
        <v>1371</v>
      </c>
      <c r="P260" s="417"/>
      <c r="Q260" s="417"/>
      <c r="R260" s="417"/>
      <c r="S260" s="417"/>
      <c r="T260" s="417"/>
      <c r="U260" s="417"/>
      <c r="V260" s="439">
        <f t="shared" si="67"/>
        <v>7040</v>
      </c>
      <c r="W260" s="440">
        <f t="shared" si="68"/>
        <v>72.510042228859817</v>
      </c>
    </row>
    <row r="261" spans="2:23" ht="42">
      <c r="B261" s="1366"/>
      <c r="C261" s="1407"/>
      <c r="D261" s="397" t="s">
        <v>103</v>
      </c>
      <c r="E261" s="428" t="s">
        <v>252</v>
      </c>
      <c r="F261" s="438">
        <f>+[2]UE409!F273</f>
        <v>70</v>
      </c>
      <c r="G261" s="417">
        <v>70</v>
      </c>
      <c r="H261" s="428">
        <v>70</v>
      </c>
      <c r="I261" s="428">
        <v>70</v>
      </c>
      <c r="J261" s="428">
        <v>1</v>
      </c>
      <c r="K261" s="428">
        <v>1</v>
      </c>
      <c r="L261" s="428">
        <v>0</v>
      </c>
      <c r="M261" s="428">
        <v>1</v>
      </c>
      <c r="N261" s="428">
        <v>0</v>
      </c>
      <c r="O261" s="428">
        <v>0</v>
      </c>
      <c r="P261" s="428"/>
      <c r="Q261" s="428"/>
      <c r="R261" s="428"/>
      <c r="S261" s="428"/>
      <c r="T261" s="428"/>
      <c r="U261" s="428"/>
      <c r="V261" s="439">
        <f t="shared" si="67"/>
        <v>3</v>
      </c>
      <c r="W261" s="440">
        <f t="shared" si="68"/>
        <v>4.2857142857142856</v>
      </c>
    </row>
    <row r="262" spans="2:23" ht="42">
      <c r="B262" s="1366"/>
      <c r="C262" s="1407"/>
      <c r="D262" s="397" t="s">
        <v>104</v>
      </c>
      <c r="E262" s="428" t="s">
        <v>252</v>
      </c>
      <c r="F262" s="445">
        <f>+[2]UE409!F274</f>
        <v>3224</v>
      </c>
      <c r="G262" s="417">
        <v>2412</v>
      </c>
      <c r="H262" s="428">
        <v>2412</v>
      </c>
      <c r="I262" s="428">
        <v>2412</v>
      </c>
      <c r="J262" s="417">
        <v>537</v>
      </c>
      <c r="K262" s="417">
        <v>170</v>
      </c>
      <c r="L262" s="417">
        <v>203</v>
      </c>
      <c r="M262" s="417">
        <v>359</v>
      </c>
      <c r="N262" s="417">
        <v>818</v>
      </c>
      <c r="O262" s="417">
        <v>417</v>
      </c>
      <c r="P262" s="417"/>
      <c r="Q262" s="417"/>
      <c r="R262" s="417"/>
      <c r="S262" s="417"/>
      <c r="T262" s="417"/>
      <c r="U262" s="417"/>
      <c r="V262" s="439">
        <f t="shared" si="67"/>
        <v>2504</v>
      </c>
      <c r="W262" s="440">
        <f t="shared" si="68"/>
        <v>77.66749379652606</v>
      </c>
    </row>
    <row r="263" spans="2:23" ht="42">
      <c r="B263" s="1366"/>
      <c r="C263" s="1407"/>
      <c r="D263" s="397" t="s">
        <v>105</v>
      </c>
      <c r="E263" s="428" t="s">
        <v>252</v>
      </c>
      <c r="F263" s="442">
        <f>+[2]UE409!F275</f>
        <v>3852</v>
      </c>
      <c r="G263" s="417">
        <v>3852</v>
      </c>
      <c r="H263" s="428">
        <v>3852</v>
      </c>
      <c r="I263" s="428">
        <v>3852</v>
      </c>
      <c r="J263" s="417">
        <v>199</v>
      </c>
      <c r="K263" s="417">
        <v>58</v>
      </c>
      <c r="L263" s="417">
        <v>37</v>
      </c>
      <c r="M263" s="417">
        <v>78</v>
      </c>
      <c r="N263" s="417">
        <v>65</v>
      </c>
      <c r="O263" s="417">
        <v>85</v>
      </c>
      <c r="P263" s="417"/>
      <c r="Q263" s="417"/>
      <c r="R263" s="417"/>
      <c r="S263" s="417"/>
      <c r="T263" s="417"/>
      <c r="U263" s="417"/>
      <c r="V263" s="439">
        <f t="shared" si="67"/>
        <v>522</v>
      </c>
      <c r="W263" s="440">
        <f t="shared" si="68"/>
        <v>13.551401869158877</v>
      </c>
    </row>
    <row r="264" spans="2:23" ht="42">
      <c r="B264" s="1355"/>
      <c r="C264" s="1408"/>
      <c r="D264" s="397" t="s">
        <v>106</v>
      </c>
      <c r="E264" s="428" t="s">
        <v>252</v>
      </c>
      <c r="F264" s="438">
        <f>+[2]UE409!F276</f>
        <v>3828</v>
      </c>
      <c r="G264" s="417">
        <v>3828</v>
      </c>
      <c r="H264" s="428">
        <v>3828</v>
      </c>
      <c r="I264" s="428">
        <v>3828</v>
      </c>
      <c r="J264" s="417">
        <v>541</v>
      </c>
      <c r="K264" s="417">
        <v>199</v>
      </c>
      <c r="L264" s="417">
        <v>201</v>
      </c>
      <c r="M264" s="417">
        <v>424</v>
      </c>
      <c r="N264" s="417">
        <v>304</v>
      </c>
      <c r="O264" s="417">
        <v>305</v>
      </c>
      <c r="P264" s="417"/>
      <c r="Q264" s="417"/>
      <c r="R264" s="417"/>
      <c r="S264" s="417"/>
      <c r="T264" s="417"/>
      <c r="U264" s="417"/>
      <c r="V264" s="439">
        <f t="shared" si="67"/>
        <v>1974</v>
      </c>
      <c r="W264" s="440">
        <f t="shared" si="68"/>
        <v>51.567398119122252</v>
      </c>
    </row>
    <row r="265" spans="2:23" ht="63">
      <c r="B265" s="1354" t="s">
        <v>253</v>
      </c>
      <c r="C265" s="1406" t="s">
        <v>503</v>
      </c>
      <c r="D265" s="425" t="s">
        <v>221</v>
      </c>
      <c r="E265" s="425"/>
      <c r="F265" s="438">
        <f>+[2]UE409!F277</f>
        <v>22017</v>
      </c>
      <c r="G265" s="438">
        <f>+G267</f>
        <v>1296</v>
      </c>
      <c r="H265" s="438">
        <f t="shared" ref="H265:U265" si="84">+H267</f>
        <v>1296</v>
      </c>
      <c r="I265" s="438">
        <f t="shared" si="84"/>
        <v>1296</v>
      </c>
      <c r="J265" s="438">
        <f t="shared" si="84"/>
        <v>281</v>
      </c>
      <c r="K265" s="438">
        <f t="shared" si="84"/>
        <v>71</v>
      </c>
      <c r="L265" s="438">
        <f t="shared" si="84"/>
        <v>285</v>
      </c>
      <c r="M265" s="438">
        <f t="shared" si="84"/>
        <v>420</v>
      </c>
      <c r="N265" s="438">
        <f t="shared" si="84"/>
        <v>468</v>
      </c>
      <c r="O265" s="438">
        <v>451</v>
      </c>
      <c r="P265" s="438">
        <f t="shared" si="84"/>
        <v>0</v>
      </c>
      <c r="Q265" s="438">
        <f t="shared" si="84"/>
        <v>0</v>
      </c>
      <c r="R265" s="438">
        <f t="shared" si="84"/>
        <v>0</v>
      </c>
      <c r="S265" s="438">
        <f t="shared" si="84"/>
        <v>0</v>
      </c>
      <c r="T265" s="438">
        <f t="shared" si="84"/>
        <v>0</v>
      </c>
      <c r="U265" s="438">
        <f t="shared" si="84"/>
        <v>0</v>
      </c>
      <c r="V265" s="439">
        <f t="shared" si="67"/>
        <v>1976</v>
      </c>
      <c r="W265" s="440">
        <f t="shared" si="68"/>
        <v>8.9748830449198351</v>
      </c>
    </row>
    <row r="266" spans="2:23" ht="42">
      <c r="B266" s="1366"/>
      <c r="C266" s="1407"/>
      <c r="D266" s="397" t="s">
        <v>431</v>
      </c>
      <c r="E266" s="444" t="s">
        <v>101</v>
      </c>
      <c r="F266" s="438">
        <f>+[2]UE409!F278</f>
        <v>3794</v>
      </c>
      <c r="G266" s="417">
        <v>300</v>
      </c>
      <c r="H266" s="428">
        <v>300</v>
      </c>
      <c r="I266" s="428">
        <v>300</v>
      </c>
      <c r="J266" s="445">
        <v>0</v>
      </c>
      <c r="K266" s="417">
        <v>87</v>
      </c>
      <c r="L266" s="445">
        <v>281</v>
      </c>
      <c r="M266" s="417">
        <v>365</v>
      </c>
      <c r="N266" s="417">
        <v>438</v>
      </c>
      <c r="O266" s="417">
        <v>374</v>
      </c>
      <c r="P266" s="417"/>
      <c r="Q266" s="417"/>
      <c r="R266" s="417"/>
      <c r="S266" s="417"/>
      <c r="T266" s="417"/>
      <c r="U266" s="417"/>
      <c r="V266" s="439">
        <f t="shared" si="67"/>
        <v>1545</v>
      </c>
      <c r="W266" s="440">
        <f t="shared" si="68"/>
        <v>40.72219293621508</v>
      </c>
    </row>
    <row r="267" spans="2:23" ht="42">
      <c r="B267" s="1366"/>
      <c r="C267" s="1407"/>
      <c r="D267" s="443" t="s">
        <v>107</v>
      </c>
      <c r="E267" s="444" t="s">
        <v>101</v>
      </c>
      <c r="F267" s="438">
        <f>+[2]UE409!F279</f>
        <v>4079</v>
      </c>
      <c r="G267" s="417">
        <v>1296</v>
      </c>
      <c r="H267" s="444">
        <v>1296</v>
      </c>
      <c r="I267" s="444">
        <v>1296</v>
      </c>
      <c r="J267" s="417">
        <v>281</v>
      </c>
      <c r="K267" s="417">
        <v>71</v>
      </c>
      <c r="L267" s="445">
        <v>285</v>
      </c>
      <c r="M267" s="417">
        <v>420</v>
      </c>
      <c r="N267" s="417">
        <v>468</v>
      </c>
      <c r="O267" s="417">
        <v>451</v>
      </c>
      <c r="P267" s="417"/>
      <c r="Q267" s="417"/>
      <c r="R267" s="417"/>
      <c r="S267" s="417"/>
      <c r="T267" s="417"/>
      <c r="U267" s="417"/>
      <c r="V267" s="439">
        <f t="shared" si="67"/>
        <v>1976</v>
      </c>
      <c r="W267" s="440">
        <f t="shared" si="68"/>
        <v>48.443245893601372</v>
      </c>
    </row>
    <row r="268" spans="2:23" ht="42">
      <c r="B268" s="1366"/>
      <c r="C268" s="1407"/>
      <c r="D268" s="443" t="s">
        <v>108</v>
      </c>
      <c r="E268" s="444" t="s">
        <v>101</v>
      </c>
      <c r="F268" s="438">
        <f>+[2]UE409!F280</f>
        <v>2786</v>
      </c>
      <c r="G268" s="417">
        <v>648</v>
      </c>
      <c r="H268" s="444">
        <v>648</v>
      </c>
      <c r="I268" s="444">
        <v>648</v>
      </c>
      <c r="J268" s="417">
        <v>274</v>
      </c>
      <c r="K268" s="417">
        <v>46</v>
      </c>
      <c r="L268" s="445">
        <v>229</v>
      </c>
      <c r="M268" s="417">
        <v>382</v>
      </c>
      <c r="N268" s="417">
        <v>303</v>
      </c>
      <c r="O268" s="417">
        <v>324</v>
      </c>
      <c r="P268" s="417"/>
      <c r="Q268" s="417"/>
      <c r="R268" s="417"/>
      <c r="S268" s="417"/>
      <c r="T268" s="417"/>
      <c r="U268" s="417"/>
      <c r="V268" s="439">
        <f t="shared" si="67"/>
        <v>1558</v>
      </c>
      <c r="W268" s="440">
        <f t="shared" si="68"/>
        <v>55.922469490308693</v>
      </c>
    </row>
    <row r="269" spans="2:23" ht="42">
      <c r="B269" s="1366"/>
      <c r="C269" s="1407"/>
      <c r="D269" s="443" t="s">
        <v>109</v>
      </c>
      <c r="E269" s="444" t="s">
        <v>101</v>
      </c>
      <c r="F269" s="438">
        <f>+[2]UE409!F281</f>
        <v>728</v>
      </c>
      <c r="G269" s="417">
        <v>396</v>
      </c>
      <c r="H269" s="444">
        <v>396</v>
      </c>
      <c r="I269" s="444">
        <v>396</v>
      </c>
      <c r="J269" s="417">
        <v>33</v>
      </c>
      <c r="K269" s="417">
        <v>8</v>
      </c>
      <c r="L269" s="417">
        <v>47</v>
      </c>
      <c r="M269" s="417">
        <v>50</v>
      </c>
      <c r="N269" s="417">
        <v>62</v>
      </c>
      <c r="O269" s="417">
        <v>77</v>
      </c>
      <c r="P269" s="417"/>
      <c r="Q269" s="417"/>
      <c r="R269" s="417"/>
      <c r="S269" s="417"/>
      <c r="T269" s="417"/>
      <c r="U269" s="417"/>
      <c r="V269" s="439">
        <f t="shared" si="67"/>
        <v>277</v>
      </c>
      <c r="W269" s="440">
        <f t="shared" si="68"/>
        <v>38.049450549450547</v>
      </c>
    </row>
    <row r="270" spans="2:23" ht="49.5" customHeight="1">
      <c r="B270" s="1355"/>
      <c r="C270" s="1408"/>
      <c r="D270" s="443" t="s">
        <v>110</v>
      </c>
      <c r="E270" s="444" t="s">
        <v>101</v>
      </c>
      <c r="F270" s="438">
        <f>+[2]UE409!F282</f>
        <v>10630</v>
      </c>
      <c r="G270" s="417">
        <v>1200</v>
      </c>
      <c r="H270" s="444">
        <v>1200</v>
      </c>
      <c r="I270" s="444">
        <v>1200</v>
      </c>
      <c r="J270" s="445">
        <v>0</v>
      </c>
      <c r="K270" s="417">
        <v>104</v>
      </c>
      <c r="L270" s="445">
        <v>615</v>
      </c>
      <c r="M270" s="417">
        <v>1112</v>
      </c>
      <c r="N270" s="417">
        <v>957</v>
      </c>
      <c r="O270" s="417">
        <v>1025</v>
      </c>
      <c r="P270" s="417"/>
      <c r="Q270" s="417"/>
      <c r="R270" s="417"/>
      <c r="S270" s="417"/>
      <c r="T270" s="417"/>
      <c r="U270" s="417"/>
      <c r="V270" s="439">
        <f t="shared" si="67"/>
        <v>3813</v>
      </c>
      <c r="W270" s="440">
        <f t="shared" si="68"/>
        <v>35.870178739416744</v>
      </c>
    </row>
    <row r="271" spans="2:23" ht="63">
      <c r="B271" s="1354" t="s">
        <v>241</v>
      </c>
      <c r="C271" s="1406" t="s">
        <v>504</v>
      </c>
      <c r="D271" s="425" t="s">
        <v>221</v>
      </c>
      <c r="E271" s="425"/>
      <c r="F271" s="438">
        <f>+[2]UE409!F283</f>
        <v>93</v>
      </c>
      <c r="G271" s="438">
        <f t="shared" ref="G271:N271" si="85">SUM(G272:G273)</f>
        <v>52</v>
      </c>
      <c r="H271" s="438">
        <f t="shared" si="85"/>
        <v>52</v>
      </c>
      <c r="I271" s="438">
        <f t="shared" si="85"/>
        <v>52</v>
      </c>
      <c r="J271" s="438">
        <f t="shared" si="85"/>
        <v>1</v>
      </c>
      <c r="K271" s="438">
        <f t="shared" si="85"/>
        <v>0</v>
      </c>
      <c r="L271" s="438">
        <f t="shared" si="85"/>
        <v>2</v>
      </c>
      <c r="M271" s="438">
        <f t="shared" si="85"/>
        <v>11</v>
      </c>
      <c r="N271" s="438">
        <f t="shared" si="85"/>
        <v>16</v>
      </c>
      <c r="O271" s="438">
        <v>5</v>
      </c>
      <c r="P271" s="438">
        <f t="shared" ref="P271:U271" si="86">SUM(P272:P273)</f>
        <v>0</v>
      </c>
      <c r="Q271" s="438">
        <f t="shared" si="86"/>
        <v>0</v>
      </c>
      <c r="R271" s="438">
        <f t="shared" si="86"/>
        <v>0</v>
      </c>
      <c r="S271" s="438">
        <f t="shared" si="86"/>
        <v>0</v>
      </c>
      <c r="T271" s="438">
        <f t="shared" si="86"/>
        <v>0</v>
      </c>
      <c r="U271" s="438">
        <f t="shared" si="86"/>
        <v>0</v>
      </c>
      <c r="V271" s="439">
        <f t="shared" si="67"/>
        <v>35</v>
      </c>
      <c r="W271" s="440">
        <f t="shared" si="68"/>
        <v>37.634408602150536</v>
      </c>
    </row>
    <row r="272" spans="2:23" ht="49.5" customHeight="1">
      <c r="B272" s="1366"/>
      <c r="C272" s="1407"/>
      <c r="D272" s="506" t="s">
        <v>542</v>
      </c>
      <c r="E272" s="444" t="s">
        <v>101</v>
      </c>
      <c r="F272" s="438">
        <f>+[2]UE409!F284</f>
        <v>93</v>
      </c>
      <c r="G272" s="417">
        <v>12</v>
      </c>
      <c r="H272" s="428">
        <v>12</v>
      </c>
      <c r="I272" s="428">
        <v>12</v>
      </c>
      <c r="J272" s="428">
        <v>1</v>
      </c>
      <c r="K272" s="428">
        <v>0</v>
      </c>
      <c r="L272" s="428">
        <v>2</v>
      </c>
      <c r="M272" s="428">
        <v>11</v>
      </c>
      <c r="N272" s="428">
        <v>16</v>
      </c>
      <c r="O272" s="428">
        <v>5</v>
      </c>
      <c r="P272" s="428"/>
      <c r="Q272" s="428"/>
      <c r="R272" s="428"/>
      <c r="S272" s="428"/>
      <c r="T272" s="428"/>
      <c r="U272" s="428"/>
      <c r="V272" s="439">
        <f t="shared" si="67"/>
        <v>35</v>
      </c>
      <c r="W272" s="440">
        <f t="shared" si="68"/>
        <v>37.634408602150536</v>
      </c>
    </row>
    <row r="273" spans="2:23" ht="55.5" customHeight="1">
      <c r="B273" s="1355"/>
      <c r="C273" s="1408"/>
      <c r="D273" s="443" t="s">
        <v>686</v>
      </c>
      <c r="E273" s="444" t="s">
        <v>27</v>
      </c>
      <c r="F273" s="438">
        <f>+[2]UE409!F285</f>
        <v>0</v>
      </c>
      <c r="G273" s="417">
        <v>40</v>
      </c>
      <c r="H273" s="428">
        <v>40</v>
      </c>
      <c r="I273" s="428">
        <v>40</v>
      </c>
      <c r="J273" s="428">
        <v>0</v>
      </c>
      <c r="K273" s="428">
        <v>0</v>
      </c>
      <c r="L273" s="428">
        <v>0</v>
      </c>
      <c r="M273" s="428">
        <v>0</v>
      </c>
      <c r="N273" s="428">
        <v>0</v>
      </c>
      <c r="O273" s="428">
        <v>0</v>
      </c>
      <c r="P273" s="428"/>
      <c r="Q273" s="428"/>
      <c r="R273" s="428"/>
      <c r="S273" s="428"/>
      <c r="T273" s="428"/>
      <c r="U273" s="428"/>
      <c r="V273" s="439">
        <f t="shared" si="67"/>
        <v>0</v>
      </c>
      <c r="W273" s="440" t="e">
        <f t="shared" si="68"/>
        <v>#DIV/0!</v>
      </c>
    </row>
    <row r="274" spans="2:23" ht="63">
      <c r="B274" s="1354" t="s">
        <v>290</v>
      </c>
      <c r="C274" s="1406" t="s">
        <v>291</v>
      </c>
      <c r="D274" s="425" t="s">
        <v>221</v>
      </c>
      <c r="E274" s="425"/>
      <c r="F274" s="438">
        <f>+[2]UE409!F286</f>
        <v>10760</v>
      </c>
      <c r="G274" s="438">
        <f t="shared" ref="G274:N274" si="87">+G275</f>
        <v>4685</v>
      </c>
      <c r="H274" s="438">
        <f t="shared" si="87"/>
        <v>4682</v>
      </c>
      <c r="I274" s="438">
        <f t="shared" si="87"/>
        <v>4685</v>
      </c>
      <c r="J274" s="438">
        <f t="shared" si="87"/>
        <v>544</v>
      </c>
      <c r="K274" s="438">
        <f t="shared" si="87"/>
        <v>870</v>
      </c>
      <c r="L274" s="438">
        <f t="shared" si="87"/>
        <v>867</v>
      </c>
      <c r="M274" s="438">
        <f t="shared" si="87"/>
        <v>843</v>
      </c>
      <c r="N274" s="438">
        <f t="shared" si="87"/>
        <v>800</v>
      </c>
      <c r="O274" s="438">
        <v>529</v>
      </c>
      <c r="P274" s="438">
        <f t="shared" ref="P274:U274" si="88">+P275</f>
        <v>0</v>
      </c>
      <c r="Q274" s="438">
        <f t="shared" si="88"/>
        <v>0</v>
      </c>
      <c r="R274" s="438">
        <f t="shared" si="88"/>
        <v>0</v>
      </c>
      <c r="S274" s="438">
        <f t="shared" si="88"/>
        <v>0</v>
      </c>
      <c r="T274" s="438">
        <f t="shared" si="88"/>
        <v>0</v>
      </c>
      <c r="U274" s="438">
        <f t="shared" si="88"/>
        <v>0</v>
      </c>
      <c r="V274" s="439">
        <f t="shared" si="67"/>
        <v>4453</v>
      </c>
      <c r="W274" s="440">
        <f t="shared" si="68"/>
        <v>41.384758364312269</v>
      </c>
    </row>
    <row r="275" spans="2:23" ht="84">
      <c r="B275" s="1355"/>
      <c r="C275" s="1408"/>
      <c r="D275" s="450" t="s">
        <v>479</v>
      </c>
      <c r="E275" s="485" t="s">
        <v>60</v>
      </c>
      <c r="F275" s="438">
        <f>+[2]UE409!F287</f>
        <v>10760</v>
      </c>
      <c r="G275" s="417">
        <v>4685</v>
      </c>
      <c r="H275" s="417">
        <v>4682</v>
      </c>
      <c r="I275" s="417">
        <v>4685</v>
      </c>
      <c r="J275" s="417">
        <v>544</v>
      </c>
      <c r="K275" s="417">
        <v>870</v>
      </c>
      <c r="L275" s="417">
        <v>867</v>
      </c>
      <c r="M275" s="417">
        <v>843</v>
      </c>
      <c r="N275" s="417">
        <v>800</v>
      </c>
      <c r="O275" s="417">
        <v>529</v>
      </c>
      <c r="P275" s="417"/>
      <c r="Q275" s="417"/>
      <c r="R275" s="428"/>
      <c r="S275" s="428"/>
      <c r="T275" s="428"/>
      <c r="U275" s="428"/>
      <c r="V275" s="439">
        <f t="shared" si="67"/>
        <v>4453</v>
      </c>
      <c r="W275" s="440">
        <f t="shared" si="68"/>
        <v>41.384758364312269</v>
      </c>
    </row>
    <row r="276" spans="2:23">
      <c r="B276" s="1417" t="s">
        <v>507</v>
      </c>
      <c r="C276" s="1418"/>
      <c r="D276" s="1418"/>
      <c r="E276" s="1418"/>
      <c r="F276" s="1419"/>
      <c r="G276" s="503"/>
      <c r="H276" s="504"/>
      <c r="I276" s="504"/>
      <c r="J276" s="505"/>
      <c r="K276" s="505"/>
      <c r="L276" s="505"/>
      <c r="M276" s="505"/>
      <c r="N276" s="505"/>
      <c r="O276" s="505"/>
      <c r="P276" s="505"/>
      <c r="Q276" s="505"/>
      <c r="R276" s="505"/>
      <c r="S276" s="505"/>
      <c r="T276" s="505"/>
      <c r="U276" s="505"/>
    </row>
    <row r="277" spans="2:23">
      <c r="B277" s="614"/>
      <c r="C277" s="614"/>
      <c r="D277" s="614"/>
      <c r="E277" s="516"/>
      <c r="F277" s="517"/>
      <c r="G277" s="52"/>
      <c r="H277" s="52"/>
      <c r="I277" s="52"/>
      <c r="J277" s="52"/>
      <c r="K277" s="52"/>
      <c r="L277" s="52"/>
      <c r="M277" s="52"/>
      <c r="N277" s="52"/>
      <c r="O277" s="52"/>
      <c r="P277" s="52"/>
      <c r="Q277" s="52"/>
      <c r="R277" s="52"/>
      <c r="S277" s="52"/>
      <c r="T277" s="52"/>
      <c r="U277" s="52"/>
    </row>
    <row r="278" spans="2:23">
      <c r="B278" s="615"/>
      <c r="C278" s="615"/>
      <c r="D278" s="615"/>
      <c r="E278" s="518"/>
      <c r="F278" s="519"/>
      <c r="G278" s="52"/>
      <c r="H278" s="52"/>
      <c r="I278" s="52"/>
      <c r="J278" s="52"/>
      <c r="K278" s="52"/>
      <c r="L278" s="52"/>
      <c r="M278" s="52"/>
      <c r="N278" s="52"/>
      <c r="O278" s="52"/>
      <c r="P278" s="52"/>
      <c r="Q278" s="52"/>
      <c r="R278" s="52"/>
      <c r="S278" s="52"/>
      <c r="T278" s="52"/>
      <c r="U278" s="52"/>
    </row>
    <row r="279" spans="2:23">
      <c r="B279" s="1358" t="s">
        <v>10</v>
      </c>
      <c r="C279" s="1358"/>
      <c r="D279" s="1358"/>
      <c r="E279" s="1358"/>
      <c r="F279" s="1358"/>
      <c r="G279" s="1358"/>
      <c r="H279" s="1358"/>
      <c r="I279" s="461"/>
      <c r="J279" s="274"/>
      <c r="K279" s="274"/>
      <c r="L279" s="274"/>
      <c r="M279" s="274"/>
      <c r="N279" s="274"/>
      <c r="O279" s="274"/>
      <c r="P279" s="274"/>
      <c r="Q279" s="274"/>
      <c r="R279" s="274"/>
      <c r="S279" s="274"/>
      <c r="T279" s="274"/>
      <c r="U279" s="274"/>
    </row>
    <row r="280" spans="2:23">
      <c r="B280" s="462" t="s">
        <v>96</v>
      </c>
      <c r="C280" s="1359" t="s">
        <v>97</v>
      </c>
      <c r="D280" s="1359"/>
      <c r="E280" s="1359"/>
      <c r="F280" s="1359"/>
      <c r="G280" s="1359"/>
      <c r="H280" s="1359"/>
      <c r="I280" s="461"/>
      <c r="J280" s="274"/>
      <c r="K280" s="274"/>
      <c r="L280" s="274"/>
      <c r="M280" s="274"/>
      <c r="N280" s="274"/>
      <c r="O280" s="274"/>
      <c r="P280" s="274"/>
      <c r="Q280" s="274"/>
      <c r="R280" s="274"/>
      <c r="S280" s="274"/>
      <c r="T280" s="274"/>
      <c r="U280" s="274"/>
    </row>
    <row r="281" spans="2:23">
      <c r="B281" s="1343" t="s">
        <v>14</v>
      </c>
      <c r="C281" s="1343" t="s">
        <v>15</v>
      </c>
      <c r="D281" s="1360" t="s">
        <v>16</v>
      </c>
      <c r="E281" s="1363" t="s">
        <v>17</v>
      </c>
      <c r="F281" s="1346" t="s">
        <v>494</v>
      </c>
      <c r="G281" s="1340" t="s">
        <v>214</v>
      </c>
      <c r="H281" s="1341"/>
      <c r="I281" s="1342"/>
      <c r="J281" s="1331" t="s">
        <v>493</v>
      </c>
      <c r="K281" s="1332"/>
      <c r="L281" s="1332"/>
      <c r="M281" s="1332"/>
      <c r="N281" s="1332"/>
      <c r="O281" s="1332"/>
      <c r="P281" s="1332"/>
      <c r="Q281" s="1332"/>
      <c r="R281" s="1332"/>
      <c r="S281" s="1332"/>
      <c r="T281" s="1332"/>
      <c r="U281" s="1333"/>
      <c r="V281" s="1334" t="s">
        <v>576</v>
      </c>
      <c r="W281" s="1337" t="s">
        <v>577</v>
      </c>
    </row>
    <row r="282" spans="2:23">
      <c r="B282" s="1345"/>
      <c r="C282" s="1345"/>
      <c r="D282" s="1361"/>
      <c r="E282" s="1364"/>
      <c r="F282" s="1347"/>
      <c r="G282" s="1340" t="s">
        <v>437</v>
      </c>
      <c r="H282" s="1341"/>
      <c r="I282" s="1342"/>
      <c r="J282" s="1331" t="s">
        <v>575</v>
      </c>
      <c r="K282" s="1332"/>
      <c r="L282" s="1332"/>
      <c r="M282" s="1332"/>
      <c r="N282" s="1332"/>
      <c r="O282" s="1332"/>
      <c r="P282" s="1332"/>
      <c r="Q282" s="1332"/>
      <c r="R282" s="1332"/>
      <c r="S282" s="1332"/>
      <c r="T282" s="1332"/>
      <c r="U282" s="1333"/>
      <c r="V282" s="1335"/>
      <c r="W282" s="1338"/>
    </row>
    <row r="283" spans="2:23">
      <c r="B283" s="1345"/>
      <c r="C283" s="1345"/>
      <c r="D283" s="1361"/>
      <c r="E283" s="1364"/>
      <c r="F283" s="1347"/>
      <c r="G283" s="1343">
        <v>2023</v>
      </c>
      <c r="H283" s="1343">
        <v>2024</v>
      </c>
      <c r="I283" s="1343">
        <v>2025</v>
      </c>
      <c r="J283" s="435"/>
      <c r="K283" s="435"/>
      <c r="L283" s="435"/>
      <c r="M283" s="435"/>
      <c r="N283" s="435"/>
      <c r="O283" s="435"/>
      <c r="P283" s="435"/>
      <c r="Q283" s="435"/>
      <c r="R283" s="435"/>
      <c r="S283" s="435"/>
      <c r="T283" s="435"/>
      <c r="U283" s="435"/>
      <c r="V283" s="1335"/>
      <c r="W283" s="1338"/>
    </row>
    <row r="284" spans="2:23">
      <c r="B284" s="1344"/>
      <c r="C284" s="1344"/>
      <c r="D284" s="1362"/>
      <c r="E284" s="1365"/>
      <c r="F284" s="1348"/>
      <c r="G284" s="1344"/>
      <c r="H284" s="1344"/>
      <c r="I284" s="1344"/>
      <c r="J284" s="437" t="s">
        <v>399</v>
      </c>
      <c r="K284" s="437" t="s">
        <v>400</v>
      </c>
      <c r="L284" s="437" t="s">
        <v>401</v>
      </c>
      <c r="M284" s="437" t="s">
        <v>402</v>
      </c>
      <c r="N284" s="437" t="s">
        <v>403</v>
      </c>
      <c r="O284" s="437" t="s">
        <v>404</v>
      </c>
      <c r="P284" s="437" t="s">
        <v>405</v>
      </c>
      <c r="Q284" s="437" t="s">
        <v>406</v>
      </c>
      <c r="R284" s="437" t="s">
        <v>407</v>
      </c>
      <c r="S284" s="437" t="s">
        <v>408</v>
      </c>
      <c r="T284" s="437" t="s">
        <v>409</v>
      </c>
      <c r="U284" s="437" t="s">
        <v>410</v>
      </c>
      <c r="V284" s="1336"/>
      <c r="W284" s="1339"/>
    </row>
    <row r="285" spans="2:23" ht="63">
      <c r="B285" s="1354" t="s">
        <v>240</v>
      </c>
      <c r="C285" s="1400" t="s">
        <v>298</v>
      </c>
      <c r="D285" s="425" t="s">
        <v>221</v>
      </c>
      <c r="E285" s="425"/>
      <c r="F285" s="438">
        <f>+[2]UE409!F297</f>
        <v>6</v>
      </c>
      <c r="G285" s="438">
        <f>+G286</f>
        <v>6</v>
      </c>
      <c r="H285" s="438">
        <f>+H286</f>
        <v>6</v>
      </c>
      <c r="I285" s="438">
        <f>+I286</f>
        <v>6</v>
      </c>
      <c r="J285" s="438">
        <f>+J286</f>
        <v>0</v>
      </c>
      <c r="K285" s="438">
        <f t="shared" ref="K285:U285" si="89">+K286</f>
        <v>0</v>
      </c>
      <c r="L285" s="438">
        <f t="shared" si="89"/>
        <v>1</v>
      </c>
      <c r="M285" s="438">
        <f t="shared" si="89"/>
        <v>0</v>
      </c>
      <c r="N285" s="438">
        <f t="shared" si="89"/>
        <v>0</v>
      </c>
      <c r="O285" s="438">
        <v>2</v>
      </c>
      <c r="P285" s="438">
        <f t="shared" si="89"/>
        <v>0</v>
      </c>
      <c r="Q285" s="438">
        <f t="shared" si="89"/>
        <v>0</v>
      </c>
      <c r="R285" s="438">
        <f t="shared" si="89"/>
        <v>0</v>
      </c>
      <c r="S285" s="438">
        <f t="shared" si="89"/>
        <v>0</v>
      </c>
      <c r="T285" s="438">
        <f t="shared" si="89"/>
        <v>0</v>
      </c>
      <c r="U285" s="438">
        <f t="shared" si="89"/>
        <v>0</v>
      </c>
      <c r="V285" s="439">
        <f>SUM(J285:U285)</f>
        <v>3</v>
      </c>
      <c r="W285" s="440">
        <f>+V285/F285*100</f>
        <v>50</v>
      </c>
    </row>
    <row r="286" spans="2:23" ht="63">
      <c r="B286" s="1355"/>
      <c r="C286" s="1401"/>
      <c r="D286" s="450" t="s">
        <v>135</v>
      </c>
      <c r="E286" s="446" t="s">
        <v>46</v>
      </c>
      <c r="F286" s="438">
        <f>+[2]UE409!F298</f>
        <v>6</v>
      </c>
      <c r="G286" s="417">
        <v>6</v>
      </c>
      <c r="H286" s="428">
        <v>6</v>
      </c>
      <c r="I286" s="428">
        <v>6</v>
      </c>
      <c r="J286" s="428">
        <v>0</v>
      </c>
      <c r="K286" s="428">
        <v>0</v>
      </c>
      <c r="L286" s="507">
        <v>1</v>
      </c>
      <c r="M286" s="428">
        <v>0</v>
      </c>
      <c r="N286" s="428">
        <v>0</v>
      </c>
      <c r="O286" s="428">
        <v>2</v>
      </c>
      <c r="P286" s="428"/>
      <c r="Q286" s="428"/>
      <c r="R286" s="428"/>
      <c r="S286" s="428"/>
      <c r="T286" s="428"/>
      <c r="U286" s="428"/>
      <c r="V286" s="439">
        <f t="shared" ref="V286:V309" si="90">SUM(J286:U286)</f>
        <v>3</v>
      </c>
      <c r="W286" s="440">
        <f t="shared" ref="W286:W309" si="91">+V286/F286*100</f>
        <v>50</v>
      </c>
    </row>
    <row r="287" spans="2:23" ht="48.75" customHeight="1">
      <c r="B287" s="1390" t="s">
        <v>257</v>
      </c>
      <c r="C287" s="1340" t="s">
        <v>411</v>
      </c>
      <c r="D287" s="1341"/>
      <c r="E287" s="1342"/>
      <c r="F287" s="438">
        <f>+[2]UE409!F299</f>
        <v>25383</v>
      </c>
      <c r="G287" s="438">
        <f>+G288+G290</f>
        <v>24560</v>
      </c>
      <c r="H287" s="438">
        <f>+H288+H290</f>
        <v>24560</v>
      </c>
      <c r="I287" s="438">
        <f>+I288+I290</f>
        <v>24560</v>
      </c>
      <c r="J287" s="438">
        <f>+J288+J290</f>
        <v>2267</v>
      </c>
      <c r="K287" s="438">
        <f t="shared" ref="K287:U287" si="92">+K288+K290</f>
        <v>1337</v>
      </c>
      <c r="L287" s="438">
        <f t="shared" si="92"/>
        <v>2743</v>
      </c>
      <c r="M287" s="438">
        <f t="shared" si="92"/>
        <v>1427</v>
      </c>
      <c r="N287" s="438">
        <f t="shared" si="92"/>
        <v>2430</v>
      </c>
      <c r="O287" s="438">
        <v>1519</v>
      </c>
      <c r="P287" s="438">
        <f t="shared" si="92"/>
        <v>0</v>
      </c>
      <c r="Q287" s="438">
        <f t="shared" si="92"/>
        <v>0</v>
      </c>
      <c r="R287" s="438">
        <f t="shared" si="92"/>
        <v>0</v>
      </c>
      <c r="S287" s="438">
        <f t="shared" si="92"/>
        <v>0</v>
      </c>
      <c r="T287" s="438">
        <f t="shared" si="92"/>
        <v>0</v>
      </c>
      <c r="U287" s="438">
        <f t="shared" si="92"/>
        <v>0</v>
      </c>
      <c r="V287" s="439">
        <f t="shared" si="90"/>
        <v>11723</v>
      </c>
      <c r="W287" s="440">
        <f t="shared" si="91"/>
        <v>46.184454162234566</v>
      </c>
    </row>
    <row r="288" spans="2:23" ht="63">
      <c r="B288" s="1391"/>
      <c r="C288" s="1356" t="s">
        <v>299</v>
      </c>
      <c r="D288" s="425" t="s">
        <v>221</v>
      </c>
      <c r="E288" s="425"/>
      <c r="F288" s="438">
        <f>+[2]UE409!F300</f>
        <v>12438</v>
      </c>
      <c r="G288" s="438">
        <f>+G289</f>
        <v>12034</v>
      </c>
      <c r="H288" s="438">
        <f>+H289</f>
        <v>12034</v>
      </c>
      <c r="I288" s="438">
        <f>+I289</f>
        <v>12034</v>
      </c>
      <c r="J288" s="438">
        <f>+J289</f>
        <v>989</v>
      </c>
      <c r="K288" s="438">
        <f t="shared" ref="K288:U288" si="93">+K289</f>
        <v>551</v>
      </c>
      <c r="L288" s="438">
        <f t="shared" si="93"/>
        <v>1748</v>
      </c>
      <c r="M288" s="438">
        <f t="shared" si="93"/>
        <v>472</v>
      </c>
      <c r="N288" s="438">
        <f t="shared" si="93"/>
        <v>1451</v>
      </c>
      <c r="O288" s="438">
        <v>599</v>
      </c>
      <c r="P288" s="438">
        <f t="shared" si="93"/>
        <v>0</v>
      </c>
      <c r="Q288" s="438">
        <f t="shared" si="93"/>
        <v>0</v>
      </c>
      <c r="R288" s="438">
        <f t="shared" si="93"/>
        <v>0</v>
      </c>
      <c r="S288" s="438">
        <f t="shared" si="93"/>
        <v>0</v>
      </c>
      <c r="T288" s="438">
        <f t="shared" si="93"/>
        <v>0</v>
      </c>
      <c r="U288" s="438">
        <f t="shared" si="93"/>
        <v>0</v>
      </c>
      <c r="V288" s="439">
        <f t="shared" si="90"/>
        <v>5810</v>
      </c>
      <c r="W288" s="440">
        <f t="shared" si="91"/>
        <v>46.711689982312272</v>
      </c>
    </row>
    <row r="289" spans="2:23" ht="69" customHeight="1">
      <c r="B289" s="1391"/>
      <c r="C289" s="1357"/>
      <c r="D289" s="397" t="s">
        <v>137</v>
      </c>
      <c r="E289" s="446" t="s">
        <v>33</v>
      </c>
      <c r="F289" s="438">
        <f>+[2]UE409!F301</f>
        <v>12438</v>
      </c>
      <c r="G289" s="417">
        <v>12034</v>
      </c>
      <c r="H289" s="447">
        <v>12034</v>
      </c>
      <c r="I289" s="447">
        <v>12034</v>
      </c>
      <c r="J289" s="447">
        <v>989</v>
      </c>
      <c r="K289" s="447">
        <v>551</v>
      </c>
      <c r="L289" s="447">
        <v>1748</v>
      </c>
      <c r="M289" s="447">
        <v>472</v>
      </c>
      <c r="N289" s="447">
        <v>1451</v>
      </c>
      <c r="O289" s="447">
        <v>599</v>
      </c>
      <c r="P289" s="447"/>
      <c r="Q289" s="447"/>
      <c r="R289" s="447"/>
      <c r="S289" s="447"/>
      <c r="T289" s="447"/>
      <c r="U289" s="447"/>
      <c r="V289" s="439">
        <f t="shared" si="90"/>
        <v>5810</v>
      </c>
      <c r="W289" s="440">
        <f t="shared" si="91"/>
        <v>46.711689982312272</v>
      </c>
    </row>
    <row r="290" spans="2:23" ht="63">
      <c r="B290" s="1391"/>
      <c r="C290" s="1356" t="s">
        <v>258</v>
      </c>
      <c r="D290" s="425" t="s">
        <v>221</v>
      </c>
      <c r="E290" s="425"/>
      <c r="F290" s="438">
        <f>+[2]UE409!F302</f>
        <v>12945</v>
      </c>
      <c r="G290" s="438">
        <f>+G291</f>
        <v>12526</v>
      </c>
      <c r="H290" s="438">
        <f>+H291</f>
        <v>12526</v>
      </c>
      <c r="I290" s="438">
        <f>+I291</f>
        <v>12526</v>
      </c>
      <c r="J290" s="438">
        <f>+J291</f>
        <v>1278</v>
      </c>
      <c r="K290" s="438">
        <f t="shared" ref="K290:U290" si="94">+K291</f>
        <v>786</v>
      </c>
      <c r="L290" s="438">
        <f t="shared" si="94"/>
        <v>995</v>
      </c>
      <c r="M290" s="438">
        <f t="shared" si="94"/>
        <v>955</v>
      </c>
      <c r="N290" s="438">
        <f t="shared" si="94"/>
        <v>979</v>
      </c>
      <c r="O290" s="438">
        <v>920</v>
      </c>
      <c r="P290" s="438">
        <f t="shared" si="94"/>
        <v>0</v>
      </c>
      <c r="Q290" s="438">
        <f t="shared" si="94"/>
        <v>0</v>
      </c>
      <c r="R290" s="438">
        <f t="shared" si="94"/>
        <v>0</v>
      </c>
      <c r="S290" s="438">
        <f t="shared" si="94"/>
        <v>0</v>
      </c>
      <c r="T290" s="438">
        <f t="shared" si="94"/>
        <v>0</v>
      </c>
      <c r="U290" s="438">
        <f t="shared" si="94"/>
        <v>0</v>
      </c>
      <c r="V290" s="439">
        <f t="shared" si="90"/>
        <v>5913</v>
      </c>
      <c r="W290" s="440">
        <f t="shared" si="91"/>
        <v>45.67786790266512</v>
      </c>
    </row>
    <row r="291" spans="2:23" ht="84">
      <c r="B291" s="1392"/>
      <c r="C291" s="1357"/>
      <c r="D291" s="450" t="s">
        <v>138</v>
      </c>
      <c r="E291" s="446" t="s">
        <v>33</v>
      </c>
      <c r="F291" s="438">
        <f>+[2]UE409!F303</f>
        <v>12945</v>
      </c>
      <c r="G291" s="417">
        <v>12526</v>
      </c>
      <c r="H291" s="417">
        <v>12526</v>
      </c>
      <c r="I291" s="417">
        <v>12526</v>
      </c>
      <c r="J291" s="417">
        <v>1278</v>
      </c>
      <c r="K291" s="417">
        <v>786</v>
      </c>
      <c r="L291" s="417">
        <v>995</v>
      </c>
      <c r="M291" s="417">
        <v>955</v>
      </c>
      <c r="N291" s="417">
        <v>979</v>
      </c>
      <c r="O291" s="417">
        <v>920</v>
      </c>
      <c r="P291" s="417"/>
      <c r="Q291" s="417"/>
      <c r="R291" s="417"/>
      <c r="S291" s="417"/>
      <c r="T291" s="417"/>
      <c r="U291" s="417"/>
      <c r="V291" s="439">
        <f t="shared" si="90"/>
        <v>5913</v>
      </c>
      <c r="W291" s="440">
        <f t="shared" si="91"/>
        <v>45.67786790266512</v>
      </c>
    </row>
    <row r="292" spans="2:23" ht="63">
      <c r="B292" s="1354" t="s">
        <v>254</v>
      </c>
      <c r="C292" s="1356" t="s">
        <v>255</v>
      </c>
      <c r="D292" s="425" t="s">
        <v>221</v>
      </c>
      <c r="E292" s="425"/>
      <c r="F292" s="438">
        <f>+[2]UE409!F304</f>
        <v>22060</v>
      </c>
      <c r="G292" s="438">
        <f>+G293</f>
        <v>9285</v>
      </c>
      <c r="H292" s="438">
        <f>+H293</f>
        <v>9285</v>
      </c>
      <c r="I292" s="438">
        <f>+I293</f>
        <v>9285</v>
      </c>
      <c r="J292" s="438">
        <f>+J293</f>
        <v>796</v>
      </c>
      <c r="K292" s="438">
        <f t="shared" ref="K292:U292" si="95">+K293</f>
        <v>237</v>
      </c>
      <c r="L292" s="438">
        <f t="shared" si="95"/>
        <v>555</v>
      </c>
      <c r="M292" s="438">
        <f t="shared" si="95"/>
        <v>3518</v>
      </c>
      <c r="N292" s="438">
        <f t="shared" si="95"/>
        <v>2455</v>
      </c>
      <c r="O292" s="438">
        <v>1760</v>
      </c>
      <c r="P292" s="438">
        <f t="shared" si="95"/>
        <v>0</v>
      </c>
      <c r="Q292" s="438">
        <f t="shared" si="95"/>
        <v>0</v>
      </c>
      <c r="R292" s="438">
        <f t="shared" si="95"/>
        <v>0</v>
      </c>
      <c r="S292" s="438">
        <f t="shared" si="95"/>
        <v>0</v>
      </c>
      <c r="T292" s="438">
        <f t="shared" si="95"/>
        <v>0</v>
      </c>
      <c r="U292" s="438">
        <f t="shared" si="95"/>
        <v>0</v>
      </c>
      <c r="V292" s="439">
        <f t="shared" si="90"/>
        <v>9321</v>
      </c>
      <c r="W292" s="440">
        <f t="shared" si="91"/>
        <v>42.252946509519489</v>
      </c>
    </row>
    <row r="293" spans="2:23" ht="42">
      <c r="B293" s="1355"/>
      <c r="C293" s="1357"/>
      <c r="D293" s="450" t="s">
        <v>136</v>
      </c>
      <c r="E293" s="446" t="s">
        <v>256</v>
      </c>
      <c r="F293" s="438">
        <f>+[2]UE409!F305</f>
        <v>22060</v>
      </c>
      <c r="G293" s="417">
        <v>9285</v>
      </c>
      <c r="H293" s="428">
        <v>9285</v>
      </c>
      <c r="I293" s="428">
        <v>9285</v>
      </c>
      <c r="J293" s="428">
        <v>796</v>
      </c>
      <c r="K293" s="428">
        <v>237</v>
      </c>
      <c r="L293" s="428">
        <v>555</v>
      </c>
      <c r="M293" s="428">
        <v>3518</v>
      </c>
      <c r="N293" s="428">
        <v>2455</v>
      </c>
      <c r="O293" s="428">
        <v>1760</v>
      </c>
      <c r="P293" s="428"/>
      <c r="Q293" s="428"/>
      <c r="R293" s="428"/>
      <c r="S293" s="428"/>
      <c r="T293" s="428"/>
      <c r="U293" s="428"/>
      <c r="V293" s="439">
        <f t="shared" si="90"/>
        <v>9321</v>
      </c>
      <c r="W293" s="440">
        <f t="shared" si="91"/>
        <v>42.252946509519489</v>
      </c>
    </row>
    <row r="294" spans="2:23" ht="63">
      <c r="B294" s="1354" t="s">
        <v>259</v>
      </c>
      <c r="C294" s="1356" t="s">
        <v>300</v>
      </c>
      <c r="D294" s="425" t="s">
        <v>221</v>
      </c>
      <c r="E294" s="425"/>
      <c r="F294" s="438">
        <f>+[2]UE409!F306</f>
        <v>40000</v>
      </c>
      <c r="G294" s="438">
        <f>+G295</f>
        <v>40000</v>
      </c>
      <c r="H294" s="438">
        <f>+H295</f>
        <v>40000</v>
      </c>
      <c r="I294" s="438">
        <f>+I295</f>
        <v>40000</v>
      </c>
      <c r="J294" s="438">
        <f>+J295</f>
        <v>3161</v>
      </c>
      <c r="K294" s="438">
        <f t="shared" ref="K294:U294" si="96">+K295</f>
        <v>3141</v>
      </c>
      <c r="L294" s="438">
        <f t="shared" si="96"/>
        <v>6024</v>
      </c>
      <c r="M294" s="438">
        <f t="shared" si="96"/>
        <v>4358</v>
      </c>
      <c r="N294" s="438">
        <f t="shared" si="96"/>
        <v>6001</v>
      </c>
      <c r="O294" s="438">
        <v>4566</v>
      </c>
      <c r="P294" s="438">
        <f t="shared" si="96"/>
        <v>0</v>
      </c>
      <c r="Q294" s="438">
        <f t="shared" si="96"/>
        <v>0</v>
      </c>
      <c r="R294" s="438">
        <f t="shared" si="96"/>
        <v>0</v>
      </c>
      <c r="S294" s="438">
        <f t="shared" si="96"/>
        <v>0</v>
      </c>
      <c r="T294" s="438">
        <f t="shared" si="96"/>
        <v>0</v>
      </c>
      <c r="U294" s="438">
        <f t="shared" si="96"/>
        <v>0</v>
      </c>
      <c r="V294" s="439">
        <f t="shared" si="90"/>
        <v>27251</v>
      </c>
      <c r="W294" s="440">
        <f t="shared" si="91"/>
        <v>68.127499999999998</v>
      </c>
    </row>
    <row r="295" spans="2:23" ht="71.25" customHeight="1">
      <c r="B295" s="1355"/>
      <c r="C295" s="1357"/>
      <c r="D295" s="450" t="s">
        <v>687</v>
      </c>
      <c r="E295" s="446" t="s">
        <v>50</v>
      </c>
      <c r="F295" s="438">
        <f>+[2]UE409!F307</f>
        <v>40000</v>
      </c>
      <c r="G295" s="417">
        <v>40000</v>
      </c>
      <c r="H295" s="417">
        <v>40000</v>
      </c>
      <c r="I295" s="417">
        <v>40000</v>
      </c>
      <c r="J295" s="417">
        <v>3161</v>
      </c>
      <c r="K295" s="417">
        <v>3141</v>
      </c>
      <c r="L295" s="417">
        <v>6024</v>
      </c>
      <c r="M295" s="417">
        <v>4358</v>
      </c>
      <c r="N295" s="417">
        <v>6001</v>
      </c>
      <c r="O295" s="417">
        <v>4566</v>
      </c>
      <c r="P295" s="417"/>
      <c r="Q295" s="417"/>
      <c r="R295" s="417"/>
      <c r="S295" s="417"/>
      <c r="T295" s="417"/>
      <c r="U295" s="417"/>
      <c r="V295" s="439">
        <f t="shared" si="90"/>
        <v>27251</v>
      </c>
      <c r="W295" s="440">
        <f t="shared" si="91"/>
        <v>68.127499999999998</v>
      </c>
    </row>
    <row r="296" spans="2:23" ht="43.5" customHeight="1">
      <c r="B296" s="1354" t="s">
        <v>260</v>
      </c>
      <c r="C296" s="1340" t="s">
        <v>411</v>
      </c>
      <c r="D296" s="1341"/>
      <c r="E296" s="1342"/>
      <c r="F296" s="438">
        <f>+[2]UE409!F308</f>
        <v>20438</v>
      </c>
      <c r="G296" s="438">
        <f>+G299+G297</f>
        <v>19889</v>
      </c>
      <c r="H296" s="438">
        <f>+H299+H297</f>
        <v>19889</v>
      </c>
      <c r="I296" s="438">
        <f>+I299+I297</f>
        <v>19889</v>
      </c>
      <c r="J296" s="438">
        <f>+J299+J297</f>
        <v>1983</v>
      </c>
      <c r="K296" s="438">
        <f t="shared" ref="K296:U296" si="97">+K299+K297</f>
        <v>1223</v>
      </c>
      <c r="L296" s="438">
        <f t="shared" si="97"/>
        <v>1481</v>
      </c>
      <c r="M296" s="438">
        <f t="shared" si="97"/>
        <v>1243</v>
      </c>
      <c r="N296" s="438">
        <f t="shared" si="97"/>
        <v>2308</v>
      </c>
      <c r="O296" s="438">
        <v>378</v>
      </c>
      <c r="P296" s="438">
        <f t="shared" si="97"/>
        <v>0</v>
      </c>
      <c r="Q296" s="438">
        <f t="shared" si="97"/>
        <v>0</v>
      </c>
      <c r="R296" s="438">
        <f t="shared" si="97"/>
        <v>0</v>
      </c>
      <c r="S296" s="438">
        <f t="shared" si="97"/>
        <v>0</v>
      </c>
      <c r="T296" s="438">
        <f t="shared" si="97"/>
        <v>0</v>
      </c>
      <c r="U296" s="438">
        <f t="shared" si="97"/>
        <v>0</v>
      </c>
      <c r="V296" s="439">
        <f t="shared" si="90"/>
        <v>8616</v>
      </c>
      <c r="W296" s="440">
        <f t="shared" si="91"/>
        <v>42.156766806928267</v>
      </c>
    </row>
    <row r="297" spans="2:23" ht="63">
      <c r="B297" s="1366"/>
      <c r="C297" s="1356" t="s">
        <v>261</v>
      </c>
      <c r="D297" s="425" t="s">
        <v>221</v>
      </c>
      <c r="E297" s="425"/>
      <c r="F297" s="438">
        <f>+[2]UE409!F309</f>
        <v>17138</v>
      </c>
      <c r="G297" s="438">
        <f>+G298</f>
        <v>16589</v>
      </c>
      <c r="H297" s="438">
        <f>+H298</f>
        <v>16589</v>
      </c>
      <c r="I297" s="438">
        <f>+I298</f>
        <v>16589</v>
      </c>
      <c r="J297" s="438">
        <f>+J298</f>
        <v>1839</v>
      </c>
      <c r="K297" s="438">
        <f t="shared" ref="K297:U297" si="98">+K298</f>
        <v>1036</v>
      </c>
      <c r="L297" s="438">
        <f t="shared" si="98"/>
        <v>1448</v>
      </c>
      <c r="M297" s="438">
        <f t="shared" si="98"/>
        <v>1167</v>
      </c>
      <c r="N297" s="438">
        <f t="shared" si="98"/>
        <v>2071</v>
      </c>
      <c r="O297" s="438">
        <v>311</v>
      </c>
      <c r="P297" s="438">
        <f t="shared" si="98"/>
        <v>0</v>
      </c>
      <c r="Q297" s="438">
        <f t="shared" si="98"/>
        <v>0</v>
      </c>
      <c r="R297" s="438">
        <f t="shared" si="98"/>
        <v>0</v>
      </c>
      <c r="S297" s="438">
        <f t="shared" si="98"/>
        <v>0</v>
      </c>
      <c r="T297" s="438">
        <f t="shared" si="98"/>
        <v>0</v>
      </c>
      <c r="U297" s="438">
        <f t="shared" si="98"/>
        <v>0</v>
      </c>
      <c r="V297" s="439">
        <f t="shared" si="90"/>
        <v>7872</v>
      </c>
      <c r="W297" s="440">
        <f t="shared" si="91"/>
        <v>45.933014354066984</v>
      </c>
    </row>
    <row r="298" spans="2:23" ht="63">
      <c r="B298" s="1366"/>
      <c r="C298" s="1357"/>
      <c r="D298" s="450" t="s">
        <v>139</v>
      </c>
      <c r="E298" s="446" t="s">
        <v>33</v>
      </c>
      <c r="F298" s="438">
        <f>+[2]UE409!F310</f>
        <v>17138</v>
      </c>
      <c r="G298" s="417">
        <v>16589</v>
      </c>
      <c r="H298" s="417">
        <v>16589</v>
      </c>
      <c r="I298" s="417">
        <v>16589</v>
      </c>
      <c r="J298" s="417">
        <v>1839</v>
      </c>
      <c r="K298" s="417">
        <v>1036</v>
      </c>
      <c r="L298" s="417">
        <v>1448</v>
      </c>
      <c r="M298" s="417">
        <v>1167</v>
      </c>
      <c r="N298" s="417">
        <v>2071</v>
      </c>
      <c r="O298" s="417">
        <v>311</v>
      </c>
      <c r="P298" s="417"/>
      <c r="Q298" s="417"/>
      <c r="R298" s="417"/>
      <c r="S298" s="417"/>
      <c r="T298" s="417"/>
      <c r="U298" s="417"/>
      <c r="V298" s="439">
        <f t="shared" si="90"/>
        <v>7872</v>
      </c>
      <c r="W298" s="440">
        <f t="shared" si="91"/>
        <v>45.933014354066984</v>
      </c>
    </row>
    <row r="299" spans="2:23" ht="63">
      <c r="B299" s="1366"/>
      <c r="C299" s="1356" t="s">
        <v>262</v>
      </c>
      <c r="D299" s="425" t="s">
        <v>221</v>
      </c>
      <c r="E299" s="425"/>
      <c r="F299" s="438">
        <f>+[2]UE409!F311</f>
        <v>3300</v>
      </c>
      <c r="G299" s="438">
        <f>+G300</f>
        <v>3300</v>
      </c>
      <c r="H299" s="438">
        <f>+H300</f>
        <v>3300</v>
      </c>
      <c r="I299" s="438">
        <f>+I300</f>
        <v>3300</v>
      </c>
      <c r="J299" s="438">
        <f>+J300</f>
        <v>144</v>
      </c>
      <c r="K299" s="438">
        <f t="shared" ref="K299:U299" si="99">+K300</f>
        <v>187</v>
      </c>
      <c r="L299" s="438">
        <f t="shared" si="99"/>
        <v>33</v>
      </c>
      <c r="M299" s="438">
        <f t="shared" si="99"/>
        <v>76</v>
      </c>
      <c r="N299" s="438">
        <f t="shared" si="99"/>
        <v>237</v>
      </c>
      <c r="O299" s="438">
        <v>67</v>
      </c>
      <c r="P299" s="438">
        <f t="shared" si="99"/>
        <v>0</v>
      </c>
      <c r="Q299" s="438">
        <f t="shared" si="99"/>
        <v>0</v>
      </c>
      <c r="R299" s="438">
        <f t="shared" si="99"/>
        <v>0</v>
      </c>
      <c r="S299" s="438">
        <f t="shared" si="99"/>
        <v>0</v>
      </c>
      <c r="T299" s="438">
        <f t="shared" si="99"/>
        <v>0</v>
      </c>
      <c r="U299" s="438">
        <f t="shared" si="99"/>
        <v>0</v>
      </c>
      <c r="V299" s="439">
        <f t="shared" si="90"/>
        <v>744</v>
      </c>
      <c r="W299" s="440">
        <f t="shared" si="91"/>
        <v>22.545454545454547</v>
      </c>
    </row>
    <row r="300" spans="2:23" ht="84">
      <c r="B300" s="1355"/>
      <c r="C300" s="1357"/>
      <c r="D300" s="397" t="s">
        <v>543</v>
      </c>
      <c r="E300" s="446" t="s">
        <v>33</v>
      </c>
      <c r="F300" s="438">
        <f>+[2]UE409!F312</f>
        <v>3300</v>
      </c>
      <c r="G300" s="417">
        <v>3300</v>
      </c>
      <c r="H300" s="417">
        <v>3300</v>
      </c>
      <c r="I300" s="417">
        <v>3300</v>
      </c>
      <c r="J300" s="417">
        <v>144</v>
      </c>
      <c r="K300" s="417">
        <v>187</v>
      </c>
      <c r="L300" s="417">
        <v>33</v>
      </c>
      <c r="M300" s="417">
        <v>76</v>
      </c>
      <c r="N300" s="417">
        <v>237</v>
      </c>
      <c r="O300" s="417">
        <v>67</v>
      </c>
      <c r="P300" s="417"/>
      <c r="Q300" s="417"/>
      <c r="R300" s="417"/>
      <c r="S300" s="417"/>
      <c r="T300" s="417"/>
      <c r="U300" s="417"/>
      <c r="V300" s="439">
        <f t="shared" si="90"/>
        <v>744</v>
      </c>
      <c r="W300" s="440">
        <f t="shared" si="91"/>
        <v>22.545454545454547</v>
      </c>
    </row>
    <row r="301" spans="2:23" ht="35.25" customHeight="1">
      <c r="B301" s="1354" t="s">
        <v>263</v>
      </c>
      <c r="C301" s="1340" t="s">
        <v>411</v>
      </c>
      <c r="D301" s="1341"/>
      <c r="E301" s="1342"/>
      <c r="F301" s="438">
        <f>+[2]UE409!F313</f>
        <v>10408</v>
      </c>
      <c r="G301" s="438">
        <f>+G302+G304</f>
        <v>11600</v>
      </c>
      <c r="H301" s="438">
        <f>+H302+H304</f>
        <v>11600</v>
      </c>
      <c r="I301" s="438">
        <f>+I302+I304</f>
        <v>11600</v>
      </c>
      <c r="J301" s="438">
        <f>+J302+J304</f>
        <v>1076</v>
      </c>
      <c r="K301" s="438">
        <f t="shared" ref="K301:U301" si="100">+K302+K304</f>
        <v>760</v>
      </c>
      <c r="L301" s="438">
        <f t="shared" si="100"/>
        <v>1139</v>
      </c>
      <c r="M301" s="438">
        <f t="shared" si="100"/>
        <v>849</v>
      </c>
      <c r="N301" s="438">
        <f t="shared" si="100"/>
        <v>1031</v>
      </c>
      <c r="O301" s="438">
        <v>876</v>
      </c>
      <c r="P301" s="438">
        <f t="shared" si="100"/>
        <v>0</v>
      </c>
      <c r="Q301" s="438">
        <f t="shared" si="100"/>
        <v>0</v>
      </c>
      <c r="R301" s="438">
        <f t="shared" si="100"/>
        <v>0</v>
      </c>
      <c r="S301" s="438">
        <f t="shared" si="100"/>
        <v>0</v>
      </c>
      <c r="T301" s="438">
        <f t="shared" si="100"/>
        <v>0</v>
      </c>
      <c r="U301" s="438">
        <f t="shared" si="100"/>
        <v>0</v>
      </c>
      <c r="V301" s="439">
        <f t="shared" si="90"/>
        <v>5731</v>
      </c>
      <c r="W301" s="440">
        <f t="shared" si="91"/>
        <v>55.063412759415833</v>
      </c>
    </row>
    <row r="302" spans="2:23" ht="63">
      <c r="B302" s="1366"/>
      <c r="C302" s="1356" t="s">
        <v>398</v>
      </c>
      <c r="D302" s="425" t="s">
        <v>221</v>
      </c>
      <c r="E302" s="425"/>
      <c r="F302" s="438">
        <f>+[2]UE409!F314</f>
        <v>6133</v>
      </c>
      <c r="G302" s="438">
        <f>+G303</f>
        <v>8000</v>
      </c>
      <c r="H302" s="438">
        <f>+H303</f>
        <v>8000</v>
      </c>
      <c r="I302" s="438">
        <f>+I303</f>
        <v>8000</v>
      </c>
      <c r="J302" s="438">
        <f>+J303</f>
        <v>737</v>
      </c>
      <c r="K302" s="438">
        <f t="shared" ref="K302:U302" si="101">+K303</f>
        <v>509</v>
      </c>
      <c r="L302" s="438">
        <f t="shared" si="101"/>
        <v>588</v>
      </c>
      <c r="M302" s="438">
        <f t="shared" si="101"/>
        <v>505</v>
      </c>
      <c r="N302" s="438">
        <f t="shared" si="101"/>
        <v>601</v>
      </c>
      <c r="O302" s="438">
        <v>509</v>
      </c>
      <c r="P302" s="438">
        <f t="shared" si="101"/>
        <v>0</v>
      </c>
      <c r="Q302" s="438">
        <f t="shared" si="101"/>
        <v>0</v>
      </c>
      <c r="R302" s="438">
        <f t="shared" si="101"/>
        <v>0</v>
      </c>
      <c r="S302" s="438">
        <f t="shared" si="101"/>
        <v>0</v>
      </c>
      <c r="T302" s="438">
        <f t="shared" si="101"/>
        <v>0</v>
      </c>
      <c r="U302" s="438">
        <f t="shared" si="101"/>
        <v>0</v>
      </c>
      <c r="V302" s="439">
        <f t="shared" si="90"/>
        <v>3449</v>
      </c>
      <c r="W302" s="440">
        <f t="shared" si="91"/>
        <v>56.236751997391167</v>
      </c>
    </row>
    <row r="303" spans="2:23" ht="47.25" customHeight="1">
      <c r="B303" s="1366"/>
      <c r="C303" s="1357"/>
      <c r="D303" s="450" t="s">
        <v>264</v>
      </c>
      <c r="E303" s="446" t="s">
        <v>33</v>
      </c>
      <c r="F303" s="438">
        <f>+[2]UE409!F315</f>
        <v>6133</v>
      </c>
      <c r="G303" s="417">
        <v>8000</v>
      </c>
      <c r="H303" s="417">
        <v>8000</v>
      </c>
      <c r="I303" s="417">
        <v>8000</v>
      </c>
      <c r="J303" s="417">
        <v>737</v>
      </c>
      <c r="K303" s="417">
        <v>509</v>
      </c>
      <c r="L303" s="417">
        <v>588</v>
      </c>
      <c r="M303" s="417">
        <v>505</v>
      </c>
      <c r="N303" s="417">
        <v>601</v>
      </c>
      <c r="O303" s="417">
        <v>509</v>
      </c>
      <c r="P303" s="417"/>
      <c r="Q303" s="417"/>
      <c r="R303" s="417"/>
      <c r="S303" s="417"/>
      <c r="T303" s="417"/>
      <c r="U303" s="417"/>
      <c r="V303" s="439">
        <f t="shared" si="90"/>
        <v>3449</v>
      </c>
      <c r="W303" s="440">
        <f t="shared" si="91"/>
        <v>56.236751997391167</v>
      </c>
    </row>
    <row r="304" spans="2:23" ht="63">
      <c r="B304" s="1366"/>
      <c r="C304" s="1356" t="s">
        <v>265</v>
      </c>
      <c r="D304" s="425" t="s">
        <v>221</v>
      </c>
      <c r="E304" s="425"/>
      <c r="F304" s="438">
        <f>+[2]UE409!F316</f>
        <v>4275</v>
      </c>
      <c r="G304" s="438">
        <f>+G305</f>
        <v>3600</v>
      </c>
      <c r="H304" s="438">
        <f>+H305</f>
        <v>3600</v>
      </c>
      <c r="I304" s="438">
        <f>+I305</f>
        <v>3600</v>
      </c>
      <c r="J304" s="438">
        <f>+J305</f>
        <v>339</v>
      </c>
      <c r="K304" s="438">
        <f t="shared" ref="K304:U304" si="102">+K305</f>
        <v>251</v>
      </c>
      <c r="L304" s="438">
        <f t="shared" si="102"/>
        <v>551</v>
      </c>
      <c r="M304" s="438">
        <f t="shared" si="102"/>
        <v>344</v>
      </c>
      <c r="N304" s="438">
        <f t="shared" si="102"/>
        <v>430</v>
      </c>
      <c r="O304" s="438">
        <v>367</v>
      </c>
      <c r="P304" s="438">
        <f t="shared" si="102"/>
        <v>0</v>
      </c>
      <c r="Q304" s="438">
        <f t="shared" si="102"/>
        <v>0</v>
      </c>
      <c r="R304" s="438">
        <f t="shared" si="102"/>
        <v>0</v>
      </c>
      <c r="S304" s="438">
        <f t="shared" si="102"/>
        <v>0</v>
      </c>
      <c r="T304" s="438">
        <f t="shared" si="102"/>
        <v>0</v>
      </c>
      <c r="U304" s="438">
        <f t="shared" si="102"/>
        <v>0</v>
      </c>
      <c r="V304" s="439">
        <f t="shared" si="90"/>
        <v>2282</v>
      </c>
      <c r="W304" s="440">
        <f t="shared" si="91"/>
        <v>53.380116959064324</v>
      </c>
    </row>
    <row r="305" spans="2:23" ht="53.25" customHeight="1">
      <c r="B305" s="1355"/>
      <c r="C305" s="1357"/>
      <c r="D305" s="450" t="s">
        <v>140</v>
      </c>
      <c r="E305" s="446" t="s">
        <v>33</v>
      </c>
      <c r="F305" s="438">
        <f>+[2]UE409!F317</f>
        <v>4275</v>
      </c>
      <c r="G305" s="417">
        <v>3600</v>
      </c>
      <c r="H305" s="428">
        <v>3600</v>
      </c>
      <c r="I305" s="428">
        <v>3600</v>
      </c>
      <c r="J305" s="428">
        <v>339</v>
      </c>
      <c r="K305" s="428">
        <v>251</v>
      </c>
      <c r="L305" s="428">
        <v>551</v>
      </c>
      <c r="M305" s="428">
        <v>344</v>
      </c>
      <c r="N305" s="428">
        <v>430</v>
      </c>
      <c r="O305" s="428">
        <v>367</v>
      </c>
      <c r="P305" s="428"/>
      <c r="Q305" s="428"/>
      <c r="R305" s="428"/>
      <c r="S305" s="428"/>
      <c r="T305" s="428"/>
      <c r="U305" s="428"/>
      <c r="V305" s="439">
        <f t="shared" si="90"/>
        <v>2282</v>
      </c>
      <c r="W305" s="440">
        <f t="shared" si="91"/>
        <v>53.380116959064324</v>
      </c>
    </row>
    <row r="306" spans="2:23" ht="63">
      <c r="B306" s="1354" t="s">
        <v>266</v>
      </c>
      <c r="C306" s="1356" t="s">
        <v>267</v>
      </c>
      <c r="D306" s="425" t="s">
        <v>221</v>
      </c>
      <c r="E306" s="425"/>
      <c r="F306" s="438">
        <f>+[2]UE409!F318</f>
        <v>85</v>
      </c>
      <c r="G306" s="438">
        <f>+G307</f>
        <v>85</v>
      </c>
      <c r="H306" s="438">
        <f>+H307</f>
        <v>85</v>
      </c>
      <c r="I306" s="438">
        <f>+I307</f>
        <v>85</v>
      </c>
      <c r="J306" s="438">
        <f>+J307</f>
        <v>0</v>
      </c>
      <c r="K306" s="438">
        <f t="shared" ref="K306:U306" si="103">+K307</f>
        <v>13</v>
      </c>
      <c r="L306" s="438">
        <f t="shared" si="103"/>
        <v>6</v>
      </c>
      <c r="M306" s="438">
        <f t="shared" si="103"/>
        <v>4</v>
      </c>
      <c r="N306" s="438">
        <f t="shared" si="103"/>
        <v>6</v>
      </c>
      <c r="O306" s="438">
        <v>1</v>
      </c>
      <c r="P306" s="438">
        <f t="shared" si="103"/>
        <v>0</v>
      </c>
      <c r="Q306" s="438">
        <f t="shared" si="103"/>
        <v>0</v>
      </c>
      <c r="R306" s="438">
        <f t="shared" si="103"/>
        <v>0</v>
      </c>
      <c r="S306" s="438">
        <f t="shared" si="103"/>
        <v>0</v>
      </c>
      <c r="T306" s="438">
        <f t="shared" si="103"/>
        <v>0</v>
      </c>
      <c r="U306" s="438">
        <f t="shared" si="103"/>
        <v>0</v>
      </c>
      <c r="V306" s="439">
        <f t="shared" si="90"/>
        <v>30</v>
      </c>
      <c r="W306" s="440">
        <f t="shared" si="91"/>
        <v>35.294117647058826</v>
      </c>
    </row>
    <row r="307" spans="2:23" ht="63">
      <c r="B307" s="1355"/>
      <c r="C307" s="1357"/>
      <c r="D307" s="450" t="s">
        <v>482</v>
      </c>
      <c r="E307" s="446" t="s">
        <v>60</v>
      </c>
      <c r="F307" s="438">
        <f>+[2]UE409!F319</f>
        <v>85</v>
      </c>
      <c r="G307" s="417">
        <v>85</v>
      </c>
      <c r="H307" s="428">
        <v>85</v>
      </c>
      <c r="I307" s="428">
        <v>85</v>
      </c>
      <c r="J307" s="428">
        <v>0</v>
      </c>
      <c r="K307" s="428">
        <v>13</v>
      </c>
      <c r="L307" s="428">
        <v>6</v>
      </c>
      <c r="M307" s="428">
        <v>4</v>
      </c>
      <c r="N307" s="428">
        <v>6</v>
      </c>
      <c r="O307" s="428">
        <v>1</v>
      </c>
      <c r="P307" s="428"/>
      <c r="Q307" s="428"/>
      <c r="R307" s="428"/>
      <c r="S307" s="428"/>
      <c r="T307" s="428"/>
      <c r="U307" s="428"/>
      <c r="V307" s="439">
        <f t="shared" si="90"/>
        <v>30</v>
      </c>
      <c r="W307" s="440">
        <f t="shared" si="91"/>
        <v>35.294117647058826</v>
      </c>
    </row>
    <row r="308" spans="2:23" ht="63">
      <c r="B308" s="1414" t="s">
        <v>268</v>
      </c>
      <c r="C308" s="1420" t="s">
        <v>269</v>
      </c>
      <c r="D308" s="425" t="s">
        <v>221</v>
      </c>
      <c r="E308" s="425"/>
      <c r="F308" s="438">
        <f>+[2]UE409!F320</f>
        <v>250</v>
      </c>
      <c r="G308" s="438">
        <f>+G309</f>
        <v>250</v>
      </c>
      <c r="H308" s="438">
        <f>+H309</f>
        <v>250</v>
      </c>
      <c r="I308" s="438">
        <f>+I309</f>
        <v>250</v>
      </c>
      <c r="J308" s="438">
        <f>+J309</f>
        <v>21</v>
      </c>
      <c r="K308" s="438">
        <f t="shared" ref="K308:U308" si="104">+K309</f>
        <v>65</v>
      </c>
      <c r="L308" s="438">
        <f t="shared" si="104"/>
        <v>26</v>
      </c>
      <c r="M308" s="438">
        <f t="shared" si="104"/>
        <v>16</v>
      </c>
      <c r="N308" s="438">
        <f t="shared" si="104"/>
        <v>0</v>
      </c>
      <c r="O308" s="438">
        <v>24</v>
      </c>
      <c r="P308" s="438">
        <f t="shared" si="104"/>
        <v>0</v>
      </c>
      <c r="Q308" s="438">
        <f t="shared" si="104"/>
        <v>0</v>
      </c>
      <c r="R308" s="438">
        <f t="shared" si="104"/>
        <v>0</v>
      </c>
      <c r="S308" s="438">
        <f t="shared" si="104"/>
        <v>0</v>
      </c>
      <c r="T308" s="438">
        <f t="shared" si="104"/>
        <v>0</v>
      </c>
      <c r="U308" s="438">
        <f t="shared" si="104"/>
        <v>0</v>
      </c>
      <c r="V308" s="439">
        <f t="shared" si="90"/>
        <v>152</v>
      </c>
      <c r="W308" s="440">
        <f t="shared" si="91"/>
        <v>60.8</v>
      </c>
    </row>
    <row r="309" spans="2:23" ht="56.25" customHeight="1">
      <c r="B309" s="1416"/>
      <c r="C309" s="1421"/>
      <c r="D309" s="450" t="s">
        <v>419</v>
      </c>
      <c r="E309" s="446" t="s">
        <v>60</v>
      </c>
      <c r="F309" s="438">
        <f>+[2]UE409!F321</f>
        <v>250</v>
      </c>
      <c r="G309" s="417">
        <v>250</v>
      </c>
      <c r="H309" s="428">
        <v>250</v>
      </c>
      <c r="I309" s="428">
        <v>250</v>
      </c>
      <c r="J309" s="428">
        <v>21</v>
      </c>
      <c r="K309" s="428">
        <v>65</v>
      </c>
      <c r="L309" s="428">
        <v>26</v>
      </c>
      <c r="M309" s="428">
        <v>16</v>
      </c>
      <c r="N309" s="428">
        <v>0</v>
      </c>
      <c r="O309" s="428">
        <v>24</v>
      </c>
      <c r="P309" s="428"/>
      <c r="Q309" s="428"/>
      <c r="R309" s="428"/>
      <c r="S309" s="428"/>
      <c r="T309" s="428"/>
      <c r="U309" s="428"/>
      <c r="V309" s="439">
        <f t="shared" si="90"/>
        <v>152</v>
      </c>
      <c r="W309" s="440">
        <f t="shared" si="91"/>
        <v>60.8</v>
      </c>
    </row>
    <row r="310" spans="2:23">
      <c r="B310" s="433"/>
      <c r="C310" s="433"/>
      <c r="D310" s="433"/>
      <c r="F310" s="433"/>
      <c r="G310" s="503"/>
      <c r="H310" s="504"/>
      <c r="I310" s="504"/>
      <c r="J310" s="505"/>
      <c r="K310" s="505"/>
      <c r="L310" s="505"/>
      <c r="M310" s="505"/>
      <c r="N310" s="505"/>
      <c r="O310" s="505"/>
      <c r="P310" s="505"/>
      <c r="Q310" s="505"/>
      <c r="R310" s="505"/>
      <c r="S310" s="505"/>
      <c r="T310" s="505"/>
      <c r="U310" s="505"/>
    </row>
    <row r="311" spans="2:23">
      <c r="B311" s="52"/>
      <c r="C311" s="52"/>
      <c r="D311" s="52"/>
      <c r="E311" s="52"/>
      <c r="F311" s="71"/>
      <c r="G311" s="52"/>
      <c r="H311" s="52"/>
      <c r="I311" s="52"/>
      <c r="J311" s="52"/>
      <c r="K311" s="52"/>
      <c r="L311" s="52"/>
      <c r="M311" s="52"/>
      <c r="N311" s="52"/>
      <c r="O311" s="52"/>
      <c r="P311" s="52"/>
      <c r="Q311" s="52"/>
      <c r="R311" s="52"/>
      <c r="S311" s="52"/>
      <c r="T311" s="52"/>
      <c r="U311" s="52"/>
    </row>
    <row r="312" spans="2:23">
      <c r="B312" s="52"/>
      <c r="C312" s="52"/>
      <c r="D312" s="52"/>
      <c r="E312" s="52"/>
      <c r="F312" s="71"/>
      <c r="G312" s="52"/>
      <c r="H312" s="52"/>
      <c r="I312" s="52"/>
      <c r="J312" s="52"/>
      <c r="K312" s="52"/>
      <c r="L312" s="52"/>
      <c r="M312" s="52"/>
      <c r="N312" s="52"/>
      <c r="O312" s="52"/>
      <c r="P312" s="52"/>
      <c r="Q312" s="52"/>
      <c r="R312" s="52"/>
      <c r="S312" s="52"/>
      <c r="T312" s="52"/>
      <c r="U312" s="52"/>
    </row>
    <row r="313" spans="2:23">
      <c r="B313" s="52"/>
      <c r="C313" s="52"/>
      <c r="D313" s="52"/>
      <c r="E313" s="52"/>
      <c r="F313" s="71"/>
      <c r="G313" s="52"/>
      <c r="H313" s="52"/>
      <c r="I313" s="52"/>
      <c r="J313" s="52"/>
      <c r="K313" s="52"/>
      <c r="L313" s="52"/>
      <c r="M313" s="52"/>
      <c r="N313" s="52"/>
      <c r="O313" s="52"/>
      <c r="P313" s="52"/>
      <c r="Q313" s="52"/>
      <c r="R313" s="52"/>
      <c r="S313" s="52"/>
      <c r="T313" s="52"/>
      <c r="U313" s="52"/>
    </row>
    <row r="314" spans="2:23">
      <c r="B314" s="1358" t="s">
        <v>10</v>
      </c>
      <c r="C314" s="1358"/>
      <c r="D314" s="1358"/>
      <c r="E314" s="1358"/>
      <c r="F314" s="1358"/>
      <c r="G314" s="1358"/>
      <c r="H314" s="1358"/>
      <c r="I314" s="461"/>
      <c r="J314" s="274"/>
      <c r="K314" s="274"/>
      <c r="L314" s="274"/>
      <c r="M314" s="274"/>
      <c r="N314" s="274"/>
      <c r="O314" s="274"/>
      <c r="P314" s="274"/>
      <c r="Q314" s="274"/>
      <c r="R314" s="274"/>
      <c r="S314" s="274"/>
      <c r="T314" s="274"/>
      <c r="U314" s="274"/>
    </row>
    <row r="315" spans="2:23">
      <c r="B315" s="462" t="s">
        <v>96</v>
      </c>
      <c r="C315" s="1359" t="s">
        <v>97</v>
      </c>
      <c r="D315" s="1359"/>
      <c r="E315" s="1359"/>
      <c r="F315" s="1359"/>
      <c r="G315" s="1359"/>
      <c r="H315" s="1359"/>
      <c r="I315" s="461"/>
      <c r="J315" s="274"/>
      <c r="K315" s="274"/>
      <c r="L315" s="274"/>
      <c r="M315" s="274"/>
      <c r="N315" s="274"/>
      <c r="O315" s="274"/>
      <c r="P315" s="274"/>
      <c r="Q315" s="274"/>
      <c r="R315" s="274"/>
      <c r="S315" s="274"/>
      <c r="T315" s="274"/>
      <c r="U315" s="274"/>
    </row>
    <row r="316" spans="2:23">
      <c r="B316" s="1343" t="s">
        <v>14</v>
      </c>
      <c r="C316" s="1343" t="s">
        <v>15</v>
      </c>
      <c r="D316" s="1360" t="s">
        <v>16</v>
      </c>
      <c r="E316" s="1363" t="s">
        <v>17</v>
      </c>
      <c r="F316" s="1346" t="s">
        <v>494</v>
      </c>
      <c r="G316" s="1340" t="s">
        <v>214</v>
      </c>
      <c r="H316" s="1341"/>
      <c r="I316" s="1342"/>
      <c r="J316" s="1331" t="s">
        <v>493</v>
      </c>
      <c r="K316" s="1332"/>
      <c r="L316" s="1332"/>
      <c r="M316" s="1332"/>
      <c r="N316" s="1332"/>
      <c r="O316" s="1332"/>
      <c r="P316" s="1332"/>
      <c r="Q316" s="1332"/>
      <c r="R316" s="1332"/>
      <c r="S316" s="1332"/>
      <c r="T316" s="1332"/>
      <c r="U316" s="1333"/>
      <c r="V316" s="1334" t="s">
        <v>576</v>
      </c>
      <c r="W316" s="1337" t="s">
        <v>577</v>
      </c>
    </row>
    <row r="317" spans="2:23">
      <c r="B317" s="1345"/>
      <c r="C317" s="1345"/>
      <c r="D317" s="1361"/>
      <c r="E317" s="1364"/>
      <c r="F317" s="1347"/>
      <c r="G317" s="1340" t="s">
        <v>437</v>
      </c>
      <c r="H317" s="1341"/>
      <c r="I317" s="1342"/>
      <c r="J317" s="1331" t="s">
        <v>575</v>
      </c>
      <c r="K317" s="1332"/>
      <c r="L317" s="1332"/>
      <c r="M317" s="1332"/>
      <c r="N317" s="1332"/>
      <c r="O317" s="1332"/>
      <c r="P317" s="1332"/>
      <c r="Q317" s="1332"/>
      <c r="R317" s="1332"/>
      <c r="S317" s="1332"/>
      <c r="T317" s="1332"/>
      <c r="U317" s="1333"/>
      <c r="V317" s="1335"/>
      <c r="W317" s="1338"/>
    </row>
    <row r="318" spans="2:23">
      <c r="B318" s="1345"/>
      <c r="C318" s="1345"/>
      <c r="D318" s="1361"/>
      <c r="E318" s="1364"/>
      <c r="F318" s="1347"/>
      <c r="G318" s="1343">
        <v>2023</v>
      </c>
      <c r="H318" s="1343">
        <v>2024</v>
      </c>
      <c r="I318" s="1343">
        <v>2025</v>
      </c>
      <c r="J318" s="435"/>
      <c r="K318" s="435"/>
      <c r="L318" s="435"/>
      <c r="M318" s="435"/>
      <c r="N318" s="435"/>
      <c r="O318" s="435"/>
      <c r="P318" s="435"/>
      <c r="Q318" s="435"/>
      <c r="R318" s="435"/>
      <c r="S318" s="435"/>
      <c r="T318" s="435"/>
      <c r="U318" s="435"/>
      <c r="V318" s="1335"/>
      <c r="W318" s="1338"/>
    </row>
    <row r="319" spans="2:23">
      <c r="B319" s="1344"/>
      <c r="C319" s="1344"/>
      <c r="D319" s="1362"/>
      <c r="E319" s="1365"/>
      <c r="F319" s="1348"/>
      <c r="G319" s="1344"/>
      <c r="H319" s="1344"/>
      <c r="I319" s="1344"/>
      <c r="J319" s="437" t="s">
        <v>399</v>
      </c>
      <c r="K319" s="437" t="s">
        <v>400</v>
      </c>
      <c r="L319" s="437" t="s">
        <v>401</v>
      </c>
      <c r="M319" s="437" t="s">
        <v>402</v>
      </c>
      <c r="N319" s="437" t="s">
        <v>403</v>
      </c>
      <c r="O319" s="437" t="s">
        <v>404</v>
      </c>
      <c r="P319" s="437" t="s">
        <v>405</v>
      </c>
      <c r="Q319" s="437" t="s">
        <v>406</v>
      </c>
      <c r="R319" s="437" t="s">
        <v>407</v>
      </c>
      <c r="S319" s="437" t="s">
        <v>408</v>
      </c>
      <c r="T319" s="437" t="s">
        <v>409</v>
      </c>
      <c r="U319" s="437" t="s">
        <v>410</v>
      </c>
      <c r="V319" s="1336"/>
      <c r="W319" s="1339"/>
    </row>
    <row r="320" spans="2:23" ht="63">
      <c r="B320" s="1343" t="s">
        <v>301</v>
      </c>
      <c r="C320" s="1420" t="s">
        <v>141</v>
      </c>
      <c r="D320" s="426" t="s">
        <v>221</v>
      </c>
      <c r="E320" s="434"/>
      <c r="F320" s="438">
        <f>+[2]UE409!F332</f>
        <v>50</v>
      </c>
      <c r="G320" s="438">
        <f>+G321</f>
        <v>50</v>
      </c>
      <c r="H320" s="438">
        <f>+H321</f>
        <v>50</v>
      </c>
      <c r="I320" s="438">
        <f>+I321</f>
        <v>50</v>
      </c>
      <c r="J320" s="438">
        <f>+J321</f>
        <v>0</v>
      </c>
      <c r="K320" s="438">
        <f t="shared" ref="K320:U320" si="105">+K321</f>
        <v>0</v>
      </c>
      <c r="L320" s="438">
        <f t="shared" si="105"/>
        <v>0</v>
      </c>
      <c r="M320" s="438">
        <f t="shared" si="105"/>
        <v>0</v>
      </c>
      <c r="N320" s="438">
        <f t="shared" si="105"/>
        <v>0</v>
      </c>
      <c r="O320" s="438">
        <f t="shared" si="105"/>
        <v>0</v>
      </c>
      <c r="P320" s="438">
        <f t="shared" si="105"/>
        <v>0</v>
      </c>
      <c r="Q320" s="438">
        <f t="shared" si="105"/>
        <v>0</v>
      </c>
      <c r="R320" s="438">
        <f t="shared" si="105"/>
        <v>0</v>
      </c>
      <c r="S320" s="438">
        <f t="shared" si="105"/>
        <v>0</v>
      </c>
      <c r="T320" s="438">
        <f t="shared" si="105"/>
        <v>0</v>
      </c>
      <c r="U320" s="438">
        <f t="shared" si="105"/>
        <v>0</v>
      </c>
      <c r="V320" s="439">
        <f>SUM(J320:U320)</f>
        <v>0</v>
      </c>
      <c r="W320" s="440">
        <f>+V320/F320*100</f>
        <v>0</v>
      </c>
    </row>
    <row r="321" spans="2:23" ht="42">
      <c r="B321" s="1345"/>
      <c r="C321" s="1421"/>
      <c r="D321" s="509" t="s">
        <v>688</v>
      </c>
      <c r="E321" s="485" t="s">
        <v>129</v>
      </c>
      <c r="F321" s="438">
        <f>+[2]UE409!F333</f>
        <v>50</v>
      </c>
      <c r="G321" s="417">
        <v>50</v>
      </c>
      <c r="H321" s="417">
        <v>50</v>
      </c>
      <c r="I321" s="417">
        <v>50</v>
      </c>
      <c r="J321" s="428">
        <v>0</v>
      </c>
      <c r="K321" s="428">
        <v>0</v>
      </c>
      <c r="L321" s="428">
        <v>0</v>
      </c>
      <c r="M321" s="428">
        <v>0</v>
      </c>
      <c r="N321" s="428">
        <v>0</v>
      </c>
      <c r="O321" s="428">
        <v>0</v>
      </c>
      <c r="P321" s="428"/>
      <c r="Q321" s="428"/>
      <c r="R321" s="428"/>
      <c r="S321" s="428"/>
      <c r="T321" s="428"/>
      <c r="U321" s="428"/>
      <c r="V321" s="439">
        <f t="shared" ref="V321:V328" si="106">SUM(J321:U321)</f>
        <v>0</v>
      </c>
      <c r="W321" s="440">
        <f t="shared" ref="W321:W328" si="107">+V321/F321*100</f>
        <v>0</v>
      </c>
    </row>
    <row r="322" spans="2:23" ht="63">
      <c r="B322" s="1345"/>
      <c r="C322" s="1386" t="s">
        <v>422</v>
      </c>
      <c r="D322" s="426" t="s">
        <v>221</v>
      </c>
      <c r="E322" s="434"/>
      <c r="F322" s="438">
        <f>+[2]UE409!F334</f>
        <v>2800</v>
      </c>
      <c r="G322" s="438">
        <f>SUM(G323:G326)</f>
        <v>2800</v>
      </c>
      <c r="H322" s="425">
        <f>SUM(H323:H326)</f>
        <v>2800</v>
      </c>
      <c r="I322" s="425">
        <f>SUM(I323:I326)</f>
        <v>2800</v>
      </c>
      <c r="J322" s="425">
        <f>SUM(J323:J326)</f>
        <v>766</v>
      </c>
      <c r="K322" s="425">
        <f t="shared" ref="K322:U322" si="108">SUM(K323:K326)</f>
        <v>669</v>
      </c>
      <c r="L322" s="425">
        <f t="shared" si="108"/>
        <v>371</v>
      </c>
      <c r="M322" s="425">
        <f t="shared" si="108"/>
        <v>117</v>
      </c>
      <c r="N322" s="425">
        <f t="shared" si="108"/>
        <v>247</v>
      </c>
      <c r="O322" s="425">
        <f t="shared" si="108"/>
        <v>107</v>
      </c>
      <c r="P322" s="425">
        <f t="shared" si="108"/>
        <v>0</v>
      </c>
      <c r="Q322" s="425">
        <f t="shared" si="108"/>
        <v>0</v>
      </c>
      <c r="R322" s="425">
        <f t="shared" si="108"/>
        <v>0</v>
      </c>
      <c r="S322" s="425">
        <f t="shared" si="108"/>
        <v>0</v>
      </c>
      <c r="T322" s="425">
        <f t="shared" si="108"/>
        <v>0</v>
      </c>
      <c r="U322" s="425">
        <f t="shared" si="108"/>
        <v>0</v>
      </c>
      <c r="V322" s="439">
        <f t="shared" si="106"/>
        <v>2277</v>
      </c>
      <c r="W322" s="440">
        <f t="shared" si="107"/>
        <v>81.321428571428569</v>
      </c>
    </row>
    <row r="323" spans="2:23" ht="56.25" customHeight="1">
      <c r="B323" s="1345"/>
      <c r="C323" s="1387"/>
      <c r="D323" s="520" t="s">
        <v>424</v>
      </c>
      <c r="E323" s="521" t="s">
        <v>423</v>
      </c>
      <c r="F323" s="438">
        <f>+[2]UE409!F335</f>
        <v>800</v>
      </c>
      <c r="G323" s="417">
        <v>800</v>
      </c>
      <c r="H323" s="417">
        <v>800</v>
      </c>
      <c r="I323" s="417">
        <v>800</v>
      </c>
      <c r="J323" s="417">
        <v>187</v>
      </c>
      <c r="K323" s="417">
        <v>153</v>
      </c>
      <c r="L323" s="417">
        <v>198</v>
      </c>
      <c r="M323" s="417">
        <v>15</v>
      </c>
      <c r="N323" s="417">
        <v>65</v>
      </c>
      <c r="O323" s="417">
        <v>15</v>
      </c>
      <c r="P323" s="417"/>
      <c r="Q323" s="417"/>
      <c r="R323" s="417"/>
      <c r="S323" s="417"/>
      <c r="T323" s="417"/>
      <c r="U323" s="417"/>
      <c r="V323" s="439">
        <f t="shared" si="106"/>
        <v>633</v>
      </c>
      <c r="W323" s="440">
        <f t="shared" si="107"/>
        <v>79.125</v>
      </c>
    </row>
    <row r="324" spans="2:23" ht="42">
      <c r="B324" s="1345"/>
      <c r="C324" s="1387"/>
      <c r="D324" s="522" t="s">
        <v>425</v>
      </c>
      <c r="E324" s="521" t="s">
        <v>423</v>
      </c>
      <c r="F324" s="438">
        <f>+[2]UE409!F336</f>
        <v>500</v>
      </c>
      <c r="G324" s="417">
        <v>500</v>
      </c>
      <c r="H324" s="417">
        <v>500</v>
      </c>
      <c r="I324" s="417">
        <v>500</v>
      </c>
      <c r="J324" s="417">
        <v>87</v>
      </c>
      <c r="K324" s="417">
        <v>60</v>
      </c>
      <c r="L324" s="417">
        <v>98</v>
      </c>
      <c r="M324" s="417">
        <v>39</v>
      </c>
      <c r="N324" s="417">
        <v>54</v>
      </c>
      <c r="O324" s="417">
        <v>60</v>
      </c>
      <c r="P324" s="417"/>
      <c r="Q324" s="417"/>
      <c r="R324" s="417"/>
      <c r="S324" s="417"/>
      <c r="T324" s="417"/>
      <c r="U324" s="417"/>
      <c r="V324" s="439">
        <f t="shared" si="106"/>
        <v>398</v>
      </c>
      <c r="W324" s="440">
        <f t="shared" si="107"/>
        <v>79.600000000000009</v>
      </c>
    </row>
    <row r="325" spans="2:23" ht="42">
      <c r="B325" s="1345"/>
      <c r="C325" s="1387"/>
      <c r="D325" s="522" t="s">
        <v>426</v>
      </c>
      <c r="E325" s="521" t="s">
        <v>423</v>
      </c>
      <c r="F325" s="438">
        <f>+[2]UE409!F337</f>
        <v>600</v>
      </c>
      <c r="G325" s="417">
        <v>600</v>
      </c>
      <c r="H325" s="417">
        <v>600</v>
      </c>
      <c r="I325" s="417">
        <v>600</v>
      </c>
      <c r="J325" s="417">
        <v>201</v>
      </c>
      <c r="K325" s="417">
        <v>156</v>
      </c>
      <c r="L325" s="417">
        <v>50</v>
      </c>
      <c r="M325" s="417">
        <v>28</v>
      </c>
      <c r="N325" s="417">
        <v>94</v>
      </c>
      <c r="O325" s="417">
        <v>10</v>
      </c>
      <c r="P325" s="417"/>
      <c r="Q325" s="417"/>
      <c r="R325" s="417"/>
      <c r="S325" s="417"/>
      <c r="T325" s="417"/>
      <c r="U325" s="417"/>
      <c r="V325" s="439">
        <f t="shared" si="106"/>
        <v>539</v>
      </c>
      <c r="W325" s="440">
        <f t="shared" si="107"/>
        <v>89.833333333333329</v>
      </c>
    </row>
    <row r="326" spans="2:23" ht="53.25" customHeight="1">
      <c r="B326" s="1344"/>
      <c r="C326" s="1388"/>
      <c r="D326" s="522" t="s">
        <v>427</v>
      </c>
      <c r="E326" s="485" t="s">
        <v>423</v>
      </c>
      <c r="F326" s="438">
        <f>+[2]UE409!F338</f>
        <v>900</v>
      </c>
      <c r="G326" s="417">
        <v>900</v>
      </c>
      <c r="H326" s="417">
        <v>900</v>
      </c>
      <c r="I326" s="417">
        <v>900</v>
      </c>
      <c r="J326" s="417">
        <v>291</v>
      </c>
      <c r="K326" s="417">
        <v>300</v>
      </c>
      <c r="L326" s="417">
        <v>25</v>
      </c>
      <c r="M326" s="417">
        <v>35</v>
      </c>
      <c r="N326" s="417">
        <v>34</v>
      </c>
      <c r="O326" s="417">
        <v>22</v>
      </c>
      <c r="P326" s="417"/>
      <c r="Q326" s="417"/>
      <c r="R326" s="417"/>
      <c r="S326" s="417"/>
      <c r="T326" s="417"/>
      <c r="U326" s="417"/>
      <c r="V326" s="439">
        <f t="shared" si="106"/>
        <v>707</v>
      </c>
      <c r="W326" s="440">
        <f t="shared" si="107"/>
        <v>78.555555555555557</v>
      </c>
    </row>
    <row r="327" spans="2:23" ht="63">
      <c r="B327" s="1422" t="s">
        <v>302</v>
      </c>
      <c r="C327" s="1420" t="s">
        <v>142</v>
      </c>
      <c r="D327" s="426" t="s">
        <v>221</v>
      </c>
      <c r="E327" s="434"/>
      <c r="F327" s="438">
        <f>+[2]UE409!F339</f>
        <v>2000</v>
      </c>
      <c r="G327" s="438">
        <f>+G328</f>
        <v>2000</v>
      </c>
      <c r="H327" s="438">
        <f>+H328</f>
        <v>2000</v>
      </c>
      <c r="I327" s="438">
        <f>+I328</f>
        <v>2000</v>
      </c>
      <c r="J327" s="438">
        <f>+J328</f>
        <v>59</v>
      </c>
      <c r="K327" s="438">
        <f t="shared" ref="K327:U327" si="109">+K328</f>
        <v>65</v>
      </c>
      <c r="L327" s="438">
        <f t="shared" si="109"/>
        <v>55</v>
      </c>
      <c r="M327" s="438">
        <f t="shared" si="109"/>
        <v>94</v>
      </c>
      <c r="N327" s="438">
        <f t="shared" si="109"/>
        <v>78</v>
      </c>
      <c r="O327" s="438">
        <f t="shared" si="109"/>
        <v>95</v>
      </c>
      <c r="P327" s="438">
        <f t="shared" si="109"/>
        <v>0</v>
      </c>
      <c r="Q327" s="438">
        <f t="shared" si="109"/>
        <v>0</v>
      </c>
      <c r="R327" s="438">
        <f t="shared" si="109"/>
        <v>0</v>
      </c>
      <c r="S327" s="438">
        <f t="shared" si="109"/>
        <v>0</v>
      </c>
      <c r="T327" s="438">
        <f t="shared" si="109"/>
        <v>0</v>
      </c>
      <c r="U327" s="438">
        <f t="shared" si="109"/>
        <v>0</v>
      </c>
      <c r="V327" s="439">
        <f t="shared" si="106"/>
        <v>446</v>
      </c>
      <c r="W327" s="440">
        <f t="shared" si="107"/>
        <v>22.3</v>
      </c>
    </row>
    <row r="328" spans="2:23" ht="59.25" customHeight="1">
      <c r="B328" s="1423"/>
      <c r="C328" s="1421"/>
      <c r="D328" s="450" t="s">
        <v>483</v>
      </c>
      <c r="E328" s="446" t="s">
        <v>60</v>
      </c>
      <c r="F328" s="438">
        <f>+[2]UE409!F340</f>
        <v>2000</v>
      </c>
      <c r="G328" s="417">
        <v>2000</v>
      </c>
      <c r="H328" s="417">
        <v>2000</v>
      </c>
      <c r="I328" s="417">
        <v>2000</v>
      </c>
      <c r="J328" s="417">
        <v>59</v>
      </c>
      <c r="K328" s="417">
        <v>65</v>
      </c>
      <c r="L328" s="417">
        <v>55</v>
      </c>
      <c r="M328" s="417">
        <v>94</v>
      </c>
      <c r="N328" s="417">
        <v>78</v>
      </c>
      <c r="O328" s="417">
        <v>95</v>
      </c>
      <c r="P328" s="417"/>
      <c r="Q328" s="417"/>
      <c r="R328" s="417"/>
      <c r="S328" s="417"/>
      <c r="T328" s="417"/>
      <c r="U328" s="417"/>
      <c r="V328" s="439">
        <f t="shared" si="106"/>
        <v>446</v>
      </c>
      <c r="W328" s="440">
        <f t="shared" si="107"/>
        <v>22.3</v>
      </c>
    </row>
    <row r="329" spans="2:23">
      <c r="B329" s="433"/>
      <c r="C329" s="433"/>
      <c r="D329" s="433"/>
      <c r="F329" s="433"/>
      <c r="G329" s="503"/>
      <c r="H329" s="504"/>
      <c r="I329" s="504"/>
      <c r="J329" s="505"/>
      <c r="K329" s="505"/>
      <c r="L329" s="505"/>
      <c r="M329" s="505"/>
      <c r="N329" s="505"/>
      <c r="O329" s="505"/>
      <c r="P329" s="505"/>
      <c r="Q329" s="505"/>
      <c r="R329" s="505"/>
      <c r="S329" s="505"/>
      <c r="T329" s="505"/>
      <c r="U329" s="505"/>
      <c r="V329" s="71"/>
      <c r="W329" s="71"/>
    </row>
    <row r="330" spans="2:23">
      <c r="B330" s="52"/>
      <c r="C330" s="52"/>
      <c r="D330" s="52"/>
      <c r="E330" s="52"/>
      <c r="F330" s="71"/>
      <c r="G330" s="455"/>
      <c r="H330" s="455"/>
      <c r="I330" s="455"/>
      <c r="J330" s="52"/>
      <c r="K330" s="52"/>
      <c r="L330" s="52"/>
      <c r="M330" s="52"/>
      <c r="N330" s="52"/>
      <c r="O330" s="52"/>
      <c r="P330" s="52"/>
      <c r="Q330" s="52"/>
      <c r="R330" s="52"/>
      <c r="S330" s="52"/>
      <c r="T330" s="52"/>
      <c r="U330" s="52"/>
      <c r="V330" s="71"/>
      <c r="W330" s="71"/>
    </row>
    <row r="331" spans="2:23">
      <c r="B331" s="52"/>
      <c r="C331" s="52"/>
      <c r="D331" s="52"/>
      <c r="E331" s="52"/>
      <c r="F331" s="71"/>
      <c r="G331" s="455"/>
      <c r="H331" s="455"/>
      <c r="I331" s="455"/>
      <c r="J331" s="52"/>
      <c r="K331" s="52"/>
      <c r="L331" s="52"/>
      <c r="M331" s="52"/>
      <c r="N331" s="52"/>
      <c r="O331" s="52"/>
      <c r="P331" s="52"/>
      <c r="Q331" s="52"/>
      <c r="R331" s="52"/>
      <c r="S331" s="52"/>
      <c r="T331" s="52"/>
      <c r="U331" s="52"/>
      <c r="V331" s="71"/>
      <c r="W331" s="71"/>
    </row>
    <row r="332" spans="2:23">
      <c r="B332" s="52"/>
      <c r="C332" s="52"/>
      <c r="D332" s="52"/>
      <c r="E332" s="52"/>
      <c r="F332" s="71"/>
      <c r="G332" s="455"/>
      <c r="H332" s="455"/>
      <c r="I332" s="455"/>
      <c r="J332" s="52"/>
      <c r="K332" s="52"/>
      <c r="L332" s="52"/>
      <c r="M332" s="52"/>
      <c r="N332" s="52"/>
      <c r="O332" s="52"/>
      <c r="P332" s="52"/>
      <c r="Q332" s="52"/>
      <c r="R332" s="52"/>
      <c r="S332" s="52"/>
      <c r="T332" s="52"/>
      <c r="U332" s="52"/>
      <c r="V332" s="71"/>
      <c r="W332" s="71"/>
    </row>
    <row r="333" spans="2:23">
      <c r="B333" s="52"/>
      <c r="C333" s="52"/>
      <c r="D333" s="52"/>
      <c r="E333" s="52"/>
      <c r="F333" s="71"/>
      <c r="G333" s="455"/>
      <c r="H333" s="455"/>
      <c r="I333" s="455"/>
      <c r="J333" s="52"/>
      <c r="K333" s="52"/>
      <c r="L333" s="52"/>
      <c r="M333" s="52"/>
      <c r="N333" s="52"/>
      <c r="O333" s="52"/>
      <c r="P333" s="52"/>
      <c r="Q333" s="52"/>
      <c r="R333" s="52"/>
      <c r="S333" s="52"/>
      <c r="T333" s="52"/>
      <c r="U333" s="52"/>
      <c r="V333" s="71"/>
      <c r="W333" s="71"/>
    </row>
    <row r="334" spans="2:23">
      <c r="B334" s="1358" t="s">
        <v>10</v>
      </c>
      <c r="C334" s="1358"/>
      <c r="D334" s="1358"/>
      <c r="E334" s="1358"/>
      <c r="F334" s="1358"/>
      <c r="G334" s="1358"/>
      <c r="H334" s="1358"/>
      <c r="I334" s="461"/>
      <c r="J334" s="274"/>
      <c r="K334" s="274"/>
      <c r="L334" s="274"/>
      <c r="M334" s="274"/>
      <c r="N334" s="274"/>
      <c r="O334" s="274"/>
      <c r="P334" s="274"/>
      <c r="Q334" s="274"/>
      <c r="R334" s="274"/>
      <c r="S334" s="274"/>
      <c r="T334" s="274"/>
      <c r="U334" s="274"/>
      <c r="V334" s="71"/>
      <c r="W334" s="71"/>
    </row>
    <row r="335" spans="2:23">
      <c r="B335" s="462" t="s">
        <v>96</v>
      </c>
      <c r="C335" s="1359" t="s">
        <v>97</v>
      </c>
      <c r="D335" s="1359"/>
      <c r="E335" s="1359"/>
      <c r="F335" s="1359"/>
      <c r="G335" s="1359"/>
      <c r="H335" s="1359"/>
      <c r="I335" s="461"/>
      <c r="J335" s="274"/>
      <c r="K335" s="274"/>
      <c r="L335" s="274"/>
      <c r="M335" s="274"/>
      <c r="N335" s="274"/>
      <c r="O335" s="274"/>
      <c r="P335" s="274"/>
      <c r="Q335" s="274"/>
      <c r="R335" s="274"/>
      <c r="S335" s="274"/>
      <c r="T335" s="274"/>
      <c r="U335" s="274"/>
      <c r="V335" s="71"/>
      <c r="W335" s="71"/>
    </row>
    <row r="336" spans="2:23">
      <c r="B336" s="1343" t="s">
        <v>14</v>
      </c>
      <c r="C336" s="1343" t="s">
        <v>15</v>
      </c>
      <c r="D336" s="1360" t="s">
        <v>16</v>
      </c>
      <c r="E336" s="1363" t="s">
        <v>17</v>
      </c>
      <c r="F336" s="1346" t="s">
        <v>494</v>
      </c>
      <c r="G336" s="1340" t="s">
        <v>214</v>
      </c>
      <c r="H336" s="1341"/>
      <c r="I336" s="1342"/>
      <c r="J336" s="1331" t="s">
        <v>493</v>
      </c>
      <c r="K336" s="1332"/>
      <c r="L336" s="1332"/>
      <c r="M336" s="1332"/>
      <c r="N336" s="1332"/>
      <c r="O336" s="1332"/>
      <c r="P336" s="1332"/>
      <c r="Q336" s="1332"/>
      <c r="R336" s="1332"/>
      <c r="S336" s="1332"/>
      <c r="T336" s="1332"/>
      <c r="U336" s="1333"/>
      <c r="V336" s="1334" t="s">
        <v>576</v>
      </c>
      <c r="W336" s="1337" t="s">
        <v>577</v>
      </c>
    </row>
    <row r="337" spans="2:23">
      <c r="B337" s="1345"/>
      <c r="C337" s="1345"/>
      <c r="D337" s="1361"/>
      <c r="E337" s="1364"/>
      <c r="F337" s="1347"/>
      <c r="G337" s="1340" t="s">
        <v>437</v>
      </c>
      <c r="H337" s="1341"/>
      <c r="I337" s="1342"/>
      <c r="J337" s="1331" t="s">
        <v>575</v>
      </c>
      <c r="K337" s="1332"/>
      <c r="L337" s="1332"/>
      <c r="M337" s="1332"/>
      <c r="N337" s="1332"/>
      <c r="O337" s="1332"/>
      <c r="P337" s="1332"/>
      <c r="Q337" s="1332"/>
      <c r="R337" s="1332"/>
      <c r="S337" s="1332"/>
      <c r="T337" s="1332"/>
      <c r="U337" s="1333"/>
      <c r="V337" s="1335"/>
      <c r="W337" s="1338"/>
    </row>
    <row r="338" spans="2:23">
      <c r="B338" s="1345"/>
      <c r="C338" s="1345"/>
      <c r="D338" s="1361"/>
      <c r="E338" s="1364"/>
      <c r="F338" s="1347"/>
      <c r="G338" s="1343">
        <v>2023</v>
      </c>
      <c r="H338" s="1343">
        <v>2024</v>
      </c>
      <c r="I338" s="1343">
        <v>2025</v>
      </c>
      <c r="J338" s="435"/>
      <c r="K338" s="435"/>
      <c r="L338" s="435"/>
      <c r="M338" s="435"/>
      <c r="N338" s="435"/>
      <c r="O338" s="435"/>
      <c r="P338" s="435"/>
      <c r="Q338" s="435"/>
      <c r="R338" s="435"/>
      <c r="S338" s="435"/>
      <c r="T338" s="435"/>
      <c r="U338" s="435"/>
      <c r="V338" s="1335"/>
      <c r="W338" s="1338"/>
    </row>
    <row r="339" spans="2:23">
      <c r="B339" s="1344"/>
      <c r="C339" s="1344"/>
      <c r="D339" s="1362"/>
      <c r="E339" s="1365"/>
      <c r="F339" s="1348"/>
      <c r="G339" s="1344"/>
      <c r="H339" s="1344"/>
      <c r="I339" s="1344"/>
      <c r="J339" s="437" t="s">
        <v>399</v>
      </c>
      <c r="K339" s="437" t="s">
        <v>400</v>
      </c>
      <c r="L339" s="437" t="s">
        <v>401</v>
      </c>
      <c r="M339" s="437" t="s">
        <v>402</v>
      </c>
      <c r="N339" s="437" t="s">
        <v>403</v>
      </c>
      <c r="O339" s="437" t="s">
        <v>404</v>
      </c>
      <c r="P339" s="437" t="s">
        <v>405</v>
      </c>
      <c r="Q339" s="437" t="s">
        <v>406</v>
      </c>
      <c r="R339" s="437" t="s">
        <v>407</v>
      </c>
      <c r="S339" s="437" t="s">
        <v>408</v>
      </c>
      <c r="T339" s="437" t="s">
        <v>409</v>
      </c>
      <c r="U339" s="437" t="s">
        <v>410</v>
      </c>
      <c r="V339" s="1336"/>
      <c r="W339" s="1339"/>
    </row>
    <row r="340" spans="2:23">
      <c r="B340" s="1424" t="s">
        <v>240</v>
      </c>
      <c r="C340" s="1340" t="s">
        <v>411</v>
      </c>
      <c r="D340" s="1341"/>
      <c r="E340" s="1342"/>
      <c r="F340" s="438">
        <f>+[2]UE409!F352</f>
        <v>314</v>
      </c>
      <c r="G340" s="438">
        <f>+G341+G343</f>
        <v>320</v>
      </c>
      <c r="H340" s="438">
        <f>+H341+H343</f>
        <v>330</v>
      </c>
      <c r="I340" s="438">
        <f>+I341+I343</f>
        <v>340</v>
      </c>
      <c r="J340" s="438">
        <f>+J341+J343</f>
        <v>0</v>
      </c>
      <c r="K340" s="438">
        <f>+K341+K343</f>
        <v>19</v>
      </c>
      <c r="L340" s="438">
        <f t="shared" ref="L340:U340" si="110">+L341+L343</f>
        <v>18</v>
      </c>
      <c r="M340" s="438">
        <f t="shared" si="110"/>
        <v>21</v>
      </c>
      <c r="N340" s="438">
        <f t="shared" si="110"/>
        <v>18</v>
      </c>
      <c r="O340" s="438">
        <f t="shared" si="110"/>
        <v>26</v>
      </c>
      <c r="P340" s="438">
        <f t="shared" si="110"/>
        <v>0</v>
      </c>
      <c r="Q340" s="438">
        <f t="shared" si="110"/>
        <v>0</v>
      </c>
      <c r="R340" s="438">
        <f t="shared" si="110"/>
        <v>0</v>
      </c>
      <c r="S340" s="438">
        <f t="shared" si="110"/>
        <v>0</v>
      </c>
      <c r="T340" s="438">
        <f t="shared" si="110"/>
        <v>0</v>
      </c>
      <c r="U340" s="438">
        <f t="shared" si="110"/>
        <v>0</v>
      </c>
      <c r="V340" s="439">
        <f>SUM(J340:U340)</f>
        <v>102</v>
      </c>
      <c r="W340" s="440">
        <f>+V340/F340*100</f>
        <v>32.484076433121018</v>
      </c>
    </row>
    <row r="341" spans="2:23" ht="63">
      <c r="B341" s="1425"/>
      <c r="C341" s="1349" t="s">
        <v>303</v>
      </c>
      <c r="D341" s="426" t="s">
        <v>221</v>
      </c>
      <c r="E341" s="434"/>
      <c r="F341" s="438">
        <f>+[2]UE409!F353</f>
        <v>6</v>
      </c>
      <c r="G341" s="438">
        <f>+G342</f>
        <v>6</v>
      </c>
      <c r="H341" s="438">
        <f>+H342</f>
        <v>6</v>
      </c>
      <c r="I341" s="438">
        <f>+I342</f>
        <v>6</v>
      </c>
      <c r="J341" s="438">
        <f>+J342</f>
        <v>0</v>
      </c>
      <c r="K341" s="438">
        <f>+K342</f>
        <v>0</v>
      </c>
      <c r="L341" s="438">
        <f t="shared" ref="L341:U341" si="111">+L342</f>
        <v>0</v>
      </c>
      <c r="M341" s="438">
        <f t="shared" si="111"/>
        <v>0</v>
      </c>
      <c r="N341" s="438">
        <f t="shared" si="111"/>
        <v>0</v>
      </c>
      <c r="O341" s="438">
        <f t="shared" si="111"/>
        <v>0</v>
      </c>
      <c r="P341" s="438">
        <f t="shared" si="111"/>
        <v>0</v>
      </c>
      <c r="Q341" s="438">
        <f t="shared" si="111"/>
        <v>0</v>
      </c>
      <c r="R341" s="438">
        <f t="shared" si="111"/>
        <v>0</v>
      </c>
      <c r="S341" s="438">
        <f t="shared" si="111"/>
        <v>0</v>
      </c>
      <c r="T341" s="438">
        <f t="shared" si="111"/>
        <v>0</v>
      </c>
      <c r="U341" s="438">
        <f t="shared" si="111"/>
        <v>0</v>
      </c>
      <c r="V341" s="439">
        <f t="shared" ref="V341:V370" si="112">SUM(J341:U341)</f>
        <v>0</v>
      </c>
      <c r="W341" s="440">
        <f t="shared" ref="W341:W370" si="113">+V341/F341*100</f>
        <v>0</v>
      </c>
    </row>
    <row r="342" spans="2:23" ht="63">
      <c r="B342" s="1425"/>
      <c r="C342" s="1351"/>
      <c r="D342" s="523" t="s">
        <v>555</v>
      </c>
      <c r="E342" s="446" t="s">
        <v>46</v>
      </c>
      <c r="F342" s="438">
        <f>+[2]UE409!F354</f>
        <v>6</v>
      </c>
      <c r="G342" s="417">
        <v>6</v>
      </c>
      <c r="H342" s="446">
        <v>6</v>
      </c>
      <c r="I342" s="446">
        <v>6</v>
      </c>
      <c r="J342" s="428">
        <v>0</v>
      </c>
      <c r="K342" s="428">
        <v>0</v>
      </c>
      <c r="L342" s="428">
        <v>0</v>
      </c>
      <c r="M342" s="428">
        <v>0</v>
      </c>
      <c r="N342" s="428">
        <v>0</v>
      </c>
      <c r="O342" s="428">
        <v>0</v>
      </c>
      <c r="P342" s="428"/>
      <c r="Q342" s="428"/>
      <c r="R342" s="428"/>
      <c r="S342" s="428"/>
      <c r="T342" s="428"/>
      <c r="U342" s="428"/>
      <c r="V342" s="439">
        <f t="shared" si="112"/>
        <v>0</v>
      </c>
      <c r="W342" s="440">
        <f t="shared" si="113"/>
        <v>0</v>
      </c>
    </row>
    <row r="343" spans="2:23" ht="63">
      <c r="B343" s="1425"/>
      <c r="C343" s="1349" t="s">
        <v>304</v>
      </c>
      <c r="D343" s="426" t="s">
        <v>221</v>
      </c>
      <c r="E343" s="434"/>
      <c r="F343" s="438">
        <f>+[2]UE409!F355</f>
        <v>308</v>
      </c>
      <c r="G343" s="438">
        <f>+G344</f>
        <v>314</v>
      </c>
      <c r="H343" s="438">
        <f>+H344</f>
        <v>324</v>
      </c>
      <c r="I343" s="438">
        <f>+I344</f>
        <v>334</v>
      </c>
      <c r="J343" s="438">
        <f>+J344</f>
        <v>0</v>
      </c>
      <c r="K343" s="438">
        <f>+K344</f>
        <v>19</v>
      </c>
      <c r="L343" s="438">
        <f t="shared" ref="L343:U343" si="114">+L344</f>
        <v>18</v>
      </c>
      <c r="M343" s="438">
        <f t="shared" si="114"/>
        <v>21</v>
      </c>
      <c r="N343" s="438">
        <f t="shared" si="114"/>
        <v>18</v>
      </c>
      <c r="O343" s="438">
        <f t="shared" si="114"/>
        <v>26</v>
      </c>
      <c r="P343" s="438">
        <f t="shared" si="114"/>
        <v>0</v>
      </c>
      <c r="Q343" s="438">
        <f t="shared" si="114"/>
        <v>0</v>
      </c>
      <c r="R343" s="438">
        <f t="shared" si="114"/>
        <v>0</v>
      </c>
      <c r="S343" s="438">
        <f t="shared" si="114"/>
        <v>0</v>
      </c>
      <c r="T343" s="438">
        <f t="shared" si="114"/>
        <v>0</v>
      </c>
      <c r="U343" s="438">
        <f t="shared" si="114"/>
        <v>0</v>
      </c>
      <c r="V343" s="439">
        <f t="shared" si="112"/>
        <v>102</v>
      </c>
      <c r="W343" s="440">
        <f t="shared" si="113"/>
        <v>33.116883116883116</v>
      </c>
    </row>
    <row r="344" spans="2:23" ht="63">
      <c r="B344" s="1426"/>
      <c r="C344" s="1351"/>
      <c r="D344" s="524" t="s">
        <v>689</v>
      </c>
      <c r="E344" s="446" t="s">
        <v>145</v>
      </c>
      <c r="F344" s="438">
        <f>+[2]UE409!F356</f>
        <v>308</v>
      </c>
      <c r="G344" s="417">
        <v>314</v>
      </c>
      <c r="H344" s="446">
        <v>324</v>
      </c>
      <c r="I344" s="446">
        <v>334</v>
      </c>
      <c r="J344" s="417">
        <v>0</v>
      </c>
      <c r="K344" s="417">
        <v>19</v>
      </c>
      <c r="L344" s="417">
        <v>18</v>
      </c>
      <c r="M344" s="417">
        <v>21</v>
      </c>
      <c r="N344" s="417">
        <v>18</v>
      </c>
      <c r="O344" s="417">
        <v>26</v>
      </c>
      <c r="P344" s="417"/>
      <c r="Q344" s="417"/>
      <c r="R344" s="417"/>
      <c r="S344" s="417"/>
      <c r="T344" s="417"/>
      <c r="U344" s="417"/>
      <c r="V344" s="439">
        <f t="shared" si="112"/>
        <v>102</v>
      </c>
      <c r="W344" s="440">
        <f t="shared" si="113"/>
        <v>33.116883116883116</v>
      </c>
    </row>
    <row r="345" spans="2:23" ht="36.75" customHeight="1">
      <c r="B345" s="1363" t="s">
        <v>306</v>
      </c>
      <c r="C345" s="1340" t="s">
        <v>411</v>
      </c>
      <c r="D345" s="1341"/>
      <c r="E345" s="1342"/>
      <c r="F345" s="438">
        <f>+[2]UE409!F357</f>
        <v>167769</v>
      </c>
      <c r="G345" s="525">
        <f>+G346+G348</f>
        <v>143452</v>
      </c>
      <c r="H345" s="525">
        <f>+H346+H348</f>
        <v>148335</v>
      </c>
      <c r="I345" s="525">
        <f>+I346+I348</f>
        <v>151542</v>
      </c>
      <c r="J345" s="525">
        <f>+J346+J348</f>
        <v>17893</v>
      </c>
      <c r="K345" s="525">
        <f>+K346+K348</f>
        <v>17461</v>
      </c>
      <c r="L345" s="525">
        <f t="shared" ref="L345:U345" si="115">+L346+L348</f>
        <v>20827</v>
      </c>
      <c r="M345" s="525">
        <f t="shared" si="115"/>
        <v>17184</v>
      </c>
      <c r="N345" s="525">
        <f t="shared" si="115"/>
        <v>16283</v>
      </c>
      <c r="O345" s="525">
        <f t="shared" si="115"/>
        <v>15705</v>
      </c>
      <c r="P345" s="525">
        <f t="shared" si="115"/>
        <v>0</v>
      </c>
      <c r="Q345" s="525">
        <f t="shared" si="115"/>
        <v>0</v>
      </c>
      <c r="R345" s="525">
        <f t="shared" si="115"/>
        <v>0</v>
      </c>
      <c r="S345" s="525">
        <f t="shared" si="115"/>
        <v>0</v>
      </c>
      <c r="T345" s="525">
        <f t="shared" si="115"/>
        <v>0</v>
      </c>
      <c r="U345" s="525">
        <f t="shared" si="115"/>
        <v>0</v>
      </c>
      <c r="V345" s="439">
        <f t="shared" si="112"/>
        <v>105353</v>
      </c>
      <c r="W345" s="440">
        <f t="shared" si="113"/>
        <v>62.796464185874626</v>
      </c>
    </row>
    <row r="346" spans="2:23" ht="63">
      <c r="B346" s="1364"/>
      <c r="C346" s="1349" t="s">
        <v>307</v>
      </c>
      <c r="D346" s="426" t="s">
        <v>221</v>
      </c>
      <c r="E346" s="434"/>
      <c r="F346" s="438">
        <f>+[2]UE409!F358</f>
        <v>107393</v>
      </c>
      <c r="G346" s="438">
        <f>+G347</f>
        <v>91285</v>
      </c>
      <c r="H346" s="438">
        <f>+H347</f>
        <v>93456</v>
      </c>
      <c r="I346" s="438">
        <f>+I347</f>
        <v>94758</v>
      </c>
      <c r="J346" s="438">
        <f>+J347</f>
        <v>14357</v>
      </c>
      <c r="K346" s="438">
        <f>+K347</f>
        <v>13461</v>
      </c>
      <c r="L346" s="438">
        <f t="shared" ref="L346:U346" si="116">+L347</f>
        <v>16108</v>
      </c>
      <c r="M346" s="438">
        <f t="shared" si="116"/>
        <v>10406</v>
      </c>
      <c r="N346" s="438">
        <f t="shared" si="116"/>
        <v>8910</v>
      </c>
      <c r="O346" s="438">
        <f t="shared" si="116"/>
        <v>7951</v>
      </c>
      <c r="P346" s="438">
        <f t="shared" si="116"/>
        <v>0</v>
      </c>
      <c r="Q346" s="438">
        <f t="shared" si="116"/>
        <v>0</v>
      </c>
      <c r="R346" s="438">
        <f t="shared" si="116"/>
        <v>0</v>
      </c>
      <c r="S346" s="438">
        <f t="shared" si="116"/>
        <v>0</v>
      </c>
      <c r="T346" s="438">
        <f t="shared" si="116"/>
        <v>0</v>
      </c>
      <c r="U346" s="438">
        <f t="shared" si="116"/>
        <v>0</v>
      </c>
      <c r="V346" s="439">
        <f t="shared" si="112"/>
        <v>71193</v>
      </c>
      <c r="W346" s="440">
        <f t="shared" si="113"/>
        <v>66.292030206810509</v>
      </c>
    </row>
    <row r="347" spans="2:23" ht="63">
      <c r="B347" s="1364"/>
      <c r="C347" s="1351"/>
      <c r="D347" s="524" t="s">
        <v>485</v>
      </c>
      <c r="E347" s="446" t="s">
        <v>33</v>
      </c>
      <c r="F347" s="438">
        <f>+[2]UE409!F359</f>
        <v>107393</v>
      </c>
      <c r="G347" s="442">
        <v>91285</v>
      </c>
      <c r="H347" s="442">
        <v>93456</v>
      </c>
      <c r="I347" s="442">
        <v>94758</v>
      </c>
      <c r="J347" s="417">
        <v>14357</v>
      </c>
      <c r="K347" s="417">
        <v>13461</v>
      </c>
      <c r="L347" s="417">
        <v>16108</v>
      </c>
      <c r="M347" s="417">
        <v>10406</v>
      </c>
      <c r="N347" s="417">
        <v>8910</v>
      </c>
      <c r="O347" s="417">
        <v>7951</v>
      </c>
      <c r="P347" s="417"/>
      <c r="Q347" s="417"/>
      <c r="R347" s="417"/>
      <c r="S347" s="417"/>
      <c r="T347" s="417"/>
      <c r="U347" s="417"/>
      <c r="V347" s="439">
        <f t="shared" si="112"/>
        <v>71193</v>
      </c>
      <c r="W347" s="440">
        <f t="shared" si="113"/>
        <v>66.292030206810509</v>
      </c>
    </row>
    <row r="348" spans="2:23" ht="63">
      <c r="B348" s="1364"/>
      <c r="C348" s="1402" t="s">
        <v>308</v>
      </c>
      <c r="D348" s="426" t="s">
        <v>221</v>
      </c>
      <c r="E348" s="434"/>
      <c r="F348" s="438">
        <f>+[2]UE409!F360</f>
        <v>60376</v>
      </c>
      <c r="G348" s="438">
        <f>+G349</f>
        <v>52167</v>
      </c>
      <c r="H348" s="438">
        <f>+H349</f>
        <v>54879</v>
      </c>
      <c r="I348" s="438">
        <f>+I349</f>
        <v>56784</v>
      </c>
      <c r="J348" s="438">
        <f>+J349</f>
        <v>3536</v>
      </c>
      <c r="K348" s="438">
        <f>+K349</f>
        <v>4000</v>
      </c>
      <c r="L348" s="438">
        <f t="shared" ref="L348:U348" si="117">+L349</f>
        <v>4719</v>
      </c>
      <c r="M348" s="438">
        <f t="shared" si="117"/>
        <v>6778</v>
      </c>
      <c r="N348" s="438">
        <f t="shared" si="117"/>
        <v>7373</v>
      </c>
      <c r="O348" s="438">
        <f t="shared" si="117"/>
        <v>7754</v>
      </c>
      <c r="P348" s="438">
        <f t="shared" si="117"/>
        <v>0</v>
      </c>
      <c r="Q348" s="438">
        <f t="shared" si="117"/>
        <v>0</v>
      </c>
      <c r="R348" s="438">
        <f t="shared" si="117"/>
        <v>0</v>
      </c>
      <c r="S348" s="438">
        <f t="shared" si="117"/>
        <v>0</v>
      </c>
      <c r="T348" s="438">
        <f t="shared" si="117"/>
        <v>0</v>
      </c>
      <c r="U348" s="438">
        <f t="shared" si="117"/>
        <v>0</v>
      </c>
      <c r="V348" s="439">
        <f t="shared" si="112"/>
        <v>34160</v>
      </c>
      <c r="W348" s="440">
        <f t="shared" si="113"/>
        <v>56.578773022393001</v>
      </c>
    </row>
    <row r="349" spans="2:23" ht="168">
      <c r="B349" s="1365"/>
      <c r="C349" s="1403"/>
      <c r="D349" s="526" t="s">
        <v>690</v>
      </c>
      <c r="E349" s="446" t="s">
        <v>33</v>
      </c>
      <c r="F349" s="438">
        <f>+[2]UE409!F361</f>
        <v>60376</v>
      </c>
      <c r="G349" s="417">
        <v>52167</v>
      </c>
      <c r="H349" s="442">
        <v>54879</v>
      </c>
      <c r="I349" s="442">
        <v>56784</v>
      </c>
      <c r="J349" s="417">
        <v>3536</v>
      </c>
      <c r="K349" s="417">
        <v>4000</v>
      </c>
      <c r="L349" s="417">
        <v>4719</v>
      </c>
      <c r="M349" s="417">
        <v>6778</v>
      </c>
      <c r="N349" s="417">
        <v>7373</v>
      </c>
      <c r="O349" s="417">
        <v>7754</v>
      </c>
      <c r="P349" s="417"/>
      <c r="Q349" s="417"/>
      <c r="R349" s="417"/>
      <c r="S349" s="417"/>
      <c r="T349" s="417"/>
      <c r="U349" s="417"/>
      <c r="V349" s="439">
        <f t="shared" si="112"/>
        <v>34160</v>
      </c>
      <c r="W349" s="440">
        <f t="shared" si="113"/>
        <v>56.578773022393001</v>
      </c>
    </row>
    <row r="350" spans="2:23" ht="40.5" customHeight="1">
      <c r="B350" s="1363" t="s">
        <v>309</v>
      </c>
      <c r="C350" s="1340" t="s">
        <v>411</v>
      </c>
      <c r="D350" s="1341"/>
      <c r="E350" s="1342"/>
      <c r="F350" s="438">
        <f>+[2]UE409!F362</f>
        <v>7713</v>
      </c>
      <c r="G350" s="525">
        <f>+G351+G353</f>
        <v>8132</v>
      </c>
      <c r="H350" s="525">
        <f>+H351+H353</f>
        <v>8703</v>
      </c>
      <c r="I350" s="525">
        <f>+I351+I353</f>
        <v>9753</v>
      </c>
      <c r="J350" s="525">
        <f>+J351+J353</f>
        <v>525</v>
      </c>
      <c r="K350" s="525">
        <f>+K351+K353</f>
        <v>464</v>
      </c>
      <c r="L350" s="525">
        <f t="shared" ref="L350:U350" si="118">+L351+L353</f>
        <v>945</v>
      </c>
      <c r="M350" s="525">
        <f t="shared" si="118"/>
        <v>684</v>
      </c>
      <c r="N350" s="525">
        <f t="shared" si="118"/>
        <v>302</v>
      </c>
      <c r="O350" s="525">
        <f t="shared" si="118"/>
        <v>440</v>
      </c>
      <c r="P350" s="525">
        <f t="shared" si="118"/>
        <v>0</v>
      </c>
      <c r="Q350" s="525">
        <f t="shared" si="118"/>
        <v>0</v>
      </c>
      <c r="R350" s="525">
        <f t="shared" si="118"/>
        <v>0</v>
      </c>
      <c r="S350" s="525">
        <f t="shared" si="118"/>
        <v>0</v>
      </c>
      <c r="T350" s="525">
        <f t="shared" si="118"/>
        <v>0</v>
      </c>
      <c r="U350" s="525">
        <f t="shared" si="118"/>
        <v>0</v>
      </c>
      <c r="V350" s="439">
        <f t="shared" si="112"/>
        <v>3360</v>
      </c>
      <c r="W350" s="440">
        <f t="shared" si="113"/>
        <v>43.562816024893039</v>
      </c>
    </row>
    <row r="351" spans="2:23" ht="63">
      <c r="B351" s="1364"/>
      <c r="C351" s="1349" t="s">
        <v>310</v>
      </c>
      <c r="D351" s="426" t="s">
        <v>221</v>
      </c>
      <c r="E351" s="434"/>
      <c r="F351" s="438">
        <f>+[2]UE409!F363</f>
        <v>5271</v>
      </c>
      <c r="G351" s="438">
        <f>+G352</f>
        <v>4987</v>
      </c>
      <c r="H351" s="438">
        <f>+H352</f>
        <v>5247</v>
      </c>
      <c r="I351" s="438">
        <f>+I352</f>
        <v>5769</v>
      </c>
      <c r="J351" s="438">
        <f>+J352</f>
        <v>324</v>
      </c>
      <c r="K351" s="438">
        <f>+K352</f>
        <v>269</v>
      </c>
      <c r="L351" s="438">
        <f t="shared" ref="L351:U351" si="119">+L352</f>
        <v>291</v>
      </c>
      <c r="M351" s="438">
        <f t="shared" si="119"/>
        <v>232</v>
      </c>
      <c r="N351" s="438">
        <f t="shared" si="119"/>
        <v>202</v>
      </c>
      <c r="O351" s="438">
        <f t="shared" si="119"/>
        <v>236</v>
      </c>
      <c r="P351" s="438">
        <f t="shared" si="119"/>
        <v>0</v>
      </c>
      <c r="Q351" s="438">
        <f t="shared" si="119"/>
        <v>0</v>
      </c>
      <c r="R351" s="438">
        <f t="shared" si="119"/>
        <v>0</v>
      </c>
      <c r="S351" s="438">
        <f t="shared" si="119"/>
        <v>0</v>
      </c>
      <c r="T351" s="438">
        <f t="shared" si="119"/>
        <v>0</v>
      </c>
      <c r="U351" s="438">
        <f t="shared" si="119"/>
        <v>0</v>
      </c>
      <c r="V351" s="439">
        <f t="shared" si="112"/>
        <v>1554</v>
      </c>
      <c r="W351" s="440">
        <f t="shared" si="113"/>
        <v>29.482071713147413</v>
      </c>
    </row>
    <row r="352" spans="2:23" ht="70.5" customHeight="1">
      <c r="B352" s="1364"/>
      <c r="C352" s="1351"/>
      <c r="D352" s="524" t="s">
        <v>691</v>
      </c>
      <c r="E352" s="446" t="s">
        <v>101</v>
      </c>
      <c r="F352" s="438">
        <f>+[2]UE409!F364</f>
        <v>5271</v>
      </c>
      <c r="G352" s="417">
        <v>4987</v>
      </c>
      <c r="H352" s="442">
        <v>5247</v>
      </c>
      <c r="I352" s="442">
        <v>5769</v>
      </c>
      <c r="J352" s="417">
        <v>324</v>
      </c>
      <c r="K352" s="417">
        <v>269</v>
      </c>
      <c r="L352" s="417">
        <v>291</v>
      </c>
      <c r="M352" s="417">
        <v>232</v>
      </c>
      <c r="N352" s="417">
        <v>202</v>
      </c>
      <c r="O352" s="417">
        <v>236</v>
      </c>
      <c r="P352" s="417"/>
      <c r="Q352" s="417"/>
      <c r="R352" s="417"/>
      <c r="S352" s="417"/>
      <c r="T352" s="417"/>
      <c r="U352" s="417"/>
      <c r="V352" s="439">
        <f t="shared" si="112"/>
        <v>1554</v>
      </c>
      <c r="W352" s="440">
        <f t="shared" si="113"/>
        <v>29.482071713147413</v>
      </c>
    </row>
    <row r="353" spans="2:23" ht="63">
      <c r="B353" s="1364"/>
      <c r="C353" s="1402" t="s">
        <v>312</v>
      </c>
      <c r="D353" s="426" t="s">
        <v>221</v>
      </c>
      <c r="E353" s="434"/>
      <c r="F353" s="438">
        <f>+[2]UE409!F365</f>
        <v>2442</v>
      </c>
      <c r="G353" s="438">
        <f>+G354</f>
        <v>3145</v>
      </c>
      <c r="H353" s="438">
        <f>+H354</f>
        <v>3456</v>
      </c>
      <c r="I353" s="438">
        <f>+I354</f>
        <v>3984</v>
      </c>
      <c r="J353" s="438">
        <f>+J354</f>
        <v>201</v>
      </c>
      <c r="K353" s="438">
        <f>+K354</f>
        <v>195</v>
      </c>
      <c r="L353" s="438">
        <f t="shared" ref="L353:U353" si="120">+L354</f>
        <v>654</v>
      </c>
      <c r="M353" s="438">
        <f t="shared" si="120"/>
        <v>452</v>
      </c>
      <c r="N353" s="438">
        <f t="shared" si="120"/>
        <v>100</v>
      </c>
      <c r="O353" s="438">
        <f t="shared" si="120"/>
        <v>204</v>
      </c>
      <c r="P353" s="438">
        <f t="shared" si="120"/>
        <v>0</v>
      </c>
      <c r="Q353" s="438">
        <f t="shared" si="120"/>
        <v>0</v>
      </c>
      <c r="R353" s="438">
        <f t="shared" si="120"/>
        <v>0</v>
      </c>
      <c r="S353" s="438">
        <f t="shared" si="120"/>
        <v>0</v>
      </c>
      <c r="T353" s="438">
        <f t="shared" si="120"/>
        <v>0</v>
      </c>
      <c r="U353" s="438">
        <f t="shared" si="120"/>
        <v>0</v>
      </c>
      <c r="V353" s="439">
        <f t="shared" si="112"/>
        <v>1806</v>
      </c>
      <c r="W353" s="440">
        <f t="shared" si="113"/>
        <v>73.95577395577395</v>
      </c>
    </row>
    <row r="354" spans="2:23" ht="168">
      <c r="B354" s="1365"/>
      <c r="C354" s="1403"/>
      <c r="D354" s="526" t="s">
        <v>433</v>
      </c>
      <c r="E354" s="446" t="s">
        <v>101</v>
      </c>
      <c r="F354" s="438">
        <f>+[2]UE409!F366</f>
        <v>2442</v>
      </c>
      <c r="G354" s="417">
        <v>3145</v>
      </c>
      <c r="H354" s="446">
        <v>3456</v>
      </c>
      <c r="I354" s="446">
        <v>3984</v>
      </c>
      <c r="J354" s="428">
        <v>201</v>
      </c>
      <c r="K354" s="428">
        <v>195</v>
      </c>
      <c r="L354" s="428">
        <v>654</v>
      </c>
      <c r="M354" s="428">
        <v>452</v>
      </c>
      <c r="N354" s="428">
        <v>100</v>
      </c>
      <c r="O354" s="428">
        <v>204</v>
      </c>
      <c r="P354" s="428"/>
      <c r="Q354" s="428"/>
      <c r="R354" s="428"/>
      <c r="S354" s="428"/>
      <c r="T354" s="428"/>
      <c r="U354" s="428"/>
      <c r="V354" s="439">
        <f t="shared" si="112"/>
        <v>1806</v>
      </c>
      <c r="W354" s="440">
        <f t="shared" si="113"/>
        <v>73.95577395577395</v>
      </c>
    </row>
    <row r="355" spans="2:23" ht="63">
      <c r="B355" s="1343" t="s">
        <v>313</v>
      </c>
      <c r="C355" s="1343" t="s">
        <v>314</v>
      </c>
      <c r="D355" s="426" t="s">
        <v>221</v>
      </c>
      <c r="E355" s="434"/>
      <c r="F355" s="438">
        <f>+[2]UE409!F367</f>
        <v>12580</v>
      </c>
      <c r="G355" s="438">
        <f>SUM(G356:G358)</f>
        <v>13879</v>
      </c>
      <c r="H355" s="438">
        <f t="shared" ref="H355:U355" si="121">SUM(H356:H358)</f>
        <v>14569</v>
      </c>
      <c r="I355" s="438">
        <f t="shared" si="121"/>
        <v>15123</v>
      </c>
      <c r="J355" s="438">
        <f t="shared" si="121"/>
        <v>386</v>
      </c>
      <c r="K355" s="438">
        <f t="shared" si="121"/>
        <v>1213</v>
      </c>
      <c r="L355" s="438">
        <f t="shared" si="121"/>
        <v>1092</v>
      </c>
      <c r="M355" s="438">
        <f t="shared" si="121"/>
        <v>1338</v>
      </c>
      <c r="N355" s="438">
        <f t="shared" si="121"/>
        <v>1452</v>
      </c>
      <c r="O355" s="438">
        <f t="shared" si="121"/>
        <v>1875</v>
      </c>
      <c r="P355" s="438">
        <f t="shared" si="121"/>
        <v>0</v>
      </c>
      <c r="Q355" s="438">
        <f t="shared" si="121"/>
        <v>0</v>
      </c>
      <c r="R355" s="438">
        <f t="shared" si="121"/>
        <v>0</v>
      </c>
      <c r="S355" s="438">
        <f t="shared" si="121"/>
        <v>0</v>
      </c>
      <c r="T355" s="438">
        <f t="shared" si="121"/>
        <v>0</v>
      </c>
      <c r="U355" s="438">
        <f t="shared" si="121"/>
        <v>0</v>
      </c>
      <c r="V355" s="439">
        <f t="shared" si="112"/>
        <v>7356</v>
      </c>
      <c r="W355" s="440">
        <f t="shared" si="113"/>
        <v>58.473767885532588</v>
      </c>
    </row>
    <row r="356" spans="2:23" ht="49.5" customHeight="1">
      <c r="B356" s="1345"/>
      <c r="C356" s="1345"/>
      <c r="D356" s="527" t="s">
        <v>640</v>
      </c>
      <c r="E356" s="446" t="s">
        <v>101</v>
      </c>
      <c r="F356" s="438">
        <f>+[2]UE409!F368</f>
        <v>4551</v>
      </c>
      <c r="G356" s="417">
        <v>13879</v>
      </c>
      <c r="H356" s="446">
        <v>14569</v>
      </c>
      <c r="I356" s="446">
        <v>15123</v>
      </c>
      <c r="J356" s="428">
        <v>186</v>
      </c>
      <c r="K356" s="428">
        <v>555</v>
      </c>
      <c r="L356" s="428">
        <v>627</v>
      </c>
      <c r="M356" s="428">
        <v>673</v>
      </c>
      <c r="N356" s="428">
        <v>661</v>
      </c>
      <c r="O356" s="428">
        <v>610</v>
      </c>
      <c r="P356" s="428"/>
      <c r="Q356" s="428"/>
      <c r="R356" s="428"/>
      <c r="S356" s="428"/>
      <c r="T356" s="428"/>
      <c r="U356" s="428"/>
      <c r="V356" s="439">
        <f t="shared" si="112"/>
        <v>3312</v>
      </c>
      <c r="W356" s="440">
        <f t="shared" si="113"/>
        <v>72.775214238628877</v>
      </c>
    </row>
    <row r="357" spans="2:23" ht="49.5" customHeight="1">
      <c r="B357" s="1345"/>
      <c r="C357" s="1345"/>
      <c r="D357" s="506" t="s">
        <v>567</v>
      </c>
      <c r="E357" s="446" t="s">
        <v>101</v>
      </c>
      <c r="F357" s="438">
        <f>+[2]UE409!F369</f>
        <v>1949</v>
      </c>
      <c r="G357" s="528"/>
      <c r="H357" s="529"/>
      <c r="I357" s="529"/>
      <c r="J357" s="497">
        <v>2</v>
      </c>
      <c r="K357" s="497">
        <v>4</v>
      </c>
      <c r="L357" s="497">
        <v>12</v>
      </c>
      <c r="M357" s="497">
        <v>7</v>
      </c>
      <c r="N357" s="497">
        <v>6</v>
      </c>
      <c r="O357" s="497">
        <v>9</v>
      </c>
      <c r="P357" s="497"/>
      <c r="Q357" s="497"/>
      <c r="R357" s="497"/>
      <c r="S357" s="497"/>
      <c r="T357" s="497"/>
      <c r="U357" s="497"/>
      <c r="V357" s="439">
        <f t="shared" si="112"/>
        <v>40</v>
      </c>
      <c r="W357" s="440">
        <f t="shared" si="113"/>
        <v>2.0523345305284759</v>
      </c>
    </row>
    <row r="358" spans="2:23" ht="49.5" customHeight="1">
      <c r="B358" s="1344"/>
      <c r="C358" s="1344"/>
      <c r="D358" s="506" t="s">
        <v>568</v>
      </c>
      <c r="E358" s="446" t="s">
        <v>101</v>
      </c>
      <c r="F358" s="438">
        <f>+[2]UE409!F370</f>
        <v>6080</v>
      </c>
      <c r="G358" s="528"/>
      <c r="H358" s="529"/>
      <c r="I358" s="529"/>
      <c r="J358" s="497">
        <v>198</v>
      </c>
      <c r="K358" s="497">
        <v>654</v>
      </c>
      <c r="L358" s="497">
        <v>453</v>
      </c>
      <c r="M358" s="497">
        <v>658</v>
      </c>
      <c r="N358" s="497">
        <v>785</v>
      </c>
      <c r="O358" s="497">
        <v>1256</v>
      </c>
      <c r="P358" s="497"/>
      <c r="Q358" s="497"/>
      <c r="R358" s="497"/>
      <c r="S358" s="497"/>
      <c r="T358" s="497"/>
      <c r="U358" s="497"/>
      <c r="V358" s="439">
        <f t="shared" si="112"/>
        <v>4004</v>
      </c>
      <c r="W358" s="440">
        <f t="shared" si="113"/>
        <v>65.85526315789474</v>
      </c>
    </row>
    <row r="359" spans="2:23" ht="35.25" customHeight="1">
      <c r="B359" s="1363" t="s">
        <v>318</v>
      </c>
      <c r="C359" s="1340" t="s">
        <v>411</v>
      </c>
      <c r="D359" s="1341"/>
      <c r="E359" s="1342"/>
      <c r="F359" s="438">
        <f>+[2]UE409!F371</f>
        <v>2400</v>
      </c>
      <c r="G359" s="525">
        <f>+G360+G364+G362</f>
        <v>3003</v>
      </c>
      <c r="H359" s="525">
        <f t="shared" ref="H359:U359" si="122">+H360+H364+H362</f>
        <v>3125</v>
      </c>
      <c r="I359" s="525">
        <f t="shared" si="122"/>
        <v>3338</v>
      </c>
      <c r="J359" s="525">
        <f t="shared" si="122"/>
        <v>38</v>
      </c>
      <c r="K359" s="525">
        <f t="shared" si="122"/>
        <v>122</v>
      </c>
      <c r="L359" s="525">
        <f t="shared" si="122"/>
        <v>134</v>
      </c>
      <c r="M359" s="525">
        <f t="shared" si="122"/>
        <v>100</v>
      </c>
      <c r="N359" s="525">
        <f t="shared" si="122"/>
        <v>87</v>
      </c>
      <c r="O359" s="525">
        <f t="shared" si="122"/>
        <v>98</v>
      </c>
      <c r="P359" s="525">
        <f t="shared" si="122"/>
        <v>0</v>
      </c>
      <c r="Q359" s="525">
        <f t="shared" si="122"/>
        <v>0</v>
      </c>
      <c r="R359" s="525">
        <f t="shared" si="122"/>
        <v>0</v>
      </c>
      <c r="S359" s="525">
        <f t="shared" si="122"/>
        <v>0</v>
      </c>
      <c r="T359" s="525">
        <f t="shared" si="122"/>
        <v>0</v>
      </c>
      <c r="U359" s="525">
        <f t="shared" si="122"/>
        <v>0</v>
      </c>
      <c r="V359" s="439">
        <f t="shared" si="112"/>
        <v>579</v>
      </c>
      <c r="W359" s="440">
        <f t="shared" si="113"/>
        <v>24.125</v>
      </c>
    </row>
    <row r="360" spans="2:23" ht="63">
      <c r="B360" s="1364"/>
      <c r="C360" s="1349" t="s">
        <v>319</v>
      </c>
      <c r="D360" s="426" t="s">
        <v>221</v>
      </c>
      <c r="E360" s="434"/>
      <c r="F360" s="438">
        <f>+[2]UE409!F372</f>
        <v>1274</v>
      </c>
      <c r="G360" s="438">
        <f t="shared" ref="G360:U360" si="123">+G361</f>
        <v>1723</v>
      </c>
      <c r="H360" s="438">
        <f t="shared" si="123"/>
        <v>1815</v>
      </c>
      <c r="I360" s="438">
        <f t="shared" si="123"/>
        <v>1978</v>
      </c>
      <c r="J360" s="438">
        <f t="shared" si="123"/>
        <v>35</v>
      </c>
      <c r="K360" s="438">
        <f t="shared" si="123"/>
        <v>113</v>
      </c>
      <c r="L360" s="438">
        <f t="shared" si="123"/>
        <v>126</v>
      </c>
      <c r="M360" s="438">
        <f t="shared" si="123"/>
        <v>84</v>
      </c>
      <c r="N360" s="438">
        <f t="shared" si="123"/>
        <v>80</v>
      </c>
      <c r="O360" s="438">
        <f t="shared" si="123"/>
        <v>72</v>
      </c>
      <c r="P360" s="438">
        <f t="shared" si="123"/>
        <v>0</v>
      </c>
      <c r="Q360" s="438">
        <f t="shared" si="123"/>
        <v>0</v>
      </c>
      <c r="R360" s="438">
        <f t="shared" si="123"/>
        <v>0</v>
      </c>
      <c r="S360" s="438">
        <f t="shared" si="123"/>
        <v>0</v>
      </c>
      <c r="T360" s="438">
        <f t="shared" si="123"/>
        <v>0</v>
      </c>
      <c r="U360" s="438">
        <f t="shared" si="123"/>
        <v>0</v>
      </c>
      <c r="V360" s="439">
        <f t="shared" si="112"/>
        <v>510</v>
      </c>
      <c r="W360" s="440">
        <f t="shared" si="113"/>
        <v>40.031397174254316</v>
      </c>
    </row>
    <row r="361" spans="2:23" ht="63">
      <c r="B361" s="1364"/>
      <c r="C361" s="1351"/>
      <c r="D361" s="524" t="s">
        <v>692</v>
      </c>
      <c r="E361" s="446" t="s">
        <v>101</v>
      </c>
      <c r="F361" s="438">
        <f>+[2]UE409!F373</f>
        <v>1274</v>
      </c>
      <c r="G361" s="417">
        <v>1723</v>
      </c>
      <c r="H361" s="446">
        <v>1815</v>
      </c>
      <c r="I361" s="446">
        <v>1978</v>
      </c>
      <c r="J361" s="428">
        <v>35</v>
      </c>
      <c r="K361" s="428">
        <v>113</v>
      </c>
      <c r="L361" s="428">
        <v>126</v>
      </c>
      <c r="M361" s="428">
        <v>84</v>
      </c>
      <c r="N361" s="428">
        <v>80</v>
      </c>
      <c r="O361" s="428">
        <v>72</v>
      </c>
      <c r="P361" s="428"/>
      <c r="Q361" s="428"/>
      <c r="R361" s="428"/>
      <c r="S361" s="428"/>
      <c r="T361" s="428"/>
      <c r="U361" s="428"/>
      <c r="V361" s="439">
        <f t="shared" si="112"/>
        <v>510</v>
      </c>
      <c r="W361" s="440">
        <f t="shared" si="113"/>
        <v>40.031397174254316</v>
      </c>
    </row>
    <row r="362" spans="2:23" ht="63">
      <c r="B362" s="1364"/>
      <c r="C362" s="1420" t="s">
        <v>602</v>
      </c>
      <c r="D362" s="426" t="s">
        <v>221</v>
      </c>
      <c r="E362" s="434"/>
      <c r="F362" s="438">
        <f>+[2]UE409!F374</f>
        <v>16</v>
      </c>
      <c r="G362" s="438">
        <f>+G363</f>
        <v>0</v>
      </c>
      <c r="H362" s="438">
        <f>+H363</f>
        <v>0</v>
      </c>
      <c r="I362" s="438">
        <f>+I363</f>
        <v>0</v>
      </c>
      <c r="J362" s="438">
        <f>+J363</f>
        <v>2</v>
      </c>
      <c r="K362" s="438">
        <f>+K363</f>
        <v>1</v>
      </c>
      <c r="L362" s="438">
        <f t="shared" ref="L362:U362" si="124">+L363</f>
        <v>0</v>
      </c>
      <c r="M362" s="438">
        <f t="shared" si="124"/>
        <v>0</v>
      </c>
      <c r="N362" s="438">
        <f t="shared" si="124"/>
        <v>0</v>
      </c>
      <c r="O362" s="438">
        <f t="shared" si="124"/>
        <v>0</v>
      </c>
      <c r="P362" s="438">
        <f t="shared" si="124"/>
        <v>0</v>
      </c>
      <c r="Q362" s="438">
        <f t="shared" si="124"/>
        <v>0</v>
      </c>
      <c r="R362" s="438">
        <f t="shared" si="124"/>
        <v>0</v>
      </c>
      <c r="S362" s="438">
        <f t="shared" si="124"/>
        <v>0</v>
      </c>
      <c r="T362" s="438">
        <f t="shared" si="124"/>
        <v>0</v>
      </c>
      <c r="U362" s="438">
        <f t="shared" si="124"/>
        <v>0</v>
      </c>
      <c r="V362" s="439">
        <f>SUM(J362:U362)</f>
        <v>3</v>
      </c>
      <c r="W362" s="440">
        <f>+V362/F362*100</f>
        <v>18.75</v>
      </c>
    </row>
    <row r="363" spans="2:23" ht="84">
      <c r="B363" s="1364"/>
      <c r="C363" s="1421"/>
      <c r="D363" s="530" t="s">
        <v>693</v>
      </c>
      <c r="E363" s="446" t="s">
        <v>101</v>
      </c>
      <c r="F363" s="438">
        <f>+[2]UE409!F375</f>
        <v>16</v>
      </c>
      <c r="G363" s="417"/>
      <c r="H363" s="446"/>
      <c r="I363" s="446"/>
      <c r="J363" s="428">
        <v>2</v>
      </c>
      <c r="K363" s="428">
        <v>1</v>
      </c>
      <c r="L363" s="428">
        <v>0</v>
      </c>
      <c r="M363" s="428">
        <v>0</v>
      </c>
      <c r="N363" s="428">
        <v>0</v>
      </c>
      <c r="O363" s="428">
        <v>0</v>
      </c>
      <c r="P363" s="428"/>
      <c r="Q363" s="428"/>
      <c r="R363" s="428"/>
      <c r="S363" s="428"/>
      <c r="T363" s="428"/>
      <c r="U363" s="428"/>
      <c r="V363" s="439">
        <f>SUM(J363:U363)</f>
        <v>3</v>
      </c>
      <c r="W363" s="440">
        <f>+V363/F363*100</f>
        <v>18.75</v>
      </c>
    </row>
    <row r="364" spans="2:23" ht="63">
      <c r="B364" s="1364"/>
      <c r="C364" s="1420" t="s">
        <v>554</v>
      </c>
      <c r="D364" s="426" t="s">
        <v>221</v>
      </c>
      <c r="E364" s="434"/>
      <c r="F364" s="438">
        <f>+[2]UE409!F376</f>
        <v>1110</v>
      </c>
      <c r="G364" s="438">
        <f>+G365</f>
        <v>1280</v>
      </c>
      <c r="H364" s="438">
        <f>+H365</f>
        <v>1310</v>
      </c>
      <c r="I364" s="438">
        <f>+I365</f>
        <v>1360</v>
      </c>
      <c r="J364" s="438">
        <f>+J365</f>
        <v>1</v>
      </c>
      <c r="K364" s="438">
        <f>+K365</f>
        <v>8</v>
      </c>
      <c r="L364" s="438">
        <f t="shared" ref="L364:U364" si="125">+L365</f>
        <v>8</v>
      </c>
      <c r="M364" s="438">
        <f t="shared" si="125"/>
        <v>16</v>
      </c>
      <c r="N364" s="438">
        <f t="shared" si="125"/>
        <v>7</v>
      </c>
      <c r="O364" s="438">
        <f t="shared" si="125"/>
        <v>26</v>
      </c>
      <c r="P364" s="438">
        <f t="shared" si="125"/>
        <v>0</v>
      </c>
      <c r="Q364" s="438">
        <f t="shared" si="125"/>
        <v>0</v>
      </c>
      <c r="R364" s="438">
        <f t="shared" si="125"/>
        <v>0</v>
      </c>
      <c r="S364" s="438">
        <f t="shared" si="125"/>
        <v>0</v>
      </c>
      <c r="T364" s="438">
        <f t="shared" si="125"/>
        <v>0</v>
      </c>
      <c r="U364" s="438">
        <f t="shared" si="125"/>
        <v>0</v>
      </c>
      <c r="V364" s="439">
        <f t="shared" si="112"/>
        <v>66</v>
      </c>
      <c r="W364" s="440">
        <f t="shared" si="113"/>
        <v>5.9459459459459465</v>
      </c>
    </row>
    <row r="365" spans="2:23" ht="95.25" customHeight="1">
      <c r="B365" s="1365"/>
      <c r="C365" s="1421"/>
      <c r="D365" s="506" t="s">
        <v>694</v>
      </c>
      <c r="E365" s="446" t="s">
        <v>60</v>
      </c>
      <c r="F365" s="438">
        <f>+[2]UE409!F377</f>
        <v>1110</v>
      </c>
      <c r="G365" s="417">
        <v>1280</v>
      </c>
      <c r="H365" s="446">
        <v>1310</v>
      </c>
      <c r="I365" s="446">
        <v>1360</v>
      </c>
      <c r="J365" s="428">
        <v>1</v>
      </c>
      <c r="K365" s="428">
        <v>8</v>
      </c>
      <c r="L365" s="428">
        <v>8</v>
      </c>
      <c r="M365" s="428">
        <v>16</v>
      </c>
      <c r="N365" s="428">
        <v>7</v>
      </c>
      <c r="O365" s="428">
        <v>26</v>
      </c>
      <c r="P365" s="428"/>
      <c r="Q365" s="428"/>
      <c r="R365" s="428"/>
      <c r="S365" s="428"/>
      <c r="T365" s="428"/>
      <c r="U365" s="428"/>
      <c r="V365" s="439">
        <f t="shared" si="112"/>
        <v>66</v>
      </c>
      <c r="W365" s="440">
        <f t="shared" si="113"/>
        <v>5.9459459459459465</v>
      </c>
    </row>
    <row r="366" spans="2:23" ht="38.25" customHeight="1">
      <c r="B366" s="1363" t="s">
        <v>315</v>
      </c>
      <c r="C366" s="1340" t="s">
        <v>411</v>
      </c>
      <c r="D366" s="1341"/>
      <c r="E366" s="1342"/>
      <c r="F366" s="438">
        <f>+[2]UE409!F378</f>
        <v>4000</v>
      </c>
      <c r="G366" s="525">
        <f>+G367+G369</f>
        <v>5519</v>
      </c>
      <c r="H366" s="525">
        <f>+H367+H369</f>
        <v>5956</v>
      </c>
      <c r="I366" s="525">
        <f>+I367+I369</f>
        <v>6482</v>
      </c>
      <c r="J366" s="525">
        <f>+J367+J369</f>
        <v>12</v>
      </c>
      <c r="K366" s="525">
        <f>+K367+K369</f>
        <v>64</v>
      </c>
      <c r="L366" s="525">
        <f t="shared" ref="L366:U366" si="126">+L367+L369</f>
        <v>70</v>
      </c>
      <c r="M366" s="525">
        <f t="shared" si="126"/>
        <v>53</v>
      </c>
      <c r="N366" s="525">
        <f t="shared" si="126"/>
        <v>100</v>
      </c>
      <c r="O366" s="525">
        <f t="shared" si="126"/>
        <v>106</v>
      </c>
      <c r="P366" s="525">
        <f t="shared" si="126"/>
        <v>0</v>
      </c>
      <c r="Q366" s="525">
        <f t="shared" si="126"/>
        <v>0</v>
      </c>
      <c r="R366" s="525">
        <f t="shared" si="126"/>
        <v>0</v>
      </c>
      <c r="S366" s="525">
        <f t="shared" si="126"/>
        <v>0</v>
      </c>
      <c r="T366" s="525">
        <f t="shared" si="126"/>
        <v>0</v>
      </c>
      <c r="U366" s="525">
        <f t="shared" si="126"/>
        <v>0</v>
      </c>
      <c r="V366" s="439">
        <f t="shared" si="112"/>
        <v>405</v>
      </c>
      <c r="W366" s="440">
        <f t="shared" si="113"/>
        <v>10.125</v>
      </c>
    </row>
    <row r="367" spans="2:23" ht="63">
      <c r="B367" s="1364"/>
      <c r="C367" s="1427" t="s">
        <v>317</v>
      </c>
      <c r="D367" s="426" t="s">
        <v>221</v>
      </c>
      <c r="E367" s="434"/>
      <c r="F367" s="438">
        <f>+[2]UE409!F379</f>
        <v>1100</v>
      </c>
      <c r="G367" s="438">
        <f>+G368</f>
        <v>3989</v>
      </c>
      <c r="H367" s="438">
        <f>+H368</f>
        <v>4396</v>
      </c>
      <c r="I367" s="438">
        <f>+I368</f>
        <v>4892</v>
      </c>
      <c r="J367" s="438">
        <f>+J368</f>
        <v>0</v>
      </c>
      <c r="K367" s="438">
        <f>+K368</f>
        <v>0</v>
      </c>
      <c r="L367" s="438">
        <f t="shared" ref="L367:U367" si="127">+L368</f>
        <v>0</v>
      </c>
      <c r="M367" s="438">
        <f t="shared" si="127"/>
        <v>2</v>
      </c>
      <c r="N367" s="438">
        <f t="shared" si="127"/>
        <v>0</v>
      </c>
      <c r="O367" s="438">
        <f t="shared" si="127"/>
        <v>3</v>
      </c>
      <c r="P367" s="438">
        <f t="shared" si="127"/>
        <v>0</v>
      </c>
      <c r="Q367" s="438">
        <f t="shared" si="127"/>
        <v>0</v>
      </c>
      <c r="R367" s="438">
        <f t="shared" si="127"/>
        <v>0</v>
      </c>
      <c r="S367" s="438">
        <f t="shared" si="127"/>
        <v>0</v>
      </c>
      <c r="T367" s="438">
        <f t="shared" si="127"/>
        <v>0</v>
      </c>
      <c r="U367" s="438">
        <f t="shared" si="127"/>
        <v>0</v>
      </c>
      <c r="V367" s="439">
        <f t="shared" si="112"/>
        <v>5</v>
      </c>
      <c r="W367" s="440">
        <f t="shared" si="113"/>
        <v>0.45454545454545453</v>
      </c>
    </row>
    <row r="368" spans="2:23" ht="95.25" customHeight="1">
      <c r="B368" s="1364"/>
      <c r="C368" s="1428"/>
      <c r="D368" s="506" t="s">
        <v>544</v>
      </c>
      <c r="E368" s="446" t="s">
        <v>60</v>
      </c>
      <c r="F368" s="438">
        <f>+[2]UE409!F380</f>
        <v>1100</v>
      </c>
      <c r="G368" s="417">
        <v>3989</v>
      </c>
      <c r="H368" s="446">
        <v>4396</v>
      </c>
      <c r="I368" s="446">
        <v>4892</v>
      </c>
      <c r="J368" s="428">
        <v>0</v>
      </c>
      <c r="K368" s="428">
        <v>0</v>
      </c>
      <c r="L368" s="428">
        <v>0</v>
      </c>
      <c r="M368" s="428">
        <v>2</v>
      </c>
      <c r="N368" s="428">
        <v>0</v>
      </c>
      <c r="O368" s="428">
        <v>3</v>
      </c>
      <c r="P368" s="428"/>
      <c r="Q368" s="428"/>
      <c r="R368" s="428"/>
      <c r="S368" s="428"/>
      <c r="T368" s="428"/>
      <c r="U368" s="428"/>
      <c r="V368" s="439">
        <f t="shared" si="112"/>
        <v>5</v>
      </c>
      <c r="W368" s="440">
        <f t="shared" si="113"/>
        <v>0.45454545454545453</v>
      </c>
    </row>
    <row r="369" spans="2:23" ht="63">
      <c r="B369" s="1364"/>
      <c r="C369" s="1404" t="s">
        <v>316</v>
      </c>
      <c r="D369" s="426" t="s">
        <v>221</v>
      </c>
      <c r="E369" s="434"/>
      <c r="F369" s="438">
        <f>+[2]UE409!F381</f>
        <v>2900</v>
      </c>
      <c r="G369" s="438">
        <f>+G370</f>
        <v>1530</v>
      </c>
      <c r="H369" s="438">
        <f>+H370</f>
        <v>1560</v>
      </c>
      <c r="I369" s="438">
        <f>+I370</f>
        <v>1590</v>
      </c>
      <c r="J369" s="438">
        <f>+J370</f>
        <v>12</v>
      </c>
      <c r="K369" s="438">
        <f>+K370</f>
        <v>64</v>
      </c>
      <c r="L369" s="438">
        <f t="shared" ref="L369:U369" si="128">+L370</f>
        <v>70</v>
      </c>
      <c r="M369" s="438">
        <f t="shared" si="128"/>
        <v>51</v>
      </c>
      <c r="N369" s="438">
        <f t="shared" si="128"/>
        <v>100</v>
      </c>
      <c r="O369" s="438">
        <f t="shared" si="128"/>
        <v>103</v>
      </c>
      <c r="P369" s="438">
        <f t="shared" si="128"/>
        <v>0</v>
      </c>
      <c r="Q369" s="438">
        <f t="shared" si="128"/>
        <v>0</v>
      </c>
      <c r="R369" s="438">
        <f t="shared" si="128"/>
        <v>0</v>
      </c>
      <c r="S369" s="438">
        <f t="shared" si="128"/>
        <v>0</v>
      </c>
      <c r="T369" s="438">
        <f t="shared" si="128"/>
        <v>0</v>
      </c>
      <c r="U369" s="438">
        <f t="shared" si="128"/>
        <v>0</v>
      </c>
      <c r="V369" s="439">
        <f t="shared" si="112"/>
        <v>400</v>
      </c>
      <c r="W369" s="440">
        <f t="shared" si="113"/>
        <v>13.793103448275861</v>
      </c>
    </row>
    <row r="370" spans="2:23" ht="97.5" customHeight="1">
      <c r="B370" s="1364"/>
      <c r="C370" s="1405"/>
      <c r="D370" s="443" t="s">
        <v>450</v>
      </c>
      <c r="E370" s="444" t="s">
        <v>101</v>
      </c>
      <c r="F370" s="438">
        <f>+[2]UE409!F382</f>
        <v>2900</v>
      </c>
      <c r="G370" s="417">
        <v>1530</v>
      </c>
      <c r="H370" s="446">
        <v>1560</v>
      </c>
      <c r="I370" s="446">
        <v>1590</v>
      </c>
      <c r="J370" s="428">
        <v>12</v>
      </c>
      <c r="K370" s="428">
        <v>64</v>
      </c>
      <c r="L370" s="428">
        <v>70</v>
      </c>
      <c r="M370" s="428">
        <v>51</v>
      </c>
      <c r="N370" s="428">
        <v>100</v>
      </c>
      <c r="O370" s="428">
        <v>103</v>
      </c>
      <c r="P370" s="428"/>
      <c r="Q370" s="428"/>
      <c r="R370" s="428"/>
      <c r="S370" s="428"/>
      <c r="T370" s="428"/>
      <c r="U370" s="428"/>
      <c r="V370" s="439">
        <f t="shared" si="112"/>
        <v>400</v>
      </c>
      <c r="W370" s="440">
        <f t="shared" si="113"/>
        <v>13.793103448275861</v>
      </c>
    </row>
    <row r="371" spans="2:23">
      <c r="B371" s="433"/>
      <c r="C371" s="433"/>
      <c r="D371" s="433"/>
      <c r="F371" s="433"/>
      <c r="G371" s="460"/>
      <c r="H371" s="460"/>
      <c r="I371" s="457"/>
      <c r="J371" s="460"/>
      <c r="K371" s="460"/>
      <c r="L371" s="460"/>
      <c r="M371" s="460"/>
      <c r="N371" s="460"/>
      <c r="O371" s="460"/>
      <c r="P371" s="460"/>
      <c r="Q371" s="460"/>
      <c r="R371" s="460"/>
      <c r="S371" s="460"/>
      <c r="T371" s="460"/>
      <c r="U371" s="460"/>
    </row>
    <row r="372" spans="2:23">
      <c r="B372" s="455"/>
      <c r="C372" s="456"/>
      <c r="D372" s="456"/>
      <c r="E372" s="458"/>
      <c r="F372" s="459"/>
      <c r="G372" s="457"/>
      <c r="H372" s="457"/>
      <c r="I372" s="457"/>
      <c r="J372" s="460"/>
      <c r="K372" s="460"/>
      <c r="L372" s="460"/>
      <c r="M372" s="460"/>
      <c r="N372" s="460"/>
      <c r="O372" s="460"/>
      <c r="P372" s="460"/>
      <c r="Q372" s="460"/>
      <c r="R372" s="460"/>
      <c r="S372" s="460"/>
      <c r="T372" s="460"/>
      <c r="U372" s="460"/>
    </row>
    <row r="373" spans="2:23">
      <c r="B373" s="455"/>
      <c r="C373" s="456"/>
      <c r="D373" s="456"/>
      <c r="E373" s="458"/>
      <c r="F373" s="459"/>
      <c r="G373" s="457"/>
      <c r="H373" s="457"/>
      <c r="I373" s="457"/>
      <c r="J373" s="460"/>
      <c r="K373" s="460"/>
      <c r="L373" s="460"/>
      <c r="M373" s="460"/>
      <c r="N373" s="460"/>
      <c r="O373" s="460"/>
      <c r="P373" s="460"/>
      <c r="Q373" s="460"/>
      <c r="R373" s="460"/>
      <c r="S373" s="460"/>
      <c r="T373" s="460"/>
      <c r="U373" s="460"/>
    </row>
    <row r="374" spans="2:23">
      <c r="B374" s="455"/>
      <c r="C374" s="456"/>
      <c r="D374" s="456"/>
      <c r="E374" s="458"/>
      <c r="F374" s="459"/>
      <c r="G374" s="457"/>
      <c r="H374" s="457"/>
      <c r="I374" s="457"/>
      <c r="J374" s="460"/>
      <c r="K374" s="460"/>
      <c r="L374" s="460"/>
      <c r="M374" s="460"/>
      <c r="N374" s="460"/>
      <c r="O374" s="460"/>
      <c r="P374" s="460"/>
      <c r="Q374" s="460"/>
      <c r="R374" s="460"/>
      <c r="S374" s="460"/>
      <c r="T374" s="460"/>
      <c r="U374" s="460"/>
    </row>
    <row r="375" spans="2:23">
      <c r="B375" s="1429" t="s">
        <v>179</v>
      </c>
      <c r="C375" s="1429"/>
      <c r="D375" s="1429"/>
      <c r="E375" s="458"/>
      <c r="F375" s="459"/>
      <c r="G375" s="457"/>
      <c r="H375" s="457"/>
      <c r="I375" s="457"/>
      <c r="J375" s="460"/>
      <c r="K375" s="460"/>
      <c r="L375" s="460"/>
      <c r="M375" s="460"/>
      <c r="N375" s="460"/>
      <c r="O375" s="460"/>
      <c r="P375" s="460"/>
      <c r="Q375" s="460"/>
      <c r="R375" s="460"/>
      <c r="S375" s="460"/>
      <c r="T375" s="460"/>
      <c r="U375" s="460"/>
    </row>
    <row r="376" spans="2:23">
      <c r="B376" s="1358" t="s">
        <v>181</v>
      </c>
      <c r="C376" s="1358"/>
      <c r="D376" s="1358"/>
      <c r="E376" s="1358"/>
      <c r="F376" s="1358"/>
      <c r="G376" s="1358"/>
      <c r="H376" s="1358"/>
      <c r="I376" s="461"/>
      <c r="J376" s="274"/>
      <c r="K376" s="274"/>
      <c r="L376" s="274"/>
      <c r="M376" s="274"/>
      <c r="N376" s="274"/>
      <c r="O376" s="274"/>
      <c r="P376" s="274"/>
      <c r="Q376" s="274"/>
      <c r="R376" s="274"/>
      <c r="S376" s="274"/>
      <c r="T376" s="274"/>
      <c r="U376" s="274"/>
    </row>
    <row r="377" spans="2:23">
      <c r="B377" s="462" t="s">
        <v>182</v>
      </c>
      <c r="C377" s="1359" t="s">
        <v>183</v>
      </c>
      <c r="D377" s="1359"/>
      <c r="E377" s="1359"/>
      <c r="F377" s="1359"/>
      <c r="G377" s="1359"/>
      <c r="H377" s="1359"/>
      <c r="I377" s="461"/>
      <c r="J377" s="274"/>
      <c r="K377" s="274"/>
      <c r="L377" s="274"/>
      <c r="M377" s="274"/>
      <c r="N377" s="274"/>
      <c r="O377" s="274"/>
      <c r="P377" s="274"/>
      <c r="Q377" s="274"/>
      <c r="R377" s="274"/>
      <c r="S377" s="274"/>
      <c r="T377" s="274"/>
      <c r="U377" s="274"/>
    </row>
    <row r="378" spans="2:23">
      <c r="B378" s="1343" t="s">
        <v>14</v>
      </c>
      <c r="C378" s="1343" t="s">
        <v>15</v>
      </c>
      <c r="D378" s="1360" t="s">
        <v>16</v>
      </c>
      <c r="E378" s="1363" t="s">
        <v>17</v>
      </c>
      <c r="F378" s="1346" t="s">
        <v>494</v>
      </c>
      <c r="G378" s="1340" t="s">
        <v>214</v>
      </c>
      <c r="H378" s="1341"/>
      <c r="I378" s="1342"/>
      <c r="J378" s="1331" t="s">
        <v>493</v>
      </c>
      <c r="K378" s="1332"/>
      <c r="L378" s="1332"/>
      <c r="M378" s="1332"/>
      <c r="N378" s="1332"/>
      <c r="O378" s="1332"/>
      <c r="P378" s="1332"/>
      <c r="Q378" s="1332"/>
      <c r="R378" s="1332"/>
      <c r="S378" s="1332"/>
      <c r="T378" s="1332"/>
      <c r="U378" s="1333"/>
      <c r="V378" s="1334" t="s">
        <v>576</v>
      </c>
      <c r="W378" s="1337" t="s">
        <v>577</v>
      </c>
    </row>
    <row r="379" spans="2:23">
      <c r="B379" s="1345"/>
      <c r="C379" s="1345"/>
      <c r="D379" s="1361"/>
      <c r="E379" s="1364"/>
      <c r="F379" s="1347"/>
      <c r="G379" s="1340" t="s">
        <v>437</v>
      </c>
      <c r="H379" s="1341"/>
      <c r="I379" s="1342"/>
      <c r="J379" s="1331" t="s">
        <v>575</v>
      </c>
      <c r="K379" s="1332"/>
      <c r="L379" s="1332"/>
      <c r="M379" s="1332"/>
      <c r="N379" s="1332"/>
      <c r="O379" s="1332"/>
      <c r="P379" s="1332"/>
      <c r="Q379" s="1332"/>
      <c r="R379" s="1332"/>
      <c r="S379" s="1332"/>
      <c r="T379" s="1332"/>
      <c r="U379" s="1333"/>
      <c r="V379" s="1335"/>
      <c r="W379" s="1338"/>
    </row>
    <row r="380" spans="2:23">
      <c r="B380" s="1345"/>
      <c r="C380" s="1345"/>
      <c r="D380" s="1361"/>
      <c r="E380" s="1364"/>
      <c r="F380" s="1347"/>
      <c r="G380" s="1343">
        <v>2023</v>
      </c>
      <c r="H380" s="1343">
        <v>2024</v>
      </c>
      <c r="I380" s="1343">
        <v>2025</v>
      </c>
      <c r="J380" s="435"/>
      <c r="K380" s="435"/>
      <c r="L380" s="435"/>
      <c r="M380" s="435"/>
      <c r="N380" s="435"/>
      <c r="O380" s="435"/>
      <c r="P380" s="435"/>
      <c r="Q380" s="435"/>
      <c r="R380" s="435"/>
      <c r="S380" s="435"/>
      <c r="T380" s="435"/>
      <c r="U380" s="435"/>
      <c r="V380" s="1335"/>
      <c r="W380" s="1338"/>
    </row>
    <row r="381" spans="2:23">
      <c r="B381" s="1344"/>
      <c r="C381" s="1344"/>
      <c r="D381" s="1362"/>
      <c r="E381" s="1365"/>
      <c r="F381" s="1348"/>
      <c r="G381" s="1344"/>
      <c r="H381" s="1344"/>
      <c r="I381" s="1344"/>
      <c r="J381" s="437" t="s">
        <v>399</v>
      </c>
      <c r="K381" s="437" t="s">
        <v>400</v>
      </c>
      <c r="L381" s="437" t="s">
        <v>401</v>
      </c>
      <c r="M381" s="437" t="s">
        <v>402</v>
      </c>
      <c r="N381" s="437" t="s">
        <v>403</v>
      </c>
      <c r="O381" s="437" t="s">
        <v>404</v>
      </c>
      <c r="P381" s="437" t="s">
        <v>405</v>
      </c>
      <c r="Q381" s="437" t="s">
        <v>406</v>
      </c>
      <c r="R381" s="437" t="s">
        <v>407</v>
      </c>
      <c r="S381" s="437" t="s">
        <v>408</v>
      </c>
      <c r="T381" s="437" t="s">
        <v>409</v>
      </c>
      <c r="U381" s="437" t="s">
        <v>410</v>
      </c>
      <c r="V381" s="1336"/>
      <c r="W381" s="1339"/>
    </row>
    <row r="382" spans="2:23" ht="36.75" customHeight="1">
      <c r="B382" s="1343" t="s">
        <v>240</v>
      </c>
      <c r="C382" s="1340" t="s">
        <v>411</v>
      </c>
      <c r="D382" s="1341"/>
      <c r="E382" s="1342"/>
      <c r="F382" s="438">
        <f>+[2]UE409!F394</f>
        <v>17</v>
      </c>
      <c r="G382" s="438">
        <f t="shared" ref="G382:U382" si="129">+G383+G385</f>
        <v>17</v>
      </c>
      <c r="H382" s="438">
        <f t="shared" si="129"/>
        <v>17</v>
      </c>
      <c r="I382" s="438">
        <f t="shared" si="129"/>
        <v>17</v>
      </c>
      <c r="J382" s="438">
        <f t="shared" si="129"/>
        <v>3</v>
      </c>
      <c r="K382" s="438">
        <f t="shared" si="129"/>
        <v>2</v>
      </c>
      <c r="L382" s="438">
        <f t="shared" si="129"/>
        <v>2</v>
      </c>
      <c r="M382" s="438">
        <f t="shared" si="129"/>
        <v>2</v>
      </c>
      <c r="N382" s="438">
        <f t="shared" si="129"/>
        <v>1</v>
      </c>
      <c r="O382" s="438">
        <f t="shared" si="129"/>
        <v>1</v>
      </c>
      <c r="P382" s="438">
        <f t="shared" si="129"/>
        <v>0</v>
      </c>
      <c r="Q382" s="438">
        <f t="shared" si="129"/>
        <v>0</v>
      </c>
      <c r="R382" s="438">
        <f t="shared" si="129"/>
        <v>0</v>
      </c>
      <c r="S382" s="438">
        <f t="shared" si="129"/>
        <v>0</v>
      </c>
      <c r="T382" s="438">
        <f t="shared" si="129"/>
        <v>0</v>
      </c>
      <c r="U382" s="438">
        <f t="shared" si="129"/>
        <v>0</v>
      </c>
      <c r="V382" s="439">
        <f>SUM(J382:U382)</f>
        <v>11</v>
      </c>
      <c r="W382" s="440">
        <f>+V382/F382*100</f>
        <v>64.705882352941174</v>
      </c>
    </row>
    <row r="383" spans="2:23" ht="63">
      <c r="B383" s="1345"/>
      <c r="C383" s="1349" t="s">
        <v>345</v>
      </c>
      <c r="D383" s="425" t="s">
        <v>221</v>
      </c>
      <c r="E383" s="425"/>
      <c r="F383" s="438">
        <f>+[2]UE409!F395</f>
        <v>9</v>
      </c>
      <c r="G383" s="438">
        <f>+G384</f>
        <v>9</v>
      </c>
      <c r="H383" s="438">
        <f>+H384</f>
        <v>9</v>
      </c>
      <c r="I383" s="438">
        <f>+I384</f>
        <v>9</v>
      </c>
      <c r="J383" s="438">
        <f>+J384</f>
        <v>0</v>
      </c>
      <c r="K383" s="438">
        <f>+K384</f>
        <v>1</v>
      </c>
      <c r="L383" s="438">
        <f t="shared" ref="L383:U383" si="130">+L384</f>
        <v>1</v>
      </c>
      <c r="M383" s="438">
        <f t="shared" si="130"/>
        <v>1</v>
      </c>
      <c r="N383" s="438">
        <f t="shared" si="130"/>
        <v>1</v>
      </c>
      <c r="O383" s="438">
        <f t="shared" si="130"/>
        <v>1</v>
      </c>
      <c r="P383" s="438">
        <f t="shared" si="130"/>
        <v>0</v>
      </c>
      <c r="Q383" s="438">
        <f t="shared" si="130"/>
        <v>0</v>
      </c>
      <c r="R383" s="438">
        <f t="shared" si="130"/>
        <v>0</v>
      </c>
      <c r="S383" s="438">
        <f t="shared" si="130"/>
        <v>0</v>
      </c>
      <c r="T383" s="438">
        <f t="shared" si="130"/>
        <v>0</v>
      </c>
      <c r="U383" s="438">
        <f t="shared" si="130"/>
        <v>0</v>
      </c>
      <c r="V383" s="439">
        <f t="shared" ref="V383:V403" si="131">SUM(J383:U383)</f>
        <v>5</v>
      </c>
      <c r="W383" s="440">
        <f t="shared" ref="W383:W403" si="132">+V383/F383*100</f>
        <v>55.555555555555557</v>
      </c>
    </row>
    <row r="384" spans="2:23" ht="84">
      <c r="B384" s="1345"/>
      <c r="C384" s="1351"/>
      <c r="D384" s="397" t="s">
        <v>695</v>
      </c>
      <c r="E384" s="446" t="s">
        <v>185</v>
      </c>
      <c r="F384" s="438">
        <f>+[2]UE409!F396</f>
        <v>9</v>
      </c>
      <c r="G384" s="428">
        <v>9</v>
      </c>
      <c r="H384" s="428">
        <v>9</v>
      </c>
      <c r="I384" s="428">
        <v>9</v>
      </c>
      <c r="J384" s="428">
        <v>0</v>
      </c>
      <c r="K384" s="428">
        <v>1</v>
      </c>
      <c r="L384" s="428">
        <v>1</v>
      </c>
      <c r="M384" s="428">
        <v>1</v>
      </c>
      <c r="N384" s="428">
        <v>1</v>
      </c>
      <c r="O384" s="428">
        <v>1</v>
      </c>
      <c r="P384" s="428"/>
      <c r="Q384" s="428"/>
      <c r="R384" s="428"/>
      <c r="S384" s="428"/>
      <c r="T384" s="428"/>
      <c r="U384" s="428"/>
      <c r="V384" s="439">
        <f t="shared" si="131"/>
        <v>5</v>
      </c>
      <c r="W384" s="440">
        <f t="shared" si="132"/>
        <v>55.555555555555557</v>
      </c>
    </row>
    <row r="385" spans="2:23" ht="63">
      <c r="B385" s="1345"/>
      <c r="C385" s="1349" t="s">
        <v>343</v>
      </c>
      <c r="D385" s="425" t="s">
        <v>221</v>
      </c>
      <c r="E385" s="425"/>
      <c r="F385" s="438">
        <f>+[2]UE409!F397</f>
        <v>8</v>
      </c>
      <c r="G385" s="438">
        <f>+G386</f>
        <v>8</v>
      </c>
      <c r="H385" s="438">
        <f>+H386</f>
        <v>8</v>
      </c>
      <c r="I385" s="438">
        <f>+I386</f>
        <v>8</v>
      </c>
      <c r="J385" s="438">
        <f>+J386</f>
        <v>3</v>
      </c>
      <c r="K385" s="438">
        <f>+K386</f>
        <v>1</v>
      </c>
      <c r="L385" s="438">
        <f t="shared" ref="L385:U387" si="133">+L386</f>
        <v>1</v>
      </c>
      <c r="M385" s="438">
        <f t="shared" si="133"/>
        <v>1</v>
      </c>
      <c r="N385" s="438">
        <f t="shared" si="133"/>
        <v>0</v>
      </c>
      <c r="O385" s="438">
        <f t="shared" si="133"/>
        <v>0</v>
      </c>
      <c r="P385" s="438">
        <f t="shared" si="133"/>
        <v>0</v>
      </c>
      <c r="Q385" s="438">
        <f t="shared" si="133"/>
        <v>0</v>
      </c>
      <c r="R385" s="438">
        <f t="shared" si="133"/>
        <v>0</v>
      </c>
      <c r="S385" s="438">
        <f t="shared" si="133"/>
        <v>0</v>
      </c>
      <c r="T385" s="438">
        <f t="shared" si="133"/>
        <v>0</v>
      </c>
      <c r="U385" s="438">
        <f t="shared" si="133"/>
        <v>0</v>
      </c>
      <c r="V385" s="439">
        <f t="shared" si="131"/>
        <v>6</v>
      </c>
      <c r="W385" s="440">
        <f t="shared" si="132"/>
        <v>75</v>
      </c>
    </row>
    <row r="386" spans="2:23" ht="84.75" customHeight="1">
      <c r="B386" s="1345"/>
      <c r="C386" s="1351"/>
      <c r="D386" s="397" t="s">
        <v>546</v>
      </c>
      <c r="E386" s="446" t="s">
        <v>185</v>
      </c>
      <c r="F386" s="438">
        <f>+[2]UE409!F398</f>
        <v>8</v>
      </c>
      <c r="G386" s="428">
        <v>8</v>
      </c>
      <c r="H386" s="428">
        <v>8</v>
      </c>
      <c r="I386" s="428">
        <v>8</v>
      </c>
      <c r="J386" s="428">
        <v>3</v>
      </c>
      <c r="K386" s="428">
        <v>1</v>
      </c>
      <c r="L386" s="428">
        <v>1</v>
      </c>
      <c r="M386" s="428">
        <v>1</v>
      </c>
      <c r="N386" s="428">
        <v>0</v>
      </c>
      <c r="O386" s="428">
        <v>0</v>
      </c>
      <c r="P386" s="428"/>
      <c r="Q386" s="428"/>
      <c r="R386" s="428"/>
      <c r="S386" s="428"/>
      <c r="T386" s="428"/>
      <c r="U386" s="428"/>
      <c r="V386" s="439">
        <f t="shared" si="131"/>
        <v>6</v>
      </c>
      <c r="W386" s="440">
        <f t="shared" si="132"/>
        <v>75</v>
      </c>
    </row>
    <row r="387" spans="2:23" ht="63">
      <c r="B387" s="1345"/>
      <c r="C387" s="1343" t="s">
        <v>678</v>
      </c>
      <c r="D387" s="438" t="s">
        <v>221</v>
      </c>
      <c r="E387" s="438"/>
      <c r="F387" s="438">
        <f>+[2]UE409!F399</f>
        <v>60</v>
      </c>
      <c r="G387" s="438">
        <f>+G388</f>
        <v>60</v>
      </c>
      <c r="H387" s="438">
        <f>+H388</f>
        <v>60</v>
      </c>
      <c r="I387" s="438">
        <f>+I388</f>
        <v>60</v>
      </c>
      <c r="J387" s="438">
        <f>+J388</f>
        <v>0</v>
      </c>
      <c r="K387" s="438">
        <f>+K388</f>
        <v>0</v>
      </c>
      <c r="L387" s="438">
        <f t="shared" si="133"/>
        <v>0</v>
      </c>
      <c r="M387" s="438">
        <f t="shared" si="133"/>
        <v>0</v>
      </c>
      <c r="N387" s="438">
        <f t="shared" si="133"/>
        <v>0</v>
      </c>
      <c r="O387" s="438">
        <f t="shared" si="133"/>
        <v>0</v>
      </c>
      <c r="P387" s="438">
        <f t="shared" si="133"/>
        <v>0</v>
      </c>
      <c r="Q387" s="438">
        <f t="shared" si="133"/>
        <v>0</v>
      </c>
      <c r="R387" s="438">
        <f t="shared" si="133"/>
        <v>0</v>
      </c>
      <c r="S387" s="438">
        <f t="shared" si="133"/>
        <v>0</v>
      </c>
      <c r="T387" s="438">
        <f t="shared" si="133"/>
        <v>0</v>
      </c>
      <c r="U387" s="438">
        <f t="shared" si="133"/>
        <v>0</v>
      </c>
      <c r="V387" s="439">
        <f>SUM(J387:U387)</f>
        <v>0</v>
      </c>
      <c r="W387" s="440">
        <f t="shared" si="132"/>
        <v>0</v>
      </c>
    </row>
    <row r="388" spans="2:23" ht="60.75" customHeight="1">
      <c r="B388" s="1344"/>
      <c r="C388" s="1344"/>
      <c r="D388" s="531" t="s">
        <v>679</v>
      </c>
      <c r="E388" s="532" t="s">
        <v>189</v>
      </c>
      <c r="F388" s="438">
        <f>+[2]UE409!F400</f>
        <v>60</v>
      </c>
      <c r="G388" s="428">
        <v>60</v>
      </c>
      <c r="H388" s="428">
        <v>60</v>
      </c>
      <c r="I388" s="428">
        <v>60</v>
      </c>
      <c r="J388" s="428">
        <v>0</v>
      </c>
      <c r="K388" s="428">
        <v>0</v>
      </c>
      <c r="L388" s="428">
        <v>0</v>
      </c>
      <c r="M388" s="428">
        <v>0</v>
      </c>
      <c r="N388" s="428">
        <v>0</v>
      </c>
      <c r="O388" s="428">
        <v>0</v>
      </c>
      <c r="P388" s="428">
        <v>0</v>
      </c>
      <c r="Q388" s="428">
        <v>0</v>
      </c>
      <c r="R388" s="428">
        <v>0</v>
      </c>
      <c r="S388" s="428">
        <v>0</v>
      </c>
      <c r="T388" s="428">
        <v>0</v>
      </c>
      <c r="U388" s="428">
        <v>0</v>
      </c>
      <c r="V388" s="439">
        <f>SUM(J388:U388)</f>
        <v>0</v>
      </c>
      <c r="W388" s="440">
        <f t="shared" si="132"/>
        <v>0</v>
      </c>
    </row>
    <row r="389" spans="2:23" ht="40.5" customHeight="1">
      <c r="B389" s="1343" t="s">
        <v>355</v>
      </c>
      <c r="C389" s="1340" t="s">
        <v>411</v>
      </c>
      <c r="D389" s="1341"/>
      <c r="E389" s="1342"/>
      <c r="F389" s="438">
        <f>+[2]UE409!F401</f>
        <v>17</v>
      </c>
      <c r="G389" s="438">
        <f>+G390+G392+G394+G396</f>
        <v>17</v>
      </c>
      <c r="H389" s="438">
        <f>+H390+H392+H394+H396</f>
        <v>17</v>
      </c>
      <c r="I389" s="438">
        <f>+I390+I392+I394+I396</f>
        <v>17</v>
      </c>
      <c r="J389" s="438">
        <f>+J390+J392+J394+J396</f>
        <v>1</v>
      </c>
      <c r="K389" s="438">
        <f>+K390+K392+K394+K396</f>
        <v>1</v>
      </c>
      <c r="L389" s="438">
        <f t="shared" ref="L389:U389" si="134">+L390+L392+L394+L396</f>
        <v>2</v>
      </c>
      <c r="M389" s="438">
        <f t="shared" si="134"/>
        <v>2</v>
      </c>
      <c r="N389" s="438">
        <f t="shared" si="134"/>
        <v>2</v>
      </c>
      <c r="O389" s="438">
        <f t="shared" si="134"/>
        <v>1</v>
      </c>
      <c r="P389" s="438">
        <f t="shared" si="134"/>
        <v>0</v>
      </c>
      <c r="Q389" s="438">
        <f t="shared" si="134"/>
        <v>0</v>
      </c>
      <c r="R389" s="438">
        <f t="shared" si="134"/>
        <v>0</v>
      </c>
      <c r="S389" s="438">
        <f t="shared" si="134"/>
        <v>0</v>
      </c>
      <c r="T389" s="438">
        <f t="shared" si="134"/>
        <v>0</v>
      </c>
      <c r="U389" s="438">
        <f t="shared" si="134"/>
        <v>0</v>
      </c>
      <c r="V389" s="439">
        <f t="shared" si="131"/>
        <v>9</v>
      </c>
      <c r="W389" s="440">
        <f t="shared" si="132"/>
        <v>52.941176470588239</v>
      </c>
    </row>
    <row r="390" spans="2:23" ht="34.5" customHeight="1">
      <c r="B390" s="1345"/>
      <c r="C390" s="1349" t="s">
        <v>344</v>
      </c>
      <c r="D390" s="1340" t="s">
        <v>18</v>
      </c>
      <c r="E390" s="1342"/>
      <c r="F390" s="438">
        <f>+[2]UE409!F402</f>
        <v>3</v>
      </c>
      <c r="G390" s="438">
        <f>SUM(G391)</f>
        <v>3</v>
      </c>
      <c r="H390" s="438">
        <f>SUM(H391)</f>
        <v>3</v>
      </c>
      <c r="I390" s="438">
        <f>SUM(I391)</f>
        <v>3</v>
      </c>
      <c r="J390" s="438">
        <f>SUM(J391)</f>
        <v>0</v>
      </c>
      <c r="K390" s="438">
        <f>SUM(K391)</f>
        <v>0</v>
      </c>
      <c r="L390" s="438">
        <f t="shared" ref="L390:U390" si="135">SUM(L391)</f>
        <v>0</v>
      </c>
      <c r="M390" s="438">
        <f t="shared" si="135"/>
        <v>0</v>
      </c>
      <c r="N390" s="438">
        <f t="shared" si="135"/>
        <v>1</v>
      </c>
      <c r="O390" s="438">
        <f t="shared" si="135"/>
        <v>0</v>
      </c>
      <c r="P390" s="438">
        <f t="shared" si="135"/>
        <v>0</v>
      </c>
      <c r="Q390" s="438">
        <f t="shared" si="135"/>
        <v>0</v>
      </c>
      <c r="R390" s="438">
        <f t="shared" si="135"/>
        <v>0</v>
      </c>
      <c r="S390" s="438">
        <f t="shared" si="135"/>
        <v>0</v>
      </c>
      <c r="T390" s="438">
        <f t="shared" si="135"/>
        <v>0</v>
      </c>
      <c r="U390" s="438">
        <f t="shared" si="135"/>
        <v>0</v>
      </c>
      <c r="V390" s="439">
        <f t="shared" si="131"/>
        <v>1</v>
      </c>
      <c r="W390" s="440">
        <f t="shared" si="132"/>
        <v>33.333333333333329</v>
      </c>
    </row>
    <row r="391" spans="2:23" ht="42">
      <c r="B391" s="1345"/>
      <c r="C391" s="1351"/>
      <c r="D391" s="397" t="s">
        <v>696</v>
      </c>
      <c r="E391" s="446" t="s">
        <v>186</v>
      </c>
      <c r="F391" s="438">
        <f>+[2]UE409!F403</f>
        <v>3</v>
      </c>
      <c r="G391" s="428">
        <v>3</v>
      </c>
      <c r="H391" s="428">
        <v>3</v>
      </c>
      <c r="I391" s="428">
        <v>3</v>
      </c>
      <c r="J391" s="428">
        <v>0</v>
      </c>
      <c r="K391" s="428">
        <v>0</v>
      </c>
      <c r="L391" s="428">
        <v>0</v>
      </c>
      <c r="M391" s="428">
        <v>0</v>
      </c>
      <c r="N391" s="428">
        <v>1</v>
      </c>
      <c r="O391" s="428">
        <v>0</v>
      </c>
      <c r="P391" s="428"/>
      <c r="Q391" s="428"/>
      <c r="R391" s="428"/>
      <c r="S391" s="428"/>
      <c r="T391" s="428"/>
      <c r="U391" s="428"/>
      <c r="V391" s="439">
        <f t="shared" si="131"/>
        <v>1</v>
      </c>
      <c r="W391" s="440">
        <f t="shared" si="132"/>
        <v>33.333333333333329</v>
      </c>
    </row>
    <row r="392" spans="2:23" ht="38.25" customHeight="1">
      <c r="B392" s="1345"/>
      <c r="C392" s="1349" t="s">
        <v>346</v>
      </c>
      <c r="D392" s="1340" t="s">
        <v>18</v>
      </c>
      <c r="E392" s="1342"/>
      <c r="F392" s="438">
        <f>+[2]UE409!F404</f>
        <v>1</v>
      </c>
      <c r="G392" s="438">
        <f>SUM(G393)</f>
        <v>1</v>
      </c>
      <c r="H392" s="438">
        <f>SUM(H393)</f>
        <v>1</v>
      </c>
      <c r="I392" s="438">
        <f>SUM(I393)</f>
        <v>1</v>
      </c>
      <c r="J392" s="438">
        <f>SUM(J393)</f>
        <v>0</v>
      </c>
      <c r="K392" s="438">
        <f>SUM(K393)</f>
        <v>0</v>
      </c>
      <c r="L392" s="438">
        <f t="shared" ref="L392:U392" si="136">SUM(L393)</f>
        <v>0</v>
      </c>
      <c r="M392" s="438">
        <f t="shared" si="136"/>
        <v>1</v>
      </c>
      <c r="N392" s="438">
        <f t="shared" si="136"/>
        <v>0</v>
      </c>
      <c r="O392" s="438">
        <f t="shared" si="136"/>
        <v>0</v>
      </c>
      <c r="P392" s="438">
        <f t="shared" si="136"/>
        <v>0</v>
      </c>
      <c r="Q392" s="438">
        <f t="shared" si="136"/>
        <v>0</v>
      </c>
      <c r="R392" s="438">
        <f t="shared" si="136"/>
        <v>0</v>
      </c>
      <c r="S392" s="438">
        <f t="shared" si="136"/>
        <v>0</v>
      </c>
      <c r="T392" s="438">
        <f t="shared" si="136"/>
        <v>0</v>
      </c>
      <c r="U392" s="438">
        <f t="shared" si="136"/>
        <v>0</v>
      </c>
      <c r="V392" s="439">
        <f t="shared" si="131"/>
        <v>1</v>
      </c>
      <c r="W392" s="440">
        <f t="shared" si="132"/>
        <v>100</v>
      </c>
    </row>
    <row r="393" spans="2:23" ht="63">
      <c r="B393" s="1345"/>
      <c r="C393" s="1351"/>
      <c r="D393" s="397" t="s">
        <v>549</v>
      </c>
      <c r="E393" s="446" t="s">
        <v>187</v>
      </c>
      <c r="F393" s="438">
        <f>+[2]UE409!F405</f>
        <v>1</v>
      </c>
      <c r="G393" s="428">
        <v>1</v>
      </c>
      <c r="H393" s="428">
        <v>1</v>
      </c>
      <c r="I393" s="428">
        <v>1</v>
      </c>
      <c r="J393" s="428">
        <v>0</v>
      </c>
      <c r="K393" s="428">
        <v>0</v>
      </c>
      <c r="L393" s="428">
        <v>0</v>
      </c>
      <c r="M393" s="428">
        <v>1</v>
      </c>
      <c r="N393" s="428">
        <v>0</v>
      </c>
      <c r="O393" s="428">
        <v>0</v>
      </c>
      <c r="P393" s="428"/>
      <c r="Q393" s="428"/>
      <c r="R393" s="428"/>
      <c r="S393" s="428"/>
      <c r="T393" s="428"/>
      <c r="U393" s="428"/>
      <c r="V393" s="439">
        <f t="shared" si="131"/>
        <v>1</v>
      </c>
      <c r="W393" s="440">
        <f t="shared" si="132"/>
        <v>100</v>
      </c>
    </row>
    <row r="394" spans="2:23" ht="58.5">
      <c r="B394" s="1345"/>
      <c r="C394" s="1404" t="s">
        <v>347</v>
      </c>
      <c r="D394" s="626" t="s">
        <v>221</v>
      </c>
      <c r="E394" s="425"/>
      <c r="F394" s="438">
        <f>+[2]UE409!F406</f>
        <v>1</v>
      </c>
      <c r="G394" s="438">
        <f>+G395</f>
        <v>1</v>
      </c>
      <c r="H394" s="438">
        <f>+H395</f>
        <v>1</v>
      </c>
      <c r="I394" s="438">
        <f>+I395</f>
        <v>1</v>
      </c>
      <c r="J394" s="438">
        <f>+J395</f>
        <v>0</v>
      </c>
      <c r="K394" s="438">
        <f>+K395</f>
        <v>0</v>
      </c>
      <c r="L394" s="438">
        <f t="shared" ref="L394:U394" si="137">+L395</f>
        <v>1</v>
      </c>
      <c r="M394" s="438">
        <f t="shared" si="137"/>
        <v>0</v>
      </c>
      <c r="N394" s="438">
        <f t="shared" si="137"/>
        <v>0</v>
      </c>
      <c r="O394" s="438">
        <f t="shared" si="137"/>
        <v>0</v>
      </c>
      <c r="P394" s="438">
        <f t="shared" si="137"/>
        <v>0</v>
      </c>
      <c r="Q394" s="438">
        <f t="shared" si="137"/>
        <v>0</v>
      </c>
      <c r="R394" s="438">
        <f t="shared" si="137"/>
        <v>0</v>
      </c>
      <c r="S394" s="438">
        <f t="shared" si="137"/>
        <v>0</v>
      </c>
      <c r="T394" s="438">
        <f t="shared" si="137"/>
        <v>0</v>
      </c>
      <c r="U394" s="438">
        <f t="shared" si="137"/>
        <v>0</v>
      </c>
      <c r="V394" s="439">
        <f t="shared" si="131"/>
        <v>1</v>
      </c>
      <c r="W394" s="440">
        <f t="shared" si="132"/>
        <v>100</v>
      </c>
    </row>
    <row r="395" spans="2:23" ht="84">
      <c r="B395" s="1345"/>
      <c r="C395" s="1405"/>
      <c r="D395" s="628" t="s">
        <v>550</v>
      </c>
      <c r="E395" s="446" t="s">
        <v>348</v>
      </c>
      <c r="F395" s="438">
        <f>+[2]UE409!F407</f>
        <v>1</v>
      </c>
      <c r="G395" s="428">
        <v>1</v>
      </c>
      <c r="H395" s="428">
        <v>1</v>
      </c>
      <c r="I395" s="428">
        <v>1</v>
      </c>
      <c r="J395" s="428">
        <v>0</v>
      </c>
      <c r="K395" s="428">
        <v>0</v>
      </c>
      <c r="L395" s="428">
        <v>1</v>
      </c>
      <c r="M395" s="428">
        <v>0</v>
      </c>
      <c r="N395" s="428">
        <v>0</v>
      </c>
      <c r="O395" s="428">
        <v>0</v>
      </c>
      <c r="P395" s="428"/>
      <c r="Q395" s="428"/>
      <c r="R395" s="428"/>
      <c r="S395" s="428"/>
      <c r="T395" s="428"/>
      <c r="U395" s="428"/>
      <c r="V395" s="439">
        <f t="shared" si="131"/>
        <v>1</v>
      </c>
      <c r="W395" s="440">
        <f t="shared" si="132"/>
        <v>100</v>
      </c>
    </row>
    <row r="396" spans="2:23" ht="63">
      <c r="B396" s="1345"/>
      <c r="C396" s="1349" t="s">
        <v>349</v>
      </c>
      <c r="D396" s="425" t="s">
        <v>221</v>
      </c>
      <c r="E396" s="425"/>
      <c r="F396" s="438">
        <f>+[2]UE409!F408</f>
        <v>12</v>
      </c>
      <c r="G396" s="438">
        <f>+G397</f>
        <v>12</v>
      </c>
      <c r="H396" s="438">
        <f>+H397</f>
        <v>12</v>
      </c>
      <c r="I396" s="438">
        <f>+I397</f>
        <v>12</v>
      </c>
      <c r="J396" s="438">
        <f>+J397</f>
        <v>1</v>
      </c>
      <c r="K396" s="438">
        <f>+K397</f>
        <v>1</v>
      </c>
      <c r="L396" s="438">
        <f t="shared" ref="L396:U396" si="138">+L397</f>
        <v>1</v>
      </c>
      <c r="M396" s="438">
        <f t="shared" si="138"/>
        <v>1</v>
      </c>
      <c r="N396" s="438">
        <f t="shared" si="138"/>
        <v>1</v>
      </c>
      <c r="O396" s="438">
        <f t="shared" si="138"/>
        <v>1</v>
      </c>
      <c r="P396" s="438">
        <f t="shared" si="138"/>
        <v>0</v>
      </c>
      <c r="Q396" s="438">
        <f t="shared" si="138"/>
        <v>0</v>
      </c>
      <c r="R396" s="438">
        <f t="shared" si="138"/>
        <v>0</v>
      </c>
      <c r="S396" s="438">
        <f t="shared" si="138"/>
        <v>0</v>
      </c>
      <c r="T396" s="438">
        <f t="shared" si="138"/>
        <v>0</v>
      </c>
      <c r="U396" s="438">
        <f t="shared" si="138"/>
        <v>0</v>
      </c>
      <c r="V396" s="439">
        <f t="shared" si="131"/>
        <v>6</v>
      </c>
      <c r="W396" s="440">
        <f t="shared" si="132"/>
        <v>50</v>
      </c>
    </row>
    <row r="397" spans="2:23" ht="63">
      <c r="B397" s="1344"/>
      <c r="C397" s="1351"/>
      <c r="D397" s="397" t="s">
        <v>697</v>
      </c>
      <c r="E397" s="446" t="s">
        <v>186</v>
      </c>
      <c r="F397" s="438">
        <f>+[2]UE409!F409</f>
        <v>12</v>
      </c>
      <c r="G397" s="428">
        <v>12</v>
      </c>
      <c r="H397" s="428">
        <v>12</v>
      </c>
      <c r="I397" s="428">
        <v>12</v>
      </c>
      <c r="J397" s="428">
        <v>1</v>
      </c>
      <c r="K397" s="428">
        <v>1</v>
      </c>
      <c r="L397" s="428">
        <v>1</v>
      </c>
      <c r="M397" s="428">
        <v>1</v>
      </c>
      <c r="N397" s="428">
        <v>1</v>
      </c>
      <c r="O397" s="428">
        <v>1</v>
      </c>
      <c r="P397" s="428"/>
      <c r="Q397" s="428"/>
      <c r="R397" s="428"/>
      <c r="S397" s="428"/>
      <c r="T397" s="428"/>
      <c r="U397" s="428"/>
      <c r="V397" s="439">
        <f t="shared" si="131"/>
        <v>6</v>
      </c>
      <c r="W397" s="440">
        <f t="shared" si="132"/>
        <v>50</v>
      </c>
    </row>
    <row r="398" spans="2:23" ht="63">
      <c r="B398" s="1402" t="s">
        <v>352</v>
      </c>
      <c r="C398" s="1404" t="s">
        <v>351</v>
      </c>
      <c r="D398" s="425" t="s">
        <v>221</v>
      </c>
      <c r="E398" s="425"/>
      <c r="F398" s="438">
        <f>+[2]UE409!F410</f>
        <v>90</v>
      </c>
      <c r="G398" s="438">
        <f>+G399</f>
        <v>90</v>
      </c>
      <c r="H398" s="438">
        <f>+H399</f>
        <v>90</v>
      </c>
      <c r="I398" s="438">
        <f>+I399</f>
        <v>90</v>
      </c>
      <c r="J398" s="438">
        <f>+J399</f>
        <v>0</v>
      </c>
      <c r="K398" s="438">
        <f>+K399</f>
        <v>0</v>
      </c>
      <c r="L398" s="438">
        <f t="shared" ref="L398:U398" si="139">+L399</f>
        <v>0</v>
      </c>
      <c r="M398" s="438">
        <f t="shared" si="139"/>
        <v>0</v>
      </c>
      <c r="N398" s="438">
        <f t="shared" si="139"/>
        <v>0</v>
      </c>
      <c r="O398" s="438">
        <f t="shared" si="139"/>
        <v>0</v>
      </c>
      <c r="P398" s="438">
        <f t="shared" si="139"/>
        <v>0</v>
      </c>
      <c r="Q398" s="438">
        <f t="shared" si="139"/>
        <v>0</v>
      </c>
      <c r="R398" s="438">
        <f t="shared" si="139"/>
        <v>0</v>
      </c>
      <c r="S398" s="438">
        <f t="shared" si="139"/>
        <v>0</v>
      </c>
      <c r="T398" s="438">
        <f t="shared" si="139"/>
        <v>0</v>
      </c>
      <c r="U398" s="438">
        <f t="shared" si="139"/>
        <v>0</v>
      </c>
      <c r="V398" s="439">
        <f t="shared" si="131"/>
        <v>0</v>
      </c>
      <c r="W398" s="440">
        <f t="shared" si="132"/>
        <v>0</v>
      </c>
    </row>
    <row r="399" spans="2:23" ht="94.5" customHeight="1">
      <c r="B399" s="1403"/>
      <c r="C399" s="1405"/>
      <c r="D399" s="397" t="s">
        <v>698</v>
      </c>
      <c r="E399" s="446" t="s">
        <v>188</v>
      </c>
      <c r="F399" s="438">
        <f>+[2]UE409!F411</f>
        <v>90</v>
      </c>
      <c r="G399" s="428">
        <v>90</v>
      </c>
      <c r="H399" s="428">
        <v>90</v>
      </c>
      <c r="I399" s="428">
        <v>90</v>
      </c>
      <c r="J399" s="428">
        <v>0</v>
      </c>
      <c r="K399" s="428">
        <v>0</v>
      </c>
      <c r="L399" s="428">
        <v>0</v>
      </c>
      <c r="M399" s="428">
        <v>0</v>
      </c>
      <c r="N399" s="428">
        <v>0</v>
      </c>
      <c r="O399" s="428">
        <v>0</v>
      </c>
      <c r="P399" s="428"/>
      <c r="Q399" s="428"/>
      <c r="R399" s="428"/>
      <c r="S399" s="428"/>
      <c r="T399" s="428"/>
      <c r="U399" s="428"/>
      <c r="V399" s="439">
        <f t="shared" si="131"/>
        <v>0</v>
      </c>
      <c r="W399" s="440">
        <f t="shared" si="132"/>
        <v>0</v>
      </c>
    </row>
    <row r="400" spans="2:23" ht="63">
      <c r="B400" s="1343" t="s">
        <v>354</v>
      </c>
      <c r="C400" s="1349" t="s">
        <v>353</v>
      </c>
      <c r="D400" s="425" t="s">
        <v>221</v>
      </c>
      <c r="E400" s="425"/>
      <c r="F400" s="438">
        <f>+[2]UE409!F412</f>
        <v>60</v>
      </c>
      <c r="G400" s="438">
        <f>+G401</f>
        <v>60</v>
      </c>
      <c r="H400" s="438">
        <f>+H401</f>
        <v>60</v>
      </c>
      <c r="I400" s="438">
        <f>+I401</f>
        <v>60</v>
      </c>
      <c r="J400" s="438">
        <f>+J401</f>
        <v>0</v>
      </c>
      <c r="K400" s="438">
        <f>+K401</f>
        <v>0</v>
      </c>
      <c r="L400" s="438">
        <f t="shared" ref="L400:U400" si="140">+L401</f>
        <v>0</v>
      </c>
      <c r="M400" s="438">
        <f t="shared" si="140"/>
        <v>0</v>
      </c>
      <c r="N400" s="438">
        <f t="shared" si="140"/>
        <v>0</v>
      </c>
      <c r="O400" s="438">
        <f t="shared" si="140"/>
        <v>0</v>
      </c>
      <c r="P400" s="438">
        <f t="shared" si="140"/>
        <v>0</v>
      </c>
      <c r="Q400" s="438">
        <f t="shared" si="140"/>
        <v>0</v>
      </c>
      <c r="R400" s="438">
        <f t="shared" si="140"/>
        <v>0</v>
      </c>
      <c r="S400" s="438">
        <f t="shared" si="140"/>
        <v>0</v>
      </c>
      <c r="T400" s="438">
        <f t="shared" si="140"/>
        <v>0</v>
      </c>
      <c r="U400" s="438">
        <f t="shared" si="140"/>
        <v>0</v>
      </c>
      <c r="V400" s="439">
        <f t="shared" si="131"/>
        <v>0</v>
      </c>
      <c r="W400" s="440">
        <f t="shared" si="132"/>
        <v>0</v>
      </c>
    </row>
    <row r="401" spans="2:23" ht="84">
      <c r="B401" s="1344"/>
      <c r="C401" s="1351"/>
      <c r="D401" s="397" t="s">
        <v>553</v>
      </c>
      <c r="E401" s="446" t="s">
        <v>188</v>
      </c>
      <c r="F401" s="438">
        <f>+[2]UE409!F413</f>
        <v>60</v>
      </c>
      <c r="G401" s="428">
        <v>60</v>
      </c>
      <c r="H401" s="428">
        <v>60</v>
      </c>
      <c r="I401" s="428">
        <v>60</v>
      </c>
      <c r="J401" s="428">
        <v>0</v>
      </c>
      <c r="K401" s="428">
        <v>0</v>
      </c>
      <c r="L401" s="428">
        <v>0</v>
      </c>
      <c r="M401" s="428">
        <v>0</v>
      </c>
      <c r="N401" s="428">
        <v>0</v>
      </c>
      <c r="O401" s="428">
        <v>0</v>
      </c>
      <c r="P401" s="428"/>
      <c r="Q401" s="428"/>
      <c r="R401" s="428"/>
      <c r="S401" s="428"/>
      <c r="T401" s="428"/>
      <c r="U401" s="428"/>
      <c r="V401" s="439">
        <f t="shared" si="131"/>
        <v>0</v>
      </c>
      <c r="W401" s="440">
        <f t="shared" si="132"/>
        <v>0</v>
      </c>
    </row>
    <row r="402" spans="2:23" ht="63">
      <c r="B402" s="1343" t="s">
        <v>492</v>
      </c>
      <c r="C402" s="1349" t="s">
        <v>350</v>
      </c>
      <c r="D402" s="425" t="s">
        <v>221</v>
      </c>
      <c r="E402" s="425"/>
      <c r="F402" s="438">
        <f>+[2]UE409!F414</f>
        <v>2</v>
      </c>
      <c r="G402" s="438">
        <f>+G403</f>
        <v>2</v>
      </c>
      <c r="H402" s="438">
        <f>+H403</f>
        <v>2</v>
      </c>
      <c r="I402" s="438">
        <f>+I403</f>
        <v>2</v>
      </c>
      <c r="J402" s="438">
        <f>+J403</f>
        <v>0</v>
      </c>
      <c r="K402" s="438">
        <f>+K403</f>
        <v>0</v>
      </c>
      <c r="L402" s="438">
        <f t="shared" ref="L402:U402" si="141">+L403</f>
        <v>0</v>
      </c>
      <c r="M402" s="438">
        <f t="shared" si="141"/>
        <v>0</v>
      </c>
      <c r="N402" s="438">
        <f t="shared" si="141"/>
        <v>0</v>
      </c>
      <c r="O402" s="438">
        <f t="shared" si="141"/>
        <v>0</v>
      </c>
      <c r="P402" s="438">
        <f t="shared" si="141"/>
        <v>0</v>
      </c>
      <c r="Q402" s="438">
        <f t="shared" si="141"/>
        <v>0</v>
      </c>
      <c r="R402" s="438">
        <f t="shared" si="141"/>
        <v>0</v>
      </c>
      <c r="S402" s="438">
        <f t="shared" si="141"/>
        <v>0</v>
      </c>
      <c r="T402" s="438">
        <f t="shared" si="141"/>
        <v>0</v>
      </c>
      <c r="U402" s="438">
        <f t="shared" si="141"/>
        <v>0</v>
      </c>
      <c r="V402" s="439">
        <f t="shared" si="131"/>
        <v>0</v>
      </c>
      <c r="W402" s="440">
        <f t="shared" si="132"/>
        <v>0</v>
      </c>
    </row>
    <row r="403" spans="2:23" ht="55.5" customHeight="1">
      <c r="B403" s="1344"/>
      <c r="C403" s="1351"/>
      <c r="D403" s="397" t="s">
        <v>547</v>
      </c>
      <c r="E403" s="446" t="s">
        <v>189</v>
      </c>
      <c r="F403" s="438">
        <f>+[2]UE409!F415</f>
        <v>2</v>
      </c>
      <c r="G403" s="428">
        <v>2</v>
      </c>
      <c r="H403" s="428">
        <v>2</v>
      </c>
      <c r="I403" s="428">
        <v>2</v>
      </c>
      <c r="J403" s="428">
        <v>0</v>
      </c>
      <c r="K403" s="428">
        <v>0</v>
      </c>
      <c r="L403" s="428">
        <v>0</v>
      </c>
      <c r="M403" s="428">
        <v>0</v>
      </c>
      <c r="N403" s="428">
        <v>0</v>
      </c>
      <c r="O403" s="428">
        <v>0</v>
      </c>
      <c r="P403" s="428"/>
      <c r="Q403" s="428"/>
      <c r="R403" s="428"/>
      <c r="S403" s="428"/>
      <c r="T403" s="428"/>
      <c r="U403" s="428"/>
      <c r="V403" s="439">
        <f t="shared" si="131"/>
        <v>0</v>
      </c>
      <c r="W403" s="440">
        <f t="shared" si="132"/>
        <v>0</v>
      </c>
    </row>
    <row r="404" spans="2:23">
      <c r="B404" s="433"/>
      <c r="C404" s="433"/>
      <c r="D404" s="433"/>
      <c r="F404" s="72"/>
      <c r="G404" s="505"/>
      <c r="H404" s="505"/>
      <c r="I404" s="505"/>
      <c r="J404" s="52"/>
      <c r="K404" s="52"/>
      <c r="L404" s="52"/>
      <c r="M404" s="52"/>
      <c r="N404" s="52"/>
      <c r="O404" s="52"/>
      <c r="P404" s="52"/>
      <c r="Q404" s="52"/>
      <c r="R404" s="52"/>
      <c r="S404" s="52"/>
      <c r="T404" s="52"/>
      <c r="U404" s="52"/>
    </row>
    <row r="405" spans="2:23">
      <c r="B405" s="455"/>
      <c r="C405" s="456"/>
      <c r="D405" s="456"/>
      <c r="E405" s="455"/>
      <c r="F405" s="453"/>
      <c r="G405" s="455"/>
      <c r="H405" s="455"/>
      <c r="I405" s="455"/>
      <c r="J405" s="52"/>
      <c r="K405" s="52"/>
      <c r="L405" s="52"/>
      <c r="M405" s="52"/>
      <c r="N405" s="52"/>
      <c r="O405" s="52"/>
      <c r="P405" s="52"/>
      <c r="Q405" s="52"/>
      <c r="R405" s="52"/>
      <c r="S405" s="52"/>
      <c r="T405" s="52"/>
      <c r="U405" s="52"/>
    </row>
    <row r="406" spans="2:23">
      <c r="B406" s="455"/>
      <c r="C406" s="456"/>
      <c r="D406" s="456"/>
      <c r="E406" s="455"/>
      <c r="F406" s="453"/>
      <c r="G406" s="455"/>
      <c r="H406" s="455"/>
      <c r="I406" s="455"/>
      <c r="J406" s="52"/>
      <c r="K406" s="52"/>
      <c r="L406" s="52"/>
      <c r="M406" s="52"/>
      <c r="N406" s="52"/>
      <c r="O406" s="52"/>
      <c r="P406" s="52"/>
      <c r="Q406" s="52"/>
      <c r="R406" s="52"/>
      <c r="S406" s="52"/>
      <c r="T406" s="52"/>
      <c r="U406" s="52"/>
    </row>
    <row r="407" spans="2:23">
      <c r="B407" s="455"/>
      <c r="C407" s="456"/>
      <c r="D407" s="456"/>
      <c r="E407" s="455"/>
      <c r="F407" s="453"/>
      <c r="G407" s="455"/>
      <c r="H407" s="455"/>
      <c r="I407" s="455"/>
      <c r="J407" s="52"/>
      <c r="K407" s="52"/>
      <c r="L407" s="52"/>
      <c r="M407" s="52"/>
      <c r="N407" s="52"/>
      <c r="O407" s="52"/>
      <c r="P407" s="52"/>
      <c r="Q407" s="52"/>
      <c r="R407" s="52"/>
      <c r="S407" s="52"/>
      <c r="T407" s="52"/>
      <c r="U407" s="52"/>
    </row>
    <row r="408" spans="2:23">
      <c r="B408" s="457"/>
      <c r="C408" s="456"/>
      <c r="D408" s="456"/>
      <c r="E408" s="458"/>
      <c r="F408" s="459"/>
      <c r="G408" s="457"/>
      <c r="H408" s="457"/>
      <c r="I408" s="457"/>
      <c r="J408" s="460"/>
      <c r="K408" s="460"/>
      <c r="L408" s="460"/>
      <c r="M408" s="460"/>
      <c r="N408" s="460"/>
      <c r="O408" s="460"/>
      <c r="P408" s="460"/>
      <c r="Q408" s="460"/>
      <c r="R408" s="460"/>
      <c r="S408" s="460"/>
      <c r="T408" s="460"/>
      <c r="U408" s="460"/>
    </row>
    <row r="409" spans="2:23">
      <c r="B409" s="1429" t="s">
        <v>190</v>
      </c>
      <c r="C409" s="1429"/>
      <c r="D409" s="1429"/>
      <c r="E409" s="458"/>
      <c r="F409" s="459"/>
      <c r="G409" s="457"/>
      <c r="H409" s="457"/>
      <c r="I409" s="457"/>
      <c r="J409" s="460"/>
      <c r="K409" s="460"/>
      <c r="L409" s="460"/>
      <c r="M409" s="460"/>
      <c r="N409" s="460"/>
      <c r="O409" s="460"/>
      <c r="P409" s="460"/>
      <c r="Q409" s="460"/>
      <c r="R409" s="460"/>
      <c r="S409" s="460"/>
      <c r="T409" s="460"/>
      <c r="U409" s="460"/>
    </row>
    <row r="410" spans="2:23">
      <c r="B410" s="1358" t="s">
        <v>10</v>
      </c>
      <c r="C410" s="1358"/>
      <c r="D410" s="1358"/>
      <c r="E410" s="1358"/>
      <c r="F410" s="1358"/>
      <c r="G410" s="1358"/>
      <c r="H410" s="1358"/>
      <c r="I410" s="461"/>
      <c r="J410" s="274"/>
      <c r="K410" s="274"/>
      <c r="L410" s="274"/>
      <c r="M410" s="274"/>
      <c r="N410" s="274"/>
      <c r="O410" s="274"/>
      <c r="P410" s="274"/>
      <c r="Q410" s="274"/>
      <c r="R410" s="274"/>
      <c r="S410" s="274"/>
      <c r="T410" s="274"/>
      <c r="U410" s="274"/>
    </row>
    <row r="411" spans="2:23">
      <c r="B411" s="462" t="s">
        <v>191</v>
      </c>
      <c r="C411" s="1359" t="s">
        <v>192</v>
      </c>
      <c r="D411" s="1359"/>
      <c r="E411" s="1359"/>
      <c r="F411" s="1359"/>
      <c r="G411" s="1359"/>
      <c r="H411" s="1359"/>
      <c r="I411" s="461"/>
      <c r="J411" s="274"/>
      <c r="K411" s="274"/>
      <c r="L411" s="274"/>
      <c r="M411" s="274"/>
      <c r="N411" s="274"/>
      <c r="O411" s="274"/>
      <c r="P411" s="274"/>
      <c r="Q411" s="274"/>
      <c r="R411" s="274"/>
      <c r="S411" s="274"/>
      <c r="T411" s="274"/>
      <c r="U411" s="274"/>
    </row>
    <row r="412" spans="2:23">
      <c r="B412" s="1343" t="s">
        <v>14</v>
      </c>
      <c r="C412" s="1343" t="s">
        <v>15</v>
      </c>
      <c r="D412" s="1360" t="s">
        <v>16</v>
      </c>
      <c r="E412" s="1363" t="s">
        <v>17</v>
      </c>
      <c r="F412" s="1346" t="s">
        <v>494</v>
      </c>
      <c r="G412" s="1340" t="s">
        <v>214</v>
      </c>
      <c r="H412" s="1341"/>
      <c r="I412" s="1342"/>
      <c r="J412" s="1331" t="s">
        <v>493</v>
      </c>
      <c r="K412" s="1332"/>
      <c r="L412" s="1332"/>
      <c r="M412" s="1332"/>
      <c r="N412" s="1332"/>
      <c r="O412" s="1332"/>
      <c r="P412" s="1332"/>
      <c r="Q412" s="1332"/>
      <c r="R412" s="1332"/>
      <c r="S412" s="1332"/>
      <c r="T412" s="1332"/>
      <c r="U412" s="1333"/>
      <c r="V412" s="1334" t="s">
        <v>576</v>
      </c>
      <c r="W412" s="1337" t="s">
        <v>577</v>
      </c>
    </row>
    <row r="413" spans="2:23">
      <c r="B413" s="1345"/>
      <c r="C413" s="1345"/>
      <c r="D413" s="1361"/>
      <c r="E413" s="1364"/>
      <c r="F413" s="1347"/>
      <c r="G413" s="1340" t="s">
        <v>437</v>
      </c>
      <c r="H413" s="1341"/>
      <c r="I413" s="1342"/>
      <c r="J413" s="1331" t="s">
        <v>575</v>
      </c>
      <c r="K413" s="1332"/>
      <c r="L413" s="1332"/>
      <c r="M413" s="1332"/>
      <c r="N413" s="1332"/>
      <c r="O413" s="1332"/>
      <c r="P413" s="1332"/>
      <c r="Q413" s="1332"/>
      <c r="R413" s="1332"/>
      <c r="S413" s="1332"/>
      <c r="T413" s="1332"/>
      <c r="U413" s="1333"/>
      <c r="V413" s="1335"/>
      <c r="W413" s="1338"/>
    </row>
    <row r="414" spans="2:23">
      <c r="B414" s="1345"/>
      <c r="C414" s="1345"/>
      <c r="D414" s="1361"/>
      <c r="E414" s="1364"/>
      <c r="F414" s="1347"/>
      <c r="G414" s="1343">
        <v>2023</v>
      </c>
      <c r="H414" s="1343">
        <v>2024</v>
      </c>
      <c r="I414" s="1343">
        <v>2025</v>
      </c>
      <c r="J414" s="435"/>
      <c r="K414" s="435"/>
      <c r="L414" s="435"/>
      <c r="M414" s="435"/>
      <c r="N414" s="435"/>
      <c r="O414" s="435"/>
      <c r="P414" s="435"/>
      <c r="Q414" s="435"/>
      <c r="R414" s="435"/>
      <c r="S414" s="435"/>
      <c r="T414" s="435"/>
      <c r="U414" s="435"/>
      <c r="V414" s="1335"/>
      <c r="W414" s="1338"/>
    </row>
    <row r="415" spans="2:23">
      <c r="B415" s="1344"/>
      <c r="C415" s="1344"/>
      <c r="D415" s="1362"/>
      <c r="E415" s="1365"/>
      <c r="F415" s="1348"/>
      <c r="G415" s="1344"/>
      <c r="H415" s="1344"/>
      <c r="I415" s="1344"/>
      <c r="J415" s="437" t="s">
        <v>399</v>
      </c>
      <c r="K415" s="437" t="s">
        <v>400</v>
      </c>
      <c r="L415" s="437" t="s">
        <v>401</v>
      </c>
      <c r="M415" s="437" t="s">
        <v>402</v>
      </c>
      <c r="N415" s="437" t="s">
        <v>403</v>
      </c>
      <c r="O415" s="437" t="s">
        <v>404</v>
      </c>
      <c r="P415" s="437" t="s">
        <v>405</v>
      </c>
      <c r="Q415" s="437" t="s">
        <v>406</v>
      </c>
      <c r="R415" s="437" t="s">
        <v>407</v>
      </c>
      <c r="S415" s="437" t="s">
        <v>408</v>
      </c>
      <c r="T415" s="437" t="s">
        <v>409</v>
      </c>
      <c r="U415" s="437" t="s">
        <v>410</v>
      </c>
      <c r="V415" s="1336"/>
      <c r="W415" s="1339"/>
    </row>
    <row r="416" spans="2:23" ht="63">
      <c r="B416" s="1343" t="s">
        <v>184</v>
      </c>
      <c r="C416" s="1352" t="s">
        <v>674</v>
      </c>
      <c r="D416" s="425" t="s">
        <v>221</v>
      </c>
      <c r="E416" s="425"/>
      <c r="F416" s="438">
        <f>+[2]UE409!F428</f>
        <v>0</v>
      </c>
      <c r="G416" s="436"/>
      <c r="H416" s="436"/>
      <c r="I416" s="436"/>
      <c r="J416" s="437"/>
      <c r="K416" s="437"/>
      <c r="L416" s="437"/>
      <c r="M416" s="437"/>
      <c r="N416" s="437"/>
      <c r="O416" s="437"/>
      <c r="P416" s="437"/>
      <c r="Q416" s="437"/>
      <c r="R416" s="437"/>
      <c r="S416" s="437"/>
      <c r="T416" s="437"/>
      <c r="U416" s="437"/>
      <c r="V416" s="439">
        <f t="shared" ref="V416:V421" si="142">SUM(J416:U416)</f>
        <v>0</v>
      </c>
      <c r="W416" s="440" t="e">
        <f t="shared" ref="W416:W421" si="143">+V416/F416*100</f>
        <v>#DIV/0!</v>
      </c>
    </row>
    <row r="417" spans="2:23" ht="42">
      <c r="B417" s="1344"/>
      <c r="C417" s="1353"/>
      <c r="D417" s="533" t="s">
        <v>675</v>
      </c>
      <c r="E417" s="428" t="s">
        <v>676</v>
      </c>
      <c r="F417" s="438">
        <f>+[2]UE409!F429</f>
        <v>0</v>
      </c>
      <c r="G417" s="534"/>
      <c r="H417" s="534"/>
      <c r="I417" s="534"/>
      <c r="J417" s="535"/>
      <c r="K417" s="535"/>
      <c r="L417" s="535"/>
      <c r="M417" s="535"/>
      <c r="N417" s="535"/>
      <c r="O417" s="535"/>
      <c r="P417" s="535"/>
      <c r="Q417" s="535"/>
      <c r="R417" s="535"/>
      <c r="S417" s="535"/>
      <c r="T417" s="535"/>
      <c r="U417" s="535"/>
      <c r="V417" s="439">
        <f t="shared" si="142"/>
        <v>0</v>
      </c>
      <c r="W417" s="440" t="e">
        <f t="shared" si="143"/>
        <v>#DIV/0!</v>
      </c>
    </row>
    <row r="418" spans="2:23" ht="63">
      <c r="B418" s="1343" t="s">
        <v>357</v>
      </c>
      <c r="C418" s="1349" t="s">
        <v>356</v>
      </c>
      <c r="D418" s="425" t="s">
        <v>221</v>
      </c>
      <c r="E418" s="425"/>
      <c r="F418" s="438">
        <f>+[2]UE409!F430</f>
        <v>900</v>
      </c>
      <c r="G418" s="438">
        <f>+G419</f>
        <v>900</v>
      </c>
      <c r="H418" s="438">
        <f>+H419</f>
        <v>900</v>
      </c>
      <c r="I418" s="438">
        <f>+I419</f>
        <v>900</v>
      </c>
      <c r="J418" s="438">
        <f>+J419</f>
        <v>80</v>
      </c>
      <c r="K418" s="438">
        <f>+K419</f>
        <v>78</v>
      </c>
      <c r="L418" s="438">
        <f t="shared" ref="L418:U418" si="144">+L419</f>
        <v>85</v>
      </c>
      <c r="M418" s="438">
        <f t="shared" si="144"/>
        <v>83</v>
      </c>
      <c r="N418" s="438">
        <f t="shared" si="144"/>
        <v>99</v>
      </c>
      <c r="O418" s="438">
        <f t="shared" si="144"/>
        <v>82</v>
      </c>
      <c r="P418" s="438">
        <f t="shared" si="144"/>
        <v>0</v>
      </c>
      <c r="Q418" s="438">
        <f t="shared" si="144"/>
        <v>0</v>
      </c>
      <c r="R418" s="438">
        <f t="shared" si="144"/>
        <v>0</v>
      </c>
      <c r="S418" s="438">
        <f t="shared" si="144"/>
        <v>0</v>
      </c>
      <c r="T418" s="438">
        <f t="shared" si="144"/>
        <v>0</v>
      </c>
      <c r="U418" s="438">
        <f t="shared" si="144"/>
        <v>0</v>
      </c>
      <c r="V418" s="439">
        <f t="shared" si="142"/>
        <v>507</v>
      </c>
      <c r="W418" s="440">
        <f t="shared" si="143"/>
        <v>56.333333333333336</v>
      </c>
    </row>
    <row r="419" spans="2:23" ht="63">
      <c r="B419" s="1344"/>
      <c r="C419" s="1351"/>
      <c r="D419" s="443" t="s">
        <v>556</v>
      </c>
      <c r="E419" s="485" t="s">
        <v>143</v>
      </c>
      <c r="F419" s="438">
        <f>+[2]UE409!F431</f>
        <v>900</v>
      </c>
      <c r="G419" s="417">
        <v>900</v>
      </c>
      <c r="H419" s="417">
        <v>900</v>
      </c>
      <c r="I419" s="417">
        <v>900</v>
      </c>
      <c r="J419" s="417">
        <v>80</v>
      </c>
      <c r="K419" s="417">
        <v>78</v>
      </c>
      <c r="L419" s="417">
        <v>85</v>
      </c>
      <c r="M419" s="417">
        <v>83</v>
      </c>
      <c r="N419" s="417">
        <v>99</v>
      </c>
      <c r="O419" s="417">
        <v>82</v>
      </c>
      <c r="P419" s="417"/>
      <c r="Q419" s="417"/>
      <c r="R419" s="417"/>
      <c r="S419" s="417"/>
      <c r="T419" s="417"/>
      <c r="U419" s="417"/>
      <c r="V419" s="439">
        <f t="shared" si="142"/>
        <v>507</v>
      </c>
      <c r="W419" s="440">
        <f t="shared" si="143"/>
        <v>56.333333333333336</v>
      </c>
    </row>
    <row r="420" spans="2:23" ht="63">
      <c r="B420" s="1343" t="s">
        <v>358</v>
      </c>
      <c r="C420" s="1349" t="s">
        <v>359</v>
      </c>
      <c r="D420" s="425" t="s">
        <v>221</v>
      </c>
      <c r="E420" s="425"/>
      <c r="F420" s="438">
        <f>+[2]UE409!F432</f>
        <v>1300</v>
      </c>
      <c r="G420" s="438">
        <f>+G421</f>
        <v>1300</v>
      </c>
      <c r="H420" s="438">
        <f>+H421</f>
        <v>1300</v>
      </c>
      <c r="I420" s="438">
        <f>+I421</f>
        <v>1300</v>
      </c>
      <c r="J420" s="438">
        <f>+J421</f>
        <v>111</v>
      </c>
      <c r="K420" s="438">
        <f>+K421</f>
        <v>116</v>
      </c>
      <c r="L420" s="438">
        <f t="shared" ref="L420:U420" si="145">+L421</f>
        <v>101</v>
      </c>
      <c r="M420" s="438">
        <f t="shared" si="145"/>
        <v>106</v>
      </c>
      <c r="N420" s="438">
        <f t="shared" si="145"/>
        <v>119</v>
      </c>
      <c r="O420" s="438">
        <f t="shared" si="145"/>
        <v>106</v>
      </c>
      <c r="P420" s="438">
        <f t="shared" si="145"/>
        <v>0</v>
      </c>
      <c r="Q420" s="438">
        <f t="shared" si="145"/>
        <v>0</v>
      </c>
      <c r="R420" s="438">
        <f t="shared" si="145"/>
        <v>0</v>
      </c>
      <c r="S420" s="438">
        <f t="shared" si="145"/>
        <v>0</v>
      </c>
      <c r="T420" s="438">
        <f t="shared" si="145"/>
        <v>0</v>
      </c>
      <c r="U420" s="438">
        <f t="shared" si="145"/>
        <v>0</v>
      </c>
      <c r="V420" s="439">
        <f t="shared" si="142"/>
        <v>659</v>
      </c>
      <c r="W420" s="440">
        <f t="shared" si="143"/>
        <v>50.692307692307693</v>
      </c>
    </row>
    <row r="421" spans="2:23" ht="63">
      <c r="B421" s="1344"/>
      <c r="C421" s="1351"/>
      <c r="D421" s="484" t="s">
        <v>699</v>
      </c>
      <c r="E421" s="485" t="s">
        <v>143</v>
      </c>
      <c r="F421" s="438">
        <f>+[2]UE409!F433</f>
        <v>1300</v>
      </c>
      <c r="G421" s="417">
        <v>1300</v>
      </c>
      <c r="H421" s="417">
        <v>1300</v>
      </c>
      <c r="I421" s="417">
        <v>1300</v>
      </c>
      <c r="J421" s="417">
        <v>111</v>
      </c>
      <c r="K421" s="417">
        <v>116</v>
      </c>
      <c r="L421" s="417">
        <v>101</v>
      </c>
      <c r="M421" s="417">
        <v>106</v>
      </c>
      <c r="N421" s="417">
        <v>119</v>
      </c>
      <c r="O421" s="417">
        <v>106</v>
      </c>
      <c r="P421" s="417"/>
      <c r="Q421" s="417"/>
      <c r="R421" s="417"/>
      <c r="S421" s="417"/>
      <c r="T421" s="417"/>
      <c r="U421" s="417"/>
      <c r="V421" s="439">
        <f t="shared" si="142"/>
        <v>659</v>
      </c>
      <c r="W421" s="440">
        <f t="shared" si="143"/>
        <v>50.692307692307693</v>
      </c>
    </row>
    <row r="422" spans="2:23">
      <c r="B422" s="433"/>
      <c r="C422" s="433"/>
      <c r="D422" s="433"/>
      <c r="F422" s="72"/>
      <c r="G422" s="505"/>
      <c r="H422" s="505"/>
      <c r="I422" s="505"/>
      <c r="J422" s="52"/>
      <c r="K422" s="52"/>
      <c r="L422" s="52"/>
      <c r="M422" s="52"/>
      <c r="N422" s="52"/>
      <c r="O422" s="52"/>
      <c r="P422" s="52"/>
      <c r="Q422" s="52"/>
      <c r="R422" s="52"/>
      <c r="S422" s="52"/>
      <c r="T422" s="52"/>
      <c r="U422" s="52"/>
      <c r="V422" s="71"/>
      <c r="W422" s="71"/>
    </row>
    <row r="423" spans="2:23">
      <c r="B423" s="455"/>
      <c r="C423" s="456"/>
      <c r="D423" s="456"/>
      <c r="E423" s="455"/>
      <c r="F423" s="453"/>
      <c r="G423" s="455"/>
      <c r="H423" s="455"/>
      <c r="I423" s="455"/>
      <c r="J423" s="52"/>
      <c r="K423" s="52"/>
      <c r="L423" s="52"/>
      <c r="M423" s="52"/>
      <c r="N423" s="52"/>
      <c r="O423" s="52"/>
      <c r="P423" s="52"/>
      <c r="Q423" s="52"/>
      <c r="R423" s="52"/>
      <c r="S423" s="52"/>
      <c r="T423" s="52"/>
      <c r="U423" s="52"/>
      <c r="V423" s="71"/>
      <c r="W423" s="71"/>
    </row>
    <row r="424" spans="2:23">
      <c r="B424" s="455"/>
      <c r="C424" s="456"/>
      <c r="D424" s="456"/>
      <c r="E424" s="455"/>
      <c r="F424" s="453"/>
      <c r="G424" s="455"/>
      <c r="H424" s="455"/>
      <c r="I424" s="455"/>
      <c r="J424" s="52"/>
      <c r="K424" s="52"/>
      <c r="L424" s="52"/>
      <c r="M424" s="52"/>
      <c r="N424" s="52"/>
      <c r="O424" s="52"/>
      <c r="P424" s="52"/>
      <c r="Q424" s="52"/>
      <c r="R424" s="52"/>
      <c r="S424" s="52"/>
      <c r="T424" s="52"/>
      <c r="U424" s="52"/>
      <c r="V424" s="52"/>
      <c r="W424" s="52"/>
    </row>
    <row r="425" spans="2:23">
      <c r="B425" s="1358" t="s">
        <v>10</v>
      </c>
      <c r="C425" s="1358"/>
      <c r="D425" s="1358"/>
      <c r="E425" s="1358"/>
      <c r="F425" s="1358"/>
      <c r="G425" s="1358"/>
      <c r="H425" s="1358"/>
      <c r="I425" s="461"/>
      <c r="J425" s="274"/>
      <c r="K425" s="274"/>
      <c r="L425" s="274"/>
      <c r="M425" s="274"/>
      <c r="N425" s="274"/>
      <c r="O425" s="274"/>
      <c r="P425" s="274"/>
      <c r="Q425" s="274"/>
      <c r="R425" s="274"/>
      <c r="S425" s="274"/>
      <c r="T425" s="274"/>
      <c r="U425" s="274"/>
      <c r="V425" s="52"/>
      <c r="W425" s="52"/>
    </row>
    <row r="426" spans="2:23">
      <c r="B426" s="462" t="s">
        <v>191</v>
      </c>
      <c r="C426" s="1359" t="s">
        <v>192</v>
      </c>
      <c r="D426" s="1359"/>
      <c r="E426" s="1359"/>
      <c r="F426" s="1359"/>
      <c r="G426" s="1359"/>
      <c r="H426" s="1359"/>
      <c r="I426" s="461"/>
      <c r="J426" s="274"/>
      <c r="K426" s="274"/>
      <c r="L426" s="274"/>
      <c r="M426" s="274"/>
      <c r="N426" s="274"/>
      <c r="O426" s="274"/>
      <c r="P426" s="274"/>
      <c r="Q426" s="274"/>
      <c r="R426" s="274"/>
      <c r="S426" s="274"/>
      <c r="T426" s="274"/>
      <c r="U426" s="274"/>
      <c r="V426" s="52"/>
      <c r="W426" s="52"/>
    </row>
    <row r="427" spans="2:23" ht="32.25" customHeight="1">
      <c r="B427" s="1343" t="s">
        <v>14</v>
      </c>
      <c r="C427" s="1343" t="s">
        <v>15</v>
      </c>
      <c r="D427" s="1360" t="s">
        <v>16</v>
      </c>
      <c r="E427" s="1363" t="s">
        <v>17</v>
      </c>
      <c r="F427" s="1346" t="s">
        <v>494</v>
      </c>
      <c r="G427" s="1340" t="s">
        <v>214</v>
      </c>
      <c r="H427" s="1341"/>
      <c r="I427" s="1342"/>
      <c r="J427" s="1331" t="s">
        <v>493</v>
      </c>
      <c r="K427" s="1332"/>
      <c r="L427" s="1332"/>
      <c r="M427" s="1332"/>
      <c r="N427" s="1332"/>
      <c r="O427" s="1332"/>
      <c r="P427" s="1332"/>
      <c r="Q427" s="1332"/>
      <c r="R427" s="1332"/>
      <c r="S427" s="1332"/>
      <c r="T427" s="1332"/>
      <c r="U427" s="1333"/>
      <c r="V427" s="1334" t="s">
        <v>576</v>
      </c>
      <c r="W427" s="1337" t="s">
        <v>577</v>
      </c>
    </row>
    <row r="428" spans="2:23" ht="29.25" customHeight="1">
      <c r="B428" s="1345"/>
      <c r="C428" s="1345"/>
      <c r="D428" s="1361"/>
      <c r="E428" s="1364"/>
      <c r="F428" s="1347"/>
      <c r="G428" s="1340" t="s">
        <v>437</v>
      </c>
      <c r="H428" s="1341"/>
      <c r="I428" s="1342"/>
      <c r="J428" s="1331" t="s">
        <v>575</v>
      </c>
      <c r="K428" s="1332"/>
      <c r="L428" s="1332"/>
      <c r="M428" s="1332"/>
      <c r="N428" s="1332"/>
      <c r="O428" s="1332"/>
      <c r="P428" s="1332"/>
      <c r="Q428" s="1332"/>
      <c r="R428" s="1332"/>
      <c r="S428" s="1332"/>
      <c r="T428" s="1332"/>
      <c r="U428" s="1333"/>
      <c r="V428" s="1335"/>
      <c r="W428" s="1338"/>
    </row>
    <row r="429" spans="2:23">
      <c r="B429" s="1345"/>
      <c r="C429" s="1345"/>
      <c r="D429" s="1361"/>
      <c r="E429" s="1364"/>
      <c r="F429" s="1347"/>
      <c r="G429" s="1343">
        <v>2023</v>
      </c>
      <c r="H429" s="1343">
        <v>2024</v>
      </c>
      <c r="I429" s="1343">
        <v>2025</v>
      </c>
      <c r="J429" s="437"/>
      <c r="K429" s="437"/>
      <c r="L429" s="437"/>
      <c r="M429" s="437"/>
      <c r="N429" s="437"/>
      <c r="O429" s="437"/>
      <c r="P429" s="437"/>
      <c r="Q429" s="437"/>
      <c r="R429" s="437"/>
      <c r="S429" s="437"/>
      <c r="T429" s="437"/>
      <c r="U429" s="437"/>
      <c r="V429" s="1335"/>
      <c r="W429" s="1338"/>
    </row>
    <row r="430" spans="2:23" ht="29.25" customHeight="1">
      <c r="B430" s="1344"/>
      <c r="C430" s="1344"/>
      <c r="D430" s="1362"/>
      <c r="E430" s="1365"/>
      <c r="F430" s="1348"/>
      <c r="G430" s="1344"/>
      <c r="H430" s="1344"/>
      <c r="I430" s="1344"/>
      <c r="J430" s="437" t="s">
        <v>399</v>
      </c>
      <c r="K430" s="437" t="s">
        <v>400</v>
      </c>
      <c r="L430" s="437" t="s">
        <v>401</v>
      </c>
      <c r="M430" s="437" t="s">
        <v>402</v>
      </c>
      <c r="N430" s="437" t="s">
        <v>403</v>
      </c>
      <c r="O430" s="437" t="s">
        <v>404</v>
      </c>
      <c r="P430" s="437" t="s">
        <v>405</v>
      </c>
      <c r="Q430" s="437" t="s">
        <v>406</v>
      </c>
      <c r="R430" s="437" t="s">
        <v>407</v>
      </c>
      <c r="S430" s="437" t="s">
        <v>408</v>
      </c>
      <c r="T430" s="437" t="s">
        <v>409</v>
      </c>
      <c r="U430" s="437" t="s">
        <v>410</v>
      </c>
      <c r="V430" s="1336"/>
      <c r="W430" s="1339"/>
    </row>
    <row r="431" spans="2:23" ht="58.5">
      <c r="B431" s="1343" t="s">
        <v>534</v>
      </c>
      <c r="C431" s="1404" t="s">
        <v>535</v>
      </c>
      <c r="D431" s="626" t="s">
        <v>221</v>
      </c>
      <c r="E431" s="425"/>
      <c r="F431" s="438">
        <f>+[2]UE409!F443</f>
        <v>350</v>
      </c>
      <c r="G431" s="438">
        <f>+G432</f>
        <v>0</v>
      </c>
      <c r="H431" s="438">
        <f>+H432</f>
        <v>0</v>
      </c>
      <c r="I431" s="438">
        <f>+I432</f>
        <v>0</v>
      </c>
      <c r="J431" s="438">
        <f>J432</f>
        <v>0</v>
      </c>
      <c r="K431" s="438">
        <f>K432</f>
        <v>19</v>
      </c>
      <c r="L431" s="438">
        <f t="shared" ref="L431:U431" si="146">L432</f>
        <v>18</v>
      </c>
      <c r="M431" s="438">
        <f t="shared" si="146"/>
        <v>21</v>
      </c>
      <c r="N431" s="438">
        <f t="shared" si="146"/>
        <v>18</v>
      </c>
      <c r="O431" s="438">
        <f t="shared" si="146"/>
        <v>26</v>
      </c>
      <c r="P431" s="438">
        <f t="shared" si="146"/>
        <v>0</v>
      </c>
      <c r="Q431" s="438">
        <f t="shared" si="146"/>
        <v>0</v>
      </c>
      <c r="R431" s="438">
        <f t="shared" si="146"/>
        <v>0</v>
      </c>
      <c r="S431" s="438">
        <f t="shared" si="146"/>
        <v>0</v>
      </c>
      <c r="T431" s="438">
        <f t="shared" si="146"/>
        <v>0</v>
      </c>
      <c r="U431" s="438">
        <f t="shared" si="146"/>
        <v>0</v>
      </c>
      <c r="V431" s="439">
        <f>SUM(J431:U431)</f>
        <v>102</v>
      </c>
      <c r="W431" s="440">
        <f>+V431/F431*100</f>
        <v>29.142857142857142</v>
      </c>
    </row>
    <row r="432" spans="2:23" ht="97.5">
      <c r="B432" s="1345"/>
      <c r="C432" s="1405"/>
      <c r="D432" s="629" t="s">
        <v>536</v>
      </c>
      <c r="E432" s="444" t="s">
        <v>188</v>
      </c>
      <c r="F432" s="438">
        <f>+[2]UE409!F444</f>
        <v>350</v>
      </c>
      <c r="G432" s="417"/>
      <c r="H432" s="417"/>
      <c r="I432" s="417"/>
      <c r="J432" s="417">
        <v>0</v>
      </c>
      <c r="K432" s="417">
        <v>19</v>
      </c>
      <c r="L432" s="417">
        <v>18</v>
      </c>
      <c r="M432" s="417">
        <v>21</v>
      </c>
      <c r="N432" s="536">
        <v>18</v>
      </c>
      <c r="O432" s="417">
        <v>26</v>
      </c>
      <c r="P432" s="417"/>
      <c r="Q432" s="417"/>
      <c r="R432" s="417"/>
      <c r="S432" s="417"/>
      <c r="T432" s="417"/>
      <c r="U432" s="417"/>
      <c r="V432" s="439">
        <f>SUM(J432:U432)</f>
        <v>102</v>
      </c>
      <c r="W432" s="440">
        <f>+V432/F432*100</f>
        <v>29.142857142857142</v>
      </c>
    </row>
    <row r="433" spans="2:23" ht="58.5">
      <c r="B433" s="1345"/>
      <c r="C433" s="1404" t="s">
        <v>537</v>
      </c>
      <c r="D433" s="626" t="s">
        <v>221</v>
      </c>
      <c r="E433" s="425"/>
      <c r="F433" s="438">
        <f>+[2]UE409!F445</f>
        <v>39168</v>
      </c>
      <c r="G433" s="438">
        <f>+G434</f>
        <v>0</v>
      </c>
      <c r="H433" s="438">
        <f>+H434</f>
        <v>0</v>
      </c>
      <c r="I433" s="438">
        <f>+I434</f>
        <v>0</v>
      </c>
      <c r="J433" s="438">
        <f>+J434</f>
        <v>10583</v>
      </c>
      <c r="K433" s="438">
        <f>+K434</f>
        <v>634</v>
      </c>
      <c r="L433" s="438">
        <f t="shared" ref="L433:U433" si="147">+L434</f>
        <v>353</v>
      </c>
      <c r="M433" s="438">
        <f t="shared" si="147"/>
        <v>312</v>
      </c>
      <c r="N433" s="438">
        <f t="shared" si="147"/>
        <v>8667</v>
      </c>
      <c r="O433" s="438">
        <f t="shared" si="147"/>
        <v>6530</v>
      </c>
      <c r="P433" s="438">
        <f t="shared" si="147"/>
        <v>0</v>
      </c>
      <c r="Q433" s="438">
        <f t="shared" si="147"/>
        <v>0</v>
      </c>
      <c r="R433" s="438">
        <f t="shared" si="147"/>
        <v>0</v>
      </c>
      <c r="S433" s="438">
        <f t="shared" si="147"/>
        <v>0</v>
      </c>
      <c r="T433" s="438">
        <f t="shared" si="147"/>
        <v>0</v>
      </c>
      <c r="U433" s="438">
        <f t="shared" si="147"/>
        <v>0</v>
      </c>
      <c r="V433" s="439">
        <f>SUM(J433:U433)</f>
        <v>27079</v>
      </c>
      <c r="W433" s="440">
        <f>+V433/F433*100</f>
        <v>69.135518790849673</v>
      </c>
    </row>
    <row r="434" spans="2:23" ht="117">
      <c r="B434" s="1344"/>
      <c r="C434" s="1405"/>
      <c r="D434" s="629" t="s">
        <v>538</v>
      </c>
      <c r="E434" s="444" t="s">
        <v>188</v>
      </c>
      <c r="F434" s="438">
        <f>+[2]UE409!F446</f>
        <v>39168</v>
      </c>
      <c r="G434" s="417"/>
      <c r="H434" s="417"/>
      <c r="I434" s="417"/>
      <c r="J434" s="417">
        <v>10583</v>
      </c>
      <c r="K434" s="417">
        <v>634</v>
      </c>
      <c r="L434" s="417">
        <v>353</v>
      </c>
      <c r="M434" s="417">
        <v>312</v>
      </c>
      <c r="N434" s="536">
        <v>8667</v>
      </c>
      <c r="O434" s="417">
        <v>6530</v>
      </c>
      <c r="P434" s="417"/>
      <c r="Q434" s="417"/>
      <c r="R434" s="417"/>
      <c r="S434" s="417"/>
      <c r="T434" s="417"/>
      <c r="U434" s="417"/>
      <c r="V434" s="439">
        <f>SUM(J434:U434)</f>
        <v>27079</v>
      </c>
      <c r="W434" s="440">
        <f>+V434/F434*100</f>
        <v>69.135518790849673</v>
      </c>
    </row>
    <row r="435" spans="2:23">
      <c r="B435" s="433"/>
      <c r="C435" s="433"/>
      <c r="D435" s="433"/>
      <c r="F435" s="72"/>
      <c r="G435" s="505"/>
      <c r="H435" s="505"/>
      <c r="I435" s="505"/>
      <c r="J435" s="52"/>
      <c r="K435" s="52"/>
      <c r="L435" s="52"/>
      <c r="M435" s="52"/>
      <c r="N435" s="52"/>
      <c r="O435" s="52"/>
      <c r="P435" s="52"/>
      <c r="Q435" s="52"/>
      <c r="R435" s="52"/>
      <c r="S435" s="52"/>
      <c r="T435" s="52"/>
      <c r="U435" s="52"/>
    </row>
    <row r="436" spans="2:23">
      <c r="B436" s="455"/>
      <c r="C436" s="456"/>
      <c r="D436" s="456"/>
      <c r="E436" s="455"/>
      <c r="F436" s="453"/>
      <c r="G436" s="455"/>
      <c r="H436" s="455"/>
      <c r="I436" s="455"/>
      <c r="J436" s="52"/>
      <c r="K436" s="52"/>
      <c r="L436" s="52"/>
      <c r="M436" s="52"/>
      <c r="N436" s="52"/>
      <c r="O436" s="52"/>
      <c r="P436" s="52"/>
      <c r="Q436" s="52"/>
      <c r="R436" s="52"/>
      <c r="S436" s="52"/>
      <c r="T436" s="52"/>
      <c r="U436" s="52"/>
    </row>
    <row r="437" spans="2:23">
      <c r="B437" s="455"/>
      <c r="C437" s="456"/>
      <c r="D437" s="456"/>
      <c r="E437" s="455"/>
      <c r="F437" s="453"/>
      <c r="G437" s="455"/>
      <c r="H437" s="455"/>
      <c r="I437" s="455"/>
      <c r="J437" s="52"/>
      <c r="K437" s="52"/>
      <c r="L437" s="52"/>
      <c r="M437" s="52"/>
      <c r="N437" s="52"/>
      <c r="O437" s="52"/>
      <c r="P437" s="52"/>
      <c r="Q437" s="52"/>
      <c r="R437" s="52"/>
      <c r="S437" s="52"/>
      <c r="T437" s="52"/>
      <c r="U437" s="52"/>
      <c r="V437" s="71"/>
      <c r="W437" s="71"/>
    </row>
    <row r="438" spans="2:23">
      <c r="B438" s="455"/>
      <c r="C438" s="456"/>
      <c r="D438" s="456"/>
      <c r="E438" s="455"/>
      <c r="F438" s="453"/>
      <c r="G438" s="455"/>
      <c r="H438" s="455"/>
      <c r="I438" s="455"/>
      <c r="J438" s="52"/>
      <c r="K438" s="52"/>
      <c r="L438" s="52"/>
      <c r="M438" s="52"/>
      <c r="N438" s="52"/>
      <c r="O438" s="52"/>
      <c r="P438" s="52"/>
      <c r="Q438" s="52"/>
      <c r="R438" s="52"/>
      <c r="S438" s="52"/>
      <c r="T438" s="52"/>
      <c r="U438" s="52"/>
      <c r="V438" s="71"/>
      <c r="W438" s="71"/>
    </row>
    <row r="439" spans="2:23">
      <c r="B439" s="455"/>
      <c r="C439" s="456"/>
      <c r="D439" s="456"/>
      <c r="E439" s="455"/>
      <c r="F439" s="453"/>
      <c r="G439" s="455"/>
      <c r="H439" s="455"/>
      <c r="I439" s="455"/>
      <c r="J439" s="52"/>
      <c r="K439" s="52"/>
      <c r="L439" s="52"/>
      <c r="M439" s="52"/>
      <c r="N439" s="52"/>
      <c r="O439" s="52"/>
      <c r="P439" s="52"/>
      <c r="Q439" s="52"/>
      <c r="R439" s="52"/>
      <c r="S439" s="52"/>
      <c r="T439" s="52"/>
      <c r="U439" s="52"/>
      <c r="V439" s="71"/>
      <c r="W439" s="71"/>
    </row>
    <row r="440" spans="2:23">
      <c r="B440" s="457"/>
      <c r="C440" s="456"/>
      <c r="D440" s="456"/>
      <c r="E440" s="458"/>
      <c r="F440" s="459"/>
      <c r="G440" s="457"/>
      <c r="H440" s="457"/>
      <c r="I440" s="457"/>
      <c r="J440" s="460"/>
      <c r="K440" s="460"/>
      <c r="L440" s="460"/>
      <c r="M440" s="460"/>
      <c r="N440" s="460"/>
      <c r="O440" s="460"/>
      <c r="P440" s="460"/>
      <c r="Q440" s="460"/>
      <c r="R440" s="460"/>
      <c r="S440" s="460"/>
      <c r="T440" s="460"/>
      <c r="U440" s="460"/>
      <c r="V440" s="71"/>
      <c r="W440" s="71"/>
    </row>
    <row r="441" spans="2:23">
      <c r="B441" s="1429" t="s">
        <v>193</v>
      </c>
      <c r="C441" s="1429"/>
      <c r="D441" s="1429"/>
      <c r="E441" s="458"/>
      <c r="F441" s="459"/>
      <c r="G441" s="457"/>
      <c r="H441" s="457"/>
      <c r="I441" s="457"/>
      <c r="J441" s="460"/>
      <c r="K441" s="460"/>
      <c r="L441" s="460"/>
      <c r="M441" s="460"/>
      <c r="N441" s="460"/>
      <c r="O441" s="460"/>
      <c r="P441" s="460"/>
      <c r="Q441" s="460"/>
      <c r="R441" s="460"/>
      <c r="S441" s="460"/>
      <c r="T441" s="460"/>
      <c r="U441" s="460"/>
      <c r="V441" s="537"/>
      <c r="W441" s="537"/>
    </row>
    <row r="442" spans="2:23">
      <c r="B442" s="1358" t="s">
        <v>10</v>
      </c>
      <c r="C442" s="1358"/>
      <c r="D442" s="1358"/>
      <c r="E442" s="1358"/>
      <c r="F442" s="1358"/>
      <c r="G442" s="1358"/>
      <c r="H442" s="1358"/>
      <c r="I442" s="461"/>
      <c r="J442" s="274"/>
      <c r="K442" s="274"/>
      <c r="L442" s="274"/>
      <c r="M442" s="274"/>
      <c r="N442" s="274"/>
      <c r="O442" s="274"/>
      <c r="P442" s="274"/>
      <c r="Q442" s="274"/>
      <c r="R442" s="274"/>
      <c r="S442" s="274"/>
      <c r="T442" s="274"/>
      <c r="U442" s="274"/>
      <c r="V442" s="537"/>
      <c r="W442" s="537"/>
    </row>
    <row r="443" spans="2:23">
      <c r="B443" s="462" t="s">
        <v>194</v>
      </c>
      <c r="C443" s="1359" t="s">
        <v>195</v>
      </c>
      <c r="D443" s="1359"/>
      <c r="E443" s="1359"/>
      <c r="F443" s="1359"/>
      <c r="G443" s="1359"/>
      <c r="H443" s="1359"/>
      <c r="I443" s="461"/>
      <c r="J443" s="274"/>
      <c r="K443" s="274"/>
      <c r="L443" s="274"/>
      <c r="M443" s="274"/>
      <c r="N443" s="274"/>
      <c r="O443" s="274"/>
      <c r="P443" s="274"/>
      <c r="Q443" s="274"/>
      <c r="R443" s="274"/>
      <c r="S443" s="274"/>
      <c r="T443" s="274"/>
      <c r="U443" s="274"/>
      <c r="V443" s="433"/>
      <c r="W443" s="433"/>
    </row>
    <row r="444" spans="2:23">
      <c r="B444" s="1343" t="s">
        <v>14</v>
      </c>
      <c r="C444" s="1343" t="s">
        <v>15</v>
      </c>
      <c r="D444" s="1343" t="s">
        <v>16</v>
      </c>
      <c r="E444" s="1343" t="s">
        <v>17</v>
      </c>
      <c r="F444" s="1346" t="s">
        <v>494</v>
      </c>
      <c r="G444" s="1340" t="s">
        <v>214</v>
      </c>
      <c r="H444" s="1341"/>
      <c r="I444" s="1342"/>
      <c r="J444" s="1331" t="s">
        <v>493</v>
      </c>
      <c r="K444" s="1332"/>
      <c r="L444" s="1332"/>
      <c r="M444" s="1332"/>
      <c r="N444" s="1332"/>
      <c r="O444" s="1332"/>
      <c r="P444" s="1332"/>
      <c r="Q444" s="1332"/>
      <c r="R444" s="1332"/>
      <c r="S444" s="1332"/>
      <c r="T444" s="1332"/>
      <c r="U444" s="1333"/>
      <c r="V444" s="1334" t="s">
        <v>576</v>
      </c>
      <c r="W444" s="1337" t="s">
        <v>577</v>
      </c>
    </row>
    <row r="445" spans="2:23">
      <c r="B445" s="1345"/>
      <c r="C445" s="1345"/>
      <c r="D445" s="1345"/>
      <c r="E445" s="1345"/>
      <c r="F445" s="1347"/>
      <c r="G445" s="1340" t="s">
        <v>437</v>
      </c>
      <c r="H445" s="1341"/>
      <c r="I445" s="1342"/>
      <c r="J445" s="1331" t="s">
        <v>575</v>
      </c>
      <c r="K445" s="1332"/>
      <c r="L445" s="1332"/>
      <c r="M445" s="1332"/>
      <c r="N445" s="1332"/>
      <c r="O445" s="1332"/>
      <c r="P445" s="1332"/>
      <c r="Q445" s="1332"/>
      <c r="R445" s="1332"/>
      <c r="S445" s="1332"/>
      <c r="T445" s="1332"/>
      <c r="U445" s="1333"/>
      <c r="V445" s="1335"/>
      <c r="W445" s="1338"/>
    </row>
    <row r="446" spans="2:23">
      <c r="B446" s="1345"/>
      <c r="C446" s="1345"/>
      <c r="D446" s="1345"/>
      <c r="E446" s="1345"/>
      <c r="F446" s="1347"/>
      <c r="G446" s="1343">
        <v>2023</v>
      </c>
      <c r="H446" s="1343">
        <v>2024</v>
      </c>
      <c r="I446" s="1343">
        <v>2025</v>
      </c>
      <c r="J446" s="435"/>
      <c r="K446" s="435"/>
      <c r="L446" s="435"/>
      <c r="M446" s="435"/>
      <c r="N446" s="435"/>
      <c r="O446" s="435"/>
      <c r="P446" s="435"/>
      <c r="Q446" s="435"/>
      <c r="R446" s="435"/>
      <c r="S446" s="435"/>
      <c r="T446" s="435"/>
      <c r="U446" s="435"/>
      <c r="V446" s="1335"/>
      <c r="W446" s="1338"/>
    </row>
    <row r="447" spans="2:23">
      <c r="B447" s="1344"/>
      <c r="C447" s="1344"/>
      <c r="D447" s="1344"/>
      <c r="E447" s="1344"/>
      <c r="F447" s="1348"/>
      <c r="G447" s="1344"/>
      <c r="H447" s="1344"/>
      <c r="I447" s="1344"/>
      <c r="J447" s="437" t="s">
        <v>399</v>
      </c>
      <c r="K447" s="437" t="s">
        <v>400</v>
      </c>
      <c r="L447" s="437" t="s">
        <v>401</v>
      </c>
      <c r="M447" s="437" t="s">
        <v>402</v>
      </c>
      <c r="N447" s="437" t="s">
        <v>403</v>
      </c>
      <c r="O447" s="437" t="s">
        <v>404</v>
      </c>
      <c r="P447" s="437" t="s">
        <v>405</v>
      </c>
      <c r="Q447" s="437" t="s">
        <v>406</v>
      </c>
      <c r="R447" s="437" t="s">
        <v>407</v>
      </c>
      <c r="S447" s="437" t="s">
        <v>408</v>
      </c>
      <c r="T447" s="437" t="s">
        <v>409</v>
      </c>
      <c r="U447" s="437" t="s">
        <v>410</v>
      </c>
      <c r="V447" s="1336"/>
      <c r="W447" s="1339"/>
    </row>
    <row r="448" spans="2:23" ht="33" customHeight="1">
      <c r="B448" s="1343" t="s">
        <v>365</v>
      </c>
      <c r="C448" s="1349" t="s">
        <v>364</v>
      </c>
      <c r="D448" s="1340" t="s">
        <v>18</v>
      </c>
      <c r="E448" s="1342"/>
      <c r="F448" s="438">
        <f>+[2]UE409!F460</f>
        <v>34</v>
      </c>
      <c r="G448" s="438">
        <f>+G449</f>
        <v>34</v>
      </c>
      <c r="H448" s="438">
        <f>+H449</f>
        <v>34</v>
      </c>
      <c r="I448" s="438">
        <f>+I449</f>
        <v>34</v>
      </c>
      <c r="J448" s="438">
        <f>J450</f>
        <v>0</v>
      </c>
      <c r="K448" s="438">
        <f>K450</f>
        <v>0</v>
      </c>
      <c r="L448" s="438">
        <v>0</v>
      </c>
      <c r="M448" s="438">
        <f t="shared" ref="M448:U448" si="148">M450</f>
        <v>0</v>
      </c>
      <c r="N448" s="438">
        <f t="shared" si="148"/>
        <v>0</v>
      </c>
      <c r="O448" s="438">
        <f t="shared" si="148"/>
        <v>0</v>
      </c>
      <c r="P448" s="438">
        <f t="shared" si="148"/>
        <v>0</v>
      </c>
      <c r="Q448" s="438">
        <f t="shared" si="148"/>
        <v>0</v>
      </c>
      <c r="R448" s="438">
        <f t="shared" si="148"/>
        <v>0</v>
      </c>
      <c r="S448" s="438">
        <f t="shared" si="148"/>
        <v>0</v>
      </c>
      <c r="T448" s="438">
        <f t="shared" si="148"/>
        <v>0</v>
      </c>
      <c r="U448" s="438">
        <f t="shared" si="148"/>
        <v>0</v>
      </c>
      <c r="V448" s="439">
        <f>SUM(J448:U448)</f>
        <v>0</v>
      </c>
      <c r="W448" s="440">
        <f>+V448/F448*100</f>
        <v>0</v>
      </c>
    </row>
    <row r="449" spans="2:23" ht="42">
      <c r="B449" s="1345"/>
      <c r="C449" s="1350"/>
      <c r="D449" s="450" t="s">
        <v>197</v>
      </c>
      <c r="E449" s="446" t="s">
        <v>198</v>
      </c>
      <c r="F449" s="438">
        <f>+[2]UE409!F461</f>
        <v>34</v>
      </c>
      <c r="G449" s="439">
        <v>34</v>
      </c>
      <c r="H449" s="417">
        <v>34</v>
      </c>
      <c r="I449" s="417">
        <v>34</v>
      </c>
      <c r="J449" s="417">
        <v>0</v>
      </c>
      <c r="K449" s="417">
        <v>0</v>
      </c>
      <c r="L449" s="417">
        <v>0</v>
      </c>
      <c r="M449" s="417">
        <v>0</v>
      </c>
      <c r="N449" s="417">
        <v>0</v>
      </c>
      <c r="O449" s="417">
        <v>0</v>
      </c>
      <c r="P449" s="417"/>
      <c r="Q449" s="417"/>
      <c r="R449" s="417"/>
      <c r="S449" s="417"/>
      <c r="T449" s="417"/>
      <c r="U449" s="417"/>
      <c r="V449" s="439">
        <f t="shared" ref="V449:V460" si="149">SUM(J449:U449)</f>
        <v>0</v>
      </c>
      <c r="W449" s="440">
        <f t="shared" ref="W449:W473" si="150">+V449/F449*100</f>
        <v>0</v>
      </c>
    </row>
    <row r="450" spans="2:23" ht="42">
      <c r="B450" s="1345"/>
      <c r="C450" s="1350"/>
      <c r="D450" s="443" t="s">
        <v>199</v>
      </c>
      <c r="E450" s="444" t="s">
        <v>198</v>
      </c>
      <c r="F450" s="438">
        <f>+[2]UE409!F462</f>
        <v>7</v>
      </c>
      <c r="G450" s="439">
        <v>7</v>
      </c>
      <c r="H450" s="417">
        <v>7</v>
      </c>
      <c r="I450" s="417">
        <v>7</v>
      </c>
      <c r="J450" s="417">
        <v>0</v>
      </c>
      <c r="K450" s="417">
        <v>0</v>
      </c>
      <c r="L450" s="417">
        <v>0</v>
      </c>
      <c r="M450" s="417">
        <v>0</v>
      </c>
      <c r="N450" s="417">
        <v>0</v>
      </c>
      <c r="O450" s="417">
        <v>0</v>
      </c>
      <c r="P450" s="417"/>
      <c r="Q450" s="417"/>
      <c r="R450" s="417"/>
      <c r="S450" s="417"/>
      <c r="T450" s="417"/>
      <c r="U450" s="417"/>
      <c r="V450" s="439">
        <f t="shared" si="149"/>
        <v>0</v>
      </c>
      <c r="W450" s="440">
        <f t="shared" si="150"/>
        <v>0</v>
      </c>
    </row>
    <row r="451" spans="2:23" ht="42">
      <c r="B451" s="1344"/>
      <c r="C451" s="1351"/>
      <c r="D451" s="443" t="s">
        <v>457</v>
      </c>
      <c r="E451" s="444" t="s">
        <v>198</v>
      </c>
      <c r="F451" s="438">
        <f>+[2]UE409!F463</f>
        <v>27</v>
      </c>
      <c r="G451" s="439">
        <v>27</v>
      </c>
      <c r="H451" s="417">
        <v>27</v>
      </c>
      <c r="I451" s="417">
        <v>27</v>
      </c>
      <c r="J451" s="417">
        <v>0</v>
      </c>
      <c r="K451" s="417">
        <v>0</v>
      </c>
      <c r="L451" s="417">
        <v>0</v>
      </c>
      <c r="M451" s="417">
        <v>0</v>
      </c>
      <c r="N451" s="417">
        <v>0</v>
      </c>
      <c r="O451" s="417">
        <v>0</v>
      </c>
      <c r="P451" s="417"/>
      <c r="Q451" s="417"/>
      <c r="R451" s="417"/>
      <c r="S451" s="417"/>
      <c r="T451" s="417"/>
      <c r="U451" s="417"/>
      <c r="V451" s="439">
        <f t="shared" si="149"/>
        <v>0</v>
      </c>
      <c r="W451" s="440">
        <f t="shared" si="150"/>
        <v>0</v>
      </c>
    </row>
    <row r="452" spans="2:23" ht="63">
      <c r="B452" s="1354" t="s">
        <v>362</v>
      </c>
      <c r="C452" s="1343" t="s">
        <v>360</v>
      </c>
      <c r="D452" s="425" t="s">
        <v>221</v>
      </c>
      <c r="E452" s="425"/>
      <c r="F452" s="438">
        <f>+[2]UE409!F464</f>
        <v>13627</v>
      </c>
      <c r="G452" s="438">
        <f>+G453</f>
        <v>10523</v>
      </c>
      <c r="H452" s="438">
        <f>+H453</f>
        <v>10523</v>
      </c>
      <c r="I452" s="438">
        <f>+I453</f>
        <v>10523</v>
      </c>
      <c r="J452" s="438">
        <f>+J453</f>
        <v>706</v>
      </c>
      <c r="K452" s="438">
        <f>+K453</f>
        <v>589</v>
      </c>
      <c r="L452" s="438">
        <v>688</v>
      </c>
      <c r="M452" s="438">
        <f t="shared" ref="M452:U452" si="151">+M453</f>
        <v>626</v>
      </c>
      <c r="N452" s="438">
        <f t="shared" si="151"/>
        <v>685</v>
      </c>
      <c r="O452" s="438">
        <f t="shared" si="151"/>
        <v>689</v>
      </c>
      <c r="P452" s="438">
        <f t="shared" si="151"/>
        <v>0</v>
      </c>
      <c r="Q452" s="438">
        <f t="shared" si="151"/>
        <v>0</v>
      </c>
      <c r="R452" s="438">
        <f t="shared" si="151"/>
        <v>0</v>
      </c>
      <c r="S452" s="438">
        <f t="shared" si="151"/>
        <v>0</v>
      </c>
      <c r="T452" s="438">
        <f t="shared" si="151"/>
        <v>0</v>
      </c>
      <c r="U452" s="438">
        <f t="shared" si="151"/>
        <v>0</v>
      </c>
      <c r="V452" s="439">
        <f t="shared" si="149"/>
        <v>3983</v>
      </c>
      <c r="W452" s="440">
        <f t="shared" si="150"/>
        <v>29.228737066118736</v>
      </c>
    </row>
    <row r="453" spans="2:23" ht="71.25" customHeight="1">
      <c r="B453" s="1366"/>
      <c r="C453" s="1345"/>
      <c r="D453" s="397" t="s">
        <v>413</v>
      </c>
      <c r="E453" s="428" t="s">
        <v>196</v>
      </c>
      <c r="F453" s="438">
        <f>+[2]UE409!F465</f>
        <v>13627</v>
      </c>
      <c r="G453" s="439">
        <v>10523</v>
      </c>
      <c r="H453" s="442">
        <v>10523</v>
      </c>
      <c r="I453" s="442">
        <v>10523</v>
      </c>
      <c r="J453" s="417">
        <v>706</v>
      </c>
      <c r="K453" s="417">
        <v>589</v>
      </c>
      <c r="L453" s="417">
        <v>688</v>
      </c>
      <c r="M453" s="417">
        <v>626</v>
      </c>
      <c r="N453" s="417">
        <v>685</v>
      </c>
      <c r="O453" s="417">
        <v>689</v>
      </c>
      <c r="P453" s="417"/>
      <c r="Q453" s="417"/>
      <c r="R453" s="417"/>
      <c r="S453" s="417"/>
      <c r="T453" s="417"/>
      <c r="U453" s="417"/>
      <c r="V453" s="439">
        <f t="shared" si="149"/>
        <v>3983</v>
      </c>
      <c r="W453" s="440">
        <f t="shared" si="150"/>
        <v>29.228737066118736</v>
      </c>
    </row>
    <row r="454" spans="2:23" ht="84">
      <c r="B454" s="1366"/>
      <c r="C454" s="1344"/>
      <c r="D454" s="397" t="s">
        <v>414</v>
      </c>
      <c r="E454" s="428" t="s">
        <v>196</v>
      </c>
      <c r="F454" s="438">
        <f>+[2]UE409!F466</f>
        <v>8487</v>
      </c>
      <c r="G454" s="439">
        <v>9833</v>
      </c>
      <c r="H454" s="442">
        <v>9833</v>
      </c>
      <c r="I454" s="442">
        <v>9833</v>
      </c>
      <c r="J454" s="417">
        <v>324</v>
      </c>
      <c r="K454" s="417">
        <v>656</v>
      </c>
      <c r="L454" s="417">
        <v>591</v>
      </c>
      <c r="M454" s="417">
        <v>676</v>
      </c>
      <c r="N454" s="417">
        <v>696</v>
      </c>
      <c r="O454" s="417">
        <v>671</v>
      </c>
      <c r="P454" s="417"/>
      <c r="Q454" s="417"/>
      <c r="R454" s="417"/>
      <c r="S454" s="417"/>
      <c r="T454" s="417"/>
      <c r="U454" s="417"/>
      <c r="V454" s="439">
        <f t="shared" si="149"/>
        <v>3614</v>
      </c>
      <c r="W454" s="440">
        <f t="shared" si="150"/>
        <v>42.582773653823494</v>
      </c>
    </row>
    <row r="455" spans="2:23" ht="58.5">
      <c r="B455" s="1366"/>
      <c r="C455" s="1396" t="s">
        <v>361</v>
      </c>
      <c r="D455" s="626" t="s">
        <v>221</v>
      </c>
      <c r="E455" s="425"/>
      <c r="F455" s="438">
        <f>+[2]UE409!F467</f>
        <v>252</v>
      </c>
      <c r="G455" s="438">
        <f>SUM(G456:G456)</f>
        <v>252</v>
      </c>
      <c r="H455" s="438">
        <f>SUM(H456:H456)</f>
        <v>252</v>
      </c>
      <c r="I455" s="438">
        <f>SUM(I456:I456)</f>
        <v>252</v>
      </c>
      <c r="J455" s="438">
        <f>+J456</f>
        <v>21</v>
      </c>
      <c r="K455" s="438">
        <f>+K456</f>
        <v>19</v>
      </c>
      <c r="L455" s="438">
        <v>26</v>
      </c>
      <c r="M455" s="438">
        <f t="shared" ref="M455:U455" si="152">+M456</f>
        <v>18</v>
      </c>
      <c r="N455" s="438">
        <f t="shared" si="152"/>
        <v>25</v>
      </c>
      <c r="O455" s="438">
        <f t="shared" si="152"/>
        <v>20</v>
      </c>
      <c r="P455" s="438">
        <f t="shared" si="152"/>
        <v>0</v>
      </c>
      <c r="Q455" s="438">
        <f t="shared" si="152"/>
        <v>0</v>
      </c>
      <c r="R455" s="438">
        <f t="shared" si="152"/>
        <v>0</v>
      </c>
      <c r="S455" s="438">
        <f t="shared" si="152"/>
        <v>0</v>
      </c>
      <c r="T455" s="438">
        <f t="shared" si="152"/>
        <v>0</v>
      </c>
      <c r="U455" s="438">
        <f t="shared" si="152"/>
        <v>0</v>
      </c>
      <c r="V455" s="439">
        <f t="shared" si="149"/>
        <v>129</v>
      </c>
      <c r="W455" s="440">
        <f t="shared" si="150"/>
        <v>51.19047619047619</v>
      </c>
    </row>
    <row r="456" spans="2:23" ht="117">
      <c r="B456" s="1355"/>
      <c r="C456" s="1398"/>
      <c r="D456" s="628" t="s">
        <v>458</v>
      </c>
      <c r="E456" s="428" t="s">
        <v>129</v>
      </c>
      <c r="F456" s="438">
        <f>+[2]UE409!F468</f>
        <v>252</v>
      </c>
      <c r="G456" s="538">
        <v>252</v>
      </c>
      <c r="H456" s="428">
        <v>252</v>
      </c>
      <c r="I456" s="428">
        <v>252</v>
      </c>
      <c r="J456" s="417">
        <v>21</v>
      </c>
      <c r="K456" s="417">
        <v>19</v>
      </c>
      <c r="L456" s="417">
        <v>26</v>
      </c>
      <c r="M456" s="417">
        <v>18</v>
      </c>
      <c r="N456" s="417">
        <v>25</v>
      </c>
      <c r="O456" s="417">
        <v>20</v>
      </c>
      <c r="P456" s="417"/>
      <c r="Q456" s="417"/>
      <c r="R456" s="417"/>
      <c r="S456" s="417"/>
      <c r="T456" s="417"/>
      <c r="U456" s="417"/>
      <c r="V456" s="439">
        <f t="shared" si="149"/>
        <v>129</v>
      </c>
      <c r="W456" s="440">
        <f t="shared" si="150"/>
        <v>51.19047619047619</v>
      </c>
    </row>
    <row r="457" spans="2:23" ht="30" customHeight="1">
      <c r="B457" s="1343" t="s">
        <v>367</v>
      </c>
      <c r="C457" s="1349" t="s">
        <v>366</v>
      </c>
      <c r="D457" s="1340" t="s">
        <v>222</v>
      </c>
      <c r="E457" s="1342"/>
      <c r="F457" s="438">
        <f>+[2]UE409!F469</f>
        <v>4758</v>
      </c>
      <c r="G457" s="438">
        <f>SUM(G458:G458)</f>
        <v>2497</v>
      </c>
      <c r="H457" s="438">
        <f>SUM(H458:H458)</f>
        <v>2497</v>
      </c>
      <c r="I457" s="438">
        <f>SUM(I458:I458)</f>
        <v>2497</v>
      </c>
      <c r="J457" s="438">
        <f>+J458</f>
        <v>380</v>
      </c>
      <c r="K457" s="438">
        <f>+K458</f>
        <v>557</v>
      </c>
      <c r="L457" s="438">
        <v>259</v>
      </c>
      <c r="M457" s="438">
        <f t="shared" ref="M457:U457" si="153">+M458</f>
        <v>342</v>
      </c>
      <c r="N457" s="438">
        <f t="shared" si="153"/>
        <v>449</v>
      </c>
      <c r="O457" s="438">
        <f t="shared" si="153"/>
        <v>413</v>
      </c>
      <c r="P457" s="438">
        <f t="shared" si="153"/>
        <v>0</v>
      </c>
      <c r="Q457" s="438">
        <f t="shared" si="153"/>
        <v>0</v>
      </c>
      <c r="R457" s="438">
        <f t="shared" si="153"/>
        <v>0</v>
      </c>
      <c r="S457" s="438">
        <f t="shared" si="153"/>
        <v>0</v>
      </c>
      <c r="T457" s="438">
        <f t="shared" si="153"/>
        <v>0</v>
      </c>
      <c r="U457" s="438">
        <f t="shared" si="153"/>
        <v>0</v>
      </c>
      <c r="V457" s="439">
        <f t="shared" si="149"/>
        <v>2400</v>
      </c>
      <c r="W457" s="440">
        <f t="shared" si="150"/>
        <v>50.441361916771754</v>
      </c>
    </row>
    <row r="458" spans="2:23" ht="147">
      <c r="B458" s="1344"/>
      <c r="C458" s="1351"/>
      <c r="D458" s="397" t="s">
        <v>468</v>
      </c>
      <c r="E458" s="428" t="s">
        <v>569</v>
      </c>
      <c r="F458" s="438">
        <f>+[2]UE409!F470</f>
        <v>4758</v>
      </c>
      <c r="G458" s="439">
        <v>2497</v>
      </c>
      <c r="H458" s="417">
        <v>2497</v>
      </c>
      <c r="I458" s="417">
        <v>2497</v>
      </c>
      <c r="J458" s="417">
        <v>380</v>
      </c>
      <c r="K458" s="417">
        <v>557</v>
      </c>
      <c r="L458" s="417">
        <v>259</v>
      </c>
      <c r="M458" s="417">
        <v>342</v>
      </c>
      <c r="N458" s="417">
        <v>449</v>
      </c>
      <c r="O458" s="417">
        <v>413</v>
      </c>
      <c r="P458" s="417"/>
      <c r="Q458" s="417"/>
      <c r="R458" s="417"/>
      <c r="S458" s="417"/>
      <c r="T458" s="417"/>
      <c r="U458" s="417"/>
      <c r="V458" s="439">
        <f t="shared" si="149"/>
        <v>2400</v>
      </c>
      <c r="W458" s="440">
        <f t="shared" si="150"/>
        <v>50.441361916771754</v>
      </c>
    </row>
    <row r="459" spans="2:23" ht="40.5" customHeight="1">
      <c r="B459" s="1343" t="s">
        <v>369</v>
      </c>
      <c r="C459" s="1343" t="s">
        <v>368</v>
      </c>
      <c r="D459" s="1340" t="s">
        <v>222</v>
      </c>
      <c r="E459" s="1342"/>
      <c r="F459" s="438">
        <f>+[2]UE409!F471</f>
        <v>15000</v>
      </c>
      <c r="G459" s="438">
        <f>G460</f>
        <v>10200</v>
      </c>
      <c r="H459" s="438">
        <f>H460</f>
        <v>10200</v>
      </c>
      <c r="I459" s="438">
        <f>I460</f>
        <v>10200</v>
      </c>
      <c r="J459" s="438">
        <f>+J460</f>
        <v>0</v>
      </c>
      <c r="K459" s="438">
        <f>+K460</f>
        <v>1250</v>
      </c>
      <c r="L459" s="438">
        <v>264</v>
      </c>
      <c r="M459" s="438">
        <f t="shared" ref="M459:U459" si="154">+M460</f>
        <v>3500</v>
      </c>
      <c r="N459" s="438">
        <f t="shared" si="154"/>
        <v>1259</v>
      </c>
      <c r="O459" s="438">
        <f t="shared" si="154"/>
        <v>1500</v>
      </c>
      <c r="P459" s="438">
        <f t="shared" si="154"/>
        <v>0</v>
      </c>
      <c r="Q459" s="438">
        <f t="shared" si="154"/>
        <v>0</v>
      </c>
      <c r="R459" s="438">
        <f t="shared" si="154"/>
        <v>0</v>
      </c>
      <c r="S459" s="438">
        <f t="shared" si="154"/>
        <v>0</v>
      </c>
      <c r="T459" s="438">
        <f t="shared" si="154"/>
        <v>0</v>
      </c>
      <c r="U459" s="438">
        <f t="shared" si="154"/>
        <v>0</v>
      </c>
      <c r="V459" s="439">
        <f t="shared" si="149"/>
        <v>7773</v>
      </c>
      <c r="W459" s="440">
        <f t="shared" si="150"/>
        <v>51.82</v>
      </c>
    </row>
    <row r="460" spans="2:23" ht="126">
      <c r="B460" s="1344"/>
      <c r="C460" s="1344"/>
      <c r="D460" s="397" t="s">
        <v>470</v>
      </c>
      <c r="E460" s="428" t="s">
        <v>196</v>
      </c>
      <c r="F460" s="438">
        <f>+[2]UE409!F472</f>
        <v>15000</v>
      </c>
      <c r="G460" s="439">
        <v>10200</v>
      </c>
      <c r="H460" s="417">
        <v>10200</v>
      </c>
      <c r="I460" s="417">
        <v>10200</v>
      </c>
      <c r="J460" s="417">
        <v>0</v>
      </c>
      <c r="K460" s="417">
        <v>1250</v>
      </c>
      <c r="L460" s="417">
        <v>264</v>
      </c>
      <c r="M460" s="417">
        <v>3500</v>
      </c>
      <c r="N460" s="417">
        <v>1259</v>
      </c>
      <c r="O460" s="417">
        <v>1500</v>
      </c>
      <c r="P460" s="417"/>
      <c r="Q460" s="417"/>
      <c r="R460" s="417"/>
      <c r="S460" s="417"/>
      <c r="T460" s="417"/>
      <c r="U460" s="417"/>
      <c r="V460" s="439">
        <f t="shared" si="149"/>
        <v>7773</v>
      </c>
      <c r="W460" s="440">
        <f t="shared" si="150"/>
        <v>51.82</v>
      </c>
    </row>
    <row r="461" spans="2:23" ht="43.5" customHeight="1">
      <c r="B461" s="1343" t="s">
        <v>371</v>
      </c>
      <c r="C461" s="1404" t="s">
        <v>370</v>
      </c>
      <c r="D461" s="1430" t="s">
        <v>222</v>
      </c>
      <c r="E461" s="1431"/>
      <c r="F461" s="438">
        <f>+[2]UE409!F473</f>
        <v>24000</v>
      </c>
      <c r="G461" s="438">
        <f>G462</f>
        <v>8577</v>
      </c>
      <c r="H461" s="438">
        <f>H462</f>
        <v>8577</v>
      </c>
      <c r="I461" s="438">
        <f>I462</f>
        <v>8577</v>
      </c>
      <c r="J461" s="438">
        <f>+J462</f>
        <v>0</v>
      </c>
      <c r="K461" s="438">
        <f>+K462</f>
        <v>1467</v>
      </c>
      <c r="L461" s="438">
        <v>5647</v>
      </c>
      <c r="M461" s="438">
        <f t="shared" ref="M461:U461" si="155">+M462</f>
        <v>10939</v>
      </c>
      <c r="N461" s="438">
        <f t="shared" si="155"/>
        <v>9284</v>
      </c>
      <c r="O461" s="438">
        <f t="shared" si="155"/>
        <v>8842</v>
      </c>
      <c r="P461" s="438">
        <f t="shared" si="155"/>
        <v>0</v>
      </c>
      <c r="Q461" s="438">
        <f t="shared" si="155"/>
        <v>0</v>
      </c>
      <c r="R461" s="438">
        <f t="shared" si="155"/>
        <v>0</v>
      </c>
      <c r="S461" s="438">
        <f t="shared" si="155"/>
        <v>0</v>
      </c>
      <c r="T461" s="438">
        <f t="shared" si="155"/>
        <v>0</v>
      </c>
      <c r="U461" s="438">
        <f t="shared" si="155"/>
        <v>0</v>
      </c>
      <c r="V461" s="439">
        <f t="shared" ref="V461:V473" si="156">SUM(J461:U461)</f>
        <v>36179</v>
      </c>
      <c r="W461" s="440">
        <f t="shared" si="150"/>
        <v>150.74583333333334</v>
      </c>
    </row>
    <row r="462" spans="2:23" ht="94.5" customHeight="1">
      <c r="B462" s="1344"/>
      <c r="C462" s="1405"/>
      <c r="D462" s="628" t="s">
        <v>472</v>
      </c>
      <c r="E462" s="630" t="s">
        <v>196</v>
      </c>
      <c r="F462" s="438">
        <f>+[2]UE409!F474</f>
        <v>24000</v>
      </c>
      <c r="G462" s="439">
        <v>8577</v>
      </c>
      <c r="H462" s="417">
        <v>8577</v>
      </c>
      <c r="I462" s="417">
        <v>8577</v>
      </c>
      <c r="J462" s="417">
        <v>0</v>
      </c>
      <c r="K462" s="417">
        <v>1467</v>
      </c>
      <c r="L462" s="417">
        <v>5647</v>
      </c>
      <c r="M462" s="417">
        <v>10939</v>
      </c>
      <c r="N462" s="417">
        <v>9284</v>
      </c>
      <c r="O462" s="417">
        <v>8842</v>
      </c>
      <c r="P462" s="417"/>
      <c r="Q462" s="417"/>
      <c r="R462" s="417"/>
      <c r="S462" s="417"/>
      <c r="T462" s="417"/>
      <c r="U462" s="417"/>
      <c r="V462" s="439">
        <f t="shared" si="156"/>
        <v>36179</v>
      </c>
      <c r="W462" s="440">
        <f t="shared" si="150"/>
        <v>150.74583333333334</v>
      </c>
    </row>
    <row r="463" spans="2:23" ht="38.25" customHeight="1">
      <c r="B463" s="1343" t="s">
        <v>373</v>
      </c>
      <c r="C463" s="1349" t="s">
        <v>372</v>
      </c>
      <c r="D463" s="1340" t="s">
        <v>222</v>
      </c>
      <c r="E463" s="1342"/>
      <c r="F463" s="438">
        <f>+[2]UE409!F475</f>
        <v>124225</v>
      </c>
      <c r="G463" s="438">
        <f>G465</f>
        <v>112225</v>
      </c>
      <c r="H463" s="425">
        <f>H465</f>
        <v>112225</v>
      </c>
      <c r="I463" s="425">
        <f>I465</f>
        <v>112225</v>
      </c>
      <c r="J463" s="438">
        <f>+J464</f>
        <v>0</v>
      </c>
      <c r="K463" s="438">
        <f>+K464</f>
        <v>0</v>
      </c>
      <c r="L463" s="438">
        <v>0</v>
      </c>
      <c r="M463" s="438">
        <f t="shared" ref="M463:U463" si="157">+M464</f>
        <v>0</v>
      </c>
      <c r="N463" s="438">
        <f t="shared" si="157"/>
        <v>0</v>
      </c>
      <c r="O463" s="438">
        <f t="shared" si="157"/>
        <v>0</v>
      </c>
      <c r="P463" s="438">
        <f t="shared" si="157"/>
        <v>0</v>
      </c>
      <c r="Q463" s="438">
        <f t="shared" si="157"/>
        <v>0</v>
      </c>
      <c r="R463" s="438">
        <f t="shared" si="157"/>
        <v>0</v>
      </c>
      <c r="S463" s="438">
        <f t="shared" si="157"/>
        <v>0</v>
      </c>
      <c r="T463" s="438">
        <f t="shared" si="157"/>
        <v>0</v>
      </c>
      <c r="U463" s="438">
        <f t="shared" si="157"/>
        <v>0</v>
      </c>
      <c r="V463" s="439">
        <f t="shared" si="156"/>
        <v>0</v>
      </c>
      <c r="W463" s="440">
        <f t="shared" si="150"/>
        <v>0</v>
      </c>
    </row>
    <row r="464" spans="2:23" ht="84">
      <c r="B464" s="1345"/>
      <c r="C464" s="1350"/>
      <c r="D464" s="450" t="s">
        <v>473</v>
      </c>
      <c r="E464" s="446" t="s">
        <v>201</v>
      </c>
      <c r="F464" s="438">
        <f>+[2]UE409!F476</f>
        <v>235</v>
      </c>
      <c r="G464" s="538">
        <v>234</v>
      </c>
      <c r="H464" s="428">
        <v>234</v>
      </c>
      <c r="I464" s="428">
        <v>234</v>
      </c>
      <c r="J464" s="417">
        <v>0</v>
      </c>
      <c r="K464" s="417">
        <v>0</v>
      </c>
      <c r="L464" s="417">
        <v>0</v>
      </c>
      <c r="M464" s="417">
        <v>0</v>
      </c>
      <c r="N464" s="417">
        <v>0</v>
      </c>
      <c r="O464" s="417">
        <v>0</v>
      </c>
      <c r="P464" s="417"/>
      <c r="Q464" s="417"/>
      <c r="R464" s="417"/>
      <c r="S464" s="417"/>
      <c r="T464" s="417"/>
      <c r="U464" s="417"/>
      <c r="V464" s="439">
        <f t="shared" si="156"/>
        <v>0</v>
      </c>
      <c r="W464" s="440">
        <f t="shared" si="150"/>
        <v>0</v>
      </c>
    </row>
    <row r="465" spans="2:23" ht="84">
      <c r="B465" s="1345"/>
      <c r="C465" s="1350"/>
      <c r="D465" s="397" t="s">
        <v>202</v>
      </c>
      <c r="E465" s="428" t="s">
        <v>201</v>
      </c>
      <c r="F465" s="438">
        <f>+[2]UE409!F477</f>
        <v>124225</v>
      </c>
      <c r="G465" s="439">
        <v>112225</v>
      </c>
      <c r="H465" s="442">
        <v>112225</v>
      </c>
      <c r="I465" s="442">
        <v>112225</v>
      </c>
      <c r="J465" s="442">
        <v>6384</v>
      </c>
      <c r="K465" s="442">
        <v>22120</v>
      </c>
      <c r="L465" s="442">
        <v>2359</v>
      </c>
      <c r="M465" s="442">
        <v>15463</v>
      </c>
      <c r="N465" s="442">
        <v>35214</v>
      </c>
      <c r="O465" s="442">
        <v>12889</v>
      </c>
      <c r="P465" s="442"/>
      <c r="Q465" s="442"/>
      <c r="R465" s="442"/>
      <c r="S465" s="442"/>
      <c r="T465" s="442"/>
      <c r="U465" s="442"/>
      <c r="V465" s="439">
        <f t="shared" si="156"/>
        <v>94429</v>
      </c>
      <c r="W465" s="440">
        <f t="shared" si="150"/>
        <v>76.014489836989327</v>
      </c>
    </row>
    <row r="466" spans="2:23" ht="84">
      <c r="B466" s="1344"/>
      <c r="C466" s="1351"/>
      <c r="D466" s="450" t="s">
        <v>203</v>
      </c>
      <c r="E466" s="446" t="s">
        <v>201</v>
      </c>
      <c r="F466" s="438">
        <f>+[2]UE409!F478</f>
        <v>30000</v>
      </c>
      <c r="G466" s="439">
        <v>16700</v>
      </c>
      <c r="H466" s="442">
        <v>16700</v>
      </c>
      <c r="I466" s="442">
        <f>SUM(M466:X466)</f>
        <v>156675.15666666668</v>
      </c>
      <c r="J466" s="442">
        <v>0</v>
      </c>
      <c r="K466" s="442">
        <v>5638</v>
      </c>
      <c r="L466" s="442">
        <v>4258</v>
      </c>
      <c r="M466" s="442">
        <v>7463</v>
      </c>
      <c r="N466" s="442">
        <v>46255</v>
      </c>
      <c r="O466" s="442">
        <v>19533</v>
      </c>
      <c r="P466" s="442"/>
      <c r="Q466" s="442"/>
      <c r="R466" s="442"/>
      <c r="S466" s="442"/>
      <c r="T466" s="442"/>
      <c r="U466" s="442"/>
      <c r="V466" s="439">
        <f t="shared" si="156"/>
        <v>83147</v>
      </c>
      <c r="W466" s="440">
        <f t="shared" si="150"/>
        <v>277.15666666666669</v>
      </c>
    </row>
    <row r="467" spans="2:23" ht="33" customHeight="1">
      <c r="B467" s="1343" t="s">
        <v>375</v>
      </c>
      <c r="C467" s="1343" t="s">
        <v>374</v>
      </c>
      <c r="D467" s="1340" t="s">
        <v>222</v>
      </c>
      <c r="E467" s="1342"/>
      <c r="F467" s="438">
        <f>+[2]UE409!F479</f>
        <v>55000</v>
      </c>
      <c r="G467" s="425">
        <f>G468</f>
        <v>55000</v>
      </c>
      <c r="H467" s="425">
        <f>H468</f>
        <v>55000</v>
      </c>
      <c r="I467" s="425">
        <f>I468</f>
        <v>55000</v>
      </c>
      <c r="J467" s="438">
        <f>+J468</f>
        <v>0</v>
      </c>
      <c r="K467" s="438">
        <f>+K468</f>
        <v>0</v>
      </c>
      <c r="L467" s="438">
        <v>0</v>
      </c>
      <c r="M467" s="438">
        <f t="shared" ref="M467:U467" si="158">+M468</f>
        <v>0</v>
      </c>
      <c r="N467" s="438">
        <f t="shared" si="158"/>
        <v>0</v>
      </c>
      <c r="O467" s="438">
        <f t="shared" si="158"/>
        <v>0</v>
      </c>
      <c r="P467" s="438">
        <f t="shared" si="158"/>
        <v>0</v>
      </c>
      <c r="Q467" s="438">
        <f t="shared" si="158"/>
        <v>0</v>
      </c>
      <c r="R467" s="438">
        <f t="shared" si="158"/>
        <v>0</v>
      </c>
      <c r="S467" s="438">
        <f t="shared" si="158"/>
        <v>0</v>
      </c>
      <c r="T467" s="438">
        <f t="shared" si="158"/>
        <v>0</v>
      </c>
      <c r="U467" s="438">
        <f t="shared" si="158"/>
        <v>0</v>
      </c>
      <c r="V467" s="439">
        <f t="shared" si="156"/>
        <v>0</v>
      </c>
      <c r="W467" s="440">
        <f t="shared" si="150"/>
        <v>0</v>
      </c>
    </row>
    <row r="468" spans="2:23" ht="42">
      <c r="B468" s="1344"/>
      <c r="C468" s="1344"/>
      <c r="D468" s="397" t="s">
        <v>474</v>
      </c>
      <c r="E468" s="539" t="s">
        <v>376</v>
      </c>
      <c r="F468" s="438">
        <f>+[2]UE409!F480</f>
        <v>55000</v>
      </c>
      <c r="G468" s="439">
        <v>55000</v>
      </c>
      <c r="H468" s="417">
        <v>55000</v>
      </c>
      <c r="I468" s="417">
        <v>55000</v>
      </c>
      <c r="J468" s="417">
        <v>0</v>
      </c>
      <c r="K468" s="417">
        <v>0</v>
      </c>
      <c r="L468" s="417">
        <v>0</v>
      </c>
      <c r="M468" s="417">
        <v>0</v>
      </c>
      <c r="N468" s="417">
        <v>0</v>
      </c>
      <c r="O468" s="417">
        <v>0</v>
      </c>
      <c r="P468" s="417"/>
      <c r="Q468" s="417"/>
      <c r="R468" s="417"/>
      <c r="S468" s="417"/>
      <c r="T468" s="417"/>
      <c r="U468" s="417"/>
      <c r="V468" s="439">
        <f t="shared" si="156"/>
        <v>0</v>
      </c>
      <c r="W468" s="440">
        <f t="shared" si="150"/>
        <v>0</v>
      </c>
    </row>
    <row r="469" spans="2:23" ht="39.75" customHeight="1">
      <c r="B469" s="1343" t="s">
        <v>378</v>
      </c>
      <c r="C469" s="1349" t="s">
        <v>377</v>
      </c>
      <c r="D469" s="1340" t="s">
        <v>222</v>
      </c>
      <c r="E469" s="1342"/>
      <c r="F469" s="438">
        <f>+[2]UE409!F481</f>
        <v>8166</v>
      </c>
      <c r="G469" s="438">
        <f>SUM(G470:G470)</f>
        <v>3000</v>
      </c>
      <c r="H469" s="438">
        <f>SUM(H470:H470)</f>
        <v>3000</v>
      </c>
      <c r="I469" s="438">
        <f>SUM(I470:I470)</f>
        <v>3000</v>
      </c>
      <c r="J469" s="438">
        <f>+J470</f>
        <v>156</v>
      </c>
      <c r="K469" s="438">
        <f>+K470</f>
        <v>448</v>
      </c>
      <c r="L469" s="438">
        <v>1259</v>
      </c>
      <c r="M469" s="438">
        <f t="shared" ref="M469:U469" si="159">+M470</f>
        <v>901</v>
      </c>
      <c r="N469" s="438">
        <f t="shared" si="159"/>
        <v>500</v>
      </c>
      <c r="O469" s="438">
        <f t="shared" si="159"/>
        <v>600</v>
      </c>
      <c r="P469" s="438">
        <f t="shared" si="159"/>
        <v>0</v>
      </c>
      <c r="Q469" s="438">
        <f t="shared" si="159"/>
        <v>0</v>
      </c>
      <c r="R469" s="438">
        <f t="shared" si="159"/>
        <v>0</v>
      </c>
      <c r="S469" s="438">
        <f t="shared" si="159"/>
        <v>0</v>
      </c>
      <c r="T469" s="438">
        <f t="shared" si="159"/>
        <v>0</v>
      </c>
      <c r="U469" s="438">
        <f t="shared" si="159"/>
        <v>0</v>
      </c>
      <c r="V469" s="439">
        <f t="shared" si="156"/>
        <v>3864</v>
      </c>
      <c r="W469" s="440">
        <f t="shared" si="150"/>
        <v>47.318148420279208</v>
      </c>
    </row>
    <row r="470" spans="2:23" ht="105">
      <c r="B470" s="1344"/>
      <c r="C470" s="1351"/>
      <c r="D470" s="397" t="s">
        <v>700</v>
      </c>
      <c r="E470" s="428" t="s">
        <v>196</v>
      </c>
      <c r="F470" s="438">
        <f>+[2]UE409!F482</f>
        <v>8166</v>
      </c>
      <c r="G470" s="439">
        <v>3000</v>
      </c>
      <c r="H470" s="417">
        <v>3000</v>
      </c>
      <c r="I470" s="417">
        <v>3000</v>
      </c>
      <c r="J470" s="417">
        <v>156</v>
      </c>
      <c r="K470" s="417">
        <v>448</v>
      </c>
      <c r="L470" s="417">
        <v>1259</v>
      </c>
      <c r="M470" s="417">
        <v>901</v>
      </c>
      <c r="N470" s="417">
        <v>500</v>
      </c>
      <c r="O470" s="417">
        <v>600</v>
      </c>
      <c r="P470" s="417"/>
      <c r="Q470" s="417"/>
      <c r="R470" s="417"/>
      <c r="S470" s="417"/>
      <c r="T470" s="417"/>
      <c r="U470" s="417"/>
      <c r="V470" s="439">
        <f t="shared" si="156"/>
        <v>3864</v>
      </c>
      <c r="W470" s="440">
        <f t="shared" si="150"/>
        <v>47.318148420279208</v>
      </c>
    </row>
    <row r="471" spans="2:23" ht="34.5" customHeight="1">
      <c r="B471" s="1402" t="s">
        <v>381</v>
      </c>
      <c r="C471" s="1404" t="s">
        <v>380</v>
      </c>
      <c r="D471" s="1430" t="s">
        <v>222</v>
      </c>
      <c r="E471" s="1431"/>
      <c r="F471" s="438">
        <f>+[2]UE409!F483</f>
        <v>11</v>
      </c>
      <c r="G471" s="438">
        <f>+G472</f>
        <v>11</v>
      </c>
      <c r="H471" s="438">
        <f>+H472</f>
        <v>11</v>
      </c>
      <c r="I471" s="438">
        <f>+I472</f>
        <v>11</v>
      </c>
      <c r="J471" s="438">
        <f>+J472</f>
        <v>0</v>
      </c>
      <c r="K471" s="438">
        <f>+K472</f>
        <v>1</v>
      </c>
      <c r="L471" s="438">
        <v>2</v>
      </c>
      <c r="M471" s="438">
        <f t="shared" ref="M471:U471" si="160">+M472</f>
        <v>1</v>
      </c>
      <c r="N471" s="438">
        <f t="shared" si="160"/>
        <v>1</v>
      </c>
      <c r="O471" s="438">
        <f t="shared" si="160"/>
        <v>1</v>
      </c>
      <c r="P471" s="438">
        <f t="shared" si="160"/>
        <v>0</v>
      </c>
      <c r="Q471" s="438">
        <f t="shared" si="160"/>
        <v>0</v>
      </c>
      <c r="R471" s="438">
        <f t="shared" si="160"/>
        <v>0</v>
      </c>
      <c r="S471" s="438">
        <f t="shared" si="160"/>
        <v>0</v>
      </c>
      <c r="T471" s="438">
        <f t="shared" si="160"/>
        <v>0</v>
      </c>
      <c r="U471" s="438">
        <f t="shared" si="160"/>
        <v>0</v>
      </c>
      <c r="V471" s="439">
        <f t="shared" si="156"/>
        <v>6</v>
      </c>
      <c r="W471" s="440">
        <f t="shared" si="150"/>
        <v>54.54545454545454</v>
      </c>
    </row>
    <row r="472" spans="2:23" ht="97.5">
      <c r="B472" s="1403"/>
      <c r="C472" s="1405"/>
      <c r="D472" s="631" t="s">
        <v>545</v>
      </c>
      <c r="E472" s="630" t="s">
        <v>196</v>
      </c>
      <c r="F472" s="438">
        <f>+[2]UE409!F484</f>
        <v>11</v>
      </c>
      <c r="G472" s="439">
        <v>11</v>
      </c>
      <c r="H472" s="417">
        <v>11</v>
      </c>
      <c r="I472" s="417">
        <v>11</v>
      </c>
      <c r="J472" s="417">
        <v>0</v>
      </c>
      <c r="K472" s="417">
        <v>1</v>
      </c>
      <c r="L472" s="417">
        <v>2</v>
      </c>
      <c r="M472" s="417">
        <v>1</v>
      </c>
      <c r="N472" s="417">
        <v>1</v>
      </c>
      <c r="O472" s="417">
        <v>1</v>
      </c>
      <c r="P472" s="417"/>
      <c r="Q472" s="417"/>
      <c r="R472" s="417"/>
      <c r="S472" s="417"/>
      <c r="T472" s="417"/>
      <c r="U472" s="417"/>
      <c r="V472" s="439">
        <f t="shared" si="156"/>
        <v>6</v>
      </c>
      <c r="W472" s="440">
        <f t="shared" si="150"/>
        <v>54.54545454545454</v>
      </c>
    </row>
    <row r="473" spans="2:23" ht="37.5" customHeight="1">
      <c r="B473" s="1402" t="s">
        <v>383</v>
      </c>
      <c r="C473" s="1436" t="s">
        <v>382</v>
      </c>
      <c r="D473" s="1430" t="s">
        <v>222</v>
      </c>
      <c r="E473" s="1431"/>
      <c r="F473" s="438">
        <f>+[2]UE409!F485</f>
        <v>60</v>
      </c>
      <c r="G473" s="425">
        <f>SUM(G474:G474)</f>
        <v>60</v>
      </c>
      <c r="H473" s="425">
        <f>SUM(H474:H474)</f>
        <v>60</v>
      </c>
      <c r="I473" s="425">
        <f>SUM(I474:I474)</f>
        <v>60</v>
      </c>
      <c r="J473" s="438">
        <f>+J474</f>
        <v>0</v>
      </c>
      <c r="K473" s="438">
        <f>+K474</f>
        <v>10</v>
      </c>
      <c r="L473" s="438">
        <v>4</v>
      </c>
      <c r="M473" s="438">
        <f t="shared" ref="M473:U473" si="161">+M474</f>
        <v>6</v>
      </c>
      <c r="N473" s="438">
        <f t="shared" si="161"/>
        <v>4</v>
      </c>
      <c r="O473" s="438">
        <f t="shared" si="161"/>
        <v>4</v>
      </c>
      <c r="P473" s="438">
        <f t="shared" si="161"/>
        <v>0</v>
      </c>
      <c r="Q473" s="438">
        <f t="shared" si="161"/>
        <v>0</v>
      </c>
      <c r="R473" s="438">
        <f t="shared" si="161"/>
        <v>0</v>
      </c>
      <c r="S473" s="438">
        <f t="shared" si="161"/>
        <v>0</v>
      </c>
      <c r="T473" s="438">
        <f t="shared" si="161"/>
        <v>0</v>
      </c>
      <c r="U473" s="438">
        <f t="shared" si="161"/>
        <v>0</v>
      </c>
      <c r="V473" s="439">
        <f t="shared" si="156"/>
        <v>28</v>
      </c>
      <c r="W473" s="440">
        <f t="shared" si="150"/>
        <v>46.666666666666664</v>
      </c>
    </row>
    <row r="474" spans="2:23" ht="78">
      <c r="B474" s="1403"/>
      <c r="C474" s="1437"/>
      <c r="D474" s="632" t="s">
        <v>484</v>
      </c>
      <c r="E474" s="630" t="s">
        <v>196</v>
      </c>
      <c r="F474" s="438">
        <f>+[2]UE409!F486</f>
        <v>60</v>
      </c>
      <c r="G474" s="538">
        <v>60</v>
      </c>
      <c r="H474" s="428">
        <v>60</v>
      </c>
      <c r="I474" s="428">
        <v>60</v>
      </c>
      <c r="J474" s="417">
        <v>0</v>
      </c>
      <c r="K474" s="417">
        <v>10</v>
      </c>
      <c r="L474" s="417">
        <v>4</v>
      </c>
      <c r="M474" s="417">
        <v>6</v>
      </c>
      <c r="N474" s="417">
        <v>4</v>
      </c>
      <c r="O474" s="417">
        <v>4</v>
      </c>
      <c r="P474" s="417"/>
      <c r="Q474" s="417"/>
      <c r="R474" s="417"/>
      <c r="S474" s="417"/>
      <c r="T474" s="417"/>
      <c r="U474" s="417"/>
      <c r="V474" s="439">
        <f>SUM(J474:U474)</f>
        <v>28</v>
      </c>
      <c r="W474" s="440">
        <f>+V474/F474*100</f>
        <v>46.666666666666664</v>
      </c>
    </row>
    <row r="475" spans="2:23" ht="35.25" customHeight="1">
      <c r="B475" s="1402" t="s">
        <v>384</v>
      </c>
      <c r="C475" s="1433" t="s">
        <v>420</v>
      </c>
      <c r="D475" s="1430" t="s">
        <v>222</v>
      </c>
      <c r="E475" s="1431"/>
      <c r="F475" s="438">
        <f>+[2]UE409!F487</f>
        <v>12621</v>
      </c>
      <c r="G475" s="438">
        <f t="shared" ref="G475:I477" si="162">SUM(G476)</f>
        <v>10735</v>
      </c>
      <c r="H475" s="438">
        <f t="shared" si="162"/>
        <v>0</v>
      </c>
      <c r="I475" s="438">
        <f t="shared" si="162"/>
        <v>0</v>
      </c>
      <c r="J475" s="438">
        <f>+J476</f>
        <v>987</v>
      </c>
      <c r="K475" s="438">
        <f>+K476</f>
        <v>1532</v>
      </c>
      <c r="L475" s="438">
        <v>524</v>
      </c>
      <c r="M475" s="438">
        <f t="shared" ref="M475:U475" si="163">+M476</f>
        <v>1209</v>
      </c>
      <c r="N475" s="438">
        <f t="shared" si="163"/>
        <v>1295</v>
      </c>
      <c r="O475" s="438">
        <f t="shared" si="163"/>
        <v>750</v>
      </c>
      <c r="P475" s="438">
        <f t="shared" si="163"/>
        <v>0</v>
      </c>
      <c r="Q475" s="438">
        <f t="shared" si="163"/>
        <v>0</v>
      </c>
      <c r="R475" s="438">
        <f t="shared" si="163"/>
        <v>0</v>
      </c>
      <c r="S475" s="438">
        <f t="shared" si="163"/>
        <v>0</v>
      </c>
      <c r="T475" s="438">
        <f t="shared" si="163"/>
        <v>0</v>
      </c>
      <c r="U475" s="438">
        <f t="shared" si="163"/>
        <v>0</v>
      </c>
      <c r="V475" s="439">
        <f>SUM(J475:U475)</f>
        <v>6297</v>
      </c>
      <c r="W475" s="440">
        <f>+V475/F475*100</f>
        <v>49.893035417161876</v>
      </c>
    </row>
    <row r="476" spans="2:23" ht="97.5">
      <c r="B476" s="1432"/>
      <c r="C476" s="1434"/>
      <c r="D476" s="633" t="s">
        <v>669</v>
      </c>
      <c r="E476" s="630" t="s">
        <v>196</v>
      </c>
      <c r="F476" s="438">
        <f>+[2]UE409!F488</f>
        <v>12621</v>
      </c>
      <c r="G476" s="439">
        <v>10735</v>
      </c>
      <c r="H476" s="417">
        <v>0</v>
      </c>
      <c r="I476" s="417">
        <v>0</v>
      </c>
      <c r="J476" s="417">
        <v>987</v>
      </c>
      <c r="K476" s="417">
        <v>1532</v>
      </c>
      <c r="L476" s="417">
        <v>524</v>
      </c>
      <c r="M476" s="417">
        <v>1209</v>
      </c>
      <c r="N476" s="417">
        <v>1295</v>
      </c>
      <c r="O476" s="417">
        <v>750</v>
      </c>
      <c r="P476" s="417"/>
      <c r="Q476" s="417"/>
      <c r="R476" s="417"/>
      <c r="S476" s="417"/>
      <c r="T476" s="417"/>
      <c r="U476" s="417"/>
      <c r="V476" s="439">
        <f>SUM(J476:U476)</f>
        <v>6297</v>
      </c>
      <c r="W476" s="440">
        <f>+V476/F476*100</f>
        <v>49.893035417161876</v>
      </c>
    </row>
    <row r="477" spans="2:23" ht="37.5" customHeight="1">
      <c r="B477" s="1432"/>
      <c r="C477" s="1433" t="s">
        <v>217</v>
      </c>
      <c r="D477" s="1430" t="s">
        <v>222</v>
      </c>
      <c r="E477" s="1431"/>
      <c r="F477" s="438">
        <f>+[2]UE409!F489</f>
        <v>12</v>
      </c>
      <c r="G477" s="438">
        <f t="shared" si="162"/>
        <v>12</v>
      </c>
      <c r="H477" s="438">
        <f t="shared" si="162"/>
        <v>0</v>
      </c>
      <c r="I477" s="438">
        <f t="shared" si="162"/>
        <v>0</v>
      </c>
      <c r="J477" s="438">
        <f>SUM(J478)</f>
        <v>0</v>
      </c>
      <c r="K477" s="438">
        <f>SUM(K478)</f>
        <v>1</v>
      </c>
      <c r="L477" s="438">
        <v>2</v>
      </c>
      <c r="M477" s="438">
        <f t="shared" ref="M477:U477" si="164">SUM(M478)</f>
        <v>1</v>
      </c>
      <c r="N477" s="438">
        <f t="shared" si="164"/>
        <v>1</v>
      </c>
      <c r="O477" s="438">
        <f t="shared" si="164"/>
        <v>1</v>
      </c>
      <c r="P477" s="438">
        <f t="shared" si="164"/>
        <v>0</v>
      </c>
      <c r="Q477" s="438">
        <f t="shared" si="164"/>
        <v>0</v>
      </c>
      <c r="R477" s="438">
        <f t="shared" si="164"/>
        <v>0</v>
      </c>
      <c r="S477" s="438">
        <f t="shared" si="164"/>
        <v>0</v>
      </c>
      <c r="T477" s="438">
        <f t="shared" si="164"/>
        <v>0</v>
      </c>
      <c r="U477" s="438">
        <f t="shared" si="164"/>
        <v>0</v>
      </c>
      <c r="V477" s="439">
        <f>SUM(J477:U477)</f>
        <v>6</v>
      </c>
      <c r="W477" s="440">
        <f>+V477/F477*100</f>
        <v>50</v>
      </c>
    </row>
    <row r="478" spans="2:23" ht="78">
      <c r="B478" s="1403"/>
      <c r="C478" s="1434"/>
      <c r="D478" s="631" t="s">
        <v>703</v>
      </c>
      <c r="E478" s="630" t="s">
        <v>129</v>
      </c>
      <c r="F478" s="438">
        <f>+[2]UE409!F490</f>
        <v>12</v>
      </c>
      <c r="G478" s="538">
        <v>12</v>
      </c>
      <c r="H478" s="428">
        <v>0</v>
      </c>
      <c r="I478" s="428">
        <v>0</v>
      </c>
      <c r="J478" s="417">
        <v>0</v>
      </c>
      <c r="K478" s="417">
        <v>1</v>
      </c>
      <c r="L478" s="417">
        <v>2</v>
      </c>
      <c r="M478" s="417">
        <v>1</v>
      </c>
      <c r="N478" s="417">
        <v>1</v>
      </c>
      <c r="O478" s="417">
        <v>1</v>
      </c>
      <c r="P478" s="417"/>
      <c r="Q478" s="417"/>
      <c r="R478" s="417"/>
      <c r="S478" s="417"/>
      <c r="T478" s="417"/>
      <c r="U478" s="417"/>
      <c r="V478" s="439">
        <f>SUM(J478:U478)</f>
        <v>6</v>
      </c>
      <c r="W478" s="440">
        <f>+V478/F478*100</f>
        <v>50</v>
      </c>
    </row>
    <row r="479" spans="2:23">
      <c r="B479" s="433"/>
      <c r="C479" s="433"/>
      <c r="D479" s="433"/>
      <c r="F479" s="72"/>
      <c r="G479" s="505"/>
      <c r="H479" s="505"/>
      <c r="I479" s="505"/>
      <c r="J479" s="52"/>
      <c r="K479" s="52"/>
      <c r="L479" s="52"/>
      <c r="M479" s="52"/>
      <c r="N479" s="52"/>
      <c r="O479" s="52"/>
      <c r="P479" s="52"/>
      <c r="Q479" s="52"/>
      <c r="R479" s="52"/>
      <c r="S479" s="52"/>
      <c r="T479" s="52"/>
      <c r="U479" s="52"/>
      <c r="V479" s="52"/>
      <c r="W479" s="52"/>
    </row>
    <row r="480" spans="2:23">
      <c r="B480" s="455"/>
      <c r="C480" s="456"/>
      <c r="D480" s="456"/>
      <c r="E480" s="458"/>
      <c r="F480" s="459"/>
      <c r="G480" s="457"/>
      <c r="H480" s="457"/>
      <c r="I480" s="457"/>
      <c r="J480" s="460"/>
      <c r="K480" s="460"/>
      <c r="L480" s="460"/>
      <c r="M480" s="460"/>
      <c r="N480" s="460"/>
      <c r="O480" s="460"/>
      <c r="P480" s="460"/>
      <c r="Q480" s="460"/>
      <c r="R480" s="460"/>
      <c r="S480" s="460"/>
      <c r="T480" s="460"/>
      <c r="U480" s="460"/>
      <c r="V480" s="52"/>
      <c r="W480" s="52"/>
    </row>
    <row r="481" spans="2:23">
      <c r="B481" s="455"/>
      <c r="C481" s="456"/>
      <c r="D481" s="456"/>
      <c r="E481" s="458"/>
      <c r="F481" s="459"/>
      <c r="G481" s="457"/>
      <c r="H481" s="457"/>
      <c r="I481" s="457"/>
      <c r="J481" s="460"/>
      <c r="K481" s="460"/>
      <c r="L481" s="460"/>
      <c r="M481" s="460"/>
      <c r="N481" s="460"/>
      <c r="O481" s="460"/>
      <c r="P481" s="460"/>
      <c r="Q481" s="460"/>
      <c r="R481" s="460"/>
      <c r="S481" s="460"/>
      <c r="T481" s="460"/>
      <c r="U481" s="460"/>
      <c r="V481" s="52"/>
      <c r="W481" s="52"/>
    </row>
    <row r="482" spans="2:23">
      <c r="V482" s="52"/>
      <c r="W482" s="52"/>
    </row>
    <row r="483" spans="2:23">
      <c r="V483" s="460"/>
      <c r="W483" s="460"/>
    </row>
    <row r="484" spans="2:23">
      <c r="V484" s="460"/>
      <c r="W484" s="460"/>
    </row>
    <row r="485" spans="2:23">
      <c r="V485" s="274"/>
      <c r="W485" s="274"/>
    </row>
    <row r="486" spans="2:23">
      <c r="V486" s="274"/>
      <c r="W486" s="274"/>
    </row>
    <row r="487" spans="2:23">
      <c r="B487" s="543"/>
      <c r="C487" s="1435" t="s">
        <v>207</v>
      </c>
      <c r="D487" s="1435"/>
      <c r="E487" s="52"/>
      <c r="F487" s="52"/>
      <c r="G487" s="52"/>
      <c r="H487" s="52"/>
      <c r="I487" s="52"/>
      <c r="J487" s="460"/>
      <c r="K487" s="460"/>
      <c r="L487" s="460"/>
      <c r="M487" s="460"/>
      <c r="N487" s="460"/>
      <c r="O487" s="460"/>
      <c r="P487" s="460"/>
      <c r="Q487" s="460"/>
      <c r="R487" s="460"/>
      <c r="S487" s="460"/>
      <c r="T487" s="460"/>
      <c r="U487" s="460"/>
      <c r="V487" s="460"/>
      <c r="W487" s="460"/>
    </row>
    <row r="488" spans="2:23">
      <c r="B488" s="543"/>
      <c r="C488" s="1435" t="s">
        <v>207</v>
      </c>
      <c r="D488" s="1435"/>
      <c r="E488" s="52"/>
      <c r="F488" s="52"/>
      <c r="G488" s="52"/>
      <c r="H488" s="52"/>
      <c r="I488" s="52"/>
      <c r="J488" s="460"/>
      <c r="K488" s="460"/>
      <c r="L488" s="460"/>
      <c r="M488" s="460"/>
      <c r="N488" s="460"/>
      <c r="O488" s="460"/>
      <c r="P488" s="460"/>
      <c r="Q488" s="460"/>
      <c r="R488" s="460"/>
      <c r="S488" s="460"/>
      <c r="T488" s="460"/>
      <c r="U488" s="460"/>
      <c r="V488" s="460"/>
      <c r="W488" s="460"/>
    </row>
    <row r="489" spans="2:23">
      <c r="B489" s="543"/>
      <c r="C489" s="1435" t="s">
        <v>208</v>
      </c>
      <c r="D489" s="1435"/>
      <c r="E489" s="52"/>
      <c r="F489" s="52"/>
      <c r="G489" s="52"/>
      <c r="H489" s="52"/>
      <c r="I489" s="52"/>
      <c r="J489" s="460"/>
      <c r="K489" s="460"/>
      <c r="L489" s="460"/>
      <c r="M489" s="460"/>
      <c r="N489" s="460"/>
      <c r="O489" s="460"/>
      <c r="P489" s="460"/>
      <c r="Q489" s="460"/>
      <c r="R489" s="460"/>
      <c r="S489" s="460"/>
      <c r="T489" s="460"/>
      <c r="U489" s="460"/>
      <c r="V489" s="460"/>
      <c r="W489" s="460"/>
    </row>
    <row r="490" spans="2:23">
      <c r="B490" s="543"/>
      <c r="C490" s="1435" t="s">
        <v>604</v>
      </c>
      <c r="D490" s="1435"/>
      <c r="E490" s="52"/>
      <c r="F490" s="52"/>
      <c r="G490" s="52"/>
      <c r="H490" s="52"/>
      <c r="I490" s="52"/>
      <c r="J490" s="460"/>
      <c r="K490" s="460"/>
      <c r="L490" s="460"/>
      <c r="M490" s="460"/>
      <c r="N490" s="460"/>
      <c r="O490" s="460"/>
      <c r="P490" s="460"/>
      <c r="Q490" s="460"/>
      <c r="R490" s="460"/>
      <c r="S490" s="460"/>
      <c r="T490" s="460"/>
      <c r="U490" s="460"/>
      <c r="V490" s="460"/>
      <c r="W490" s="460"/>
    </row>
    <row r="491" spans="2:23">
      <c r="B491" s="543"/>
      <c r="C491" s="1435" t="s">
        <v>605</v>
      </c>
      <c r="D491" s="1435"/>
      <c r="E491" s="52"/>
      <c r="F491" s="52"/>
      <c r="G491" s="52"/>
      <c r="H491" s="52"/>
      <c r="I491" s="52"/>
      <c r="J491" s="460"/>
      <c r="K491" s="460"/>
      <c r="L491" s="460"/>
      <c r="M491" s="460"/>
      <c r="N491" s="460"/>
      <c r="O491" s="460"/>
      <c r="P491" s="460"/>
      <c r="Q491" s="460"/>
      <c r="R491" s="460"/>
      <c r="S491" s="460"/>
      <c r="T491" s="460"/>
      <c r="U491" s="460"/>
      <c r="V491" s="460"/>
      <c r="W491" s="460"/>
    </row>
    <row r="492" spans="2:23">
      <c r="B492" s="543"/>
      <c r="C492" s="1435" t="s">
        <v>210</v>
      </c>
      <c r="D492" s="1435"/>
      <c r="E492" s="52"/>
      <c r="F492" s="52"/>
      <c r="G492" s="52"/>
      <c r="H492" s="52"/>
      <c r="I492" s="52"/>
      <c r="J492" s="460"/>
      <c r="K492" s="460"/>
      <c r="L492" s="460"/>
      <c r="M492" s="460"/>
      <c r="N492" s="460"/>
      <c r="O492" s="460"/>
      <c r="P492" s="460"/>
      <c r="Q492" s="460"/>
      <c r="R492" s="460"/>
      <c r="S492" s="460"/>
      <c r="T492" s="460"/>
      <c r="U492" s="460"/>
      <c r="V492" s="460"/>
      <c r="W492" s="460"/>
    </row>
    <row r="493" spans="2:23">
      <c r="B493" s="52"/>
      <c r="C493" s="1435" t="s">
        <v>204</v>
      </c>
      <c r="D493" s="1435"/>
      <c r="E493" s="52"/>
      <c r="F493" s="52"/>
      <c r="G493" s="52"/>
      <c r="H493" s="52"/>
      <c r="I493" s="52"/>
      <c r="J493" s="460"/>
      <c r="K493" s="460"/>
      <c r="L493" s="460"/>
      <c r="M493" s="460"/>
      <c r="N493" s="460"/>
      <c r="O493" s="460"/>
      <c r="P493" s="460"/>
      <c r="Q493" s="460"/>
      <c r="R493" s="460"/>
      <c r="S493" s="460"/>
      <c r="T493" s="460"/>
      <c r="U493" s="460"/>
      <c r="V493" s="460"/>
      <c r="W493" s="460"/>
    </row>
    <row r="494" spans="2:23">
      <c r="B494" s="543"/>
      <c r="C494" s="1435" t="s">
        <v>206</v>
      </c>
      <c r="D494" s="1435"/>
      <c r="E494" s="52"/>
      <c r="F494" s="52"/>
      <c r="G494" s="52"/>
      <c r="H494" s="52"/>
      <c r="I494" s="52"/>
      <c r="J494" s="460"/>
      <c r="K494" s="460"/>
      <c r="L494" s="460"/>
      <c r="M494" s="460"/>
      <c r="N494" s="460"/>
      <c r="O494" s="460"/>
      <c r="P494" s="460"/>
      <c r="Q494" s="460"/>
      <c r="R494" s="460"/>
      <c r="S494" s="460"/>
      <c r="T494" s="460"/>
      <c r="U494" s="460"/>
      <c r="V494" s="460"/>
      <c r="W494" s="460"/>
    </row>
    <row r="495" spans="2:23">
      <c r="B495" s="543"/>
      <c r="C495" s="1435" t="s">
        <v>606</v>
      </c>
      <c r="D495" s="1435"/>
      <c r="E495" s="52"/>
      <c r="F495" s="52"/>
      <c r="G495" s="52"/>
      <c r="H495" s="52"/>
      <c r="I495" s="52"/>
      <c r="J495" s="460"/>
      <c r="K495" s="460"/>
      <c r="L495" s="460"/>
      <c r="M495" s="460"/>
      <c r="N495" s="460"/>
      <c r="O495" s="460"/>
      <c r="P495" s="460"/>
      <c r="Q495" s="460"/>
      <c r="R495" s="460"/>
      <c r="S495" s="460"/>
      <c r="T495" s="460"/>
      <c r="U495" s="460"/>
      <c r="V495" s="460"/>
      <c r="W495" s="460"/>
    </row>
    <row r="496" spans="2:23">
      <c r="B496" s="543"/>
      <c r="C496" s="274"/>
      <c r="D496" s="274"/>
      <c r="E496" s="52"/>
      <c r="F496" s="52"/>
      <c r="G496" s="52"/>
      <c r="H496" s="52"/>
      <c r="I496" s="52"/>
      <c r="J496" s="460"/>
      <c r="K496" s="460"/>
      <c r="L496" s="460"/>
      <c r="M496" s="460"/>
      <c r="N496" s="460"/>
      <c r="O496" s="460"/>
      <c r="P496" s="460"/>
      <c r="Q496" s="460"/>
      <c r="R496" s="460"/>
      <c r="S496" s="460"/>
      <c r="T496" s="460"/>
      <c r="U496" s="460"/>
      <c r="V496" s="460"/>
      <c r="W496" s="460"/>
    </row>
    <row r="497" spans="2:23">
      <c r="B497" s="544"/>
      <c r="C497" s="545" t="s">
        <v>607</v>
      </c>
      <c r="D497" s="274"/>
      <c r="E497" s="274"/>
      <c r="F497" s="274"/>
      <c r="G497" s="274"/>
      <c r="H497" s="274"/>
      <c r="I497" s="274"/>
      <c r="J497" s="546"/>
      <c r="K497" s="546"/>
      <c r="L497" s="546"/>
      <c r="M497" s="546"/>
      <c r="N497" s="546"/>
      <c r="O497" s="546"/>
      <c r="P497" s="546"/>
      <c r="Q497" s="546"/>
      <c r="R497" s="546"/>
      <c r="S497" s="546"/>
      <c r="T497" s="546"/>
      <c r="U497" s="546"/>
      <c r="V497" s="546"/>
      <c r="W497" s="546"/>
    </row>
    <row r="498" spans="2:23">
      <c r="B498" s="544"/>
      <c r="C498" s="547" t="s">
        <v>608</v>
      </c>
      <c r="D498" s="547"/>
      <c r="E498" s="274"/>
      <c r="F498" s="274"/>
      <c r="G498" s="274"/>
      <c r="H498" s="274"/>
      <c r="I498" s="274"/>
      <c r="J498" s="546"/>
      <c r="K498" s="546"/>
      <c r="L498" s="546"/>
      <c r="M498" s="546"/>
      <c r="N498" s="546"/>
      <c r="O498" s="546"/>
      <c r="P498" s="546"/>
      <c r="Q498" s="546"/>
      <c r="R498" s="546"/>
      <c r="S498" s="546"/>
      <c r="T498" s="546"/>
      <c r="U498" s="546"/>
      <c r="V498" s="546"/>
      <c r="W498" s="546"/>
    </row>
    <row r="499" spans="2:23">
      <c r="B499" s="52"/>
      <c r="C499" s="1435" t="s">
        <v>609</v>
      </c>
      <c r="D499" s="1435"/>
      <c r="E499" s="52"/>
      <c r="F499" s="52"/>
      <c r="G499" s="52"/>
      <c r="H499" s="52"/>
      <c r="I499" s="52"/>
      <c r="J499" s="460"/>
      <c r="K499" s="460"/>
      <c r="L499" s="460"/>
      <c r="M499" s="460"/>
      <c r="N499" s="460"/>
      <c r="O499" s="460"/>
      <c r="P499" s="460"/>
      <c r="Q499" s="460"/>
      <c r="R499" s="460"/>
      <c r="S499" s="460"/>
      <c r="T499" s="460"/>
      <c r="U499" s="460"/>
      <c r="V499" s="460"/>
      <c r="W499" s="460"/>
    </row>
    <row r="500" spans="2:23">
      <c r="C500" s="1438" t="s">
        <v>639</v>
      </c>
      <c r="D500" s="1438"/>
      <c r="V500" s="477"/>
      <c r="W500" s="477"/>
    </row>
    <row r="501" spans="2:23">
      <c r="B501" s="548"/>
      <c r="C501" s="1439" t="s">
        <v>205</v>
      </c>
      <c r="D501" s="1439"/>
      <c r="V501" s="52"/>
      <c r="W501" s="52"/>
    </row>
    <row r="502" spans="2:23">
      <c r="B502" s="540">
        <v>101</v>
      </c>
      <c r="V502" s="52"/>
      <c r="W502" s="52"/>
    </row>
    <row r="503" spans="2:23">
      <c r="V503" s="460"/>
      <c r="W503" s="460"/>
    </row>
    <row r="504" spans="2:23">
      <c r="V504" s="460"/>
      <c r="W504" s="460"/>
    </row>
    <row r="505" spans="2:23">
      <c r="C505" s="549">
        <v>-48325</v>
      </c>
      <c r="V505" s="460"/>
      <c r="W505" s="460"/>
    </row>
    <row r="506" spans="2:23">
      <c r="V506" s="460"/>
      <c r="W506" s="460"/>
    </row>
    <row r="507" spans="2:23">
      <c r="V507" s="460"/>
      <c r="W507" s="460"/>
    </row>
    <row r="508" spans="2:23">
      <c r="F508" s="433"/>
    </row>
    <row r="509" spans="2:23">
      <c r="C509" s="1440" t="s">
        <v>635</v>
      </c>
      <c r="D509" s="1440"/>
      <c r="E509" s="1440"/>
      <c r="F509" s="1440"/>
      <c r="G509" s="1440"/>
      <c r="H509" s="1440"/>
      <c r="I509" s="1440"/>
      <c r="J509" s="1440"/>
      <c r="K509" s="1440"/>
    </row>
    <row r="510" spans="2:23">
      <c r="C510" s="1440"/>
      <c r="D510" s="1440"/>
      <c r="E510" s="1440"/>
      <c r="F510" s="1440"/>
      <c r="G510" s="1440"/>
      <c r="H510" s="1440"/>
      <c r="I510" s="1440"/>
      <c r="J510" s="1440"/>
      <c r="K510" s="1440"/>
    </row>
    <row r="511" spans="2:23">
      <c r="F511" s="433"/>
    </row>
    <row r="512" spans="2:23">
      <c r="F512" s="433"/>
    </row>
    <row r="513" spans="2:23" ht="21.75" thickBot="1">
      <c r="F513" s="433"/>
      <c r="N513" s="478" t="s">
        <v>677</v>
      </c>
    </row>
    <row r="514" spans="2:23">
      <c r="B514" s="1461" t="s">
        <v>610</v>
      </c>
      <c r="C514" s="1462"/>
      <c r="D514" s="1463"/>
      <c r="E514" s="1461" t="s">
        <v>636</v>
      </c>
      <c r="F514" s="1463"/>
      <c r="G514" s="1461" t="s">
        <v>637</v>
      </c>
      <c r="H514" s="1463"/>
      <c r="I514" s="1461" t="s">
        <v>638</v>
      </c>
      <c r="J514" s="1463"/>
      <c r="K514" s="1465" t="s">
        <v>611</v>
      </c>
      <c r="L514" s="550"/>
      <c r="M514" s="1450"/>
      <c r="N514" s="1450"/>
      <c r="O514" s="1450" t="s">
        <v>612</v>
      </c>
      <c r="P514" s="1450"/>
      <c r="Q514" s="1451"/>
      <c r="R514" s="1451"/>
      <c r="S514" s="460"/>
      <c r="T514" s="460"/>
      <c r="U514" s="460"/>
      <c r="V514" s="460"/>
      <c r="W514" s="460"/>
    </row>
    <row r="515" spans="2:23" ht="21.75" thickBot="1">
      <c r="B515" s="1452"/>
      <c r="C515" s="1464"/>
      <c r="D515" s="1453"/>
      <c r="E515" s="1452"/>
      <c r="F515" s="1453"/>
      <c r="G515" s="1452"/>
      <c r="H515" s="1453"/>
      <c r="I515" s="1452"/>
      <c r="J515" s="1453"/>
      <c r="K515" s="1466"/>
      <c r="L515" s="550" t="s">
        <v>570</v>
      </c>
      <c r="M515" s="1450"/>
      <c r="N515" s="1450"/>
      <c r="O515" s="1450"/>
      <c r="P515" s="1450"/>
      <c r="Q515" s="1451"/>
      <c r="R515" s="1451"/>
      <c r="S515" s="460"/>
      <c r="T515" s="460"/>
      <c r="U515" s="460"/>
      <c r="V515" s="460"/>
      <c r="W515" s="460"/>
    </row>
    <row r="516" spans="2:23">
      <c r="B516" s="1454" t="s">
        <v>613</v>
      </c>
      <c r="C516" s="1455"/>
      <c r="D516" s="1456"/>
      <c r="E516" s="1457">
        <v>15427180</v>
      </c>
      <c r="F516" s="1458"/>
      <c r="G516" s="1457">
        <f>+AZ121+BA457</f>
        <v>0</v>
      </c>
      <c r="H516" s="1458"/>
      <c r="I516" s="1459">
        <f>+AZ122+BB457</f>
        <v>0</v>
      </c>
      <c r="J516" s="1460"/>
      <c r="K516" s="552"/>
      <c r="L516" s="553">
        <v>17565968</v>
      </c>
      <c r="M516" s="1448">
        <f t="shared" ref="M516:M524" si="165">+G516-L516</f>
        <v>-17565968</v>
      </c>
      <c r="N516" s="1448"/>
      <c r="O516" s="1449">
        <v>8630567</v>
      </c>
      <c r="P516" s="1449"/>
      <c r="Q516" s="556">
        <f t="shared" ref="Q516:Q526" si="166">+O516-I516</f>
        <v>8630567</v>
      </c>
      <c r="R516" s="553"/>
      <c r="S516" s="556"/>
    </row>
    <row r="517" spans="2:23">
      <c r="B517" s="1441" t="s">
        <v>614</v>
      </c>
      <c r="C517" s="1442"/>
      <c r="D517" s="1443"/>
      <c r="E517" s="1444">
        <v>7835659</v>
      </c>
      <c r="F517" s="1445"/>
      <c r="G517" s="1444">
        <f>+AZ171+BA459</f>
        <v>0</v>
      </c>
      <c r="H517" s="1445"/>
      <c r="I517" s="1446">
        <f>+AZ172+BB459</f>
        <v>0</v>
      </c>
      <c r="J517" s="1447"/>
      <c r="K517" s="552"/>
      <c r="L517" s="553">
        <v>8106458</v>
      </c>
      <c r="M517" s="1448">
        <f t="shared" si="165"/>
        <v>-8106458</v>
      </c>
      <c r="N517" s="1448"/>
      <c r="O517" s="1449">
        <v>4011044</v>
      </c>
      <c r="P517" s="1449"/>
      <c r="Q517" s="556">
        <f t="shared" si="166"/>
        <v>4011044</v>
      </c>
      <c r="R517" s="553"/>
      <c r="S517" s="556"/>
    </row>
    <row r="518" spans="2:23">
      <c r="B518" s="1441" t="s">
        <v>615</v>
      </c>
      <c r="C518" s="1442"/>
      <c r="D518" s="1443"/>
      <c r="E518" s="1444">
        <v>1106252</v>
      </c>
      <c r="F518" s="1445"/>
      <c r="G518" s="1444">
        <f>+AZ204+BA461+BA463+BA467</f>
        <v>0</v>
      </c>
      <c r="H518" s="1445"/>
      <c r="I518" s="1446">
        <f>+AZ205+BB461+BB463+BB467</f>
        <v>0</v>
      </c>
      <c r="J518" s="1447"/>
      <c r="K518" s="552"/>
      <c r="L518" s="553">
        <v>1418710</v>
      </c>
      <c r="M518" s="1448">
        <f t="shared" si="165"/>
        <v>-1418710</v>
      </c>
      <c r="N518" s="1448"/>
      <c r="O518" s="1449">
        <v>637503</v>
      </c>
      <c r="P518" s="1449"/>
      <c r="Q518" s="556">
        <f t="shared" si="166"/>
        <v>637503</v>
      </c>
      <c r="R518" s="553"/>
      <c r="S518" s="556"/>
    </row>
    <row r="519" spans="2:23">
      <c r="B519" s="1441" t="s">
        <v>616</v>
      </c>
      <c r="C519" s="1442"/>
      <c r="D519" s="1443"/>
      <c r="E519" s="1444">
        <v>2685710</v>
      </c>
      <c r="F519" s="1445"/>
      <c r="G519" s="1444">
        <f>+AZ275+BA469</f>
        <v>0</v>
      </c>
      <c r="H519" s="1445"/>
      <c r="I519" s="1446">
        <f>+AZ276+BB469</f>
        <v>0</v>
      </c>
      <c r="J519" s="1447"/>
      <c r="K519" s="552"/>
      <c r="L519" s="553">
        <v>3556388</v>
      </c>
      <c r="M519" s="1448">
        <f t="shared" si="165"/>
        <v>-3556388</v>
      </c>
      <c r="N519" s="1448"/>
      <c r="O519" s="1449">
        <v>1446664</v>
      </c>
      <c r="P519" s="1449"/>
      <c r="Q519" s="556">
        <f t="shared" si="166"/>
        <v>1446664</v>
      </c>
      <c r="R519" s="553"/>
      <c r="S519" s="556"/>
    </row>
    <row r="520" spans="2:23">
      <c r="B520" s="1441" t="s">
        <v>617</v>
      </c>
      <c r="C520" s="1442"/>
      <c r="D520" s="1443"/>
      <c r="E520" s="1470">
        <v>5753282</v>
      </c>
      <c r="F520" s="1471"/>
      <c r="G520" s="1444">
        <f>+AZ308+BA471</f>
        <v>0</v>
      </c>
      <c r="H520" s="1445"/>
      <c r="I520" s="1446">
        <f>+AZ309+BB471</f>
        <v>0</v>
      </c>
      <c r="J520" s="1447"/>
      <c r="K520" s="558"/>
      <c r="L520" s="553">
        <v>6271963</v>
      </c>
      <c r="M520" s="1448">
        <f t="shared" si="165"/>
        <v>-6271963</v>
      </c>
      <c r="N520" s="1448"/>
      <c r="O520" s="1449">
        <v>2796675</v>
      </c>
      <c r="P520" s="1449"/>
      <c r="Q520" s="556">
        <f t="shared" si="166"/>
        <v>2796675</v>
      </c>
      <c r="R520" s="553"/>
      <c r="S520" s="556"/>
    </row>
    <row r="521" spans="2:23">
      <c r="B521" s="1467" t="s">
        <v>618</v>
      </c>
      <c r="C521" s="1468"/>
      <c r="D521" s="1469"/>
      <c r="E521" s="1470">
        <v>214790</v>
      </c>
      <c r="F521" s="1471"/>
      <c r="G521" s="1444">
        <f>+AZ402</f>
        <v>0</v>
      </c>
      <c r="H521" s="1445"/>
      <c r="I521" s="1446">
        <f>+AZ403</f>
        <v>0</v>
      </c>
      <c r="J521" s="1447"/>
      <c r="K521" s="558"/>
      <c r="L521" s="553">
        <v>3099906</v>
      </c>
      <c r="M521" s="1448">
        <f t="shared" si="165"/>
        <v>-3099906</v>
      </c>
      <c r="N521" s="1448"/>
      <c r="O521" s="1449">
        <v>76612</v>
      </c>
      <c r="P521" s="1449"/>
      <c r="Q521" s="556">
        <f t="shared" si="166"/>
        <v>76612</v>
      </c>
      <c r="R521" s="553"/>
      <c r="S521" s="556"/>
    </row>
    <row r="522" spans="2:23">
      <c r="B522" s="1467" t="s">
        <v>619</v>
      </c>
      <c r="C522" s="1468"/>
      <c r="D522" s="1469"/>
      <c r="E522" s="1470">
        <v>19323</v>
      </c>
      <c r="F522" s="1471"/>
      <c r="G522" s="1444">
        <f>+AZ420</f>
        <v>0</v>
      </c>
      <c r="H522" s="1445"/>
      <c r="I522" s="1446">
        <f>+AZ421</f>
        <v>0</v>
      </c>
      <c r="J522" s="1447"/>
      <c r="K522" s="558"/>
      <c r="L522" s="553">
        <v>191259</v>
      </c>
      <c r="M522" s="1448">
        <f t="shared" si="165"/>
        <v>-191259</v>
      </c>
      <c r="N522" s="1448"/>
      <c r="O522" s="1449">
        <v>63889</v>
      </c>
      <c r="P522" s="1449"/>
      <c r="Q522" s="556">
        <f t="shared" si="166"/>
        <v>63889</v>
      </c>
      <c r="R522" s="553"/>
      <c r="S522" s="556"/>
    </row>
    <row r="523" spans="2:23">
      <c r="B523" s="1472" t="s">
        <v>620</v>
      </c>
      <c r="C523" s="1473"/>
      <c r="D523" s="1474"/>
      <c r="E523" s="1470">
        <v>3000</v>
      </c>
      <c r="F523" s="1471"/>
      <c r="G523" s="1444">
        <f>+AZ327+BA473</f>
        <v>0</v>
      </c>
      <c r="H523" s="1445"/>
      <c r="I523" s="1446">
        <f>+AZ328+BB473</f>
        <v>0</v>
      </c>
      <c r="J523" s="1447"/>
      <c r="K523" s="558"/>
      <c r="L523" s="553">
        <v>7539</v>
      </c>
      <c r="M523" s="1448">
        <f t="shared" si="165"/>
        <v>-7539</v>
      </c>
      <c r="N523" s="1448"/>
      <c r="O523" s="1449">
        <v>1406</v>
      </c>
      <c r="P523" s="1449"/>
      <c r="Q523" s="556">
        <f t="shared" si="166"/>
        <v>1406</v>
      </c>
      <c r="R523" s="553"/>
      <c r="S523" s="556"/>
    </row>
    <row r="524" spans="2:23">
      <c r="B524" s="1475" t="s">
        <v>621</v>
      </c>
      <c r="C524" s="1476"/>
      <c r="D524" s="1477"/>
      <c r="E524" s="1470">
        <v>6420965</v>
      </c>
      <c r="F524" s="1471"/>
      <c r="G524" s="1444">
        <f>+AZ369+BA475+BA477</f>
        <v>0</v>
      </c>
      <c r="H524" s="1445"/>
      <c r="I524" s="1446">
        <f>+AZ370+BB475+BB477</f>
        <v>0</v>
      </c>
      <c r="J524" s="1447"/>
      <c r="K524" s="558"/>
      <c r="L524" s="553">
        <v>6533577</v>
      </c>
      <c r="M524" s="1448">
        <f t="shared" si="165"/>
        <v>-6533577</v>
      </c>
      <c r="N524" s="1448"/>
      <c r="O524" s="1449">
        <v>2871705</v>
      </c>
      <c r="P524" s="1449"/>
      <c r="Q524" s="556">
        <f t="shared" si="166"/>
        <v>2871705</v>
      </c>
      <c r="R524" s="553"/>
      <c r="S524" s="556"/>
    </row>
    <row r="525" spans="2:23">
      <c r="B525" s="1475" t="s">
        <v>701</v>
      </c>
      <c r="C525" s="1476"/>
      <c r="D525" s="1477"/>
      <c r="E525" s="1444">
        <f>26918882</f>
        <v>26918882</v>
      </c>
      <c r="F525" s="1445"/>
      <c r="G525" s="1444">
        <f>+AZ50+BA452+BA455</f>
        <v>0</v>
      </c>
      <c r="H525" s="1445"/>
      <c r="I525" s="1446">
        <f>+AZ51+BB452+BB455</f>
        <v>0</v>
      </c>
      <c r="J525" s="1447"/>
      <c r="K525" s="558"/>
      <c r="L525" s="553">
        <v>28129480</v>
      </c>
      <c r="M525" s="1448">
        <f>+G525-L525</f>
        <v>-28129480</v>
      </c>
      <c r="N525" s="1448"/>
      <c r="O525" s="1449">
        <v>12374344</v>
      </c>
      <c r="P525" s="1449"/>
      <c r="Q525" s="556">
        <f t="shared" si="166"/>
        <v>12374344</v>
      </c>
      <c r="R525" s="553"/>
      <c r="S525" s="556"/>
    </row>
    <row r="526" spans="2:23">
      <c r="B526" s="1475" t="s">
        <v>622</v>
      </c>
      <c r="C526" s="1476"/>
      <c r="D526" s="1477"/>
      <c r="E526" s="1470">
        <v>15000</v>
      </c>
      <c r="F526" s="1471"/>
      <c r="G526" s="1444">
        <f>+AZ433</f>
        <v>0</v>
      </c>
      <c r="H526" s="1445"/>
      <c r="I526" s="1446">
        <f>+AZ434</f>
        <v>0</v>
      </c>
      <c r="J526" s="1447"/>
      <c r="K526" s="558"/>
      <c r="L526" s="553">
        <v>15000</v>
      </c>
      <c r="M526" s="1448">
        <f>+G526-L526</f>
        <v>-15000</v>
      </c>
      <c r="N526" s="1448"/>
      <c r="O526" s="1449">
        <v>0</v>
      </c>
      <c r="P526" s="1449"/>
      <c r="Q526" s="556">
        <f t="shared" si="166"/>
        <v>0</v>
      </c>
      <c r="R526" s="553"/>
      <c r="S526" s="556"/>
    </row>
    <row r="527" spans="2:23">
      <c r="B527" s="1475"/>
      <c r="C527" s="1476"/>
      <c r="D527" s="1477"/>
      <c r="E527" s="1470"/>
      <c r="F527" s="1471"/>
      <c r="G527" s="1444"/>
      <c r="H527" s="1445"/>
      <c r="I527" s="1446"/>
      <c r="J527" s="1447"/>
      <c r="K527" s="558"/>
      <c r="L527" s="563"/>
      <c r="M527" s="1448"/>
      <c r="N527" s="1448"/>
      <c r="O527" s="1449"/>
      <c r="P527" s="1449"/>
      <c r="Q527" s="556"/>
      <c r="R527" s="553"/>
      <c r="S527" s="556"/>
    </row>
    <row r="528" spans="2:23" ht="21.75" thickBot="1">
      <c r="B528" s="564"/>
      <c r="C528" s="562"/>
      <c r="D528" s="562"/>
      <c r="E528" s="1480"/>
      <c r="F528" s="1481"/>
      <c r="G528" s="1482"/>
      <c r="H528" s="1483"/>
      <c r="I528" s="1482"/>
      <c r="J528" s="1483"/>
      <c r="K528" s="558"/>
      <c r="L528" s="553"/>
      <c r="M528" s="1448"/>
      <c r="N528" s="1448"/>
      <c r="O528" s="555"/>
      <c r="P528" s="555"/>
      <c r="Q528" s="556"/>
      <c r="R528" s="553"/>
      <c r="S528" s="556"/>
    </row>
    <row r="529" spans="2:19" ht="21.75" thickBot="1">
      <c r="B529" s="565" t="s">
        <v>623</v>
      </c>
      <c r="C529" s="566"/>
      <c r="D529" s="566"/>
      <c r="E529" s="1484">
        <f>SUM(E516:F528)</f>
        <v>66400043</v>
      </c>
      <c r="F529" s="1485"/>
      <c r="G529" s="1484">
        <f>SUM(G516:H528)</f>
        <v>0</v>
      </c>
      <c r="H529" s="1485"/>
      <c r="I529" s="1484">
        <f>SUM(I516:J528)</f>
        <v>0</v>
      </c>
      <c r="J529" s="1486"/>
      <c r="K529" s="567"/>
      <c r="L529" s="553">
        <f>SUM(L516:L528)</f>
        <v>74896248</v>
      </c>
      <c r="M529" s="1448">
        <f>+G529-L529</f>
        <v>-74896248</v>
      </c>
      <c r="N529" s="1448"/>
      <c r="O529" s="1449">
        <f>SUM(O516:P528)</f>
        <v>32910409</v>
      </c>
      <c r="P529" s="1449"/>
      <c r="Q529" s="556">
        <f>+O529-I529</f>
        <v>32910409</v>
      </c>
      <c r="R529" s="553"/>
      <c r="S529" s="556"/>
    </row>
    <row r="530" spans="2:19">
      <c r="B530" s="560" t="s">
        <v>207</v>
      </c>
      <c r="C530" s="561"/>
      <c r="D530" s="561"/>
      <c r="E530" s="1478">
        <v>9403751</v>
      </c>
      <c r="F530" s="1479"/>
      <c r="G530" s="1457">
        <f>+BA487</f>
        <v>0</v>
      </c>
      <c r="H530" s="1458"/>
      <c r="I530" s="1459">
        <f>+BB487</f>
        <v>0</v>
      </c>
      <c r="J530" s="1460"/>
      <c r="K530" s="558"/>
      <c r="L530" s="553"/>
      <c r="M530" s="1448"/>
      <c r="N530" s="1448"/>
      <c r="O530" s="1449"/>
      <c r="P530" s="1449"/>
      <c r="Q530" s="556"/>
      <c r="R530" s="553"/>
      <c r="S530" s="556"/>
    </row>
    <row r="531" spans="2:19">
      <c r="B531" s="560" t="s">
        <v>207</v>
      </c>
      <c r="C531" s="561"/>
      <c r="D531" s="561"/>
      <c r="E531" s="1487">
        <v>79892</v>
      </c>
      <c r="F531" s="1488"/>
      <c r="G531" s="1444">
        <f>+BA488</f>
        <v>0</v>
      </c>
      <c r="H531" s="1445"/>
      <c r="I531" s="1446">
        <f>+BB488</f>
        <v>0</v>
      </c>
      <c r="J531" s="1447"/>
      <c r="K531" s="558"/>
      <c r="L531" s="553"/>
      <c r="M531" s="1448"/>
      <c r="N531" s="1448"/>
      <c r="O531" s="1449"/>
      <c r="P531" s="1449"/>
      <c r="Q531" s="556"/>
      <c r="R531" s="553"/>
      <c r="S531" s="556"/>
    </row>
    <row r="532" spans="2:19">
      <c r="B532" s="560" t="s">
        <v>208</v>
      </c>
      <c r="C532" s="561"/>
      <c r="D532" s="561"/>
      <c r="E532" s="1489">
        <v>12141902</v>
      </c>
      <c r="F532" s="1490"/>
      <c r="G532" s="1444">
        <f>+BA489</f>
        <v>0</v>
      </c>
      <c r="H532" s="1445"/>
      <c r="I532" s="1446">
        <f>+BB489</f>
        <v>0</v>
      </c>
      <c r="J532" s="1447"/>
      <c r="K532" s="558"/>
      <c r="L532" s="553"/>
      <c r="M532" s="1448"/>
      <c r="N532" s="1448"/>
      <c r="O532" s="1449"/>
      <c r="P532" s="1449"/>
      <c r="Q532" s="556"/>
      <c r="R532" s="553"/>
      <c r="S532" s="556"/>
    </row>
    <row r="533" spans="2:19">
      <c r="B533" s="560" t="s">
        <v>209</v>
      </c>
      <c r="C533" s="561"/>
      <c r="D533" s="568"/>
      <c r="E533" s="1470">
        <v>913344</v>
      </c>
      <c r="F533" s="1471"/>
      <c r="G533" s="1444">
        <f>+BA497</f>
        <v>0</v>
      </c>
      <c r="H533" s="1445"/>
      <c r="I533" s="1446">
        <f>+BB497</f>
        <v>0</v>
      </c>
      <c r="J533" s="1447"/>
      <c r="K533" s="569"/>
      <c r="L533" s="553"/>
      <c r="M533" s="1448"/>
      <c r="N533" s="1448"/>
      <c r="O533" s="555"/>
      <c r="P533" s="555"/>
      <c r="Q533" s="556"/>
      <c r="R533" s="553"/>
      <c r="S533" s="556"/>
    </row>
    <row r="534" spans="2:19">
      <c r="B534" s="560"/>
      <c r="C534" s="561"/>
      <c r="D534" s="561"/>
      <c r="E534" s="557"/>
      <c r="F534" s="559"/>
      <c r="G534" s="570"/>
      <c r="H534" s="571"/>
      <c r="I534" s="572"/>
      <c r="J534" s="551"/>
      <c r="K534" s="569"/>
      <c r="L534" s="553"/>
      <c r="M534" s="554"/>
      <c r="N534" s="554"/>
      <c r="O534" s="555"/>
      <c r="P534" s="555"/>
      <c r="Q534" s="556"/>
      <c r="R534" s="553"/>
      <c r="S534" s="556"/>
    </row>
    <row r="535" spans="2:19" ht="21.75" thickBot="1">
      <c r="B535" s="573"/>
      <c r="C535" s="574"/>
      <c r="D535" s="574"/>
      <c r="E535" s="1494"/>
      <c r="F535" s="1495"/>
      <c r="G535" s="1496"/>
      <c r="H535" s="1497"/>
      <c r="I535" s="1482"/>
      <c r="J535" s="1483"/>
      <c r="K535" s="575"/>
      <c r="L535" s="553"/>
      <c r="M535" s="1448"/>
      <c r="N535" s="1448"/>
      <c r="O535" s="1449"/>
      <c r="P535" s="1449"/>
      <c r="Q535" s="556"/>
      <c r="R535" s="553"/>
      <c r="S535" s="556"/>
    </row>
    <row r="536" spans="2:19" ht="21.75" thickBot="1">
      <c r="B536" s="565" t="s">
        <v>624</v>
      </c>
      <c r="C536" s="566"/>
      <c r="D536" s="566"/>
      <c r="E536" s="1491">
        <f>SUM(E530:F535)</f>
        <v>22538889</v>
      </c>
      <c r="F536" s="1492"/>
      <c r="G536" s="1491">
        <f>SUM(G530:H535)</f>
        <v>0</v>
      </c>
      <c r="H536" s="1492"/>
      <c r="I536" s="1491">
        <f>SUM(I530:J535)</f>
        <v>0</v>
      </c>
      <c r="J536" s="1493"/>
      <c r="K536" s="576"/>
      <c r="L536" s="577">
        <v>27380192</v>
      </c>
      <c r="M536" s="1448">
        <f>+G536-L536</f>
        <v>-27380192</v>
      </c>
      <c r="N536" s="1448"/>
      <c r="O536" s="1449">
        <v>12171007</v>
      </c>
      <c r="P536" s="1449"/>
      <c r="Q536" s="556">
        <f>+O536-I536</f>
        <v>12171007</v>
      </c>
      <c r="R536" s="553"/>
      <c r="S536" s="556"/>
    </row>
    <row r="537" spans="2:19">
      <c r="B537" s="578" t="s">
        <v>625</v>
      </c>
      <c r="C537" s="579"/>
      <c r="D537" s="579"/>
      <c r="E537" s="1502">
        <v>27000</v>
      </c>
      <c r="F537" s="1503"/>
      <c r="G537" s="1504">
        <f>+BA490</f>
        <v>0</v>
      </c>
      <c r="H537" s="1505"/>
      <c r="I537" s="1459">
        <f>+BB490</f>
        <v>0</v>
      </c>
      <c r="J537" s="1460"/>
      <c r="K537" s="580"/>
      <c r="L537" s="553"/>
      <c r="M537" s="1448"/>
      <c r="N537" s="1448"/>
      <c r="O537" s="581"/>
      <c r="P537" s="581"/>
      <c r="Q537" s="556"/>
      <c r="R537" s="553"/>
      <c r="S537" s="556"/>
    </row>
    <row r="538" spans="2:19">
      <c r="B538" s="582" t="s">
        <v>626</v>
      </c>
      <c r="C538" s="583"/>
      <c r="D538" s="584"/>
      <c r="E538" s="1498">
        <v>0</v>
      </c>
      <c r="F538" s="1499"/>
      <c r="G538" s="1444">
        <f>+BA493</f>
        <v>0</v>
      </c>
      <c r="H538" s="1445"/>
      <c r="I538" s="1446">
        <f>+BB493</f>
        <v>0</v>
      </c>
      <c r="J538" s="1447"/>
      <c r="K538" s="585"/>
      <c r="L538" s="553"/>
      <c r="M538" s="1448"/>
      <c r="N538" s="1448"/>
      <c r="O538" s="555"/>
      <c r="P538" s="555"/>
      <c r="Q538" s="556"/>
      <c r="R538" s="553"/>
      <c r="S538" s="556"/>
    </row>
    <row r="539" spans="2:19">
      <c r="B539" s="586" t="s">
        <v>627</v>
      </c>
      <c r="C539" s="587"/>
      <c r="D539" s="584"/>
      <c r="E539" s="1498">
        <v>0</v>
      </c>
      <c r="F539" s="1499"/>
      <c r="G539" s="1500">
        <f>+BA492</f>
        <v>0</v>
      </c>
      <c r="H539" s="1501"/>
      <c r="I539" s="1446">
        <f>+BB492</f>
        <v>0</v>
      </c>
      <c r="J539" s="1447"/>
      <c r="K539" s="585"/>
      <c r="L539" s="553"/>
      <c r="M539" s="1448"/>
      <c r="N539" s="1448"/>
      <c r="O539" s="555"/>
      <c r="P539" s="555"/>
      <c r="Q539" s="556"/>
      <c r="R539" s="553"/>
      <c r="S539" s="556"/>
    </row>
    <row r="540" spans="2:19">
      <c r="B540" s="582" t="s">
        <v>628</v>
      </c>
      <c r="C540" s="582"/>
      <c r="D540" s="583"/>
      <c r="E540" s="1498">
        <v>0</v>
      </c>
      <c r="F540" s="1499"/>
      <c r="G540" s="1500">
        <f>+BA491</f>
        <v>0</v>
      </c>
      <c r="H540" s="1501"/>
      <c r="I540" s="1446">
        <f>+BB491</f>
        <v>0</v>
      </c>
      <c r="J540" s="1447"/>
      <c r="K540" s="585"/>
      <c r="L540" s="553"/>
      <c r="M540" s="1448"/>
      <c r="N540" s="1448"/>
      <c r="O540" s="555"/>
      <c r="P540" s="555"/>
      <c r="Q540" s="556"/>
      <c r="R540" s="553"/>
      <c r="S540" s="556"/>
    </row>
    <row r="541" spans="2:19">
      <c r="B541" s="587" t="s">
        <v>206</v>
      </c>
      <c r="C541" s="588"/>
      <c r="D541" s="588"/>
      <c r="E541" s="1498">
        <v>683183</v>
      </c>
      <c r="F541" s="1499"/>
      <c r="G541" s="1500">
        <f>+BA494</f>
        <v>0</v>
      </c>
      <c r="H541" s="1501"/>
      <c r="I541" s="1446">
        <f>+BB494</f>
        <v>0</v>
      </c>
      <c r="J541" s="1447"/>
      <c r="K541" s="589"/>
      <c r="L541" s="553"/>
      <c r="M541" s="1448"/>
      <c r="N541" s="1448"/>
      <c r="O541" s="555"/>
      <c r="P541" s="555"/>
      <c r="Q541" s="556"/>
      <c r="R541" s="553"/>
      <c r="S541" s="556"/>
    </row>
    <row r="542" spans="2:19">
      <c r="B542" s="583" t="s">
        <v>629</v>
      </c>
      <c r="C542" s="588"/>
      <c r="D542" s="588"/>
      <c r="E542" s="1498">
        <v>592410</v>
      </c>
      <c r="F542" s="1499"/>
      <c r="G542" s="1500">
        <f>+BA495</f>
        <v>0</v>
      </c>
      <c r="H542" s="1501"/>
      <c r="I542" s="1446">
        <f>+BB495</f>
        <v>0</v>
      </c>
      <c r="J542" s="1447"/>
      <c r="K542" s="589"/>
      <c r="L542" s="553"/>
      <c r="M542" s="1448"/>
      <c r="N542" s="1448"/>
      <c r="O542" s="555"/>
      <c r="P542" s="555"/>
      <c r="Q542" s="556"/>
      <c r="R542" s="553"/>
      <c r="S542" s="556"/>
    </row>
    <row r="543" spans="2:19">
      <c r="B543" s="547" t="s">
        <v>630</v>
      </c>
      <c r="C543" s="588"/>
      <c r="D543" s="588"/>
      <c r="E543" s="1498">
        <v>36543506</v>
      </c>
      <c r="F543" s="1499"/>
      <c r="G543" s="1500">
        <f>+BA498</f>
        <v>0</v>
      </c>
      <c r="H543" s="1501"/>
      <c r="I543" s="1446">
        <f>+BB498</f>
        <v>0</v>
      </c>
      <c r="J543" s="1447"/>
      <c r="K543" s="589"/>
      <c r="L543" s="553"/>
      <c r="M543" s="1448"/>
      <c r="N543" s="1448"/>
      <c r="O543" s="555"/>
      <c r="P543" s="555"/>
      <c r="Q543" s="556"/>
      <c r="R543" s="553"/>
      <c r="S543" s="556"/>
    </row>
    <row r="544" spans="2:19">
      <c r="B544" s="547" t="s">
        <v>609</v>
      </c>
      <c r="C544" s="588"/>
      <c r="D544" s="588"/>
      <c r="E544" s="1498">
        <v>0</v>
      </c>
      <c r="F544" s="1499"/>
      <c r="G544" s="1444">
        <f>+BA499</f>
        <v>0</v>
      </c>
      <c r="H544" s="1445"/>
      <c r="I544" s="1446">
        <f>+BB499</f>
        <v>0</v>
      </c>
      <c r="J544" s="1447"/>
      <c r="K544" s="589"/>
      <c r="L544" s="553"/>
      <c r="M544" s="554"/>
      <c r="N544" s="554"/>
      <c r="O544" s="555"/>
      <c r="P544" s="555"/>
      <c r="Q544" s="556"/>
      <c r="R544" s="553"/>
      <c r="S544" s="556"/>
    </row>
    <row r="545" spans="2:19">
      <c r="B545" s="590" t="s">
        <v>639</v>
      </c>
      <c r="C545" s="588"/>
      <c r="D545" s="588"/>
      <c r="E545" s="1506">
        <v>600000</v>
      </c>
      <c r="F545" s="1507"/>
      <c r="G545" s="1512">
        <f>+BA500</f>
        <v>0</v>
      </c>
      <c r="H545" s="1513"/>
      <c r="I545" s="1508">
        <f>+BB500</f>
        <v>0</v>
      </c>
      <c r="J545" s="1509"/>
      <c r="K545" s="589"/>
      <c r="L545" s="553"/>
      <c r="M545" s="554"/>
      <c r="N545" s="554"/>
      <c r="O545" s="555"/>
      <c r="P545" s="555"/>
      <c r="Q545" s="556"/>
      <c r="R545" s="553"/>
      <c r="S545" s="556"/>
    </row>
    <row r="546" spans="2:19">
      <c r="B546" s="590" t="s">
        <v>666</v>
      </c>
      <c r="C546" s="591"/>
      <c r="D546" s="591"/>
      <c r="E546" s="1506">
        <v>1294624</v>
      </c>
      <c r="F546" s="1507"/>
      <c r="G546" s="1512">
        <f>+BA448</f>
        <v>0</v>
      </c>
      <c r="H546" s="1513"/>
      <c r="I546" s="1508">
        <f>+BB448</f>
        <v>0</v>
      </c>
      <c r="J546" s="1509"/>
      <c r="K546" s="589"/>
      <c r="L546" s="553"/>
      <c r="M546" s="554"/>
      <c r="N546" s="554"/>
      <c r="O546" s="555"/>
      <c r="P546" s="555"/>
      <c r="Q546" s="556"/>
      <c r="R546" s="553"/>
      <c r="S546" s="556"/>
    </row>
    <row r="547" spans="2:19">
      <c r="B547" s="590" t="s">
        <v>205</v>
      </c>
      <c r="C547" s="591"/>
      <c r="D547" s="591"/>
      <c r="E547" s="1506">
        <v>0</v>
      </c>
      <c r="F547" s="1507"/>
      <c r="G547" s="1500">
        <f>+BA501</f>
        <v>0</v>
      </c>
      <c r="H547" s="1501"/>
      <c r="I547" s="1508">
        <f>+BB501</f>
        <v>0</v>
      </c>
      <c r="J547" s="1509"/>
      <c r="K547" s="589"/>
      <c r="L547" s="553"/>
      <c r="M547" s="554"/>
      <c r="N547" s="554"/>
      <c r="O547" s="555"/>
      <c r="P547" s="555"/>
      <c r="Q547" s="556"/>
      <c r="R547" s="553"/>
      <c r="S547" s="556"/>
    </row>
    <row r="548" spans="2:19">
      <c r="B548" s="547"/>
      <c r="C548" s="588"/>
      <c r="D548" s="588"/>
      <c r="E548" s="1498"/>
      <c r="F548" s="1499"/>
      <c r="G548" s="1470"/>
      <c r="H548" s="1471"/>
      <c r="I548" s="1510"/>
      <c r="J548" s="1511"/>
      <c r="K548" s="589"/>
      <c r="L548" s="553"/>
      <c r="M548" s="554"/>
      <c r="N548" s="554"/>
      <c r="O548" s="555"/>
      <c r="P548" s="555"/>
      <c r="Q548" s="556"/>
      <c r="R548" s="553"/>
      <c r="S548" s="556"/>
    </row>
    <row r="549" spans="2:19">
      <c r="B549" s="547"/>
      <c r="C549" s="588"/>
      <c r="D549" s="588"/>
      <c r="E549" s="1498"/>
      <c r="F549" s="1499"/>
      <c r="G549" s="1470"/>
      <c r="H549" s="1471"/>
      <c r="I549" s="1510"/>
      <c r="J549" s="1511"/>
      <c r="K549" s="589"/>
      <c r="L549" s="553"/>
      <c r="M549" s="554"/>
      <c r="N549" s="554"/>
      <c r="O549" s="555"/>
      <c r="P549" s="555"/>
      <c r="Q549" s="556"/>
      <c r="R549" s="553"/>
      <c r="S549" s="556"/>
    </row>
    <row r="550" spans="2:19">
      <c r="B550" s="547"/>
      <c r="C550" s="588"/>
      <c r="D550" s="588"/>
      <c r="E550" s="1498"/>
      <c r="F550" s="1499"/>
      <c r="G550" s="1470"/>
      <c r="H550" s="1471"/>
      <c r="I550" s="1510"/>
      <c r="J550" s="1511"/>
      <c r="K550" s="589"/>
      <c r="L550" s="553"/>
      <c r="M550" s="554"/>
      <c r="N550" s="554"/>
      <c r="O550" s="555"/>
      <c r="P550" s="555"/>
      <c r="Q550" s="556"/>
      <c r="R550" s="553"/>
      <c r="S550" s="556"/>
    </row>
    <row r="551" spans="2:19">
      <c r="B551" s="547"/>
      <c r="C551" s="588"/>
      <c r="D551" s="588"/>
      <c r="E551" s="593"/>
      <c r="F551" s="594"/>
      <c r="G551" s="570"/>
      <c r="H551" s="571"/>
      <c r="I551" s="595"/>
      <c r="J551" s="592"/>
      <c r="K551" s="589"/>
      <c r="L551" s="553"/>
      <c r="M551" s="554"/>
      <c r="N551" s="554"/>
      <c r="O551" s="555"/>
      <c r="P551" s="555"/>
      <c r="Q551" s="556"/>
      <c r="R551" s="553"/>
      <c r="S551" s="556"/>
    </row>
    <row r="552" spans="2:19">
      <c r="B552" s="547"/>
      <c r="C552" s="588"/>
      <c r="D552" s="588"/>
      <c r="E552" s="593"/>
      <c r="F552" s="594"/>
      <c r="G552" s="570"/>
      <c r="H552" s="571"/>
      <c r="I552" s="595"/>
      <c r="J552" s="592"/>
      <c r="K552" s="589"/>
      <c r="L552" s="553"/>
      <c r="M552" s="554"/>
      <c r="N552" s="554"/>
      <c r="O552" s="555"/>
      <c r="P552" s="555"/>
      <c r="Q552" s="556"/>
      <c r="R552" s="553"/>
      <c r="S552" s="556"/>
    </row>
    <row r="553" spans="2:19" ht="21.75" thickBot="1">
      <c r="B553" s="587"/>
      <c r="C553" s="596"/>
      <c r="D553" s="596"/>
      <c r="E553" s="1521"/>
      <c r="F553" s="1522"/>
      <c r="G553" s="1521"/>
      <c r="H553" s="1522"/>
      <c r="I553" s="1482"/>
      <c r="J553" s="1483"/>
      <c r="K553" s="597"/>
      <c r="L553" s="553"/>
      <c r="M553" s="1448"/>
      <c r="N553" s="1448"/>
      <c r="O553" s="1449"/>
      <c r="P553" s="1449"/>
      <c r="Q553" s="556"/>
      <c r="R553" s="553"/>
      <c r="S553" s="556"/>
    </row>
    <row r="554" spans="2:19" ht="21.75" thickBot="1">
      <c r="B554" s="1514" t="s">
        <v>631</v>
      </c>
      <c r="C554" s="1515"/>
      <c r="D554" s="1516"/>
      <c r="E554" s="1484">
        <f>SUM(E537:F553)</f>
        <v>39740723</v>
      </c>
      <c r="F554" s="1485"/>
      <c r="G554" s="1484">
        <f>SUM(G537:H553)</f>
        <v>0</v>
      </c>
      <c r="H554" s="1485"/>
      <c r="I554" s="1484">
        <f>SUM(I537:J553)</f>
        <v>0</v>
      </c>
      <c r="J554" s="1485"/>
      <c r="K554" s="598"/>
      <c r="L554" s="577">
        <v>60771921</v>
      </c>
      <c r="M554" s="1517">
        <f>+G554-L554</f>
        <v>-60771921</v>
      </c>
      <c r="N554" s="1517"/>
      <c r="O554" s="1449">
        <v>24750180</v>
      </c>
      <c r="P554" s="1449"/>
      <c r="Q554" s="556">
        <f>+O554-I554</f>
        <v>24750180</v>
      </c>
      <c r="R554" s="553"/>
      <c r="S554" s="556"/>
    </row>
    <row r="555" spans="2:19" ht="21.75" thickBot="1">
      <c r="B555" s="599" t="s">
        <v>632</v>
      </c>
      <c r="C555" s="600"/>
      <c r="D555" s="600"/>
      <c r="E555" s="1518">
        <f>+E554+E536+E529</f>
        <v>128679655</v>
      </c>
      <c r="F555" s="1519"/>
      <c r="G555" s="1518">
        <f>+G554+G536+G529</f>
        <v>0</v>
      </c>
      <c r="H555" s="1519"/>
      <c r="I555" s="1518">
        <f>+I554+I536+I529</f>
        <v>0</v>
      </c>
      <c r="J555" s="1519"/>
      <c r="K555" s="601"/>
      <c r="L555" s="542">
        <v>163048361</v>
      </c>
      <c r="M555" s="1448">
        <f>+G555-L555</f>
        <v>-163048361</v>
      </c>
      <c r="N555" s="1448"/>
      <c r="O555" s="1520">
        <v>69831597</v>
      </c>
      <c r="P555" s="1520"/>
      <c r="Q555" s="556">
        <f>+O555-I555</f>
        <v>69831597</v>
      </c>
      <c r="R555" s="553"/>
      <c r="S555" s="556"/>
    </row>
    <row r="556" spans="2:19">
      <c r="B556" s="433"/>
      <c r="C556" s="433"/>
      <c r="D556" s="433"/>
      <c r="E556" s="602"/>
      <c r="F556" s="603"/>
      <c r="G556" s="602"/>
      <c r="H556" s="604"/>
      <c r="I556" s="605"/>
      <c r="J556" s="606"/>
      <c r="K556" s="602"/>
      <c r="L556" s="604" t="s">
        <v>633</v>
      </c>
      <c r="M556" s="605"/>
      <c r="N556" s="604"/>
      <c r="O556" s="605"/>
      <c r="P556" s="604"/>
      <c r="Q556" s="605"/>
      <c r="R556" s="604"/>
      <c r="S556" s="605"/>
    </row>
    <row r="557" spans="2:19" ht="21.75" thickBot="1">
      <c r="B557" s="433" t="s">
        <v>634</v>
      </c>
      <c r="C557" s="433"/>
      <c r="D557" s="433"/>
      <c r="E557" s="602"/>
      <c r="F557" s="603"/>
      <c r="G557" s="602"/>
      <c r="H557" s="1525"/>
      <c r="I557" s="1525"/>
      <c r="J557" s="607"/>
      <c r="L557" s="608"/>
      <c r="M557" s="605"/>
      <c r="N557" s="604"/>
      <c r="O557" s="608"/>
      <c r="P557" s="604"/>
      <c r="Q557" s="605"/>
      <c r="R557" s="604"/>
    </row>
    <row r="558" spans="2:19" ht="21.75" thickBot="1">
      <c r="B558" s="433"/>
      <c r="C558" s="624"/>
      <c r="D558" s="625"/>
      <c r="E558" s="609"/>
      <c r="F558" s="609"/>
      <c r="G558" s="1526">
        <f>+L555</f>
        <v>163048361</v>
      </c>
      <c r="H558" s="1526"/>
      <c r="I558" s="1527">
        <f>+O555</f>
        <v>69831597</v>
      </c>
      <c r="J558" s="1527"/>
      <c r="K558" s="602"/>
      <c r="L558" s="604">
        <v>162903049</v>
      </c>
      <c r="M558" s="605"/>
      <c r="N558" s="604"/>
      <c r="O558" s="1528">
        <v>69833930.299999997</v>
      </c>
      <c r="P558" s="1528"/>
      <c r="Q558" s="1529"/>
      <c r="R558" s="1529"/>
    </row>
    <row r="559" spans="2:19">
      <c r="G559" s="1530">
        <f>+G558-G555</f>
        <v>163048361</v>
      </c>
      <c r="H559" s="1530"/>
      <c r="I559" s="1527">
        <f>+I555-I558</f>
        <v>-69831597</v>
      </c>
      <c r="J559" s="1527"/>
      <c r="K559" s="602" t="s">
        <v>668</v>
      </c>
      <c r="L559" s="608"/>
      <c r="O559" s="1531"/>
      <c r="P559" s="1531"/>
    </row>
    <row r="560" spans="2:19">
      <c r="L560" s="611">
        <f>+L555-L558</f>
        <v>145312</v>
      </c>
      <c r="M560" s="547"/>
      <c r="O560" s="1523">
        <f>+O555-O558</f>
        <v>-2333.2999999970198</v>
      </c>
      <c r="P560" s="1523"/>
    </row>
    <row r="561" spans="7:15">
      <c r="G561" s="608"/>
      <c r="J561" s="1524"/>
      <c r="K561" s="1524"/>
      <c r="L561" s="608"/>
      <c r="O561" s="612"/>
    </row>
    <row r="562" spans="7:15">
      <c r="G562" s="613"/>
    </row>
    <row r="564" spans="7:15">
      <c r="I564" s="610"/>
    </row>
    <row r="598" spans="22:23">
      <c r="V598" s="460"/>
      <c r="W598" s="460"/>
    </row>
    <row r="599" spans="22:23">
      <c r="V599" s="460"/>
      <c r="W599" s="460"/>
    </row>
  </sheetData>
  <mergeCells count="623">
    <mergeCell ref="O560:P560"/>
    <mergeCell ref="J561:K561"/>
    <mergeCell ref="H557:I557"/>
    <mergeCell ref="G558:H558"/>
    <mergeCell ref="I558:J558"/>
    <mergeCell ref="O558:P558"/>
    <mergeCell ref="Q558:R558"/>
    <mergeCell ref="G559:H559"/>
    <mergeCell ref="I559:J559"/>
    <mergeCell ref="O559:P559"/>
    <mergeCell ref="O554:P554"/>
    <mergeCell ref="E555:F555"/>
    <mergeCell ref="G555:H555"/>
    <mergeCell ref="I555:J555"/>
    <mergeCell ref="M555:N555"/>
    <mergeCell ref="O555:P555"/>
    <mergeCell ref="E553:F553"/>
    <mergeCell ref="G553:H553"/>
    <mergeCell ref="I553:J553"/>
    <mergeCell ref="M553:N553"/>
    <mergeCell ref="O553:P553"/>
    <mergeCell ref="B554:D554"/>
    <mergeCell ref="E554:F554"/>
    <mergeCell ref="G554:H554"/>
    <mergeCell ref="I554:J554"/>
    <mergeCell ref="M554:N554"/>
    <mergeCell ref="E549:F549"/>
    <mergeCell ref="G549:H549"/>
    <mergeCell ref="I549:J549"/>
    <mergeCell ref="E550:F550"/>
    <mergeCell ref="G550:H550"/>
    <mergeCell ref="I550:J550"/>
    <mergeCell ref="E547:F547"/>
    <mergeCell ref="G547:H547"/>
    <mergeCell ref="I547:J547"/>
    <mergeCell ref="E548:F548"/>
    <mergeCell ref="G548:H548"/>
    <mergeCell ref="I548:J548"/>
    <mergeCell ref="E545:F545"/>
    <mergeCell ref="G545:H545"/>
    <mergeCell ref="I545:J545"/>
    <mergeCell ref="E546:F546"/>
    <mergeCell ref="G546:H546"/>
    <mergeCell ref="I546:J546"/>
    <mergeCell ref="E543:F543"/>
    <mergeCell ref="G543:H543"/>
    <mergeCell ref="I543:J543"/>
    <mergeCell ref="M543:N543"/>
    <mergeCell ref="E544:F544"/>
    <mergeCell ref="G544:H544"/>
    <mergeCell ref="I544:J544"/>
    <mergeCell ref="E541:F541"/>
    <mergeCell ref="G541:H541"/>
    <mergeCell ref="I541:J541"/>
    <mergeCell ref="M541:N541"/>
    <mergeCell ref="E542:F542"/>
    <mergeCell ref="G542:H542"/>
    <mergeCell ref="I542:J542"/>
    <mergeCell ref="M542:N542"/>
    <mergeCell ref="E539:F539"/>
    <mergeCell ref="G539:H539"/>
    <mergeCell ref="I539:J539"/>
    <mergeCell ref="M539:N539"/>
    <mergeCell ref="E540:F540"/>
    <mergeCell ref="G540:H540"/>
    <mergeCell ref="I540:J540"/>
    <mergeCell ref="M540:N540"/>
    <mergeCell ref="E537:F537"/>
    <mergeCell ref="G537:H537"/>
    <mergeCell ref="I537:J537"/>
    <mergeCell ref="M537:N537"/>
    <mergeCell ref="E538:F538"/>
    <mergeCell ref="G538:H538"/>
    <mergeCell ref="I538:J538"/>
    <mergeCell ref="M538:N538"/>
    <mergeCell ref="O535:P535"/>
    <mergeCell ref="E536:F536"/>
    <mergeCell ref="G536:H536"/>
    <mergeCell ref="I536:J536"/>
    <mergeCell ref="M536:N536"/>
    <mergeCell ref="O536:P536"/>
    <mergeCell ref="E533:F533"/>
    <mergeCell ref="G533:H533"/>
    <mergeCell ref="I533:J533"/>
    <mergeCell ref="M533:N533"/>
    <mergeCell ref="E535:F535"/>
    <mergeCell ref="G535:H535"/>
    <mergeCell ref="I535:J535"/>
    <mergeCell ref="M535:N535"/>
    <mergeCell ref="E531:F531"/>
    <mergeCell ref="G531:H531"/>
    <mergeCell ref="I531:J531"/>
    <mergeCell ref="M531:N531"/>
    <mergeCell ref="O531:P531"/>
    <mergeCell ref="E532:F532"/>
    <mergeCell ref="G532:H532"/>
    <mergeCell ref="I532:J532"/>
    <mergeCell ref="M532:N532"/>
    <mergeCell ref="O532:P532"/>
    <mergeCell ref="O529:P529"/>
    <mergeCell ref="E530:F530"/>
    <mergeCell ref="G530:H530"/>
    <mergeCell ref="I530:J530"/>
    <mergeCell ref="M530:N530"/>
    <mergeCell ref="O530:P530"/>
    <mergeCell ref="E528:F528"/>
    <mergeCell ref="G528:H528"/>
    <mergeCell ref="I528:J528"/>
    <mergeCell ref="M528:N528"/>
    <mergeCell ref="E529:F529"/>
    <mergeCell ref="G529:H529"/>
    <mergeCell ref="I529:J529"/>
    <mergeCell ref="M529:N529"/>
    <mergeCell ref="B527:D527"/>
    <mergeCell ref="E527:F527"/>
    <mergeCell ref="G527:H527"/>
    <mergeCell ref="I527:J527"/>
    <mergeCell ref="M527:N527"/>
    <mergeCell ref="O527:P527"/>
    <mergeCell ref="B526:D526"/>
    <mergeCell ref="E526:F526"/>
    <mergeCell ref="G526:H526"/>
    <mergeCell ref="I526:J526"/>
    <mergeCell ref="M526:N526"/>
    <mergeCell ref="O526:P526"/>
    <mergeCell ref="B525:D525"/>
    <mergeCell ref="E525:F525"/>
    <mergeCell ref="G525:H525"/>
    <mergeCell ref="I525:J525"/>
    <mergeCell ref="M525:N525"/>
    <mergeCell ref="O525:P525"/>
    <mergeCell ref="B524:D524"/>
    <mergeCell ref="E524:F524"/>
    <mergeCell ref="G524:H524"/>
    <mergeCell ref="I524:J524"/>
    <mergeCell ref="M524:N524"/>
    <mergeCell ref="O524:P524"/>
    <mergeCell ref="B523:D523"/>
    <mergeCell ref="E523:F523"/>
    <mergeCell ref="G523:H523"/>
    <mergeCell ref="I523:J523"/>
    <mergeCell ref="M523:N523"/>
    <mergeCell ref="O523:P523"/>
    <mergeCell ref="B522:D522"/>
    <mergeCell ref="E522:F522"/>
    <mergeCell ref="G522:H522"/>
    <mergeCell ref="I522:J522"/>
    <mergeCell ref="M522:N522"/>
    <mergeCell ref="O522:P522"/>
    <mergeCell ref="B521:D521"/>
    <mergeCell ref="E521:F521"/>
    <mergeCell ref="G521:H521"/>
    <mergeCell ref="I521:J521"/>
    <mergeCell ref="M521:N521"/>
    <mergeCell ref="O521:P521"/>
    <mergeCell ref="B520:D520"/>
    <mergeCell ref="E520:F520"/>
    <mergeCell ref="G520:H520"/>
    <mergeCell ref="I520:J520"/>
    <mergeCell ref="M520:N520"/>
    <mergeCell ref="O520:P520"/>
    <mergeCell ref="B519:D519"/>
    <mergeCell ref="E519:F519"/>
    <mergeCell ref="G519:H519"/>
    <mergeCell ref="I519:J519"/>
    <mergeCell ref="M519:N519"/>
    <mergeCell ref="O519:P519"/>
    <mergeCell ref="B518:D518"/>
    <mergeCell ref="E518:F518"/>
    <mergeCell ref="G518:H518"/>
    <mergeCell ref="I518:J518"/>
    <mergeCell ref="M518:N518"/>
    <mergeCell ref="O518:P518"/>
    <mergeCell ref="B517:D517"/>
    <mergeCell ref="E517:F517"/>
    <mergeCell ref="G517:H517"/>
    <mergeCell ref="I517:J517"/>
    <mergeCell ref="M517:N517"/>
    <mergeCell ref="O517:P517"/>
    <mergeCell ref="O514:P515"/>
    <mergeCell ref="Q514:Q515"/>
    <mergeCell ref="R514:R515"/>
    <mergeCell ref="E515:F515"/>
    <mergeCell ref="B516:D516"/>
    <mergeCell ref="E516:F516"/>
    <mergeCell ref="G516:H516"/>
    <mergeCell ref="I516:J516"/>
    <mergeCell ref="M516:N516"/>
    <mergeCell ref="O516:P516"/>
    <mergeCell ref="B514:D515"/>
    <mergeCell ref="E514:F514"/>
    <mergeCell ref="G514:H515"/>
    <mergeCell ref="I514:J515"/>
    <mergeCell ref="K514:K515"/>
    <mergeCell ref="M514:N515"/>
    <mergeCell ref="C494:D494"/>
    <mergeCell ref="C495:D495"/>
    <mergeCell ref="C499:D499"/>
    <mergeCell ref="C500:D500"/>
    <mergeCell ref="C501:D501"/>
    <mergeCell ref="C509:K510"/>
    <mergeCell ref="C488:D488"/>
    <mergeCell ref="C489:D489"/>
    <mergeCell ref="C490:D490"/>
    <mergeCell ref="C491:D491"/>
    <mergeCell ref="C492:D492"/>
    <mergeCell ref="C493:D493"/>
    <mergeCell ref="B475:B478"/>
    <mergeCell ref="C475:C476"/>
    <mergeCell ref="D475:E475"/>
    <mergeCell ref="C477:C478"/>
    <mergeCell ref="D477:E477"/>
    <mergeCell ref="C487:D487"/>
    <mergeCell ref="B471:B472"/>
    <mergeCell ref="C471:C472"/>
    <mergeCell ref="D471:E471"/>
    <mergeCell ref="B473:B474"/>
    <mergeCell ref="C473:C474"/>
    <mergeCell ref="D473:E473"/>
    <mergeCell ref="B467:B468"/>
    <mergeCell ref="C467:C468"/>
    <mergeCell ref="D467:E467"/>
    <mergeCell ref="B469:B470"/>
    <mergeCell ref="C469:C470"/>
    <mergeCell ref="D469:E469"/>
    <mergeCell ref="B461:B462"/>
    <mergeCell ref="C461:C462"/>
    <mergeCell ref="D461:E461"/>
    <mergeCell ref="B463:B466"/>
    <mergeCell ref="C463:C466"/>
    <mergeCell ref="D463:E463"/>
    <mergeCell ref="B457:B458"/>
    <mergeCell ref="C457:C458"/>
    <mergeCell ref="D457:E457"/>
    <mergeCell ref="B459:B460"/>
    <mergeCell ref="C459:C460"/>
    <mergeCell ref="D459:E459"/>
    <mergeCell ref="B448:B451"/>
    <mergeCell ref="C448:C451"/>
    <mergeCell ref="D448:E448"/>
    <mergeCell ref="B452:B456"/>
    <mergeCell ref="C452:C454"/>
    <mergeCell ref="C455:C456"/>
    <mergeCell ref="J444:U444"/>
    <mergeCell ref="V444:V447"/>
    <mergeCell ref="W444:W447"/>
    <mergeCell ref="G445:I445"/>
    <mergeCell ref="J445:U445"/>
    <mergeCell ref="G446:G447"/>
    <mergeCell ref="H446:H447"/>
    <mergeCell ref="I446:I447"/>
    <mergeCell ref="B444:B447"/>
    <mergeCell ref="C444:C447"/>
    <mergeCell ref="D444:D447"/>
    <mergeCell ref="E444:E447"/>
    <mergeCell ref="F444:F447"/>
    <mergeCell ref="G444:I444"/>
    <mergeCell ref="B431:B434"/>
    <mergeCell ref="C431:C432"/>
    <mergeCell ref="C433:C434"/>
    <mergeCell ref="B441:D441"/>
    <mergeCell ref="B442:H442"/>
    <mergeCell ref="C443:H443"/>
    <mergeCell ref="J427:U427"/>
    <mergeCell ref="V427:V430"/>
    <mergeCell ref="W427:W430"/>
    <mergeCell ref="G428:I428"/>
    <mergeCell ref="J428:U428"/>
    <mergeCell ref="G429:G430"/>
    <mergeCell ref="H429:H430"/>
    <mergeCell ref="I429:I430"/>
    <mergeCell ref="C426:H426"/>
    <mergeCell ref="B427:B430"/>
    <mergeCell ref="C427:C430"/>
    <mergeCell ref="D427:D430"/>
    <mergeCell ref="E427:E430"/>
    <mergeCell ref="F427:F430"/>
    <mergeCell ref="G427:I427"/>
    <mergeCell ref="B416:B417"/>
    <mergeCell ref="C416:C417"/>
    <mergeCell ref="B418:B419"/>
    <mergeCell ref="C418:C419"/>
    <mergeCell ref="B420:B421"/>
    <mergeCell ref="C420:C421"/>
    <mergeCell ref="J412:U412"/>
    <mergeCell ref="V412:V415"/>
    <mergeCell ref="W412:W415"/>
    <mergeCell ref="G413:I413"/>
    <mergeCell ref="J413:U413"/>
    <mergeCell ref="G414:G415"/>
    <mergeCell ref="H414:H415"/>
    <mergeCell ref="I414:I415"/>
    <mergeCell ref="B425:H425"/>
    <mergeCell ref="B402:B403"/>
    <mergeCell ref="C402:C403"/>
    <mergeCell ref="B409:D409"/>
    <mergeCell ref="B410:H410"/>
    <mergeCell ref="C411:H411"/>
    <mergeCell ref="B412:B415"/>
    <mergeCell ref="C412:C415"/>
    <mergeCell ref="D412:D415"/>
    <mergeCell ref="E412:E415"/>
    <mergeCell ref="F412:F415"/>
    <mergeCell ref="G412:I412"/>
    <mergeCell ref="D392:E392"/>
    <mergeCell ref="C394:C395"/>
    <mergeCell ref="C396:C397"/>
    <mergeCell ref="B398:B399"/>
    <mergeCell ref="C398:C399"/>
    <mergeCell ref="B400:B401"/>
    <mergeCell ref="C400:C401"/>
    <mergeCell ref="B382:B388"/>
    <mergeCell ref="C382:E382"/>
    <mergeCell ref="C383:C384"/>
    <mergeCell ref="C385:C386"/>
    <mergeCell ref="C387:C388"/>
    <mergeCell ref="B389:B397"/>
    <mergeCell ref="C389:E389"/>
    <mergeCell ref="C390:C391"/>
    <mergeCell ref="D390:E390"/>
    <mergeCell ref="C392:C393"/>
    <mergeCell ref="J378:U378"/>
    <mergeCell ref="V378:V381"/>
    <mergeCell ref="W378:W381"/>
    <mergeCell ref="G379:I379"/>
    <mergeCell ref="J379:U379"/>
    <mergeCell ref="G380:G381"/>
    <mergeCell ref="H380:H381"/>
    <mergeCell ref="I380:I381"/>
    <mergeCell ref="B375:D375"/>
    <mergeCell ref="B376:H376"/>
    <mergeCell ref="C377:H377"/>
    <mergeCell ref="B378:B381"/>
    <mergeCell ref="C378:C381"/>
    <mergeCell ref="D378:D381"/>
    <mergeCell ref="E378:E381"/>
    <mergeCell ref="F378:F381"/>
    <mergeCell ref="G378:I378"/>
    <mergeCell ref="B359:B365"/>
    <mergeCell ref="C359:E359"/>
    <mergeCell ref="C360:C361"/>
    <mergeCell ref="C362:C363"/>
    <mergeCell ref="C364:C365"/>
    <mergeCell ref="B366:B370"/>
    <mergeCell ref="C366:E366"/>
    <mergeCell ref="C367:C368"/>
    <mergeCell ref="C369:C370"/>
    <mergeCell ref="B350:B354"/>
    <mergeCell ref="C350:E350"/>
    <mergeCell ref="C351:C352"/>
    <mergeCell ref="C353:C354"/>
    <mergeCell ref="B355:B358"/>
    <mergeCell ref="C355:C358"/>
    <mergeCell ref="B340:B344"/>
    <mergeCell ref="C340:E340"/>
    <mergeCell ref="C341:C342"/>
    <mergeCell ref="C343:C344"/>
    <mergeCell ref="B345:B349"/>
    <mergeCell ref="C345:E345"/>
    <mergeCell ref="C346:C347"/>
    <mergeCell ref="C348:C349"/>
    <mergeCell ref="J336:U336"/>
    <mergeCell ref="V336:V339"/>
    <mergeCell ref="W336:W339"/>
    <mergeCell ref="G337:I337"/>
    <mergeCell ref="J337:U337"/>
    <mergeCell ref="G338:G339"/>
    <mergeCell ref="H338:H339"/>
    <mergeCell ref="I338:I339"/>
    <mergeCell ref="C335:H335"/>
    <mergeCell ref="B336:B339"/>
    <mergeCell ref="C336:C339"/>
    <mergeCell ref="D336:D339"/>
    <mergeCell ref="E336:E339"/>
    <mergeCell ref="F336:F339"/>
    <mergeCell ref="G336:I336"/>
    <mergeCell ref="B320:B326"/>
    <mergeCell ref="C320:C321"/>
    <mergeCell ref="C322:C326"/>
    <mergeCell ref="B327:B328"/>
    <mergeCell ref="C327:C328"/>
    <mergeCell ref="B334:H334"/>
    <mergeCell ref="J316:U316"/>
    <mergeCell ref="V316:V319"/>
    <mergeCell ref="W316:W319"/>
    <mergeCell ref="G317:I317"/>
    <mergeCell ref="J317:U317"/>
    <mergeCell ref="G318:G319"/>
    <mergeCell ref="H318:H319"/>
    <mergeCell ref="I318:I319"/>
    <mergeCell ref="B308:B309"/>
    <mergeCell ref="C308:C309"/>
    <mergeCell ref="B314:H314"/>
    <mergeCell ref="C315:H315"/>
    <mergeCell ref="B316:B319"/>
    <mergeCell ref="C316:C319"/>
    <mergeCell ref="D316:D319"/>
    <mergeCell ref="E316:E319"/>
    <mergeCell ref="F316:F319"/>
    <mergeCell ref="G316:I316"/>
    <mergeCell ref="B301:B305"/>
    <mergeCell ref="C301:E301"/>
    <mergeCell ref="C302:C303"/>
    <mergeCell ref="C304:C305"/>
    <mergeCell ref="B306:B307"/>
    <mergeCell ref="C306:C307"/>
    <mergeCell ref="B292:B293"/>
    <mergeCell ref="C292:C293"/>
    <mergeCell ref="B294:B295"/>
    <mergeCell ref="C294:C295"/>
    <mergeCell ref="B296:B300"/>
    <mergeCell ref="C296:E296"/>
    <mergeCell ref="C297:C298"/>
    <mergeCell ref="C299:C300"/>
    <mergeCell ref="B285:B286"/>
    <mergeCell ref="C285:C286"/>
    <mergeCell ref="B287:B291"/>
    <mergeCell ref="C287:E287"/>
    <mergeCell ref="C288:C289"/>
    <mergeCell ref="C290:C291"/>
    <mergeCell ref="J281:U281"/>
    <mergeCell ref="V281:V284"/>
    <mergeCell ref="W281:W284"/>
    <mergeCell ref="G282:I282"/>
    <mergeCell ref="J282:U282"/>
    <mergeCell ref="G283:G284"/>
    <mergeCell ref="H283:H284"/>
    <mergeCell ref="I283:I284"/>
    <mergeCell ref="B276:F276"/>
    <mergeCell ref="B279:H279"/>
    <mergeCell ref="C280:H280"/>
    <mergeCell ref="B281:B284"/>
    <mergeCell ref="C281:C284"/>
    <mergeCell ref="D281:D284"/>
    <mergeCell ref="E281:E284"/>
    <mergeCell ref="F281:F284"/>
    <mergeCell ref="G281:I281"/>
    <mergeCell ref="B265:B270"/>
    <mergeCell ref="C265:C270"/>
    <mergeCell ref="B271:B273"/>
    <mergeCell ref="C271:C273"/>
    <mergeCell ref="B274:B275"/>
    <mergeCell ref="C274:C275"/>
    <mergeCell ref="B243:B249"/>
    <mergeCell ref="C243:C249"/>
    <mergeCell ref="B250:B256"/>
    <mergeCell ref="C250:C256"/>
    <mergeCell ref="B257:B264"/>
    <mergeCell ref="C257:C264"/>
    <mergeCell ref="B229:B233"/>
    <mergeCell ref="C229:C233"/>
    <mergeCell ref="B234:B235"/>
    <mergeCell ref="C234:C235"/>
    <mergeCell ref="B236:B242"/>
    <mergeCell ref="C236:C242"/>
    <mergeCell ref="B217:B218"/>
    <mergeCell ref="C217:C218"/>
    <mergeCell ref="B219:B224"/>
    <mergeCell ref="C219:C224"/>
    <mergeCell ref="B225:B228"/>
    <mergeCell ref="C225:C228"/>
    <mergeCell ref="J213:U213"/>
    <mergeCell ref="V213:V216"/>
    <mergeCell ref="W213:W216"/>
    <mergeCell ref="G214:I214"/>
    <mergeCell ref="J214:U214"/>
    <mergeCell ref="G215:G216"/>
    <mergeCell ref="H215:H216"/>
    <mergeCell ref="I215:I216"/>
    <mergeCell ref="B211:H211"/>
    <mergeCell ref="C212:H212"/>
    <mergeCell ref="B213:B216"/>
    <mergeCell ref="C213:C216"/>
    <mergeCell ref="D213:D216"/>
    <mergeCell ref="E213:E216"/>
    <mergeCell ref="F213:F216"/>
    <mergeCell ref="G213:I213"/>
    <mergeCell ref="B185:B186"/>
    <mergeCell ref="C185:C186"/>
    <mergeCell ref="B187:B196"/>
    <mergeCell ref="C187:E187"/>
    <mergeCell ref="C188:C196"/>
    <mergeCell ref="B197:B205"/>
    <mergeCell ref="C197:E197"/>
    <mergeCell ref="C198:C205"/>
    <mergeCell ref="J181:U181"/>
    <mergeCell ref="V181:V184"/>
    <mergeCell ref="W181:W184"/>
    <mergeCell ref="G182:I182"/>
    <mergeCell ref="J182:U182"/>
    <mergeCell ref="G183:G184"/>
    <mergeCell ref="H183:H184"/>
    <mergeCell ref="I183:I184"/>
    <mergeCell ref="B171:B172"/>
    <mergeCell ref="C171:C172"/>
    <mergeCell ref="B179:H179"/>
    <mergeCell ref="C180:H180"/>
    <mergeCell ref="B181:B184"/>
    <mergeCell ref="C181:C184"/>
    <mergeCell ref="D181:D184"/>
    <mergeCell ref="E181:E184"/>
    <mergeCell ref="F181:F184"/>
    <mergeCell ref="G181:I181"/>
    <mergeCell ref="B164:B166"/>
    <mergeCell ref="C164:C166"/>
    <mergeCell ref="B167:B168"/>
    <mergeCell ref="C167:C168"/>
    <mergeCell ref="B169:B170"/>
    <mergeCell ref="C169:C170"/>
    <mergeCell ref="B157:B158"/>
    <mergeCell ref="C157:C158"/>
    <mergeCell ref="B159:B160"/>
    <mergeCell ref="C159:C160"/>
    <mergeCell ref="B161:B163"/>
    <mergeCell ref="C161:C163"/>
    <mergeCell ref="B146:B147"/>
    <mergeCell ref="C146:C147"/>
    <mergeCell ref="B148:B150"/>
    <mergeCell ref="C148:C150"/>
    <mergeCell ref="B151:B156"/>
    <mergeCell ref="C151:C156"/>
    <mergeCell ref="B137:B139"/>
    <mergeCell ref="C137:C139"/>
    <mergeCell ref="D137:E137"/>
    <mergeCell ref="B140:B142"/>
    <mergeCell ref="C140:C142"/>
    <mergeCell ref="B143:B145"/>
    <mergeCell ref="C143:C145"/>
    <mergeCell ref="J133:U133"/>
    <mergeCell ref="V133:V136"/>
    <mergeCell ref="W133:W136"/>
    <mergeCell ref="G134:I134"/>
    <mergeCell ref="J134:U134"/>
    <mergeCell ref="G135:G136"/>
    <mergeCell ref="H135:H136"/>
    <mergeCell ref="I135:I136"/>
    <mergeCell ref="B122:B123"/>
    <mergeCell ref="C122:C123"/>
    <mergeCell ref="B131:H131"/>
    <mergeCell ref="C132:H132"/>
    <mergeCell ref="B133:B136"/>
    <mergeCell ref="C133:C136"/>
    <mergeCell ref="D133:D136"/>
    <mergeCell ref="E133:E136"/>
    <mergeCell ref="F133:F136"/>
    <mergeCell ref="G133:I133"/>
    <mergeCell ref="B114:B115"/>
    <mergeCell ref="C114:C115"/>
    <mergeCell ref="B116:B117"/>
    <mergeCell ref="C116:C117"/>
    <mergeCell ref="B118:B121"/>
    <mergeCell ref="C118:C121"/>
    <mergeCell ref="B101:B102"/>
    <mergeCell ref="C101:C102"/>
    <mergeCell ref="B103:B111"/>
    <mergeCell ref="C103:C111"/>
    <mergeCell ref="B112:B113"/>
    <mergeCell ref="C112:C113"/>
    <mergeCell ref="B78:B79"/>
    <mergeCell ref="C78:C79"/>
    <mergeCell ref="B80:B88"/>
    <mergeCell ref="C80:C88"/>
    <mergeCell ref="B89:B100"/>
    <mergeCell ref="C89:C100"/>
    <mergeCell ref="B69:B73"/>
    <mergeCell ref="C69:C71"/>
    <mergeCell ref="C72:C73"/>
    <mergeCell ref="B74:B75"/>
    <mergeCell ref="C74:C75"/>
    <mergeCell ref="B76:B77"/>
    <mergeCell ref="C76:C77"/>
    <mergeCell ref="J65:U65"/>
    <mergeCell ref="V65:V68"/>
    <mergeCell ref="W65:W68"/>
    <mergeCell ref="G66:I66"/>
    <mergeCell ref="J66:U66"/>
    <mergeCell ref="G67:G68"/>
    <mergeCell ref="H67:H68"/>
    <mergeCell ref="I67:I68"/>
    <mergeCell ref="B50:B51"/>
    <mergeCell ref="C50:C51"/>
    <mergeCell ref="B63:H63"/>
    <mergeCell ref="C64:H64"/>
    <mergeCell ref="B65:B68"/>
    <mergeCell ref="C65:C68"/>
    <mergeCell ref="D65:D68"/>
    <mergeCell ref="E65:E68"/>
    <mergeCell ref="F65:F68"/>
    <mergeCell ref="G65:I65"/>
    <mergeCell ref="C30:C38"/>
    <mergeCell ref="B39:B47"/>
    <mergeCell ref="C39:C43"/>
    <mergeCell ref="C44:C47"/>
    <mergeCell ref="B48:B49"/>
    <mergeCell ref="C48:C49"/>
    <mergeCell ref="B5:B8"/>
    <mergeCell ref="C5:C6"/>
    <mergeCell ref="C7:C8"/>
    <mergeCell ref="B9:B10"/>
    <mergeCell ref="C9:C10"/>
    <mergeCell ref="B11:B20"/>
    <mergeCell ref="C11:C16"/>
    <mergeCell ref="C17:C20"/>
    <mergeCell ref="B28:B29"/>
    <mergeCell ref="C28:C29"/>
    <mergeCell ref="B30:B38"/>
    <mergeCell ref="B21:B27"/>
    <mergeCell ref="C21:C24"/>
    <mergeCell ref="C25:C27"/>
    <mergeCell ref="J1:U1"/>
    <mergeCell ref="V1:V4"/>
    <mergeCell ref="W1:W4"/>
    <mergeCell ref="G2:I2"/>
    <mergeCell ref="J2:U2"/>
    <mergeCell ref="G3:G4"/>
    <mergeCell ref="H3:H4"/>
    <mergeCell ref="I3:I4"/>
    <mergeCell ref="B1:B4"/>
    <mergeCell ref="C1:C4"/>
    <mergeCell ref="D1:D4"/>
    <mergeCell ref="E1:E4"/>
    <mergeCell ref="F1:F4"/>
    <mergeCell ref="G1:I1"/>
  </mergeCells>
  <conditionalFormatting sqref="W1 W65 W133">
    <cfRule type="cellIs" dxfId="87" priority="87" operator="lessThan">
      <formula>0.08</formula>
    </cfRule>
    <cfRule type="cellIs" dxfId="86" priority="86" operator="greaterThan">
      <formula>0.17</formula>
    </cfRule>
    <cfRule type="cellIs" dxfId="85" priority="85" operator="between">
      <formula>0.081</formula>
      <formula>0.169</formula>
    </cfRule>
    <cfRule type="cellIs" dxfId="84" priority="88" operator="greaterThan">
      <formula>0.17</formula>
    </cfRule>
  </conditionalFormatting>
  <conditionalFormatting sqref="W5:W51 W69:W123 W217:W275 W340:W370 W382:W403">
    <cfRule type="cellIs" dxfId="83" priority="84" operator="lessThan">
      <formula>8</formula>
    </cfRule>
    <cfRule type="cellIs" dxfId="82" priority="79" operator="greaterThanOrEqual">
      <formula>98</formula>
    </cfRule>
    <cfRule type="cellIs" dxfId="81" priority="83" operator="lessThan">
      <formula>14.9</formula>
    </cfRule>
    <cfRule type="cellIs" dxfId="80" priority="82" operator="between">
      <formula>15</formula>
      <formula>49.9</formula>
    </cfRule>
    <cfRule type="cellIs" dxfId="79" priority="81" operator="between">
      <formula>50</formula>
      <formula>79.9</formula>
    </cfRule>
    <cfRule type="cellIs" dxfId="78" priority="80" operator="between">
      <formula>80</formula>
      <formula>97.9</formula>
    </cfRule>
  </conditionalFormatting>
  <conditionalFormatting sqref="W137:W172">
    <cfRule type="cellIs" dxfId="77" priority="73" operator="greaterThanOrEqual">
      <formula>98</formula>
    </cfRule>
    <cfRule type="cellIs" dxfId="76" priority="77" operator="lessThan">
      <formula>14.9</formula>
    </cfRule>
    <cfRule type="cellIs" dxfId="75" priority="78" operator="lessThan">
      <formula>8</formula>
    </cfRule>
    <cfRule type="cellIs" dxfId="74" priority="76" operator="between">
      <formula>15</formula>
      <formula>49.9</formula>
    </cfRule>
    <cfRule type="cellIs" dxfId="73" priority="75" operator="between">
      <formula>50</formula>
      <formula>79.9</formula>
    </cfRule>
    <cfRule type="cellIs" dxfId="72" priority="74" operator="between">
      <formula>80</formula>
      <formula>97.9</formula>
    </cfRule>
  </conditionalFormatting>
  <conditionalFormatting sqref="W181">
    <cfRule type="cellIs" dxfId="71" priority="35" operator="lessThan">
      <formula>0.08</formula>
    </cfRule>
    <cfRule type="cellIs" dxfId="70" priority="36" operator="greaterThan">
      <formula>0.17</formula>
    </cfRule>
    <cfRule type="cellIs" dxfId="69" priority="34" operator="greaterThan">
      <formula>0.17</formula>
    </cfRule>
    <cfRule type="cellIs" dxfId="68" priority="33" operator="between">
      <formula>0.081</formula>
      <formula>0.169</formula>
    </cfRule>
  </conditionalFormatting>
  <conditionalFormatting sqref="W185:W205">
    <cfRule type="cellIs" dxfId="67" priority="72" operator="lessThan">
      <formula>8</formula>
    </cfRule>
    <cfRule type="cellIs" dxfId="66" priority="71" operator="lessThan">
      <formula>14.9</formula>
    </cfRule>
    <cfRule type="cellIs" dxfId="65" priority="70" operator="between">
      <formula>15</formula>
      <formula>49.9</formula>
    </cfRule>
    <cfRule type="cellIs" dxfId="64" priority="68" operator="between">
      <formula>80</formula>
      <formula>97.9</formula>
    </cfRule>
    <cfRule type="cellIs" dxfId="63" priority="67" operator="greaterThanOrEqual">
      <formula>98</formula>
    </cfRule>
    <cfRule type="cellIs" dxfId="62" priority="69" operator="between">
      <formula>50</formula>
      <formula>79.9</formula>
    </cfRule>
  </conditionalFormatting>
  <conditionalFormatting sqref="W213">
    <cfRule type="cellIs" dxfId="61" priority="29" operator="between">
      <formula>0.081</formula>
      <formula>0.169</formula>
    </cfRule>
    <cfRule type="cellIs" dxfId="60" priority="30" operator="greaterThan">
      <formula>0.17</formula>
    </cfRule>
    <cfRule type="cellIs" dxfId="59" priority="31" operator="lessThan">
      <formula>0.08</formula>
    </cfRule>
    <cfRule type="cellIs" dxfId="58" priority="32" operator="greaterThan">
      <formula>0.17</formula>
    </cfRule>
  </conditionalFormatting>
  <conditionalFormatting sqref="W281">
    <cfRule type="cellIs" dxfId="57" priority="27" operator="lessThan">
      <formula>0.08</formula>
    </cfRule>
    <cfRule type="cellIs" dxfId="56" priority="28" operator="greaterThan">
      <formula>0.17</formula>
    </cfRule>
    <cfRule type="cellIs" dxfId="55" priority="25" operator="between">
      <formula>0.081</formula>
      <formula>0.169</formula>
    </cfRule>
    <cfRule type="cellIs" dxfId="54" priority="26" operator="greaterThan">
      <formula>0.17</formula>
    </cfRule>
  </conditionalFormatting>
  <conditionalFormatting sqref="W285:W309">
    <cfRule type="cellIs" dxfId="53" priority="66" operator="lessThan">
      <formula>8</formula>
    </cfRule>
    <cfRule type="cellIs" dxfId="52" priority="65" operator="lessThan">
      <formula>14.9</formula>
    </cfRule>
    <cfRule type="cellIs" dxfId="51" priority="64" operator="between">
      <formula>15</formula>
      <formula>49.9</formula>
    </cfRule>
    <cfRule type="cellIs" dxfId="50" priority="63" operator="between">
      <formula>50</formula>
      <formula>79.9</formula>
    </cfRule>
    <cfRule type="cellIs" dxfId="49" priority="62" operator="between">
      <formula>80</formula>
      <formula>97.9</formula>
    </cfRule>
    <cfRule type="cellIs" dxfId="48" priority="61" operator="greaterThanOrEqual">
      <formula>98</formula>
    </cfRule>
  </conditionalFormatting>
  <conditionalFormatting sqref="W316">
    <cfRule type="cellIs" dxfId="47" priority="23" operator="lessThan">
      <formula>0.08</formula>
    </cfRule>
    <cfRule type="cellIs" dxfId="46" priority="21" operator="between">
      <formula>0.081</formula>
      <formula>0.169</formula>
    </cfRule>
    <cfRule type="cellIs" dxfId="45" priority="24" operator="greaterThan">
      <formula>0.17</formula>
    </cfRule>
    <cfRule type="cellIs" dxfId="44" priority="22" operator="greaterThan">
      <formula>0.17</formula>
    </cfRule>
  </conditionalFormatting>
  <conditionalFormatting sqref="W320:W328">
    <cfRule type="cellIs" dxfId="43" priority="56" operator="between">
      <formula>80</formula>
      <formula>97.9</formula>
    </cfRule>
    <cfRule type="cellIs" dxfId="42" priority="55" operator="greaterThanOrEqual">
      <formula>98</formula>
    </cfRule>
    <cfRule type="cellIs" dxfId="41" priority="57" operator="between">
      <formula>50</formula>
      <formula>79.9</formula>
    </cfRule>
    <cfRule type="cellIs" dxfId="40" priority="58" operator="between">
      <formula>15</formula>
      <formula>49.9</formula>
    </cfRule>
    <cfRule type="cellIs" dxfId="39" priority="59" operator="lessThan">
      <formula>14.9</formula>
    </cfRule>
    <cfRule type="cellIs" dxfId="38" priority="60" operator="lessThan">
      <formula>8</formula>
    </cfRule>
  </conditionalFormatting>
  <conditionalFormatting sqref="W336">
    <cfRule type="cellIs" dxfId="37" priority="20" operator="greaterThan">
      <formula>0.17</formula>
    </cfRule>
    <cfRule type="cellIs" dxfId="36" priority="17" operator="between">
      <formula>0.081</formula>
      <formula>0.169</formula>
    </cfRule>
    <cfRule type="cellIs" dxfId="35" priority="18" operator="greaterThan">
      <formula>0.17</formula>
    </cfRule>
    <cfRule type="cellIs" dxfId="34" priority="19" operator="lessThan">
      <formula>0.08</formula>
    </cfRule>
  </conditionalFormatting>
  <conditionalFormatting sqref="W378">
    <cfRule type="cellIs" dxfId="33" priority="15" operator="lessThan">
      <formula>0.08</formula>
    </cfRule>
    <cfRule type="cellIs" dxfId="32" priority="16" operator="greaterThan">
      <formula>0.17</formula>
    </cfRule>
    <cfRule type="cellIs" dxfId="31" priority="14" operator="greaterThan">
      <formula>0.17</formula>
    </cfRule>
    <cfRule type="cellIs" dxfId="30" priority="13" operator="between">
      <formula>0.081</formula>
      <formula>0.169</formula>
    </cfRule>
  </conditionalFormatting>
  <conditionalFormatting sqref="W412">
    <cfRule type="cellIs" dxfId="29" priority="12" operator="greaterThan">
      <formula>0.17</formula>
    </cfRule>
    <cfRule type="cellIs" dxfId="28" priority="11" operator="lessThan">
      <formula>0.08</formula>
    </cfRule>
    <cfRule type="cellIs" dxfId="27" priority="10" operator="greaterThan">
      <formula>0.17</formula>
    </cfRule>
    <cfRule type="cellIs" dxfId="26" priority="9" operator="between">
      <formula>0.081</formula>
      <formula>0.169</formula>
    </cfRule>
  </conditionalFormatting>
  <conditionalFormatting sqref="W416:W421">
    <cfRule type="cellIs" dxfId="25" priority="46" operator="between">
      <formula>15</formula>
      <formula>49.9</formula>
    </cfRule>
    <cfRule type="cellIs" dxfId="24" priority="45" operator="between">
      <formula>50</formula>
      <formula>79.9</formula>
    </cfRule>
    <cfRule type="cellIs" dxfId="23" priority="47" operator="lessThan">
      <formula>14.9</formula>
    </cfRule>
    <cfRule type="cellIs" dxfId="22" priority="48" operator="lessThan">
      <formula>8</formula>
    </cfRule>
    <cfRule type="cellIs" dxfId="21" priority="44" operator="between">
      <formula>80</formula>
      <formula>97.9</formula>
    </cfRule>
    <cfRule type="cellIs" dxfId="20" priority="43" operator="greaterThanOrEqual">
      <formula>98</formula>
    </cfRule>
  </conditionalFormatting>
  <conditionalFormatting sqref="W427">
    <cfRule type="cellIs" dxfId="19" priority="8" operator="greaterThan">
      <formula>0.17</formula>
    </cfRule>
    <cfRule type="cellIs" dxfId="18" priority="7" operator="lessThan">
      <formula>0.08</formula>
    </cfRule>
    <cfRule type="cellIs" dxfId="17" priority="6" operator="greaterThan">
      <formula>0.17</formula>
    </cfRule>
    <cfRule type="cellIs" dxfId="16" priority="5" operator="between">
      <formula>0.081</formula>
      <formula>0.169</formula>
    </cfRule>
  </conditionalFormatting>
  <conditionalFormatting sqref="W431:W434">
    <cfRule type="cellIs" dxfId="15" priority="54" operator="lessThan">
      <formula>8</formula>
    </cfRule>
    <cfRule type="cellIs" dxfId="14" priority="49" operator="greaterThanOrEqual">
      <formula>98</formula>
    </cfRule>
    <cfRule type="cellIs" dxfId="13" priority="50" operator="between">
      <formula>80</formula>
      <formula>97.9</formula>
    </cfRule>
    <cfRule type="cellIs" dxfId="12" priority="51" operator="between">
      <formula>50</formula>
      <formula>79.9</formula>
    </cfRule>
    <cfRule type="cellIs" dxfId="11" priority="52" operator="between">
      <formula>15</formula>
      <formula>49.9</formula>
    </cfRule>
    <cfRule type="cellIs" dxfId="10" priority="53" operator="lessThan">
      <formula>14.9</formula>
    </cfRule>
  </conditionalFormatting>
  <conditionalFormatting sqref="W444">
    <cfRule type="cellIs" dxfId="9" priority="1" operator="between">
      <formula>0.081</formula>
      <formula>0.169</formula>
    </cfRule>
    <cfRule type="cellIs" dxfId="8" priority="4" operator="greaterThan">
      <formula>0.17</formula>
    </cfRule>
    <cfRule type="cellIs" dxfId="7" priority="3" operator="lessThan">
      <formula>0.08</formula>
    </cfRule>
    <cfRule type="cellIs" dxfId="6" priority="2" operator="greaterThan">
      <formula>0.17</formula>
    </cfRule>
  </conditionalFormatting>
  <conditionalFormatting sqref="W448:W478">
    <cfRule type="cellIs" dxfId="5" priority="37" operator="greaterThanOrEqual">
      <formula>98</formula>
    </cfRule>
    <cfRule type="cellIs" dxfId="4" priority="38" operator="between">
      <formula>80</formula>
      <formula>97.9</formula>
    </cfRule>
    <cfRule type="cellIs" dxfId="3" priority="39" operator="between">
      <formula>50</formula>
      <formula>79.9</formula>
    </cfRule>
    <cfRule type="cellIs" dxfId="2" priority="40" operator="between">
      <formula>15</formula>
      <formula>49.9</formula>
    </cfRule>
    <cfRule type="cellIs" dxfId="1" priority="41" operator="lessThan">
      <formula>14.9</formula>
    </cfRule>
    <cfRule type="cellIs" dxfId="0" priority="42" operator="lessThan">
      <formula>8</formula>
    </cfRule>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UE409</vt:lpstr>
      <vt:lpstr>Hoja3</vt:lpstr>
      <vt:lpstr>UE409 abr</vt:lpstr>
      <vt:lpstr>UE409 mar</vt:lpstr>
      <vt:lpstr>Hoja1</vt:lpstr>
      <vt:lpstr>UE409 feb</vt:lpstr>
      <vt:lpstr>Hoja2</vt:lpstr>
      <vt:lpstr>I Sem cuadros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Hebert Felipe De Jesus Eustaquio</dc:creator>
  <cp:lastModifiedBy>Lilian Cachay Montoya</cp:lastModifiedBy>
  <cp:lastPrinted>2023-06-16T16:52:12Z</cp:lastPrinted>
  <dcterms:created xsi:type="dcterms:W3CDTF">2020-03-10T17:16:57Z</dcterms:created>
  <dcterms:modified xsi:type="dcterms:W3CDTF">2025-02-13T16:54:41Z</dcterms:modified>
</cp:coreProperties>
</file>